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SO 100.1  Demolice ..." sheetId="2" r:id="rId2"/>
    <sheet name="011 - SO 100.2  Demolice ..." sheetId="3" r:id="rId3"/>
    <sheet name="0121 - SO 100.3  Demolice..." sheetId="4" r:id="rId4"/>
    <sheet name="020 - SO 101.1  Fotbalové..." sheetId="5" r:id="rId5"/>
    <sheet name="021 - SO 101.1  ZTI a UT" sheetId="6" r:id="rId6"/>
    <sheet name="030 - SO 101.2  Tribuna" sheetId="7" r:id="rId7"/>
    <sheet name="040 - SO 101.3  Fotbalové..." sheetId="8" r:id="rId8"/>
    <sheet name="041 - SO 101.3  Nový povr..." sheetId="9" r:id="rId9"/>
    <sheet name="042 - SO 101.3  Závlaha" sheetId="10" r:id="rId10"/>
    <sheet name="150 - SO 150  Mobiliář" sheetId="11" r:id="rId11"/>
    <sheet name="200 - SO 200  Dopravní ře..." sheetId="12" r:id="rId12"/>
    <sheet name="300 - SO 300  Terénní a s..." sheetId="13" r:id="rId13"/>
    <sheet name="401a - SO 400  Veřejná ka..." sheetId="14" r:id="rId14"/>
    <sheet name="401b - SO 400 Areálová ka..." sheetId="15" r:id="rId15"/>
    <sheet name="501a - SO 500  Veřejný vo..." sheetId="16" r:id="rId16"/>
    <sheet name="501b - SO 500  Areálové v..." sheetId="17" r:id="rId17"/>
    <sheet name="502 - SO 10101 + SO10113 ..." sheetId="18" r:id="rId18"/>
    <sheet name="600 - SO 600  Veřejné osv..." sheetId="19" r:id="rId19"/>
    <sheet name="990 - Vedlejší a ostatní ..." sheetId="20" r:id="rId20"/>
  </sheets>
  <definedNames>
    <definedName name="_xlnm.Print_Area" localSheetId="0">'Rekapitulace stavby'!$D$4:$AO$76,'Rekapitulace stavby'!$C$82:$AQ$114</definedName>
    <definedName name="_xlnm._FilterDatabase" localSheetId="1" hidden="1">'010 - SO 100.1  Demolice ...'!$C$121:$K$247</definedName>
    <definedName name="_xlnm.Print_Area" localSheetId="1">'010 - SO 100.1  Demolice ...'!$C$109:$J$247</definedName>
    <definedName name="_xlnm._FilterDatabase" localSheetId="2" hidden="1">'011 - SO 100.2  Demolice ...'!$C$118:$K$161</definedName>
    <definedName name="_xlnm.Print_Area" localSheetId="2">'011 - SO 100.2  Demolice ...'!$C$106:$J$161</definedName>
    <definedName name="_xlnm._FilterDatabase" localSheetId="3" hidden="1">'0121 - SO 100.3  Demolice...'!$C$122:$K$198</definedName>
    <definedName name="_xlnm.Print_Area" localSheetId="3">'0121 - SO 100.3  Demolice...'!$C$110:$J$198</definedName>
    <definedName name="_xlnm._FilterDatabase" localSheetId="4" hidden="1">'020 - SO 101.1  Fotbalové...'!$C$145:$K$1628</definedName>
    <definedName name="_xlnm.Print_Area" localSheetId="4">'020 - SO 101.1  Fotbalové...'!$C$133:$J$1628</definedName>
    <definedName name="_xlnm._FilterDatabase" localSheetId="5" hidden="1">'021 - SO 101.1  ZTI a UT'!$C$125:$K$309</definedName>
    <definedName name="_xlnm.Print_Area" localSheetId="5">'021 - SO 101.1  ZTI a UT'!$C$113:$J$309</definedName>
    <definedName name="_xlnm._FilterDatabase" localSheetId="6" hidden="1">'030 - SO 101.2  Tribuna'!$C$134:$K$492</definedName>
    <definedName name="_xlnm.Print_Area" localSheetId="6">'030 - SO 101.2  Tribuna'!$C$122:$J$492</definedName>
    <definedName name="_xlnm._FilterDatabase" localSheetId="7" hidden="1">'040 - SO 101.3  Fotbalové...'!$C$128:$K$261</definedName>
    <definedName name="_xlnm.Print_Area" localSheetId="7">'040 - SO 101.3  Fotbalové...'!$C$116:$J$261</definedName>
    <definedName name="_xlnm._FilterDatabase" localSheetId="8" hidden="1">'041 - SO 101.3  Nový povr...'!$C$122:$K$159</definedName>
    <definedName name="_xlnm.Print_Area" localSheetId="8">'041 - SO 101.3  Nový povr...'!$C$110:$J$159</definedName>
    <definedName name="_xlnm._FilterDatabase" localSheetId="9" hidden="1">'042 - SO 101.3  Závlaha'!$C$121:$K$165</definedName>
    <definedName name="_xlnm.Print_Area" localSheetId="9">'042 - SO 101.3  Závlaha'!$C$109:$J$165</definedName>
    <definedName name="_xlnm._FilterDatabase" localSheetId="10" hidden="1">'150 - SO 150  Mobiliář'!$C$118:$K$126</definedName>
    <definedName name="_xlnm.Print_Area" localSheetId="10">'150 - SO 150  Mobiliář'!$C$106:$J$126</definedName>
    <definedName name="_xlnm._FilterDatabase" localSheetId="11" hidden="1">'200 - SO 200  Dopravní ře...'!$C$134:$K$415</definedName>
    <definedName name="_xlnm.Print_Area" localSheetId="11">'200 - SO 200  Dopravní ře...'!$C$122:$J$415</definedName>
    <definedName name="_xlnm._FilterDatabase" localSheetId="12" hidden="1">'300 - SO 300  Terénní a s...'!$C$124:$K$167</definedName>
    <definedName name="_xlnm.Print_Area" localSheetId="12">'300 - SO 300  Terénní a s...'!$C$112:$J$167</definedName>
    <definedName name="_xlnm._FilterDatabase" localSheetId="13" hidden="1">'401a - SO 400  Veřejná ka...'!$C$123:$K$171</definedName>
    <definedName name="_xlnm.Print_Area" localSheetId="13">'401a - SO 400  Veřejná ka...'!$C$111:$J$171</definedName>
    <definedName name="_xlnm._FilterDatabase" localSheetId="14" hidden="1">'401b - SO 400 Areálová ka...'!$C$120:$K$158</definedName>
    <definedName name="_xlnm.Print_Area" localSheetId="14">'401b - SO 400 Areálová ka...'!$C$108:$J$158</definedName>
    <definedName name="_xlnm._FilterDatabase" localSheetId="15" hidden="1">'501a - SO 500  Veřejný vo...'!$C$123:$K$176</definedName>
    <definedName name="_xlnm.Print_Area" localSheetId="15">'501a - SO 500  Veřejný vo...'!$C$111:$J$176</definedName>
    <definedName name="_xlnm._FilterDatabase" localSheetId="16" hidden="1">'501b - SO 500  Areálové v...'!$C$119:$K$156</definedName>
    <definedName name="_xlnm.Print_Area" localSheetId="16">'501b - SO 500  Areálové v...'!$C$107:$J$156</definedName>
    <definedName name="_xlnm._FilterDatabase" localSheetId="17" hidden="1">'502 - SO 10101 + SO10113 ...'!$C$122:$K$244</definedName>
    <definedName name="_xlnm.Print_Area" localSheetId="17">'502 - SO 10101 + SO10113 ...'!$C$110:$J$244</definedName>
    <definedName name="_xlnm._FilterDatabase" localSheetId="18" hidden="1">'600 - SO 600  Veřejné osv...'!$C$118:$K$150</definedName>
    <definedName name="_xlnm.Print_Area" localSheetId="18">'600 - SO 600  Veřejné osv...'!$C$106:$J$150</definedName>
    <definedName name="_xlnm._FilterDatabase" localSheetId="19" hidden="1">'990 - Vedlejší a ostatní ...'!$C$117:$K$133</definedName>
    <definedName name="_xlnm.Print_Area" localSheetId="19">'990 - Vedlejší a ostatní ...'!$C$105:$J$133</definedName>
    <definedName name="_xlnm.Print_Titles" localSheetId="0">'Rekapitulace stavby'!$92:$92</definedName>
    <definedName name="_xlnm.Print_Titles" localSheetId="1">'010 - SO 100.1  Demolice ...'!$121:$121</definedName>
    <definedName name="_xlnm.Print_Titles" localSheetId="2">'011 - SO 100.2  Demolice ...'!$118:$118</definedName>
    <definedName name="_xlnm.Print_Titles" localSheetId="3">'0121 - SO 100.3  Demolice...'!$122:$122</definedName>
    <definedName name="_xlnm.Print_Titles" localSheetId="4">'020 - SO 101.1  Fotbalové...'!$145:$145</definedName>
    <definedName name="_xlnm.Print_Titles" localSheetId="5">'021 - SO 101.1  ZTI a UT'!$125:$125</definedName>
    <definedName name="_xlnm.Print_Titles" localSheetId="6">'030 - SO 101.2  Tribuna'!$134:$134</definedName>
    <definedName name="_xlnm.Print_Titles" localSheetId="7">'040 - SO 101.3  Fotbalové...'!$128:$128</definedName>
    <definedName name="_xlnm.Print_Titles" localSheetId="8">'041 - SO 101.3  Nový povr...'!$122:$122</definedName>
    <definedName name="_xlnm.Print_Titles" localSheetId="9">'042 - SO 101.3  Závlaha'!$121:$121</definedName>
    <definedName name="_xlnm.Print_Titles" localSheetId="10">'150 - SO 150  Mobiliář'!$118:$118</definedName>
    <definedName name="_xlnm.Print_Titles" localSheetId="11">'200 - SO 200  Dopravní ře...'!$134:$134</definedName>
    <definedName name="_xlnm.Print_Titles" localSheetId="12">'300 - SO 300  Terénní a s...'!$124:$124</definedName>
    <definedName name="_xlnm.Print_Titles" localSheetId="13">'401a - SO 400  Veřejná ka...'!$123:$123</definedName>
    <definedName name="_xlnm.Print_Titles" localSheetId="14">'401b - SO 400 Areálová ka...'!$120:$120</definedName>
    <definedName name="_xlnm.Print_Titles" localSheetId="15">'501a - SO 500  Veřejný vo...'!$123:$123</definedName>
    <definedName name="_xlnm.Print_Titles" localSheetId="16">'501b - SO 500  Areálové v...'!$119:$119</definedName>
    <definedName name="_xlnm.Print_Titles" localSheetId="17">'502 - SO 10101 + SO10113 ...'!$122:$122</definedName>
    <definedName name="_xlnm.Print_Titles" localSheetId="18">'600 - SO 600  Veřejné osv...'!$118:$118</definedName>
    <definedName name="_xlnm.Print_Titles" localSheetId="19">'990 - Vedlejší a ostatní ...'!$117:$117</definedName>
  </definedNames>
  <calcPr fullCalcOnLoad="1"/>
</workbook>
</file>

<file path=xl/sharedStrings.xml><?xml version="1.0" encoding="utf-8"?>
<sst xmlns="http://schemas.openxmlformats.org/spreadsheetml/2006/main" count="37808" uniqueCount="5073">
  <si>
    <t>Export Komplet</t>
  </si>
  <si>
    <t/>
  </si>
  <si>
    <t>2.0</t>
  </si>
  <si>
    <t>ZAMOK</t>
  </si>
  <si>
    <t>False</t>
  </si>
  <si>
    <t>{9baa8902-211f-4de5-9d30-af93b38fe2d5}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</si>
  <si>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</si>
  <si>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</si>
  <si>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</si>
  <si>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</si>
  <si>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</si>
  <si>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</si>
  <si>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</si>
  <si>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</si>
  <si>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240124DI1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</si>
  <si>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</si>
  <si>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</si>
  <si>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sportovního areálu Lipky - II. etapa</t>
  </si>
  <si>
    <t>KSO:</t>
  </si>
  <si>
    <t>CC-CZ:</t>
  </si>
  <si>
    <t>Místo:</t>
  </si>
  <si>
    <t>Horažďovice</t>
  </si>
  <si>
    <t>Datum:</t>
  </si>
  <si>
    <t>12. 10. 2023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</si>
  <si>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</si>
  <si>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</si>
  <si>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</si>
  <si>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</si>
  <si>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</si>
  <si>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</si>
  <si>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</si>
  <si>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</si>
  <si>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</si>
  <si>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</si>
  <si>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</si>
  <si>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</si>
  <si>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</si>
  <si>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</si>
  <si>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</si>
  <si>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</si>
  <si>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</si>
  <si>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</si>
  <si>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</si>
  <si>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</si>
  <si>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</si>
  <si>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</si>
  <si>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</si>
  <si>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</si>
  <si>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</si>
  <si>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</si>
  <si>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</si>
  <si>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</si>
  <si>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</si>
  <si>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</si>
  <si>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</si>
  <si>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</si>
  <si>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</si>
  <si>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</si>
  <si>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</si>
  <si>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</si>
  <si>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</si>
  <si>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</si>
  <si>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</si>
  <si>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</si>
  <si>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</si>
  <si>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</si>
  <si>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</si>
  <si>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</si>
  <si>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</si>
  <si>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</si>
  <si>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</si>
  <si>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</si>
  <si>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</si>
  <si>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</si>
  <si>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</si>
  <si>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</si>
  <si>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</si>
  <si>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</si>
  <si>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</si>
  <si>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</si>
  <si>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</si>
  <si>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SO 100.1  Demolice - šatny, vstup, ELM pilíř</t>
  </si>
  <si>
    <t>STA</t>
  </si>
  <si>
    <t>1</t>
  </si>
  <si>
    <t>{d9724b63-8a24-4a9a-926b-18e090dff33b}</t>
  </si>
  <si>
    <t>2</t>
  </si>
  <si>
    <t>011</t>
  </si>
  <si>
    <t>SO 100.2  Demolice - tribuna</t>
  </si>
  <si>
    <t>{be2b2b56-ead2-4cd1-8cf6-09f9c17ddec3}</t>
  </si>
  <si>
    <t>0121</t>
  </si>
  <si>
    <t>SO 100.3  Demolice - povrchy</t>
  </si>
  <si>
    <t>{5f3ba7fa-3b73-4cf4-a49c-9ca179682939}</t>
  </si>
  <si>
    <t>020</t>
  </si>
  <si>
    <t>SO 101.1  Fotbalové šatny</t>
  </si>
  <si>
    <t>{f65dbaa9-badf-46e3-ab9b-8d6e3b669e7c}</t>
  </si>
  <si>
    <t>021</t>
  </si>
  <si>
    <t>SO 101.1  ZTI a UT</t>
  </si>
  <si>
    <t>{7a7d1151-0b54-4063-a6d0-552d9fa5cf1b}</t>
  </si>
  <si>
    <t>030</t>
  </si>
  <si>
    <t>SO 101.2  Tribuna</t>
  </si>
  <si>
    <t>{0a369243-fc72-4de5-8133-48d56b9098ba}</t>
  </si>
  <si>
    <t>040</t>
  </si>
  <si>
    <t>SO 101.3  Fotbalové hřiště</t>
  </si>
  <si>
    <t>{8c018f26-ed91-4410-bea7-69f722e3ff53}</t>
  </si>
  <si>
    <t>041</t>
  </si>
  <si>
    <t>SO 101.3  Nový povrch, odvodnění</t>
  </si>
  <si>
    <t>{53d47fd0-a6cf-468d-84e9-42e92649153b}</t>
  </si>
  <si>
    <t>042</t>
  </si>
  <si>
    <t>SO 101.3  Závlaha</t>
  </si>
  <si>
    <t>{3cfefc1f-20d6-4cd4-988d-395ecb5aa1fd}</t>
  </si>
  <si>
    <t>150</t>
  </si>
  <si>
    <t>SO 150  Mobiliář</t>
  </si>
  <si>
    <t>{1c30b635-b41e-4925-be28-e557d838feba}</t>
  </si>
  <si>
    <t>200</t>
  </si>
  <si>
    <t>SO 200  Dopravní řešení</t>
  </si>
  <si>
    <t>{97dc4a7e-6041-431e-a39c-79ce9322c316}</t>
  </si>
  <si>
    <t>300</t>
  </si>
  <si>
    <t>SO 300  Terénní a sadové úpravy</t>
  </si>
  <si>
    <t>{e87acd81-059f-4efe-be07-e53e88a2167e}</t>
  </si>
  <si>
    <t>401a</t>
  </si>
  <si>
    <t>SO 400  Veřejná kanalizace</t>
  </si>
  <si>
    <t>{d130bb01-66c7-4307-b140-c55ba3b465e7}</t>
  </si>
  <si>
    <t>401b</t>
  </si>
  <si>
    <t>SO 400 Areálová kanalizace</t>
  </si>
  <si>
    <t>{2ee6414f-431d-47ba-be7c-1b13d754f987}</t>
  </si>
  <si>
    <t>501a</t>
  </si>
  <si>
    <t>SO 500  Veřejný vodovod</t>
  </si>
  <si>
    <t>{d1755f0e-4226-47be-afee-5c46483fc339}</t>
  </si>
  <si>
    <t>501b</t>
  </si>
  <si>
    <t>SO 500  Areálové vodovody</t>
  </si>
  <si>
    <t>{c4a55962-6efc-4872-91c9-af2eb074e8d8}</t>
  </si>
  <si>
    <t>502</t>
  </si>
  <si>
    <t>SO 10101 + SO10113 Hospodaření se srážkovými vodami</t>
  </si>
  <si>
    <t>{b8bfe9bc-3b39-4964-bdb7-c5514f701351}</t>
  </si>
  <si>
    <t>600</t>
  </si>
  <si>
    <t>SO 600  Veřejné osvětlení</t>
  </si>
  <si>
    <t>{3f8ecca3-da0b-49ca-9b1e-d3540985107f}</t>
  </si>
  <si>
    <t>990</t>
  </si>
  <si>
    <t xml:space="preserve">Vedlejší a ostatní náklady </t>
  </si>
  <si>
    <t>{b97e1b15-ec7c-4be4-8247-aa4e36adc24d}</t>
  </si>
  <si>
    <t>KRYCÍ LIST SOUPISU PRACÍ</t>
  </si>
  <si>
    <t>Objekt:</t>
  </si>
  <si>
    <t>010 - SO 100.1  Demolice - šatny, vstup, ELM pilíř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</si>
  <si>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</si>
  <si>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</si>
  <si>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</si>
  <si>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</si>
  <si>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</si>
  <si>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</si>
  <si>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</si>
  <si>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</si>
  <si>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</si>
  <si>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</si>
  <si>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</si>
  <si>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</si>
  <si>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</si>
  <si>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</si>
  <si>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</si>
  <si>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</si>
  <si>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</si>
  <si>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</si>
  <si>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</si>
  <si>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</si>
  <si>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</si>
  <si>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</si>
  <si>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</si>
  <si>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</si>
  <si>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</si>
  <si>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</si>
  <si>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</si>
  <si>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</si>
  <si>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</si>
  <si>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162351103</t>
  </si>
  <si>
    <t>Vodorovné přemístění přes 50 do 500 m výkopku/sypaniny z horniny třídy těžitelnosti I skupiny 1 až 3</t>
  </si>
  <si>
    <t>m3</t>
  </si>
  <si>
    <t>4</t>
  </si>
  <si>
    <t>VV</t>
  </si>
  <si>
    <t>"Z meziskládky na zásyp po základech" 53,042</t>
  </si>
  <si>
    <t>Součet</t>
  </si>
  <si>
    <t>167151101</t>
  </si>
  <si>
    <t>Nakládání výkopku z hornin třídy těžitelnosti I skupiny 1 až 3 do 100 m3</t>
  </si>
  <si>
    <t>3</t>
  </si>
  <si>
    <t>174151101</t>
  </si>
  <si>
    <t>Zásyp jam, šachet rýh nebo kolem objektů sypaninou se zhutněním</t>
  </si>
  <si>
    <t>6</t>
  </si>
  <si>
    <t>"Zásyp po základech" 53,042</t>
  </si>
  <si>
    <t>9</t>
  </si>
  <si>
    <t>Ostatní konstrukce a práce, bourání</t>
  </si>
  <si>
    <t>962032231</t>
  </si>
  <si>
    <t>Bourání zdiva z cihel pálených nebo vápenopískových na MV nebo MVC přes 1 m3</t>
  </si>
  <si>
    <t>8</t>
  </si>
  <si>
    <t>"Za tribunou" 12,1*3,5*0,32</t>
  </si>
  <si>
    <t>5</t>
  </si>
  <si>
    <t>962032631</t>
  </si>
  <si>
    <t>Bourání zdiva komínového nad střechou z cihel na MV nebo MVC</t>
  </si>
  <si>
    <t>10</t>
  </si>
  <si>
    <t>0,45*0,45*1,2*2</t>
  </si>
  <si>
    <t>963014949</t>
  </si>
  <si>
    <t>Bourání prefabrikovaných ŽB schodnic</t>
  </si>
  <si>
    <t>m</t>
  </si>
  <si>
    <t>"Předsazené schodiště" 1,5*2</t>
  </si>
  <si>
    <t>7</t>
  </si>
  <si>
    <t>963042819</t>
  </si>
  <si>
    <t>Bourání schodišťových stupňů betonových zhotovených na místě</t>
  </si>
  <si>
    <t>14</t>
  </si>
  <si>
    <t>"Předsazené schodiště" 5*1</t>
  </si>
  <si>
    <t>966049831</t>
  </si>
  <si>
    <t>Rozebrání prefabrikovaných plotových desek betonových</t>
  </si>
  <si>
    <t>kus</t>
  </si>
  <si>
    <t>16</t>
  </si>
  <si>
    <t>"Za tribunou" 5*7</t>
  </si>
  <si>
    <t>966052121</t>
  </si>
  <si>
    <t>Bourání sloupků a vzpěr ŽB plotových s betonovou patkou</t>
  </si>
  <si>
    <t>18</t>
  </si>
  <si>
    <t>"Za tribunou" 6</t>
  </si>
  <si>
    <t>966071111</t>
  </si>
  <si>
    <t>Demontáž ocelových kcí hmotnosti do 5 t z profilů hmotnosti do 13 kg/m</t>
  </si>
  <si>
    <t>t</t>
  </si>
  <si>
    <t>20</t>
  </si>
  <si>
    <t>Tribuna vlevo :</t>
  </si>
  <si>
    <t>"Tr. - krokve po vlašsku" 11,5*6*5,5/1000</t>
  </si>
  <si>
    <t>11</t>
  </si>
  <si>
    <t>966071121</t>
  </si>
  <si>
    <t>Demontáž ocelových kcí hmotnosti do 5 t z profilů hmotnosti přes 13 do 30 kg/m</t>
  </si>
  <si>
    <t>22</t>
  </si>
  <si>
    <t>"Tr. - sloupy" (3,5*6+3*3)*20/1000</t>
  </si>
  <si>
    <t>"I - vaznice" 11,5*2*18/1000</t>
  </si>
  <si>
    <t>"I - krokev" 5,5*5*14/1000</t>
  </si>
  <si>
    <t>966071711</t>
  </si>
  <si>
    <t>Bourání sloupků a vzpěr plotových ocelových do 2,5 m zabetonovaných</t>
  </si>
  <si>
    <t>24</t>
  </si>
  <si>
    <t>13</t>
  </si>
  <si>
    <t>966073121</t>
  </si>
  <si>
    <t>Demontáž krytiny ocelových střech z tvarovaných ocelových plechů šroubovaných budov v do 6 m</t>
  </si>
  <si>
    <t>m2</t>
  </si>
  <si>
    <t>26</t>
  </si>
  <si>
    <t>"Tribuna vlevo" 11,5*5,5</t>
  </si>
  <si>
    <t>966073810</t>
  </si>
  <si>
    <t>Rozebrání vrat a vrátek k oplocení pl do 2 m2</t>
  </si>
  <si>
    <t>28</t>
  </si>
  <si>
    <t>15</t>
  </si>
  <si>
    <t>966073812</t>
  </si>
  <si>
    <t>Rozebrání vrat a vrátek k oplocení pl přes 6 do 10 m2</t>
  </si>
  <si>
    <t>30</t>
  </si>
  <si>
    <t>976071111</t>
  </si>
  <si>
    <t>Vybourání kovových madel a zábradlí</t>
  </si>
  <si>
    <t>32</t>
  </si>
  <si>
    <t>"Před tribunou" 23,7</t>
  </si>
  <si>
    <t>"Schodiště" 1,5*2</t>
  </si>
  <si>
    <t>"2.NP" 4+1+1+3,2</t>
  </si>
  <si>
    <t>17</t>
  </si>
  <si>
    <t>981011112</t>
  </si>
  <si>
    <t>Demolice budov dřevěných ostatních oboustranně obitých případně omítnutých postupným rozebíráním</t>
  </si>
  <si>
    <t>34</t>
  </si>
  <si>
    <t>"Tribuna" 12,12*4,08*(2,6+3,5)/2+12,12*1,2*0,3</t>
  </si>
  <si>
    <t>"2.NP" 2,86*2,28*(2,3+1,9)/2</t>
  </si>
  <si>
    <t>981011313</t>
  </si>
  <si>
    <t>Demolice budov zděných na MVC podíl konstrukcí přes 15 do 20 % postupným rozebíráním</t>
  </si>
  <si>
    <t>36</t>
  </si>
  <si>
    <t>Předpoklad 1/3 :</t>
  </si>
  <si>
    <t>"Střední část" (32,045*4,08*(4,3+3,3)/2+32,045*0,5*0,25)/3</t>
  </si>
  <si>
    <t>"Pravá strana" (12,43*3,93*(4+3)/2+12,43*1,2*0,3)/3</t>
  </si>
  <si>
    <t>19</t>
  </si>
  <si>
    <t>981011315</t>
  </si>
  <si>
    <t>Demolice budov zděných na MVC podíl konstrukcí přes 25 do 30 % postupným rozebíráním</t>
  </si>
  <si>
    <t>38</t>
  </si>
  <si>
    <t>"Kiosky" 2*2*3,8*2/3</t>
  </si>
  <si>
    <t>981013313</t>
  </si>
  <si>
    <t>Demolice budov zděných na MVC podíl konstrukcí přes 15 do 20 % těžkou mechanizací</t>
  </si>
  <si>
    <t>40</t>
  </si>
  <si>
    <t>Předpoklad 2/3 :</t>
  </si>
  <si>
    <t>"Střední část" (32,045*4,08*(4,3+3,3)/2+32,045*0,5*0,25)/3*2</t>
  </si>
  <si>
    <t>"Pravá strana" (12,43*3,93*(4+3)/2+12,43*1,2*0,3)/3*2</t>
  </si>
  <si>
    <t>981013315</t>
  </si>
  <si>
    <t>Demolice budov zděných na MVC podíl konstrukcí přes 25 do 30 % těžkou mechanizací</t>
  </si>
  <si>
    <t>42</t>
  </si>
  <si>
    <t>"Kiosky" 2*2*3,8*2/3*2</t>
  </si>
  <si>
    <t>981511111</t>
  </si>
  <si>
    <t>Demolice konstrukcí objektů zděných na MVC postupným rozebíráním</t>
  </si>
  <si>
    <t>44</t>
  </si>
  <si>
    <t>"Elektroměrný pilíř" 6*1*2</t>
  </si>
  <si>
    <t>23</t>
  </si>
  <si>
    <t>981513114</t>
  </si>
  <si>
    <t>Demolice konstrukcí objektů z betonu železového těžkou mechanizací</t>
  </si>
  <si>
    <t>46</t>
  </si>
  <si>
    <t>"Podlaha tribun" (11,555*3,9+12,12*2,885)*0,2</t>
  </si>
  <si>
    <t>981513116</t>
  </si>
  <si>
    <t>Demolice konstrukcí objektů z betonu prostého těžkou mechanizací</t>
  </si>
  <si>
    <t>48</t>
  </si>
  <si>
    <t>"Předsazené schodiště" (0,6+1,35)/2*0,9*2,1</t>
  </si>
  <si>
    <t>"Vstupy u kiosků" (1,2*0,6*0,15+1,8*0,9*0,1)*2</t>
  </si>
  <si>
    <t>"Základy - předpoklad" (44,48*2+3,24*4)*0,5*0,9+23,675*0,3*0,6+0,6*0,6*0,9*9</t>
  </si>
  <si>
    <t>25</t>
  </si>
  <si>
    <t>9819-1-010</t>
  </si>
  <si>
    <t>Demontáž dřevěných laviček včetně betonových podstavců</t>
  </si>
  <si>
    <t>50</t>
  </si>
  <si>
    <t>11,5*4+12*2</t>
  </si>
  <si>
    <t>9819-1-020</t>
  </si>
  <si>
    <t>Odpojení energií - elktřina, vodovod</t>
  </si>
  <si>
    <t>hod</t>
  </si>
  <si>
    <t>52</t>
  </si>
  <si>
    <t>997</t>
  </si>
  <si>
    <t>Přesun sutě</t>
  </si>
  <si>
    <t>27</t>
  </si>
  <si>
    <t>997006002</t>
  </si>
  <si>
    <t>Strojové třídění stavebního odpadu</t>
  </si>
  <si>
    <t>54</t>
  </si>
  <si>
    <t>24,394+157,799+11,147+38,574+121,935</t>
  </si>
  <si>
    <t>997006012</t>
  </si>
  <si>
    <t>Ruční třídění stavebního odpadu</t>
  </si>
  <si>
    <t>56</t>
  </si>
  <si>
    <t>513,199-353,849</t>
  </si>
  <si>
    <t>29</t>
  </si>
  <si>
    <t>997006512</t>
  </si>
  <si>
    <t>Vodorovné doprava suti s naložením a složením na skládku přes 100 m do 1 km</t>
  </si>
  <si>
    <t>58</t>
  </si>
  <si>
    <t>997006519</t>
  </si>
  <si>
    <t>Příplatek k vodorovnému přemístění suti na skládku ZKD 1 km přes 1 km</t>
  </si>
  <si>
    <t>60</t>
  </si>
  <si>
    <t>"Veškerý odpad" 513,199*2</t>
  </si>
  <si>
    <t>"Bez dřeva a kovu - na skládku Zavlekov" (513,199-40,531-2,1-0,38-1,399-0,569-0,285-1,328-0,12-0,33-0,384)*13</t>
  </si>
  <si>
    <t>31</t>
  </si>
  <si>
    <t>997006551</t>
  </si>
  <si>
    <t>Hrubé urovnání suti na skládce bez zhutnění</t>
  </si>
  <si>
    <t>62</t>
  </si>
  <si>
    <t>"Bez dřeva a kovu - na skládku Zavlekov" (513,199-40,531-2,1-0,38-1,399-0,569-0,285-1,328-0,12-0,33-0,384)*0,75</t>
  </si>
  <si>
    <t>"Bez dřeva a kovu - na skládku Zavlekov" (513,199-40,531-2,1-0,38-1,399-0,569-0,285-1,328-0,12-0,33-0,384)*15</t>
  </si>
  <si>
    <t>997013861</t>
  </si>
  <si>
    <t>Poplatek za uložení stavebního odpadu na recyklační skládce (skládkovné) z prostého betonu kód odpadu 17 01 01</t>
  </si>
  <si>
    <t>64</t>
  </si>
  <si>
    <t>121,935</t>
  </si>
  <si>
    <t>33</t>
  </si>
  <si>
    <t>997013862</t>
  </si>
  <si>
    <t>Poplatek za uložení stavebního odpadu na recyklační skládce (skládkovné) z armovaného betonu kód odpadu 17 01 01</t>
  </si>
  <si>
    <t>66</t>
  </si>
  <si>
    <t>0,219+0,35+3,08+1,08+38,574</t>
  </si>
  <si>
    <t>997013863</t>
  </si>
  <si>
    <t>Poplatek za uložení stavebního odpadu na recyklační skládce (skládkovné) cihelného kód odpadu 17 01 02</t>
  </si>
  <si>
    <t>68</t>
  </si>
  <si>
    <t>24,394+0,775+21,66</t>
  </si>
  <si>
    <t>35</t>
  </si>
  <si>
    <t>997013869</t>
  </si>
  <si>
    <t>Poplatek za uložení stavebního odpadu na recyklační skládce (skládkovné) ze směsí betonu, cihel a keramických výrobků kód odpadu 17 01 07</t>
  </si>
  <si>
    <t>70</t>
  </si>
  <si>
    <t>(78,899+5,573+157,799+11,147)*0,75</t>
  </si>
  <si>
    <t>997013631</t>
  </si>
  <si>
    <t>Poplatek za uložení na skládce (skládkovné) stavebního odpadu směsného kód odpadu 17 09 04</t>
  </si>
  <si>
    <t>72</t>
  </si>
  <si>
    <t>(78,899+5,573+157,799+11,147)*0,25</t>
  </si>
  <si>
    <t>PSV</t>
  </si>
  <si>
    <t>Práce a dodávky PSV</t>
  </si>
  <si>
    <t>767</t>
  </si>
  <si>
    <t>Konstrukce zámečnické</t>
  </si>
  <si>
    <t>37</t>
  </si>
  <si>
    <t>767893816</t>
  </si>
  <si>
    <t>Demontáž stříšek nad vstupy s výplní z plechu</t>
  </si>
  <si>
    <t>74</t>
  </si>
  <si>
    <t>"Kiosek" 2*2</t>
  </si>
  <si>
    <t>011 - SO 100.2  Demolice - tribuna</t>
  </si>
  <si>
    <t>945412111</t>
  </si>
  <si>
    <t>Teleskopická hydraulická montážní plošina výška zdvihu do 8 m</t>
  </si>
  <si>
    <t>den</t>
  </si>
  <si>
    <t>961044111</t>
  </si>
  <si>
    <t>Bourání základů z betonu prostého</t>
  </si>
  <si>
    <t>"Patky" 0,8*0,8*0,9*20</t>
  </si>
  <si>
    <t>965042241</t>
  </si>
  <si>
    <t>Bourání podkladů pod dlažby nebo mazanin betonových nebo z litého asfaltu tl přes 100 mm pl přes 4 m2</t>
  </si>
  <si>
    <t>47,5*4,5*0,18</t>
  </si>
  <si>
    <t>965049112</t>
  </si>
  <si>
    <t>Příplatek k bourání betonových mazanin za bourání mazanin se svařovanou sítí tl přes 100 mm</t>
  </si>
  <si>
    <t>966071112</t>
  </si>
  <si>
    <t>Demontáž ocelových kcí hmotnosti přes 5 do 10 t z profilů hmotnosti do 13 kg/m</t>
  </si>
  <si>
    <t>"Tr 44,5/4" 48,5*(7+3)*3,995/1000</t>
  </si>
  <si>
    <t>"Tr 102/5" (2,6*10+4,4*10)*11,96/1000</t>
  </si>
  <si>
    <t>966071122</t>
  </si>
  <si>
    <t>Demontáž ocelových kcí hmotnosti přes 5 do 10 t z profilů hmotnosti přes 13 do 30 kg/m</t>
  </si>
  <si>
    <t>"I 140" (47,5*2+5,2*18)*14,3/1000</t>
  </si>
  <si>
    <t>966072121</t>
  </si>
  <si>
    <t>Demontáž opláštění stěn ocelových kcí z tvarovaných ocelových plechů budov v do 6 m</t>
  </si>
  <si>
    <t>"Zadní strana" 47,5*2</t>
  </si>
  <si>
    <t>48,5*5,8</t>
  </si>
  <si>
    <t>9819-2-010</t>
  </si>
  <si>
    <t>47*5</t>
  </si>
  <si>
    <t>9819-2-020</t>
  </si>
  <si>
    <t>Rozřezání ocelových prvků pro přepravu a odevzdání do zběrných surovi</t>
  </si>
  <si>
    <t>2,775+2,697+0,855+2,532</t>
  </si>
  <si>
    <t>997013111</t>
  </si>
  <si>
    <t>Vnitrostaveništní doprava suti a vybouraných hmot pro budovy v do 6 m s použitím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</si>
  <si>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</si>
  <si>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</si>
  <si>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</si>
  <si>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</si>
  <si>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"Veškerá suť" 124,709*2</t>
  </si>
  <si>
    <t>"Bez dřeva a oceli" (124,709-8,859-3,05)*13</t>
  </si>
  <si>
    <t>23,04+4</t>
  </si>
  <si>
    <t>84,645+1,116</t>
  </si>
  <si>
    <t>0121 - SO 100.3  Demolice - povrchy</t>
  </si>
  <si>
    <t xml:space="preserve">    18 - Sadové úpravy</t>
  </si>
  <si>
    <t xml:space="preserve">    184 - Sadové úpravy - kácení</t>
  </si>
  <si>
    <t xml:space="preserve">    185 - Sadové úpravy - HTÚ</t>
  </si>
  <si>
    <t>113107231</t>
  </si>
  <si>
    <t>Odstranění podkladu z betonu prostého tl přes 100 do 150 mm strojně pl přes 200 m2</t>
  </si>
  <si>
    <t>"Zpevněná plocha u šaten" 70*1,5+32*4,8+10*10/2</t>
  </si>
  <si>
    <t>113107242</t>
  </si>
  <si>
    <t>Odstranění podkladu živičného tl přes 50 do 100 mm strojně pl přes 200 m2</t>
  </si>
  <si>
    <t>"Zpevněná plocha u šaten" 984-308,6</t>
  </si>
  <si>
    <t>Sadové úpravy</t>
  </si>
  <si>
    <t>184</t>
  </si>
  <si>
    <t>Sadové úpravy - kácení</t>
  </si>
  <si>
    <t>SAD-1-010</t>
  </si>
  <si>
    <t>Označení dřevin ke kácení</t>
  </si>
  <si>
    <t>SAD-1-020</t>
  </si>
  <si>
    <t>Ochrana ponechaných dřevin (dřevěné bednění, instalace)</t>
  </si>
  <si>
    <t>ks</t>
  </si>
  <si>
    <t>SAD-1-030</t>
  </si>
  <si>
    <t>Kácení volné s odstraněním pařezů</t>
  </si>
  <si>
    <t>SAD-1-040</t>
  </si>
  <si>
    <t>Zásyp jam pro odstranění pařezů</t>
  </si>
  <si>
    <t>SAD-1-050</t>
  </si>
  <si>
    <t>Uložení biologického odpadu na kompostárnu</t>
  </si>
  <si>
    <t>185</t>
  </si>
  <si>
    <t>Sadové úpravy - HTÚ</t>
  </si>
  <si>
    <t>SAD-1-060</t>
  </si>
  <si>
    <t>Skrývka zemin schopných zúrodnění</t>
  </si>
  <si>
    <t>"1.etapa"10000-( 28*(23+18)/2+30*20+(30+21)/2*16+60*7+17*7+22*5)</t>
  </si>
  <si>
    <t>SAD-1-070</t>
  </si>
  <si>
    <t>Uschování materiálu</t>
  </si>
  <si>
    <t>SAD-1-080</t>
  </si>
  <si>
    <t>Plošná úprava terénu s urovnáním povrchu bez doplnění ornice v rovině nebo na svahu do 1:5</t>
  </si>
  <si>
    <t>"U cesty" 25/2,5*5</t>
  </si>
  <si>
    <t>"U vstupu" 12,8/2,5*5</t>
  </si>
  <si>
    <t>Podhrabové desky :</t>
  </si>
  <si>
    <t>"Mezi hřištěm a bazénem" (56+32+20)/2,5+0,8</t>
  </si>
  <si>
    <t>"U cesty" 25/2,5</t>
  </si>
  <si>
    <t>"U vstupu" 12,8/2,5+0,88</t>
  </si>
  <si>
    <t>"U řeky" (89+96+54)/3+0,333-14</t>
  </si>
  <si>
    <t>966071822</t>
  </si>
  <si>
    <t>Rozebrání oplocení z drátěného pletiva se čtvercovými oky v přes 1,6 do 2,0 m</t>
  </si>
  <si>
    <t>"Mezi hřištěm a řekou" 54</t>
  </si>
  <si>
    <t>"Mezi hřištěm a bazénem" 56+32+20</t>
  </si>
  <si>
    <t>"Vedle šaten" 24*3+6,5*6</t>
  </si>
  <si>
    <t>"Vedle tribuny" 10*5*4</t>
  </si>
  <si>
    <t>100,275+148,588+10,525+13,776</t>
  </si>
  <si>
    <t>"Ocel" 0,402+0,192+0,57</t>
  </si>
  <si>
    <t>"Dřevo + beton" 9,33</t>
  </si>
  <si>
    <t>997221551</t>
  </si>
  <si>
    <t>Vodorovná doprava suti ze sypkých materiálů do 1 km</t>
  </si>
  <si>
    <t>100,275+148,588</t>
  </si>
  <si>
    <t>997221559</t>
  </si>
  <si>
    <t>Příplatek ZKD 1 km u vodorovné dopravy suti ze sypkých materiálů</t>
  </si>
  <si>
    <t>"Na skládku Zavlekov" 248,863*17</t>
  </si>
  <si>
    <t>997221561</t>
  </si>
  <si>
    <t>Vodorovná doprava suti z kusových materiálů do 1 km</t>
  </si>
  <si>
    <t>290,938-248,863</t>
  </si>
  <si>
    <t>997221569</t>
  </si>
  <si>
    <t>Příplatek ZKD 1 km u vodorovné dopravy suti z kusových materiálů</t>
  </si>
  <si>
    <t>"Po odpočtu kovu a dřeva" (42,075-0,402-0,192-0,57-9,33*0,4)*17</t>
  </si>
  <si>
    <t>997221875</t>
  </si>
  <si>
    <t>Poplatek za uložení na recyklační skládce (skládkovné) stavebního odpadu asfaltového bez obsahu dehtu zatříděného do Katalogu odpadů pod kódem 17 03 02</t>
  </si>
  <si>
    <t>148,588</t>
  </si>
  <si>
    <t>100,295+9,33*0,6</t>
  </si>
  <si>
    <t>10,525+13,776</t>
  </si>
  <si>
    <t>020 - SO 101.1  Fotbalové šatny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</si>
  <si>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</si>
  <si>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</si>
  <si>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</si>
  <si>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</si>
  <si>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</si>
  <si>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</si>
  <si>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8 - Trubní vedení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</si>
  <si>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</si>
  <si>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</si>
  <si>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</si>
  <si>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</si>
  <si>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740 - Elektromontáže</t>
  </si>
  <si>
    <t xml:space="preserve">      D1 - </t>
  </si>
  <si>
    <t xml:space="preserve">    751 - Vzduchotechnika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</si>
  <si>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</si>
  <si>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</si>
  <si>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</si>
  <si>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763.1 - Dřevostavby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</si>
  <si>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</si>
  <si>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</si>
  <si>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</si>
  <si>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</si>
  <si>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</si>
  <si>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</si>
  <si>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</si>
  <si>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131251102</t>
  </si>
  <si>
    <t>Hloubení jam nezapažených v hornině třídy těžitelnosti I skupiny 3 objem do 50 m3 strojně</t>
  </si>
  <si>
    <t>"Na -1,29 m" (9,94*4,57+1,14*4,11+4,55*5,66+0,89*1,9)*0,4</t>
  </si>
  <si>
    <t>132212131</t>
  </si>
  <si>
    <t>Hloubení nezapažených rýh šířky do 800 mm v soudržných horninách třídy těžitelnosti I skupiny 3 ručně</t>
  </si>
  <si>
    <t>Pro spodní část základových pasů :</t>
  </si>
  <si>
    <t>Předpoklad 20% dokopávky ručně :</t>
  </si>
  <si>
    <t>"Výška 410, šířka 400mm" (75,275-9,54-4,35+26,04+31,14+3,28*10+2,8+1,09*4+1,23+3,345+1,79+2,75+1,23+1,24)*0,4*0,41*0,2</t>
  </si>
  <si>
    <t>"Výška 410, šířka 650mm" (26,04+31,14)*0,65*0,41*0,2</t>
  </si>
  <si>
    <t>"Výška 510, šířka 400mm" (9,54*2+3,32*2+1,14+4,35*2+4,46*2)*0,4*0,51*0,2</t>
  </si>
  <si>
    <t>"Výška 510, šířka 550mm" 4,46*0,55*0,51*0,2</t>
  </si>
  <si>
    <t>"Snížení základu" (0,4*0,15+0,5*0,25+0,9*0,4)*0,4*0,2</t>
  </si>
  <si>
    <t>132251103</t>
  </si>
  <si>
    <t>Hloubení rýh nezapažených š do 800 mm v hornině třídy těžitelnosti I skupiny 3 objem do 100 m3 strojně</t>
  </si>
  <si>
    <t>Předpoklad 80% odkopávky ručně :</t>
  </si>
  <si>
    <t>"Výška 410, šířka 400mm" (75,275-9,54-4,35+26,04+31,14+3,28*10+2,8+1,09*4+1,23+3,345+1,79+2,75+1,23+1,24)*0,4*0,41*0,8</t>
  </si>
  <si>
    <t>"Výška 410, šířka 650mm" (26,04+31,14)*0,65*0,41*0,8</t>
  </si>
  <si>
    <t>"Výška 510, šířka 400mm" (9,54*2+3,32*2+1,14+4,35*2+4,46*2)*0,4*0,51*0,8</t>
  </si>
  <si>
    <t>"Výška 510, šířka 550mm" 4,46*0,55*0,51*0,8</t>
  </si>
  <si>
    <t>"Snížení základu" (0,4*0,15+0,5*0,25+0,9*0,4)*0,4*0,8</t>
  </si>
  <si>
    <t>Pro horní část základových pasů :</t>
  </si>
  <si>
    <t>((33,885+27,875)*2+4,56+2,8+1,19+3,38*3+1,23+1,49*3+2,745+2,55-26,04-31,14)*0,7*0,5</t>
  </si>
  <si>
    <t>(3,38*5+1,89+31,04+25,94+0,5*2)*0,6*0,5</t>
  </si>
  <si>
    <t>132251252</t>
  </si>
  <si>
    <t>Hloubení rýh nezapažených š do 2000 mm v hornině třídy těžitelnosti I skupiny 3 objem do 50 m3 strojně</t>
  </si>
  <si>
    <t>"Horní část pasů" ((26,04+31,14)*1,05+2,98*1,22)*0,5</t>
  </si>
  <si>
    <t>133212811</t>
  </si>
  <si>
    <t>Hloubení nezapažených šachet v hornině třídy těžitelnosti I skupiny 3 plocha výkopu do 4 m2 ručně</t>
  </si>
  <si>
    <t>Pro spodní část základových patek :</t>
  </si>
  <si>
    <t>"Výška 410mm" 0,6*0,535*0,41*18*0,2</t>
  </si>
  <si>
    <t>"Výška 510mm" (0,6*0,6*0,51*2+1,49*0,89*0,51)*0,2</t>
  </si>
  <si>
    <t>133251101</t>
  </si>
  <si>
    <t>Hloubení šachet nezapažených v hornině třídy těžitelnosti I skupiny 3 objem do 20 m3</t>
  </si>
  <si>
    <t>"Výška 410mm" 0,6*0,535*0,41*18*0,8</t>
  </si>
  <si>
    <t>"Výška 510mm" (0,6*0,6*0,51*2+1,49*0,89*0,51)*0,8</t>
  </si>
  <si>
    <t>Pro horní část základových patek :</t>
  </si>
  <si>
    <t>"Horní část patek" 0,625*1*0,5*18+1*1*0,4*2</t>
  </si>
  <si>
    <t>"Pro kanalizační šachty" 1,4*1,2*(0,8+1,14+1,55+2)</t>
  </si>
  <si>
    <t>"Výkopek na meziskládku" 31,022+10,737+99,583+31,837+0,683+18,378</t>
  </si>
  <si>
    <t>"Zpět na zásypy" 112,189+58,29</t>
  </si>
  <si>
    <t>167151111</t>
  </si>
  <si>
    <t>Nakládání výkopku z hornin třídy těžitelnosti I skupiny 1 až 3 přes 100 m3</t>
  </si>
  <si>
    <t>171111103</t>
  </si>
  <si>
    <t>Uložení sypaniny z hornin soudržných do násypů zhutněných ručně</t>
  </si>
  <si>
    <t>"Mezi -0,39 až -0,9 m" (2,59*4,56+1,19*2,5+(4,865+4,74+4,7+2,85+4,715+4,74+6,56+6,105+4,74+4,675)*3,38+2,8*1,89-1,23*0,3-1,88*1,49+2,645*1,19)*0,51</t>
  </si>
  <si>
    <t>"Mezi -0,64 až 0,9 m" ((31,14-0,35*2+26,04)*1,33-0,6*0,535*18)*0,26</t>
  </si>
  <si>
    <t>171251201</t>
  </si>
  <si>
    <t>Uložení sypaniny na skládky nebo meziskládky</t>
  </si>
  <si>
    <t>174111101</t>
  </si>
  <si>
    <t>Zásyp jam, šachet rýh nebo kolem objektů sypaninou se zhutněním ručně</t>
  </si>
  <si>
    <t>Okolo horní části základových pasů :</t>
  </si>
  <si>
    <t>"Výkop celkem" 33,609+23,031+31,837</t>
  </si>
  <si>
    <t>"Odpočet konstrukcí" -(103,74*0,2+153,205*0,3+56,48*0,08)*0,5</t>
  </si>
  <si>
    <t>Okolo horní části základových patek :</t>
  </si>
  <si>
    <t>"Výkop celkem" 6,425</t>
  </si>
  <si>
    <t>"Odpočet konstrukcí" -3,633</t>
  </si>
  <si>
    <t>"Okolo kanalizačních šachet" 9,223-1,2*1*(0,8+1,14+1,55+2)</t>
  </si>
  <si>
    <t>181951112</t>
  </si>
  <si>
    <t>Úprava pláně v hornině třídy těžitelnosti I skupiny 1 až 3 se zhutněním strojně</t>
  </si>
  <si>
    <t>"Pod objektemn" 5,73*4,07+6,435*5,04+6,375*5,17+(75,4-5,73-6,435-6,375)*4,43</t>
  </si>
  <si>
    <t>Zakládání</t>
  </si>
  <si>
    <t>273313511</t>
  </si>
  <si>
    <t>Základové desky z betonu tř. C 12/15</t>
  </si>
  <si>
    <t>"Pod šachty" (1,2*1*3+1,2*1,175)*0,1</t>
  </si>
  <si>
    <t>"Příplatek za betonáž do výkopu" 0,501*0,035</t>
  </si>
  <si>
    <t>274313511</t>
  </si>
  <si>
    <t>Základové pásy z betonu tř. C 12/15</t>
  </si>
  <si>
    <t>"Výška 410, šířka 400mm" (75,275-9,54-4,35+26,04+31,14+3,28*10+2,8+1,09*4+1,23+3,345+1,79+2,75+1,23+1,24)*0,4*0,41</t>
  </si>
  <si>
    <t>"Výška 410, šířka 650mm" (26,04+31,14)*0,65*0,41</t>
  </si>
  <si>
    <t>"Výška 510, šířka 400mm" (9,54*2+3,32*2+1,14+4,35*2+4,46*2)*0,4*0,51</t>
  </si>
  <si>
    <t>"Výška 510, šířka 550mm" 4,46*0,55*0,51</t>
  </si>
  <si>
    <t>"Snížení základu" (0,4*0,15+0,5*0,25+0,9*0,4)*0,4</t>
  </si>
  <si>
    <t>"Příplatek za betonáž do výkopu" 53,679*0,035</t>
  </si>
  <si>
    <t>274353121</t>
  </si>
  <si>
    <t>Bednění kotevních otvorů v základových pásech průřezu přes 0,02 do 0,05 m2 hl do 0,5 m</t>
  </si>
  <si>
    <t>274353122</t>
  </si>
  <si>
    <t>Bednění kotevních otvorů v základových pásech průřezu přes 0,02 do 0,05 m2 hl přes 0,5 do 1 m</t>
  </si>
  <si>
    <t>275313511</t>
  </si>
  <si>
    <t>Základové patky z betonu tř. C 12/15</t>
  </si>
  <si>
    <t>"Výška 410mm" 0,6*0,535*0,41*18</t>
  </si>
  <si>
    <t>"Výška 510mm" 0,6*0,6*0,51*2+1,49*0,89*0,51</t>
  </si>
  <si>
    <t>"Příplatek za betonáž do výkopu" 3,413*0,035</t>
  </si>
  <si>
    <t>"Horní část patek" 0,625*0,6*0,5*18+0,6*0,6*0,4*2</t>
  </si>
  <si>
    <t>275351121</t>
  </si>
  <si>
    <t>Zřízení bednění základových patek</t>
  </si>
  <si>
    <t>"Horní část patek" (0,625*2+0,6)*0,5*18+0,6*4*0,4*2</t>
  </si>
  <si>
    <t>275351122</t>
  </si>
  <si>
    <t>Odstranění bednění základových patek</t>
  </si>
  <si>
    <t>279113142</t>
  </si>
  <si>
    <t>Základová zeď tl přes 150 do 200 mm z tvárnic ztraceného bednění včetně výplně z betonu tř. C 20/25</t>
  </si>
  <si>
    <t>(3,38*7+1,89)*1+(4,56*2+30,79+25,69)*0,75+(31,04+25,94+0,5*2)*0,5</t>
  </si>
  <si>
    <t>279113144</t>
  </si>
  <si>
    <t>Základová zeď tl přes 250 do 300 mm z tvárnic ztraceného bednění včetně výplně z betonu tř. C 20/25</t>
  </si>
  <si>
    <t>((33,885+27,875)*2+4,56+2,8+1,19+3,38*3+1,23+1,49*3+2,745+2,55)*1</t>
  </si>
  <si>
    <t>Svislé a kompletní konstrukce</t>
  </si>
  <si>
    <t>311234021</t>
  </si>
  <si>
    <t>Zdivo jednovrstvé z cihel děrovaných do P10 na maltu M5 tl 200 mm</t>
  </si>
  <si>
    <t>"1.NP" (3,39+4,49)*3,4+(1,87+3,35*7+1,85+1,89)*2,5-0,9*2,4-0,95*2,02*6-1*2,02-1,19*2,02</t>
  </si>
  <si>
    <t>311234061</t>
  </si>
  <si>
    <t>Zdivo jednovrstvé z cihel děrovaných přes P10 do P15 na maltu M5 tl 300 mm</t>
  </si>
  <si>
    <t>"1.NP" (3,3+1,85)*2,5</t>
  </si>
  <si>
    <t>311235181</t>
  </si>
  <si>
    <t>Zdivo jednovrstvé z cihel broušených do P10 na tenkovrstvou maltu tl 380 mm</t>
  </si>
  <si>
    <t>"1.NP" (2,83+3,8)*3,4+(15,46+17,7+5,875+14,3)*2,5-(1,75*2+2,75*10)*0,77</t>
  </si>
  <si>
    <t>311238800</t>
  </si>
  <si>
    <t>Zdivo jednovrstvé tepelně izolační z cihel broušených P8 s vnitřní izolací z expandovaného polystyrenu na tenkovrstvou maltu U přes 0,22 do 0,26 W/m2K tl 300 mm</t>
  </si>
  <si>
    <t>"1.NP" (3,88+9,225+5,14+4,1)*3,15+(60,635+1,75+4,36+2,67+3,14+1,57+3,73*2+1,56*2+1,58+3,09+2,7)*2,25-1,1*2,02*6-1*2,02*2</t>
  </si>
  <si>
    <t>311238967</t>
  </si>
  <si>
    <t>Zakládací vrstva zdiva z cihel broušených hydrofobizovaných s integrovanou izolací tloušťky 300 mm</t>
  </si>
  <si>
    <t>"1.NP" 3,88+9,225+5,14+4,1+60,635+1,75+4,36+2,67+3,14+1,57+3,73*2+1,56*2+1,58+3,09+2,7-1,1*6-1*2</t>
  </si>
  <si>
    <t>3119-1-010</t>
  </si>
  <si>
    <t>Příplatek na broušený povrch betonu</t>
  </si>
  <si>
    <t>"B.6" (75,2-9,325-4,22)*0,9</t>
  </si>
  <si>
    <t>"Plocha teras" (75,2-9,325-4,22)*1,68+1,56*(2,42*2+2,33)-84,93*0,4</t>
  </si>
  <si>
    <t>317168012</t>
  </si>
  <si>
    <t>Překlad keramický plochý š 115 mm dl 1250 mm</t>
  </si>
  <si>
    <t>"R.02" 12</t>
  </si>
  <si>
    <t>317168052</t>
  </si>
  <si>
    <t>Překlad keramický vysoký v 238 mm dl 1250 mm</t>
  </si>
  <si>
    <t>"R.01" 2*8</t>
  </si>
  <si>
    <t>317998132</t>
  </si>
  <si>
    <t>Tepelná izolace mezi překlady v 24 cm z XPS tl přes 50 do 70 mm</t>
  </si>
  <si>
    <t>"R.01" 1,25*8</t>
  </si>
  <si>
    <t>342244201</t>
  </si>
  <si>
    <t>Příčka z cihel broušených na tenkovrstvou maltu tloušťky 80 mm</t>
  </si>
  <si>
    <t>(1,8*2+3,835+1,24+0,9)*3,66-0,9*2,02*3</t>
  </si>
  <si>
    <t>(1,84+0,97+1,89+1,635*2+1,04*2+1,635*4+1,04*4+1,89*2)*2,76-0,8*2,02*7-0,9*2,02-1*2,02</t>
  </si>
  <si>
    <t>342272235</t>
  </si>
  <si>
    <t>Příčka z pórobetonových hladkých tvárnic na tenkovrstvou maltu tl 125 mm</t>
  </si>
  <si>
    <t>"Instalační přizdívky" (2,62*2+1,85)*3,4+(1,8+1,6+1,035+1,09)*2,55</t>
  </si>
  <si>
    <t>342291121</t>
  </si>
  <si>
    <t>Ukotvení příček k cihelným konstrukcím plochými kotvami</t>
  </si>
  <si>
    <t>3,66*5+2,76*21-0,77*3</t>
  </si>
  <si>
    <t>386381111</t>
  </si>
  <si>
    <t>Jímka 600x600x600 mm ze ŽB</t>
  </si>
  <si>
    <t>"Propojení kabelového vedení" 1</t>
  </si>
  <si>
    <t>Vodorovné konstrukce</t>
  </si>
  <si>
    <t>417321414</t>
  </si>
  <si>
    <t>Ztužující pásy a věnce ze ŽB tř. C 20/25</t>
  </si>
  <si>
    <t>"Rez 1-1" (5,41+6,355+15,455+15,32+12,26+5,975)*0,24*0,25</t>
  </si>
  <si>
    <t>"Rez 2-2" (3,14+2,755+1,65+3,49+3,805*2+3,29+1,66*2+3,09+1,58+2,72+1,1)*0,16*0,25</t>
  </si>
  <si>
    <t>"Rez 3-3" (75+3,88+4,485+5,14-3,49)*0,3*0,25</t>
  </si>
  <si>
    <t>"Rez 4-4" (3,39+1,85+3,35*7+1,89+1,85+4,49)*0,2*0,25</t>
  </si>
  <si>
    <t>417351115</t>
  </si>
  <si>
    <t>Zřízení bednění ztužujících věnců</t>
  </si>
  <si>
    <t>"Rez 1-1" (5,41+6,355+15,455+15,32+12,26+5,975)*0,25*2</t>
  </si>
  <si>
    <t>"Rez 3-3" (75+3,88+4,485+5,14-3,49)*0,25*2</t>
  </si>
  <si>
    <t>"Rez 4-4" (3,39+1,85+3,35*7+1,89+1,85+4,49)*0,25*2</t>
  </si>
  <si>
    <t>417351116</t>
  </si>
  <si>
    <t>Odstranění bednění ztužujících věnců</t>
  </si>
  <si>
    <t>417361821</t>
  </si>
  <si>
    <t>Výztuž ztužujících pásů a věnců betonářskou ocelí 10 505</t>
  </si>
  <si>
    <t>76</t>
  </si>
  <si>
    <t>"Viz. výpis" 1474,162/1000</t>
  </si>
  <si>
    <t>39</t>
  </si>
  <si>
    <t>430321515</t>
  </si>
  <si>
    <t>Schodišťová konstrukce a rampa ze ŽB tř. C 20/25</t>
  </si>
  <si>
    <t>78</t>
  </si>
  <si>
    <t>"Vodorovná plocha teras" ((75,2-9,325-4,22)*1,68+1,56*(2,42*2+2,33))*0,2</t>
  </si>
  <si>
    <t>"Odpočet schodů" -81,81*0,3*0,2</t>
  </si>
  <si>
    <t>"Svislá plocha teras" (75,2-9,325-4,22-2,42*2-2,73-2,33)*(0,43-0,2)*0,2</t>
  </si>
  <si>
    <t>"Boky teras" 1,48*0,23*6*0,2</t>
  </si>
  <si>
    <t>"Vodorovná plocha lavice" (61,655-2,42*2-2,73-2,33)*0,4*0,2</t>
  </si>
  <si>
    <t>"Svislá plocha lavice" (0,45-0,2)*(61,655-2,42*2-2,73-2,33)*0,2</t>
  </si>
  <si>
    <t>"Boky lavice" 0,2*0,25*6*0,2</t>
  </si>
  <si>
    <t>430361821</t>
  </si>
  <si>
    <t>Výztuž schodišťové konstrukce a rampy betonářskou ocelí 10 505</t>
  </si>
  <si>
    <t>80</t>
  </si>
  <si>
    <t>"Předpoklad" 27,621*0,04</t>
  </si>
  <si>
    <t>41</t>
  </si>
  <si>
    <t>430362021</t>
  </si>
  <si>
    <t>Výztuž schodišťové konstrukce a rampy svařovanými sítěmi Kari</t>
  </si>
  <si>
    <t>82</t>
  </si>
  <si>
    <t>"Terasa" ((61,655-2,42*2-2,73-2,33)*(0,43+0,23)+1,68*0,43*6)*2*1,1*7,99/1000</t>
  </si>
  <si>
    <t>"Lavice" ((61,655-2,42*2-2,73-2,33)*(0,45+0,25)+0,4*0,45*6)*2*1,1*7,99/1000</t>
  </si>
  <si>
    <t>431351121</t>
  </si>
  <si>
    <t>Zřízení bednění podest schodišť a ramp přímočarých v do 4 m</t>
  </si>
  <si>
    <t>84</t>
  </si>
  <si>
    <t>"Terasa" (61,655-2,42*2-2,73-2,33)*(0,43+0,23)+1,68*0,43*6</t>
  </si>
  <si>
    <t>"Lavice" (61,655-2,42*2-2,73-2,33)*(0,45+0,25)+0,4*0,45*6</t>
  </si>
  <si>
    <t>43</t>
  </si>
  <si>
    <t>431351122</t>
  </si>
  <si>
    <t>Odstranění bednění podest schodišť a ramp přímočarých v do 4 m</t>
  </si>
  <si>
    <t>86</t>
  </si>
  <si>
    <t>434311115</t>
  </si>
  <si>
    <t>Schodišťové stupně dusané na terén z betonu tř. C 20/25 bez potěru</t>
  </si>
  <si>
    <t>88</t>
  </si>
  <si>
    <t>"Vstupy" 2,42*(6+3+3+6)+2,73*6+2,63*3+2,33*6</t>
  </si>
  <si>
    <t>45</t>
  </si>
  <si>
    <t>434351141</t>
  </si>
  <si>
    <t>Zřízení bednění stupňů přímočarých schodišť</t>
  </si>
  <si>
    <t>90</t>
  </si>
  <si>
    <t>"Vstupy" (2,42*(6+3+3+6)+2,73*6+2,63*3+2,33*6)*(0,15+0,33)</t>
  </si>
  <si>
    <t>434351142</t>
  </si>
  <si>
    <t>Odstranění bednění stupňů přímočarých schodišť</t>
  </si>
  <si>
    <t>92</t>
  </si>
  <si>
    <t>61</t>
  </si>
  <si>
    <t>Úprava povrchů vnitřních</t>
  </si>
  <si>
    <t>47</t>
  </si>
  <si>
    <t>611131121</t>
  </si>
  <si>
    <t>Penetrační disperzní nátěr vnitřních stropů nanášený ručně</t>
  </si>
  <si>
    <t>94</t>
  </si>
  <si>
    <t>"A2" 16,9+15,7+16,1</t>
  </si>
  <si>
    <t>"A3" 10,4+8,2+9,1+16,5+4,5</t>
  </si>
  <si>
    <t>"A5" 29,8+4+29,8+3,3+1,8</t>
  </si>
  <si>
    <t>611142001</t>
  </si>
  <si>
    <t>Potažení vnitřních stropů sklovláknitým pletivem vtlačeným do tenkovrstvé hmoty</t>
  </si>
  <si>
    <t>96</t>
  </si>
  <si>
    <t>49</t>
  </si>
  <si>
    <t>611323111</t>
  </si>
  <si>
    <t>Vápenocementová omítka hladkých vnitřních stropů rovných tloušťky do 5 mm nanášená ručně</t>
  </si>
  <si>
    <t>98</t>
  </si>
  <si>
    <t>6119-1-010</t>
  </si>
  <si>
    <t>Příplatek za kletovanou omítku stropů hlazenou ocelovým hladítkem</t>
  </si>
  <si>
    <t>100</t>
  </si>
  <si>
    <t>51</t>
  </si>
  <si>
    <t>612131121</t>
  </si>
  <si>
    <t>Penetrační disperzní nátěr vnitřních stěn nanášený ručně</t>
  </si>
  <si>
    <t>102</t>
  </si>
  <si>
    <t>"M.č.2.01" (3,13+1,15*2)*2,55-0,9*2,15*2-2,59*1,85+0,1*(2,59+1,85*2)+(2,02*2+2,73)*0,38</t>
  </si>
  <si>
    <t>"M.č.2.02" (8,64+3,41)*2*2,55-1*2,1-3,05*1,85+0,1*(3,05+1,85*2)</t>
  </si>
  <si>
    <t>"M.č.2.03" (2,83+1,19)*2*2,55-1*2,02-0,9*2,02*3-2,59*1,85+(2,59+1,85*2)*0,1</t>
  </si>
  <si>
    <t>"M.č.2.04" (8,675+3,42)*2*2,55-1*2,02-3,09*1,85+(3,09+1,85*2)*0,1</t>
  </si>
  <si>
    <t>"M.č.2.05" (1,75+1,955)*2*0,35</t>
  </si>
  <si>
    <t>"M.č.2.06" (0,95+1,955)*2*0,35</t>
  </si>
  <si>
    <t>612131301</t>
  </si>
  <si>
    <t>Cementový postřik vnitřních stěn nanášený celoplošně strojně</t>
  </si>
  <si>
    <t>104</t>
  </si>
  <si>
    <t>"Viz.omítky" 258,895+455,181</t>
  </si>
  <si>
    <t>53</t>
  </si>
  <si>
    <t>612142001</t>
  </si>
  <si>
    <t>Potažení vnitřních stěn sklovláknitým pletivem vtlačeným do tenkovrstvé hmoty</t>
  </si>
  <si>
    <t>106</t>
  </si>
  <si>
    <t>"M.č.2.01" (2,73+3,345)*2*2,55-0,9*2,15*2-2,59*1,85+0,1*(2,59+1,85*2)+(2,02*2+2,73)*0,38</t>
  </si>
  <si>
    <t>612321311</t>
  </si>
  <si>
    <t>Vápenocementová omítka hrubá jednovrstvá zatřená vnitřních stěn nanášená strojně tl.10mm</t>
  </si>
  <si>
    <t>108</t>
  </si>
  <si>
    <t>Pod keramické obklady :</t>
  </si>
  <si>
    <t>"M.č.1.01" (2,58+3,14+0,24)*2*2,4-0,9*2,4</t>
  </si>
  <si>
    <t>"M.č.1.02" (1,8*4-0,9)*2,4-0,9*2,02</t>
  </si>
  <si>
    <t>"M.č.1.03" (1,81+4,43+0,8*2)*2*2,2-0,9*2,02-2,67*0,65+0,12*(2,67+0,65*2)</t>
  </si>
  <si>
    <t>"M.č.1.05" (1,895+1,8)*2*2,2-0,9*2,02</t>
  </si>
  <si>
    <t>"M.č.1.07" (1,495+2,7)*2*2,2-0,8*2,02</t>
  </si>
  <si>
    <t>"M.č.1.08" (0,995+0,97*2)*2,2</t>
  </si>
  <si>
    <t>"M.č.1.10" (3,39+4,695)*2*2,2-0,8*2,02*2-0,95*2,02*2-1,4*0,65+0,12*(1,4+0,65*2)</t>
  </si>
  <si>
    <t>"M.č.1.11" (1,595+0,9)*2*2,2-0,8*2,02-1,1*0,65+0,12*(1,1+0,65*2)</t>
  </si>
  <si>
    <t>"M.č.1.12" (1,595+0,9)*2*2,2-0,8*2,02</t>
  </si>
  <si>
    <t>"M.č.1.16" (3,39+4,695)*2*2,2-0,8*2,02*2-0,95*2,02*2-1,4*0,65+0,12*(1,4+0,65*2)</t>
  </si>
  <si>
    <t>"M.č.1.17" (1,595+0,9)*2*2,2-0,8*2,02</t>
  </si>
  <si>
    <t>"M.č.1.18" (1,595+0,9)*2*2,2-0,8*2,02-1,1*0,65+0,12*(1,1+0,65*2)</t>
  </si>
  <si>
    <t>"M.č.1.20" (1,05+0,845+1,745)*2,2</t>
  </si>
  <si>
    <t>"M.č.1.22" (3,37+4,695)*2*2,2-0,8*2,02*2-0,95*2,02*2-1,4*0,65+0,12*(1,4+0,65*2)</t>
  </si>
  <si>
    <t>"M.č.1.23" (1,595+0,9)*2*2,2-0,8*2,02</t>
  </si>
  <si>
    <t>"M.č.1.24" (1,595+0,9)*2*2,2-0,8*2,02-1,1*0,65+0,12*(1,1+0,65*2)</t>
  </si>
  <si>
    <t>"M.č.1.27" 1,905*2,2-1,745*0,65+0,12*(1,745+0,65*2)</t>
  </si>
  <si>
    <t>55</t>
  </si>
  <si>
    <t>612321341</t>
  </si>
  <si>
    <t>Vápenocementová omítka štuková dvouvrstvá vnitřních stěn nanášená strojně tl. 10mm</t>
  </si>
  <si>
    <t>110</t>
  </si>
  <si>
    <t>"M.č.1.01" (2,58+3,14+0,24)*2*1,05</t>
  </si>
  <si>
    <t>"M.č.1.02" (1,8*4-0,9)*1,05</t>
  </si>
  <si>
    <t>"M.č.1.03" (1,81+4,43+0,8*2)*2*0,35-2,67*0,07+0,12*(2,67+0,07*2)</t>
  </si>
  <si>
    <t>"M.č.1.05" (1,895+1,8)*2*0,35</t>
  </si>
  <si>
    <t>"M.č.1.06" (2,7+2,87)*2*2,55-0,8*2,02-1,1*2,27-1,75*0,72+0,12*(1,75+0,72*2)</t>
  </si>
  <si>
    <t>"M.č.1.07" (1,495+2,7)*2*0,35</t>
  </si>
  <si>
    <t>"M.č.1.08" (0,995+0,97*2)*0,35+(2,78+1,87)*2*2,55-0,995*2,55-0,9*2,02</t>
  </si>
  <si>
    <t>"M.č.1.09" (3,35+4,875)*2*2,55-0,9*2,02-1*2,02-1,1*2,27-2,75*0,72+0,12*(2,75+0,72*2)</t>
  </si>
  <si>
    <t>"M.č.1.10" (3,39+4,695)*2*0,35-1,4*0,07+0,12*(1,4+0,07*2)</t>
  </si>
  <si>
    <t>"M.č.1.11" (1,595+0,9)*2*0,35-1,1*0,07+0,12*(1,1+0,07*2)</t>
  </si>
  <si>
    <t>"M.č.1.12" (1,595+0,9)*2*0,35</t>
  </si>
  <si>
    <t>"M.č.1.13" (4,66+3,35)*2*2,55-0,95*2,02-1*2,27-2,73*0,72+0,12*(2,73+0,72*2)</t>
  </si>
  <si>
    <t>"M.č.1.14" (3,55*2+2,73)*2,55-1*2,27*2</t>
  </si>
  <si>
    <t>"M.č.1.15" (4,675+3,35)*2*2,55-0,95*2,02-1*2,27-2,73*0,72+0,12*(2,73+0,72*2)</t>
  </si>
  <si>
    <t>"M.č.1.16" (3,39+4,695)*2*0,35-1,4*0,07+0,12*(1,4+0,07*2)</t>
  </si>
  <si>
    <t>"M.č.1.17" (1,595+0,9)*2*0,35</t>
  </si>
  <si>
    <t>"M.č.1.18" (1,595+0,9)*2*0,35-1,1*0,07+0,12*(1,1+0,07*2)</t>
  </si>
  <si>
    <t>"M.č.1.19" (4,64+3,35)*2*2,55-0,95*2,02-1*2,02-1,1*2,27-2,75*0,72+0,12*(2,75+0,72*2)</t>
  </si>
  <si>
    <t>"M.č.1.20" (0,22+0,97+1,78+1,89+3,05)*2,55-1*2,02+(1,05+0,845+1,745)*0,35</t>
  </si>
  <si>
    <t>"M.č.1.21" (4,9+3,35)*2*2,55-0,95*2,02-1*2,02-1,1*2,27-2,75*0,72+0,12*(2,75+0,72*2)</t>
  </si>
  <si>
    <t>"M.č.1.22" (3,37+4,695)*2*0,35-1,4*0,07+0,12*(1,4+0,07*2)</t>
  </si>
  <si>
    <t>"M.č.1.23" (1,595+0,9)*2*0,35</t>
  </si>
  <si>
    <t>"M.č.1.24" (1,595+0,9)*2*0,35-1,1*0,07+0,12*(1,1+0,07*2)</t>
  </si>
  <si>
    <t>"M.č.1.25" (4,635+3,35)*2*2,55-0,95*2,02-1*2,02-1,1*2,27-2,75*0,72+0,12*(2,75+0,72*2)</t>
  </si>
  <si>
    <t>"M.č.1.26" (2,51+1,85)*2*2,55-1*2,02</t>
  </si>
  <si>
    <t>"M.č.1.27" (1,905+4,49*2)*2,55-1*2,02-1,1*2,17</t>
  </si>
  <si>
    <t>"M.č.1.28" (3,56+4,49)*2*3,45-2,88*3,13+0,12*(2,88+3,13*2)</t>
  </si>
  <si>
    <t>"M.č.1.29" (2,895+1,43)*2*3,45-0,9-2,02*3-2,58*3,145+0,32*(2,58+3,145*2)</t>
  </si>
  <si>
    <t>612321391</t>
  </si>
  <si>
    <t>Příplatek k vápenocementové omítce vnitřních stěn za každých dalších 5 mm tloušťky strojně</t>
  </si>
  <si>
    <t>112</t>
  </si>
  <si>
    <t>258,895*2+455,181*3</t>
  </si>
  <si>
    <t>57</t>
  </si>
  <si>
    <t>612323111</t>
  </si>
  <si>
    <t>Vápenocementová omítka hladkých vnitřních stěn tloušťky do 5 mm nanášená ručně</t>
  </si>
  <si>
    <t>114</t>
  </si>
  <si>
    <t>6129-1-010</t>
  </si>
  <si>
    <t>Příplatek za kletovanou omítku stěn hlazenou ocelovým hladítkem</t>
  </si>
  <si>
    <t>116</t>
  </si>
  <si>
    <t>455,181+130,896</t>
  </si>
  <si>
    <t>59</t>
  </si>
  <si>
    <t>619991011</t>
  </si>
  <si>
    <t>Obalení konstrukcí a prvků fólií přilepenou lepící páskou</t>
  </si>
  <si>
    <t>118</t>
  </si>
  <si>
    <t>"Okna" 2,75*0,77*10+1,75*0,77*2</t>
  </si>
  <si>
    <t>"Dveře" 1,1*2,27*5+1,18*2,27+1*2,27*2+2,58*3,145</t>
  </si>
  <si>
    <t>Úprava povrchů vnějších</t>
  </si>
  <si>
    <t>622131101</t>
  </si>
  <si>
    <t>Cementový postřik vnějších stěn nanášený celoplošně ručně</t>
  </si>
  <si>
    <t>120</t>
  </si>
  <si>
    <t>"B11" (13,18-2,46+6,11+0,08*4)*0,9+(0,33*0,15*4+0,7*0,3)*2</t>
  </si>
  <si>
    <t>622151021</t>
  </si>
  <si>
    <t>Penetrační akrylátový nátěr vnějších mozaikových tenkovrstvých omítek stěn</t>
  </si>
  <si>
    <t>122</t>
  </si>
  <si>
    <t>"B.16" (75,2+4,28+0,42*2+5,47)*0,2</t>
  </si>
  <si>
    <t>622151031</t>
  </si>
  <si>
    <t>Penetrační silikonový nátěr vnějších pastovitých tenkovrstvých omítek stěn</t>
  </si>
  <si>
    <t>124</t>
  </si>
  <si>
    <t>"B.15" (75,2+4,28+0,42*2+5,47)*(4,135-0,2)</t>
  </si>
  <si>
    <t>63</t>
  </si>
  <si>
    <t>622211011</t>
  </si>
  <si>
    <t>Montáž kontaktního zateplení vnějších stěn lepením a mechanickým kotvením polystyrénových desek do betonu a zdiva tl přes 40 do 80 mm</t>
  </si>
  <si>
    <t>126</t>
  </si>
  <si>
    <t>"B.15" (75,2+4,28+5,47)*4,135</t>
  </si>
  <si>
    <t>M</t>
  </si>
  <si>
    <t>28375936</t>
  </si>
  <si>
    <t>deska EPS 70 fasádní λ=0,039 tl 80mm</t>
  </si>
  <si>
    <t>128</t>
  </si>
  <si>
    <t>65</t>
  </si>
  <si>
    <t>28376421</t>
  </si>
  <si>
    <t>deska XPS hrana polodrážková a hladký povrch 300kPA λ=0,035 tl 80mm</t>
  </si>
  <si>
    <t>130</t>
  </si>
  <si>
    <t>"B.15+16" (75,2+4,28+5,47)*0,9</t>
  </si>
  <si>
    <t>622211031</t>
  </si>
  <si>
    <t>Montáž kontaktního zateplení vnějších stěn lepením a mechanickým kotvením polystyrénových desek do betonu a zdiva tl přes 120 do 160 mm</t>
  </si>
  <si>
    <t>132</t>
  </si>
  <si>
    <t>"Před věncem" (24,5-2,73)*0,55</t>
  </si>
  <si>
    <t>67</t>
  </si>
  <si>
    <t>28376424</t>
  </si>
  <si>
    <t>deska XPS hrana polodrážková a hladký povrch 300kPA λ=0,035 tl 140mm</t>
  </si>
  <si>
    <t>134</t>
  </si>
  <si>
    <t>622251101</t>
  </si>
  <si>
    <t>Příplatek k cenám kontaktního zateplení vnějších stěn za zápustnou montáž a použití tepelněizolačních zátek z polystyrenu</t>
  </si>
  <si>
    <t>136</t>
  </si>
  <si>
    <t>69</t>
  </si>
  <si>
    <t>622252001</t>
  </si>
  <si>
    <t>Montáž profilů kontaktního zateplení připevněných mechanicky</t>
  </si>
  <si>
    <t>138</t>
  </si>
  <si>
    <t>"Y.06" 75,2+4,28+5,47</t>
  </si>
  <si>
    <t>59051645</t>
  </si>
  <si>
    <t>profil zakládací Al tl 0,7mm pro ETICS pro izolant tl 80mm</t>
  </si>
  <si>
    <t>140</t>
  </si>
  <si>
    <t>71</t>
  </si>
  <si>
    <t>622252002</t>
  </si>
  <si>
    <t>Montáž profilů kontaktního zateplení lepených</t>
  </si>
  <si>
    <t>142</t>
  </si>
  <si>
    <t>"Rohy objektu" 4,135*6</t>
  </si>
  <si>
    <t>"Dilatace" 4,135</t>
  </si>
  <si>
    <t>63127466</t>
  </si>
  <si>
    <t>profil rohový Al 23x23mm s výztužnou tkaninou š 100mm pro ETICS</t>
  </si>
  <si>
    <t>144</t>
  </si>
  <si>
    <t>73</t>
  </si>
  <si>
    <t>59051500</t>
  </si>
  <si>
    <t>profil dilatační stěnový PVC s výztužnou tkaninou pro ETICS</t>
  </si>
  <si>
    <t>146</t>
  </si>
  <si>
    <t>622331141</t>
  </si>
  <si>
    <t>Cementová omítka štuková dvouvrstvá vnějších stěn nanášená ručně</t>
  </si>
  <si>
    <t>148</t>
  </si>
  <si>
    <t>75</t>
  </si>
  <si>
    <t>622511112</t>
  </si>
  <si>
    <t>Tenkovrstvá akrylátová mozaiková střednězrnná omítka vnějších stěn</t>
  </si>
  <si>
    <t>622531012</t>
  </si>
  <si>
    <t>Tenkovrstvá silikonová zrnitá omítka zrnitost 1,5 mm vnějších stěn</t>
  </si>
  <si>
    <t>152</t>
  </si>
  <si>
    <t>Podlahy a podlahové konstrukce</t>
  </si>
  <si>
    <t>77</t>
  </si>
  <si>
    <t>631311115</t>
  </si>
  <si>
    <t>Mazanina tl přes 50 do 80 mm z betonu prostého bez zvýšených nároků na prostředí tř. C 20/25</t>
  </si>
  <si>
    <t>154</t>
  </si>
  <si>
    <t>"P4" 10*0,076</t>
  </si>
  <si>
    <t>631311135</t>
  </si>
  <si>
    <t>Mazanina tl přes 120 do 240 mm z betonu prostého bez zvýšených nároků na prostředí tř. C 20/25</t>
  </si>
  <si>
    <t>156</t>
  </si>
  <si>
    <t>"podkladní beton" (5,73*4,07+6,435*5,04+6,375*5,17+(75-5,73-6,435-6,375)*4,03)*0,15</t>
  </si>
  <si>
    <t>79</t>
  </si>
  <si>
    <t>631319024.R</t>
  </si>
  <si>
    <t>Příplatek k mazanině tl přes 50 do 80 mm za úpravu "česaný beton"</t>
  </si>
  <si>
    <t>158</t>
  </si>
  <si>
    <t>631319175</t>
  </si>
  <si>
    <t>Příplatek k mazanině tl přes 120 do 240 mm za stržení povrchu spodní vrstvy před vložením výztuže</t>
  </si>
  <si>
    <t>160</t>
  </si>
  <si>
    <t>81</t>
  </si>
  <si>
    <t>631351101</t>
  </si>
  <si>
    <t>Zřízení bednění rýh a hran v podlahách</t>
  </si>
  <si>
    <t>162</t>
  </si>
  <si>
    <t>"Podkladní beton" (75,275+5,26*2+0,9)*2*0,15</t>
  </si>
  <si>
    <t>631351102</t>
  </si>
  <si>
    <t>Odstranění bednění rýh a hran v podlahách</t>
  </si>
  <si>
    <t>164</t>
  </si>
  <si>
    <t>83</t>
  </si>
  <si>
    <t>631362021</t>
  </si>
  <si>
    <t>Výztuž mazanin svařovanými sítěmi Kari</t>
  </si>
  <si>
    <t>166</t>
  </si>
  <si>
    <t>"podkladní beton" (5,73*4,07+6,435*5,04+6,375*5,17+(75-5,73-6,435-6,375)*4,03)*1,15*7,99/1000</t>
  </si>
  <si>
    <t>632452519</t>
  </si>
  <si>
    <t>Cementový rychletuhnoucí potěr ze suchých směsí tl přes 40 do 50 mm</t>
  </si>
  <si>
    <t>168</t>
  </si>
  <si>
    <t>"P1" 3,8+12,7+10+12,7+12,7</t>
  </si>
  <si>
    <t>"P2" 1,325*3,115+29,8+4+29,8+3,3+1,8</t>
  </si>
  <si>
    <t>"P3" 8,2+3,5+10,4+3,5+5,2+16,9+1,4*2+15,7+16,1+1,4*2+16,4+5,4+16,9+1,4*3+4,6+9,1+16,5</t>
  </si>
  <si>
    <t>85</t>
  </si>
  <si>
    <t>632452591</t>
  </si>
  <si>
    <t>Příplatek k rychletuhnoucímu potěru ze suchých směsí ZKD 5 mm tl přes 50 mm</t>
  </si>
  <si>
    <t>170</t>
  </si>
  <si>
    <t>282,927*2</t>
  </si>
  <si>
    <t>632459176</t>
  </si>
  <si>
    <t>Příplatek k potěrům tl přes 50 do 60 mm za plochu do 5 m2</t>
  </si>
  <si>
    <t>172</t>
  </si>
  <si>
    <t>"P1" 3,8</t>
  </si>
  <si>
    <t>"P2" 1,325*3,115+4+3,3+1,8</t>
  </si>
  <si>
    <t>"P3" 3,5+3,5+1,4*2+1,4*2+1,4*3+4,6</t>
  </si>
  <si>
    <t>87</t>
  </si>
  <si>
    <t>633811111</t>
  </si>
  <si>
    <t>Broušení nerovností betonových podlah do 2 mm - stržení šlemu</t>
  </si>
  <si>
    <t>174</t>
  </si>
  <si>
    <t>"P4" 4,5</t>
  </si>
  <si>
    <t>634112113</t>
  </si>
  <si>
    <t>Obvodová dilatace podlahovým páskem z pěnového PE mezi stěnou a mazaninou nebo potěrem v 80 mm</t>
  </si>
  <si>
    <t>176</t>
  </si>
  <si>
    <t>"M.č.1.01" (2,58+3,14+0,24)*2</t>
  </si>
  <si>
    <t>"M.č.1.02" 1,8*4-0,9</t>
  </si>
  <si>
    <t>"M.č.1.03" (1,81+4,43+0,8*2)*2</t>
  </si>
  <si>
    <t>"M.č.1.05" (1,895+1,8)*2</t>
  </si>
  <si>
    <t>"M.č.1.06" (2,7+2,87)*2</t>
  </si>
  <si>
    <t>"M.č.1.07" (1,495+2,7)*2</t>
  </si>
  <si>
    <t>"M.č.1.08" 0,97*2+(2,78+1,87)*2</t>
  </si>
  <si>
    <t>"M.č.1.09" (3,35+4,875)*2</t>
  </si>
  <si>
    <t>"M.č.1.10" (3,39+4,695)*2</t>
  </si>
  <si>
    <t>"M.č.1.11" (1,595+0,9)*2</t>
  </si>
  <si>
    <t>"M.č.1.12" (1,595+0,9)*2</t>
  </si>
  <si>
    <t>"M.č.1.13" (4,66+3,35)*2</t>
  </si>
  <si>
    <t>"M.č.1.14" 3,55*2+2,73</t>
  </si>
  <si>
    <t>"M.č.1.15" (4,675+3,35)*2</t>
  </si>
  <si>
    <t>"M.č.1.16" (3,39+4,695)*2</t>
  </si>
  <si>
    <t>"M.č.1.17" (1,595+0,9)*2</t>
  </si>
  <si>
    <t>"M.č.1.18" (1,595+0,9)*2</t>
  </si>
  <si>
    <t>"M.č.1.19" (4,64+3,35)*2</t>
  </si>
  <si>
    <t>"M.č.1.20" 0,22+0,97+1,78+1,89+3,05+1,05+0,845+1,745</t>
  </si>
  <si>
    <t>"M.č.1.21" (4,9+3,35)*2</t>
  </si>
  <si>
    <t>"M.č.1.22" (3,37+4,695)*2</t>
  </si>
  <si>
    <t>"M.č.1.23" (1,595+0,9)*2</t>
  </si>
  <si>
    <t>"M.č.1.24" (1,595+0,9)*2</t>
  </si>
  <si>
    <t>"M.č.1.25" (4,635+3,35)*2</t>
  </si>
  <si>
    <t>"M.č.1.26" (2,51+1,85)*2</t>
  </si>
  <si>
    <t>"M.č.1.27" 1,905+4,49*2</t>
  </si>
  <si>
    <t>"M.č.1.28" (3,56+4,49)*2</t>
  </si>
  <si>
    <t>"M.č.1.29" (2,895+1,43)*2</t>
  </si>
  <si>
    <t>"M.č.2.02" (8,64+3,41)*2</t>
  </si>
  <si>
    <t>"M.č.2.03" (2,83+1,19)*2</t>
  </si>
  <si>
    <t>"M.č.2.04" (8,675+3,41)*2</t>
  </si>
  <si>
    <t>"M.č.2.05" (1,75+1,955)*2</t>
  </si>
  <si>
    <t>"M.č.2.06" (0,95+1,955)*2</t>
  </si>
  <si>
    <t>Trubní vedení</t>
  </si>
  <si>
    <t>89</t>
  </si>
  <si>
    <t>871181141.R</t>
  </si>
  <si>
    <t>Montáž chráničky HDPE+LDPE -  otevřený výkop  D 50 mm</t>
  </si>
  <si>
    <t>178</t>
  </si>
  <si>
    <t>75,6*4</t>
  </si>
  <si>
    <t>34571351</t>
  </si>
  <si>
    <t>trubka elektroinstalační ohebná dvouplášťová korugovaná (chránička) D 41/50mm, HDPE+LDPE</t>
  </si>
  <si>
    <t>180</t>
  </si>
  <si>
    <t>91</t>
  </si>
  <si>
    <t>941311111</t>
  </si>
  <si>
    <t>Montáž lešení řadového modulového lehkého zatížení do 200 kg/m2 š od 0,6 do 0,9 m v do 10 m</t>
  </si>
  <si>
    <t>182</t>
  </si>
  <si>
    <t>(75,2+6,625+1,1*4)*2*4,12+(24,58+1,1*2)*1,805</t>
  </si>
  <si>
    <t>941311211</t>
  </si>
  <si>
    <t>Příplatek k lešení řadovému modulovému lehkému do 200 kg/m2 š od 0,6 do 0,9 m v do 10 m za každý den použití</t>
  </si>
  <si>
    <t>758,832*30</t>
  </si>
  <si>
    <t>93</t>
  </si>
  <si>
    <t>941311811</t>
  </si>
  <si>
    <t>Demontáž lešení řadového modulového lehkého zatížení do 200 kg/m2 š od 0,6 do 0,9 m v do 10 m</t>
  </si>
  <si>
    <t>186</t>
  </si>
  <si>
    <t>949101111</t>
  </si>
  <si>
    <t>Lešení pomocné pro objekty pozemních staveb s lešeňovou podlahou v do 1,9 m zatížení do 150 kg/m2</t>
  </si>
  <si>
    <t>188</t>
  </si>
  <si>
    <t>V interiéru :</t>
  </si>
  <si>
    <t>"1.NP" 8,2+3,5+10,4+3,5+8,2+3,8+5,2+16,9+12,7+1,4*7+15,7+10+16,1+12,7+16,4+5,4+16,9+12,7+4,6+9,1+16,5+4,5</t>
  </si>
  <si>
    <t>"2.NP" 10,8+29,8+4+29,8+3,3+1,8</t>
  </si>
  <si>
    <t>"Přesah" (75,2-0,42-0,3)*2,26-6,63*1,15+2,42*1,56*2+2,33*1,56-6,3*1,5</t>
  </si>
  <si>
    <t>95</t>
  </si>
  <si>
    <t>952901111</t>
  </si>
  <si>
    <t>Vyčištění budov bytové a občanské výstavby při výšce podlaží do 4 m</t>
  </si>
  <si>
    <t>190</t>
  </si>
  <si>
    <t>953312122</t>
  </si>
  <si>
    <t>Vložky do svislých dilatačních spár z extrudovaných polystyrénových desek tl. přes 10 do 20 mm</t>
  </si>
  <si>
    <t>192</t>
  </si>
  <si>
    <t>"Základy" 4,33*1,8+0,4*0,4+0,2*0,75</t>
  </si>
  <si>
    <t>97</t>
  </si>
  <si>
    <t>953943122</t>
  </si>
  <si>
    <t>Osazování výrobků přes 1 do 5 kg/kus do betonu</t>
  </si>
  <si>
    <t>194</t>
  </si>
  <si>
    <t>"Patky sloupků" 20</t>
  </si>
  <si>
    <t>998</t>
  </si>
  <si>
    <t>Přesun hmot</t>
  </si>
  <si>
    <t>998011001</t>
  </si>
  <si>
    <t>Přesun hmot pro budovy zděné v do 6 m</t>
  </si>
  <si>
    <t>196</t>
  </si>
  <si>
    <t>711</t>
  </si>
  <si>
    <t>Izolace proti vodě, vlhkosti a plynům</t>
  </si>
  <si>
    <t>99</t>
  </si>
  <si>
    <t>711111001</t>
  </si>
  <si>
    <t>Provedení izolace proti zemní vlhkosti vodorovné za studena nátěrem penetračním</t>
  </si>
  <si>
    <t>198</t>
  </si>
  <si>
    <t>"Na podkladní beton" 5,73*4,07+6,435*5,04+6,375*5,17+(75-5,73-6,435-6,375)*4,03</t>
  </si>
  <si>
    <t>711112001</t>
  </si>
  <si>
    <t>Provedení izolace proti zemní vlhkosti svislé za studena nátěrem penetračním</t>
  </si>
  <si>
    <t>101</t>
  </si>
  <si>
    <t>11163150</t>
  </si>
  <si>
    <t>lak penetrační asfaltový</t>
  </si>
  <si>
    <t>202</t>
  </si>
  <si>
    <t>711141559</t>
  </si>
  <si>
    <t>Provedení izolace proti zemní vlhkosti pásy přitavením vodorovné NAIP</t>
  </si>
  <si>
    <t>204</t>
  </si>
  <si>
    <t>"Dvojnásobně" 316,246*2</t>
  </si>
  <si>
    <t>103</t>
  </si>
  <si>
    <t>711142559</t>
  </si>
  <si>
    <t>Provedení izolace proti zemní vlhkosti pásy přitavením svislé NAIP</t>
  </si>
  <si>
    <t>206</t>
  </si>
  <si>
    <t>"Dvojnásobně" 87,031*2</t>
  </si>
  <si>
    <t>62855001</t>
  </si>
  <si>
    <t>pás asfaltový natavitelný modifikovaný SBS s vložkou z polyesterové rohože a spalitelnou PE fólií nebo jemnozrnným minerálním posypem na horním povrchu tl 4,0mm</t>
  </si>
  <si>
    <t>208</t>
  </si>
  <si>
    <t>105</t>
  </si>
  <si>
    <t>998711102</t>
  </si>
  <si>
    <t>Přesun hmot tonážní pro izolace proti vodě, vlhkosti a plynům v objektech v přes 6 do 12 m</t>
  </si>
  <si>
    <t>210</t>
  </si>
  <si>
    <t>712</t>
  </si>
  <si>
    <t>Povlakové krytiny</t>
  </si>
  <si>
    <t>712331111</t>
  </si>
  <si>
    <t>Provedení povlakové krytiny střech do 10° podkladní vrstvy pásy na sucho samolepící</t>
  </si>
  <si>
    <t>212</t>
  </si>
  <si>
    <t>"S1,S3,S4 - vodorovně" (17,6+32,607)*(3,815+0,155)+74,565*2,155+24,58*0,15</t>
  </si>
  <si>
    <t>"Vytažení na atiku" (17,6+32,604+5,3*2)*0,35</t>
  </si>
  <si>
    <t>"U přesahu střechy" (74,565+2,155*2)*0,08</t>
  </si>
  <si>
    <t>"Vytažení na 2.NP" (24,58+3,84*2)*0,35</t>
  </si>
  <si>
    <t>"Hlava atiky" (17,7+32,74+5,3*2)*0,1</t>
  </si>
  <si>
    <t>"Hlava atiky přesahu" (174,845+2,155*2)*0,14</t>
  </si>
  <si>
    <t>"Vnější strana atiky" (17,7+32,74+5,4*2+0,3*2)*0,8</t>
  </si>
  <si>
    <t>"S2 - vodorovně" (11,975+11,98)*3,535</t>
  </si>
  <si>
    <t>"Vytažení na atiku" (11,975+11,98+3,535)*2*0,16</t>
  </si>
  <si>
    <t>"Hlava atiky" (11,975+11,98+0,14*2+3,535)*2*0,14</t>
  </si>
  <si>
    <t>107</t>
  </si>
  <si>
    <t>62866281</t>
  </si>
  <si>
    <t>pás asfaltový samolepicí modifikovaný SBS s vložkou ze skleněné tkaniny se spalitelnou fólií nebo jemnozrnným minerálním posypem nebo textilií na horním povrchu tl 3,0mm</t>
  </si>
  <si>
    <t>214</t>
  </si>
  <si>
    <t>712363115</t>
  </si>
  <si>
    <t>Provedení povlakové krytiny střech do 10° zaizolování prostupů kruhového průřezu D do 300 mm</t>
  </si>
  <si>
    <t>216</t>
  </si>
  <si>
    <t>"VZT" 9</t>
  </si>
  <si>
    <t>109</t>
  </si>
  <si>
    <t>28342011</t>
  </si>
  <si>
    <t>manžeta těsnící pro prostupy hydroizolací z PVC uzavřená kruhová vnitřní průměr 40-70</t>
  </si>
  <si>
    <t>218</t>
  </si>
  <si>
    <t>28342013</t>
  </si>
  <si>
    <t>manžeta těsnící pro prostupy hydroizolací z PVC uzavřená kruhová vnitřní průměr 90-114</t>
  </si>
  <si>
    <t>220</t>
  </si>
  <si>
    <t>111</t>
  </si>
  <si>
    <t>28342014</t>
  </si>
  <si>
    <t>manžeta těsnící pro prostupy hydroizolací z PVC uzavřená kruhová vnitřní průměr 120-180</t>
  </si>
  <si>
    <t>222</t>
  </si>
  <si>
    <t>28342015</t>
  </si>
  <si>
    <t>manžeta těsnící pro prostupy hydroizolací z PVC uzavřená kruhová vnitřní průměr 200</t>
  </si>
  <si>
    <t>224</t>
  </si>
  <si>
    <t>113</t>
  </si>
  <si>
    <t>712363352</t>
  </si>
  <si>
    <t>Povlakové krytiny střech do 10° z tvarovaných poplastovaných lišt délky 2 m koutová lišta vnitřní rš 100 mm</t>
  </si>
  <si>
    <t>226</t>
  </si>
  <si>
    <t>"Vytažení na atiku" 17,6+32,604+5,3*2</t>
  </si>
  <si>
    <t>"U přesahu střechy" 74,565+2,155*2</t>
  </si>
  <si>
    <t>"Vytažení na 2.NP" 24,58+3,84*2</t>
  </si>
  <si>
    <t>"Vytažení na atiku" (11,975+11,98+3,535)*2</t>
  </si>
  <si>
    <t>712363353</t>
  </si>
  <si>
    <t>Povlakové krytiny střech do 10° z tvarovaných poplastovaných lišt délky 2 m koutová lišta vnější rš 100 mm</t>
  </si>
  <si>
    <t>228</t>
  </si>
  <si>
    <t>115</t>
  </si>
  <si>
    <t>712363354</t>
  </si>
  <si>
    <t>Povlakové krytiny střech do 10° z tvarovaných poplastovaných lišt délky 2 m stěnová lišta vyhnutá rš 70 mm</t>
  </si>
  <si>
    <t>230</t>
  </si>
  <si>
    <t>712363355</t>
  </si>
  <si>
    <t>Povlakové krytiny střech do 10° z tvarovaných poplastovaných lišt délky 2 m okapnice široká rš 150 mm</t>
  </si>
  <si>
    <t>232</t>
  </si>
  <si>
    <t>"1.NP" 17,9+32,905+5,6*2+74,845+0,95*2</t>
  </si>
  <si>
    <t>"2.NP" (24,58+4,145)*2</t>
  </si>
  <si>
    <t>117</t>
  </si>
  <si>
    <t>712363412</t>
  </si>
  <si>
    <t>Provedení povlak krytiny mechanicky kotvenou do trapézu nebo dřeva  TI tl do 100 mm, budova v do 18 m</t>
  </si>
  <si>
    <t>234</t>
  </si>
  <si>
    <t>"S3, S4" 74,565*2,155+24,58*0,15</t>
  </si>
  <si>
    <t>"Vytažení na atiku" (11,975+11,98+3,535)*2*0,13</t>
  </si>
  <si>
    <t>"Zesílení u atiky" (11,975+11,98+3,535)*2*(0,2+0,06)</t>
  </si>
  <si>
    <t>"Hlava atiky" (24,58+3,535)*2*0,305</t>
  </si>
  <si>
    <t>712363512</t>
  </si>
  <si>
    <t>Provedení povlak krytiny mechanicky kotvenou do trapézu nebo dřeva  TI tl přes 140 do 200 mm, budova v do 18 m</t>
  </si>
  <si>
    <t>236</t>
  </si>
  <si>
    <t>"S1 - vodorovně" (17,6+32,607)*(3,815+0,155)</t>
  </si>
  <si>
    <t>"Vytažení na atiku" (17,6+32,604+5,3*2)*0,15</t>
  </si>
  <si>
    <t>"Zesílení u atiky" (17,6+32,604+5,3*2)*(0,2+0,06)</t>
  </si>
  <si>
    <t>"Vytažení na 2.NP" 24,58*0,6+3,84*2*0,4</t>
  </si>
  <si>
    <t>"Zesílení u 2.NP" (24,58+3,84*2)*(0,2+0,06)</t>
  </si>
  <si>
    <t>"Hlava atiky" (17,9+32,905+5,3*2)*0,31</t>
  </si>
  <si>
    <t>119</t>
  </si>
  <si>
    <t>28322001</t>
  </si>
  <si>
    <t>fólie hydroizolační střešní mPVC mechanicky kotvená barevná tl 2,0mm</t>
  </si>
  <si>
    <t>238</t>
  </si>
  <si>
    <t>712391171</t>
  </si>
  <si>
    <t>Provedení povlakové krytiny střech do 10° podkladní textilní vrstvy</t>
  </si>
  <si>
    <t>240</t>
  </si>
  <si>
    <t>"S1 - vodorovně" (17,6+32,607)*(3,815+0,155)+74,565*2,155+24,58*0,15</t>
  </si>
  <si>
    <t>"Vytažení na 2.NP" (24,58+3,84*2)*0,15</t>
  </si>
  <si>
    <t>121</t>
  </si>
  <si>
    <t>69311196</t>
  </si>
  <si>
    <t>geotextilie netkaná separační, ochranná, filtrační, drenážní PES(70%)+PP(30%) 150g/m2</t>
  </si>
  <si>
    <t>242</t>
  </si>
  <si>
    <t>FTR.32100825</t>
  </si>
  <si>
    <t>skleněné rouno 120g/m2</t>
  </si>
  <si>
    <t>244</t>
  </si>
  <si>
    <t>123</t>
  </si>
  <si>
    <t>998712101</t>
  </si>
  <si>
    <t>Přesun hmot tonážní tonážní pro krytiny povlakové v objektech v do 6 m</t>
  </si>
  <si>
    <t>246</t>
  </si>
  <si>
    <t>713</t>
  </si>
  <si>
    <t>Izolace tepelné</t>
  </si>
  <si>
    <t>713111136</t>
  </si>
  <si>
    <t>Montáž izolace tepelné stropů volně kladenými rohožemi, pásy, dílci, deskami mezi trámy</t>
  </si>
  <si>
    <t>248</t>
  </si>
  <si>
    <t>"S2" 24,3*4</t>
  </si>
  <si>
    <t>"S3 - dvě vrstvy" (6+6,3)*1,7*2</t>
  </si>
  <si>
    <t>125</t>
  </si>
  <si>
    <t>63152106</t>
  </si>
  <si>
    <t>pás tepelně izolační univerzální λ=0,032-0,033 tl 180mm</t>
  </si>
  <si>
    <t>250</t>
  </si>
  <si>
    <t>63152100</t>
  </si>
  <si>
    <t>pás tepelně izolační univerzální λ=0,032-0,033 tl 120mm</t>
  </si>
  <si>
    <t>252</t>
  </si>
  <si>
    <t>127</t>
  </si>
  <si>
    <t>713121111</t>
  </si>
  <si>
    <t>Montáž izolace tepelné podlah volně kladenými rohožemi, pásy, dílci, deskami 1 vrstva</t>
  </si>
  <si>
    <t>254</t>
  </si>
  <si>
    <t>"2.NP" 1,325*3,115+29,8+4+29,8+3,3+1,8</t>
  </si>
  <si>
    <t>28375908</t>
  </si>
  <si>
    <t>deska EPS 150 pro konstrukce s vysokým zatížením λ=0,035 tl 40mm</t>
  </si>
  <si>
    <t>256</t>
  </si>
  <si>
    <t>129</t>
  </si>
  <si>
    <t>28375990</t>
  </si>
  <si>
    <t>deska EPS 150 pro konstrukce s vysokým zatížením λ=0,035 tl 140mm</t>
  </si>
  <si>
    <t>258</t>
  </si>
  <si>
    <t>713131145</t>
  </si>
  <si>
    <t>Montáž izolace tepelné stěn lepením bodově rohoží, pásů, dílců, desek</t>
  </si>
  <si>
    <t>260</t>
  </si>
  <si>
    <t>Železobetonové věnce :</t>
  </si>
  <si>
    <t>"Rez 1-1" (5,41+6,355+15,455+15,32+12,26+5,975)*0,25</t>
  </si>
  <si>
    <t>"Rez 2-2" (3,14+2,755+1,65+3,49+3,805*2+3,29+1,66*2+3,09+1,58+2,72+1,1)*0,25</t>
  </si>
  <si>
    <t>131</t>
  </si>
  <si>
    <t>28375981</t>
  </si>
  <si>
    <t>deska EPS 100 fasádní λ=0,037 tl 140mm</t>
  </si>
  <si>
    <t>262</t>
  </si>
  <si>
    <t>713131151</t>
  </si>
  <si>
    <t>Montáž izolace tepelné stěn volně vloženými rohožemi, pásy, dílci, deskami 1 vrstva</t>
  </si>
  <si>
    <t>264</t>
  </si>
  <si>
    <t>"Mezi základovými pasy" (26,04+31,14-0,4*2)*1,38</t>
  </si>
  <si>
    <t>"Uvnitř lavice" (61,655-2,42*2-2,73-2,33-0,2*6)*0,25</t>
  </si>
  <si>
    <t>"Atika nad 1.NP" (17,9+32,905+5,2*2)*(0,66-0,08*2)</t>
  </si>
  <si>
    <t>"Atika nad 2.NP" (24,58+3,535)*2*0,08</t>
  </si>
  <si>
    <t>133</t>
  </si>
  <si>
    <t>266</t>
  </si>
  <si>
    <t>28376408</t>
  </si>
  <si>
    <t>deska XPS hrana polodrážková a hladký povrch 500kPA λ=0,035</t>
  </si>
  <si>
    <t>268</t>
  </si>
  <si>
    <t>135</t>
  </si>
  <si>
    <t>63148153</t>
  </si>
  <si>
    <t>deska tepelně izolační minerální univerzální λ=0,035 tl 80mm</t>
  </si>
  <si>
    <t>270</t>
  </si>
  <si>
    <t>63148154</t>
  </si>
  <si>
    <t>deska tepelně izolační minerální univerzální λ=0,035 tl 100mm</t>
  </si>
  <si>
    <t>272</t>
  </si>
  <si>
    <t>137</t>
  </si>
  <si>
    <t>713141151</t>
  </si>
  <si>
    <t>Montáž izolace tepelné střech plochých kladené volně 1 vrstva rohoží, pásů, dílců, desek</t>
  </si>
  <si>
    <t>274</t>
  </si>
  <si>
    <t>"S1" (17,9+32,905)*3,84</t>
  </si>
  <si>
    <t>28372320</t>
  </si>
  <si>
    <t>deska EPS 100 pro konstrukce s běžným zatížením λ=0,037 tl 180mm</t>
  </si>
  <si>
    <t>276</t>
  </si>
  <si>
    <t>139</t>
  </si>
  <si>
    <t>713141222</t>
  </si>
  <si>
    <t>Přikotvení tepelné izolace šrouby do trapézového plechu nebo do dřeva pro izolaci tl přes 60 do 100 mm</t>
  </si>
  <si>
    <t>278</t>
  </si>
  <si>
    <t>"S2" (11,975+11,98)*3,535</t>
  </si>
  <si>
    <t>"S3" (6+6,3)*1,7</t>
  </si>
  <si>
    <t>"S4" (76,2-0,3-0,4)*2,4-6,3*1,2-6*1,1</t>
  </si>
  <si>
    <t>713141242</t>
  </si>
  <si>
    <t>Přikotvení tepelné izolace šrouby do trapézového plechu nebo do dřeva pro izolaci tl přes 140 do 200 mm</t>
  </si>
  <si>
    <t>280</t>
  </si>
  <si>
    <t>141</t>
  </si>
  <si>
    <t>713141311</t>
  </si>
  <si>
    <t>Montáž izolace tepelné střech plochých kladené volně, spádová vrstva</t>
  </si>
  <si>
    <t>282</t>
  </si>
  <si>
    <t>28376141</t>
  </si>
  <si>
    <t>klín izolační spád do 5% EPS 100</t>
  </si>
  <si>
    <t>284</t>
  </si>
  <si>
    <t>143</t>
  </si>
  <si>
    <t>713191233</t>
  </si>
  <si>
    <t>Montáž izolace tepelné stěn a slopů překrytí fólií s přelepeným spojem</t>
  </si>
  <si>
    <t>286</t>
  </si>
  <si>
    <t>"W3" (24,5+4,11*2-3,05*2)*3,09</t>
  </si>
  <si>
    <t>28329030</t>
  </si>
  <si>
    <t>fólie kontaktní difuzně propustná pro doplňkovou hydroizolační vrstvu, černá, integrovaná samolepící páska</t>
  </si>
  <si>
    <t>288</t>
  </si>
  <si>
    <t>145</t>
  </si>
  <si>
    <t>998713101</t>
  </si>
  <si>
    <t>Přesun hmot tonážní pro izolace tepelné v objektech v do 6 m</t>
  </si>
  <si>
    <t>290</t>
  </si>
  <si>
    <t>740</t>
  </si>
  <si>
    <t>Elektromontáže</t>
  </si>
  <si>
    <t>D1</t>
  </si>
  <si>
    <t>322</t>
  </si>
  <si>
    <t>210010002</t>
  </si>
  <si>
    <t>trubka plastová ohebná instalační průměr 16mm (PO)</t>
  </si>
  <si>
    <t>-1735699465</t>
  </si>
  <si>
    <t>323</t>
  </si>
  <si>
    <t>210010003</t>
  </si>
  <si>
    <t>trubka plastová ohebná instalační průměr 23mm (PO)</t>
  </si>
  <si>
    <t>-1531508127</t>
  </si>
  <si>
    <t>325</t>
  </si>
  <si>
    <t>210010005</t>
  </si>
  <si>
    <t>trubka plastová ohebná instalační průměr 36mm (PO)</t>
  </si>
  <si>
    <t>-822377565</t>
  </si>
  <si>
    <t>324</t>
  </si>
  <si>
    <t>210010026</t>
  </si>
  <si>
    <t>trubka plastová ohebná instalační průměr 23mm (PU)</t>
  </si>
  <si>
    <t>-211200497</t>
  </si>
  <si>
    <t>319</t>
  </si>
  <si>
    <t>210010121</t>
  </si>
  <si>
    <t>trubka ochranná plastová tuhá do průměru 20mm (VU)</t>
  </si>
  <si>
    <t>1471182619</t>
  </si>
  <si>
    <t>320</t>
  </si>
  <si>
    <t>210010122</t>
  </si>
  <si>
    <t>trubka ochranná plastová tuhá do průměru 32mm (VU)</t>
  </si>
  <si>
    <t>1554630726</t>
  </si>
  <si>
    <t>321</t>
  </si>
  <si>
    <t>-1687754657</t>
  </si>
  <si>
    <t>306</t>
  </si>
  <si>
    <t>210010301</t>
  </si>
  <si>
    <t>krabice přístrojová (1901, KU 68/1, KP 67, KP 68; KZ 3) bez zapojení</t>
  </si>
  <si>
    <t>1565944962</t>
  </si>
  <si>
    <t>307</t>
  </si>
  <si>
    <t>1864915974</t>
  </si>
  <si>
    <t>308</t>
  </si>
  <si>
    <t>-191027005</t>
  </si>
  <si>
    <t>309</t>
  </si>
  <si>
    <t>210010302</t>
  </si>
  <si>
    <t>krabice přístrojová zapuštěná kruhová 1904 do sádrokartonu</t>
  </si>
  <si>
    <t>-466218641</t>
  </si>
  <si>
    <t>310</t>
  </si>
  <si>
    <t>176624571</t>
  </si>
  <si>
    <t>311</t>
  </si>
  <si>
    <t>690718188</t>
  </si>
  <si>
    <t>312</t>
  </si>
  <si>
    <t>1918802027</t>
  </si>
  <si>
    <t>313</t>
  </si>
  <si>
    <t>-1263281239</t>
  </si>
  <si>
    <t>314</t>
  </si>
  <si>
    <t>526259432</t>
  </si>
  <si>
    <t>303</t>
  </si>
  <si>
    <t>210010311</t>
  </si>
  <si>
    <t>krabice odbočná s víčkem (1902, KO 68, KU 68) kruhová bez zapojení</t>
  </si>
  <si>
    <t>-1346523730</t>
  </si>
  <si>
    <t>304</t>
  </si>
  <si>
    <t>210010312</t>
  </si>
  <si>
    <t>krabice odbočná s víčkem (KO 97, KO 100, KO 110) kruhová bez zapojení</t>
  </si>
  <si>
    <t>190500359</t>
  </si>
  <si>
    <t>305</t>
  </si>
  <si>
    <t>210010321</t>
  </si>
  <si>
    <t>krabice odbočná s víčkem a svork. (1903, KR 68) kruhová vč. zapojení</t>
  </si>
  <si>
    <t>30724647</t>
  </si>
  <si>
    <t>301</t>
  </si>
  <si>
    <t>210010323</t>
  </si>
  <si>
    <t>krabice do zateplení</t>
  </si>
  <si>
    <t>339415442</t>
  </si>
  <si>
    <t>315</t>
  </si>
  <si>
    <t>210010351</t>
  </si>
  <si>
    <t>krabicová rozvodka typ 6455-11 do 4mm2 vč. zapojení</t>
  </si>
  <si>
    <t>1654487201</t>
  </si>
  <si>
    <t>326</t>
  </si>
  <si>
    <t>210010501</t>
  </si>
  <si>
    <t>osazení lustrové svorky do 2x4 vč. zapojení</t>
  </si>
  <si>
    <t>-1703871945</t>
  </si>
  <si>
    <t>327</t>
  </si>
  <si>
    <t>210010502</t>
  </si>
  <si>
    <t>osazení lustrové svorky do 3x4 vč. zapojení</t>
  </si>
  <si>
    <t>1813807155</t>
  </si>
  <si>
    <t>328</t>
  </si>
  <si>
    <t>901426016</t>
  </si>
  <si>
    <t>330</t>
  </si>
  <si>
    <t>210020314</t>
  </si>
  <si>
    <t>kabelový rošt CF 54/50 EZ</t>
  </si>
  <si>
    <t>512448587</t>
  </si>
  <si>
    <t>329</t>
  </si>
  <si>
    <t>210020316</t>
  </si>
  <si>
    <t>kabelový rošt CF 54/200 EZ</t>
  </si>
  <si>
    <t>-1958651880</t>
  </si>
  <si>
    <t>371</t>
  </si>
  <si>
    <t>210100251</t>
  </si>
  <si>
    <t>ukončení celoplastového kabelu smršťovací záklopkou/páskou do 4x10mm2</t>
  </si>
  <si>
    <t>1797710282</t>
  </si>
  <si>
    <t>373</t>
  </si>
  <si>
    <t>210100252</t>
  </si>
  <si>
    <t>ukončení celoplastového kabelu smršťovací záklopkou/páskou do 4x25mm2</t>
  </si>
  <si>
    <t>-1641554034</t>
  </si>
  <si>
    <t>374</t>
  </si>
  <si>
    <t>210100253</t>
  </si>
  <si>
    <t>ukončení celoplastového kabelu smršťovací záklopkou/páskou do 4x50mm2</t>
  </si>
  <si>
    <t>1101247130</t>
  </si>
  <si>
    <t>375</t>
  </si>
  <si>
    <t>210100254</t>
  </si>
  <si>
    <t>ukončení celoplastového kabelu smršťovací záklopkou/páskou do 4x95mm2</t>
  </si>
  <si>
    <t>-1234275278</t>
  </si>
  <si>
    <t>372</t>
  </si>
  <si>
    <t>210100255</t>
  </si>
  <si>
    <t>ukončení celoplastového kabelu smršťovací záklopkou/páskou do 4x150mm2</t>
  </si>
  <si>
    <t>-761874077</t>
  </si>
  <si>
    <t>365</t>
  </si>
  <si>
    <t>210101244</t>
  </si>
  <si>
    <t>spojka SVCZC 35mm2 smršťovací</t>
  </si>
  <si>
    <t>-478249660</t>
  </si>
  <si>
    <t>384</t>
  </si>
  <si>
    <t>210110022</t>
  </si>
  <si>
    <t>spínač nástěnný prostředí venkovní/mokré 2-pólový řazení 1/0+1/0</t>
  </si>
  <si>
    <t>99446175</t>
  </si>
  <si>
    <t>385</t>
  </si>
  <si>
    <t>210110041</t>
  </si>
  <si>
    <t>spínač zapuštěný 1-pólový řazení 1</t>
  </si>
  <si>
    <t>-1258725295</t>
  </si>
  <si>
    <t>386</t>
  </si>
  <si>
    <t>1871828732</t>
  </si>
  <si>
    <t>387</t>
  </si>
  <si>
    <t>210110041.1</t>
  </si>
  <si>
    <t>spínač zapuštěný 1-pólový řazení 1 se sign.podsv.</t>
  </si>
  <si>
    <t>-373085828</t>
  </si>
  <si>
    <t>376</t>
  </si>
  <si>
    <t>210110042</t>
  </si>
  <si>
    <t>čidlo pohybové na povrch</t>
  </si>
  <si>
    <t>300503427</t>
  </si>
  <si>
    <t>377</t>
  </si>
  <si>
    <t>-1343561899</t>
  </si>
  <si>
    <t>391</t>
  </si>
  <si>
    <t>210110043</t>
  </si>
  <si>
    <t>střídavý sériový přepínač zapuštěný - řazení 5/5A VALENA</t>
  </si>
  <si>
    <t>1621796976</t>
  </si>
  <si>
    <t>388</t>
  </si>
  <si>
    <t>210110048</t>
  </si>
  <si>
    <t>spínač zapuštěný 1-pólový VALENA</t>
  </si>
  <si>
    <t>-1319861536</t>
  </si>
  <si>
    <t>389</t>
  </si>
  <si>
    <t>-489050982</t>
  </si>
  <si>
    <t>390</t>
  </si>
  <si>
    <t>210110051</t>
  </si>
  <si>
    <t>spínač zapuštěný 2-pólový VALENA</t>
  </si>
  <si>
    <t>1140640692</t>
  </si>
  <si>
    <t>392</t>
  </si>
  <si>
    <t>210110501</t>
  </si>
  <si>
    <t>vačkové spínače typu S 25 V 01 P0-P1 vypínač</t>
  </si>
  <si>
    <t>605125955</t>
  </si>
  <si>
    <t>393</t>
  </si>
  <si>
    <t>210111012</t>
  </si>
  <si>
    <t>zásuvka polozap./zapuštěná 10/16A 250V 2P+Z průběžná montáž</t>
  </si>
  <si>
    <t>1675278136</t>
  </si>
  <si>
    <t>394</t>
  </si>
  <si>
    <t>-1036780078</t>
  </si>
  <si>
    <t>395</t>
  </si>
  <si>
    <t>1843050819</t>
  </si>
  <si>
    <t>398</t>
  </si>
  <si>
    <t>210111031</t>
  </si>
  <si>
    <t>zásuvka v krabici venkovní 10/16A 250V 2P+Z</t>
  </si>
  <si>
    <t>890479334</t>
  </si>
  <si>
    <t>396</t>
  </si>
  <si>
    <t>210111103</t>
  </si>
  <si>
    <t>zásuvka prům. CEE do 500V typ CZ 1643/1645 H/S/Z 3P+Z</t>
  </si>
  <si>
    <t>1252419737</t>
  </si>
  <si>
    <t>397</t>
  </si>
  <si>
    <t>210111104</t>
  </si>
  <si>
    <t>zásuvka prům. CEE do 500V typ CZ 3243/3245 H/S/Z 3P+Z</t>
  </si>
  <si>
    <t>2029596771</t>
  </si>
  <si>
    <t>399</t>
  </si>
  <si>
    <t>210120453</t>
  </si>
  <si>
    <t>jistič 3-pólový ve skříni do 25A</t>
  </si>
  <si>
    <t>-1269145069</t>
  </si>
  <si>
    <t>400</t>
  </si>
  <si>
    <t>210130105</t>
  </si>
  <si>
    <t>stykač střídavý vestavný 3-pól. do 40A</t>
  </si>
  <si>
    <t>-1559191926</t>
  </si>
  <si>
    <t>406</t>
  </si>
  <si>
    <t>210140251</t>
  </si>
  <si>
    <t>T6 - ovladač pomocných obvodů 2-tlačítkový</t>
  </si>
  <si>
    <t>607563974</t>
  </si>
  <si>
    <t>407</t>
  </si>
  <si>
    <t>210190002</t>
  </si>
  <si>
    <t>montáž oceloplech. rozvodnic do 50kg</t>
  </si>
  <si>
    <t>-2110380914</t>
  </si>
  <si>
    <t>408</t>
  </si>
  <si>
    <t>210191542</t>
  </si>
  <si>
    <t>montáž pilíře bez základu kabelové skříně a zapojení</t>
  </si>
  <si>
    <t>-1051098857</t>
  </si>
  <si>
    <t>410</t>
  </si>
  <si>
    <t>210203001</t>
  </si>
  <si>
    <t>LED nástěnné</t>
  </si>
  <si>
    <t>-2031664473</t>
  </si>
  <si>
    <t>411</t>
  </si>
  <si>
    <t>210203001.1</t>
  </si>
  <si>
    <t>LED stropní</t>
  </si>
  <si>
    <t>647029332</t>
  </si>
  <si>
    <t>412</t>
  </si>
  <si>
    <t>650580137</t>
  </si>
  <si>
    <t>413</t>
  </si>
  <si>
    <t>685624200</t>
  </si>
  <si>
    <t>414</t>
  </si>
  <si>
    <t>127266644</t>
  </si>
  <si>
    <t>415</t>
  </si>
  <si>
    <t>369384770</t>
  </si>
  <si>
    <t>416</t>
  </si>
  <si>
    <t>521606210</t>
  </si>
  <si>
    <t>417</t>
  </si>
  <si>
    <t>1333301742</t>
  </si>
  <si>
    <t>418</t>
  </si>
  <si>
    <t>1008346289</t>
  </si>
  <si>
    <t>419</t>
  </si>
  <si>
    <t>-1746322113</t>
  </si>
  <si>
    <t>453</t>
  </si>
  <si>
    <t>210220001</t>
  </si>
  <si>
    <t>uzemnění na povrchu AIMgSI průměr 8mm bez nátěru</t>
  </si>
  <si>
    <t>478328974</t>
  </si>
  <si>
    <t>454</t>
  </si>
  <si>
    <t>1882713142</t>
  </si>
  <si>
    <t>455</t>
  </si>
  <si>
    <t>-557424808</t>
  </si>
  <si>
    <t>456</t>
  </si>
  <si>
    <t>1349737894</t>
  </si>
  <si>
    <t>457</t>
  </si>
  <si>
    <t>109214057</t>
  </si>
  <si>
    <t>459</t>
  </si>
  <si>
    <t>210220001.1</t>
  </si>
  <si>
    <t>uzemnění v zemi pásek FeZn 30x4</t>
  </si>
  <si>
    <t>-1021050614</t>
  </si>
  <si>
    <t>460</t>
  </si>
  <si>
    <t>-597457011</t>
  </si>
  <si>
    <t>461</t>
  </si>
  <si>
    <t>-371431822</t>
  </si>
  <si>
    <t>452</t>
  </si>
  <si>
    <t>210220004</t>
  </si>
  <si>
    <t>uzemnění na povrchu AIMgSI do 120 mm2 bez nátěru do podpěr</t>
  </si>
  <si>
    <t>-300089817</t>
  </si>
  <si>
    <t>458</t>
  </si>
  <si>
    <t>210220022</t>
  </si>
  <si>
    <t>uzemnění v zemi FeZn průměru 8-10mm vč. svorek, propojení a izolace spojů</t>
  </si>
  <si>
    <t>-1180323487</t>
  </si>
  <si>
    <t>434</t>
  </si>
  <si>
    <t>210220201</t>
  </si>
  <si>
    <t>jímač oddálený do 3m délky vč. upevnění</t>
  </si>
  <si>
    <t>1694435999</t>
  </si>
  <si>
    <t>432</t>
  </si>
  <si>
    <t>210220231</t>
  </si>
  <si>
    <t>jímací tyč do 3m délky na stojanu malého/velkého</t>
  </si>
  <si>
    <t>1870226729</t>
  </si>
  <si>
    <t>433</t>
  </si>
  <si>
    <t>-1936339495</t>
  </si>
  <si>
    <t>435</t>
  </si>
  <si>
    <t>210220301</t>
  </si>
  <si>
    <t>svorky hromosvodové do 2 šroubu (SS, SR 03)</t>
  </si>
  <si>
    <t>606369780</t>
  </si>
  <si>
    <t>436</t>
  </si>
  <si>
    <t>168326316</t>
  </si>
  <si>
    <t>437</t>
  </si>
  <si>
    <t>-1568129932</t>
  </si>
  <si>
    <t>438</t>
  </si>
  <si>
    <t>530232366</t>
  </si>
  <si>
    <t>439</t>
  </si>
  <si>
    <t>210220302</t>
  </si>
  <si>
    <t>svorky hromosvodové nad 2 šrouby (ST, SJ, SK, SZ, SR01, 02)</t>
  </si>
  <si>
    <t>274657498</t>
  </si>
  <si>
    <t>440</t>
  </si>
  <si>
    <t>-1111055469</t>
  </si>
  <si>
    <t>441</t>
  </si>
  <si>
    <t>1257879077</t>
  </si>
  <si>
    <t>442</t>
  </si>
  <si>
    <t>77236578</t>
  </si>
  <si>
    <t>443</t>
  </si>
  <si>
    <t>1749866215</t>
  </si>
  <si>
    <t>445</t>
  </si>
  <si>
    <t>210220372</t>
  </si>
  <si>
    <t>krabice se zkušební svorkou</t>
  </si>
  <si>
    <t>-1867205308</t>
  </si>
  <si>
    <t>446</t>
  </si>
  <si>
    <t>210220372.1</t>
  </si>
  <si>
    <t>ochranný úhelník nebo trubka s držáky do zdiva</t>
  </si>
  <si>
    <t>100083959</t>
  </si>
  <si>
    <t>447</t>
  </si>
  <si>
    <t>210220401</t>
  </si>
  <si>
    <t>označení svodu štítky smalt/umělá hmota</t>
  </si>
  <si>
    <t>-390492667</t>
  </si>
  <si>
    <t>449</t>
  </si>
  <si>
    <t>210220431</t>
  </si>
  <si>
    <t>tvarováni mont. dílu - jímače, ochranné trubky, úhelníky</t>
  </si>
  <si>
    <t>-454678384</t>
  </si>
  <si>
    <t>450</t>
  </si>
  <si>
    <t>210220561</t>
  </si>
  <si>
    <t>zemnící svorka</t>
  </si>
  <si>
    <t>1358625249</t>
  </si>
  <si>
    <t>451</t>
  </si>
  <si>
    <t>-1076746821</t>
  </si>
  <si>
    <t>337</t>
  </si>
  <si>
    <t>210800546</t>
  </si>
  <si>
    <t>CY 4mm2 (H07V-U) zelenožlutý (PU)</t>
  </si>
  <si>
    <t>-430807295</t>
  </si>
  <si>
    <t>338</t>
  </si>
  <si>
    <t>210800547</t>
  </si>
  <si>
    <t>CY 6mm2 (H07V-U) zelenožlutý (PU)</t>
  </si>
  <si>
    <t>847717513</t>
  </si>
  <si>
    <t>335</t>
  </si>
  <si>
    <t>210800548</t>
  </si>
  <si>
    <t>CY 10mm2 (H07V-U) zelenožlutý (PU)</t>
  </si>
  <si>
    <t>1243549843</t>
  </si>
  <si>
    <t>336</t>
  </si>
  <si>
    <t>210800549</t>
  </si>
  <si>
    <t>CY 16mm2 (H07V-U) zelenožlutý (PU)</t>
  </si>
  <si>
    <t>-1853091697</t>
  </si>
  <si>
    <t>339</t>
  </si>
  <si>
    <t>210800645</t>
  </si>
  <si>
    <t>CYA 4mm2 (H07V-K) zelenožlutý (PU)</t>
  </si>
  <si>
    <t>-2100902825</t>
  </si>
  <si>
    <t>333</t>
  </si>
  <si>
    <t>210802151</t>
  </si>
  <si>
    <t>CMSM 2Bx0.5mm2 (CMSM 2G0.5) (PU)</t>
  </si>
  <si>
    <t>532524621</t>
  </si>
  <si>
    <t>334</t>
  </si>
  <si>
    <t>210802156</t>
  </si>
  <si>
    <t>CMSM 3Cx0.5mm2 (CMSM 3G0.5) (PU)</t>
  </si>
  <si>
    <t>402133497</t>
  </si>
  <si>
    <t>331</t>
  </si>
  <si>
    <t>210802451</t>
  </si>
  <si>
    <t>CGSG 3Cx1.5mm2 (H05RR-F 3G1.5) (PU)</t>
  </si>
  <si>
    <t>958408426</t>
  </si>
  <si>
    <t>332</t>
  </si>
  <si>
    <t>210802468</t>
  </si>
  <si>
    <t>CGSG 5Cx2.5mm2 (H05RR-F 5G2.5) (PU)</t>
  </si>
  <si>
    <t>-1534459642</t>
  </si>
  <si>
    <t>340</t>
  </si>
  <si>
    <t>210810041</t>
  </si>
  <si>
    <t>CYKY-CYKYm 2Ax1.5mm2 (CYKY 2O1.5) 750V (PU)</t>
  </si>
  <si>
    <t>-328641381</t>
  </si>
  <si>
    <t>341</t>
  </si>
  <si>
    <t>-917818406</t>
  </si>
  <si>
    <t>342</t>
  </si>
  <si>
    <t>210810045</t>
  </si>
  <si>
    <t>CYKY-CYKYm 3Ax1.5mm2 (CYKY 3O1.5) 750V (PU)</t>
  </si>
  <si>
    <t>-401299233</t>
  </si>
  <si>
    <t>348</t>
  </si>
  <si>
    <t>210810045.1</t>
  </si>
  <si>
    <t>CYKY-CYKYm 3Cx1.5mm2 (CYKY 3J1.5) 750V (PU)</t>
  </si>
  <si>
    <t>-1366107890</t>
  </si>
  <si>
    <t>349</t>
  </si>
  <si>
    <t>722546256</t>
  </si>
  <si>
    <t>350</t>
  </si>
  <si>
    <t>210810046</t>
  </si>
  <si>
    <t>CYKY-CYKYm 3Cx2.5mm2 (CYKY 3J2.5) 750V (PU)</t>
  </si>
  <si>
    <t>1520134792</t>
  </si>
  <si>
    <t>351</t>
  </si>
  <si>
    <t>2074869275</t>
  </si>
  <si>
    <t>352</t>
  </si>
  <si>
    <t>210810049</t>
  </si>
  <si>
    <t>CYKY-CYKYm 4Bx1.5mm2 (CYKY 4J1.5) 750V (PU)</t>
  </si>
  <si>
    <t>1089813811</t>
  </si>
  <si>
    <t>353</t>
  </si>
  <si>
    <t>210810053</t>
  </si>
  <si>
    <t>CYKY-CYKYm 4Bx10mm2 (CYKY 4J10) 750V (PU)</t>
  </si>
  <si>
    <t>1714987909</t>
  </si>
  <si>
    <t>354</t>
  </si>
  <si>
    <t>210810054</t>
  </si>
  <si>
    <t>CYKY-CYKYm 4Bx16mm2 (CYKY 4J16) 750V (PU)</t>
  </si>
  <si>
    <t>-1317424165</t>
  </si>
  <si>
    <t>356</t>
  </si>
  <si>
    <t>210810055</t>
  </si>
  <si>
    <t>CYKY-CYKYm 5Cx1.5mm2 (CYKY 5J1.5) 750V (PU)</t>
  </si>
  <si>
    <t>1274933105</t>
  </si>
  <si>
    <t>358</t>
  </si>
  <si>
    <t>210810056</t>
  </si>
  <si>
    <t>CYKY-CYKYm 5Cx2.5mm2 (CYKY 5J2.5) 750V (PU)</t>
  </si>
  <si>
    <t>-137074780</t>
  </si>
  <si>
    <t>357</t>
  </si>
  <si>
    <t>210810057</t>
  </si>
  <si>
    <t>CYKY-CYKYm 5Cx10mm2 (CYKY 5J10) 750V (PU)</t>
  </si>
  <si>
    <t>-464703015</t>
  </si>
  <si>
    <t>359</t>
  </si>
  <si>
    <t>210810057.1</t>
  </si>
  <si>
    <t>CYKY-CYKYm 5Cx4mm2 (CYKY 5J4) 750V (PU)</t>
  </si>
  <si>
    <t>322081925</t>
  </si>
  <si>
    <t>360</t>
  </si>
  <si>
    <t>210810057.2</t>
  </si>
  <si>
    <t>CYKY-CYKYm 5Cx6mm2 (CYKY 5J4) 750V (PU)</t>
  </si>
  <si>
    <t>935032624</t>
  </si>
  <si>
    <t>355</t>
  </si>
  <si>
    <t>210810109</t>
  </si>
  <si>
    <t>CYKY-CYKYm 4Bx25mm2 (CYKY 4J25) 1kV (PU)</t>
  </si>
  <si>
    <t>-227005821</t>
  </si>
  <si>
    <t>361</t>
  </si>
  <si>
    <t>210810109.1</t>
  </si>
  <si>
    <t>CYKY-CYKYm 5x16mm2 (CYKY 5J16) 1kV (PU)</t>
  </si>
  <si>
    <t>-305515821</t>
  </si>
  <si>
    <t>344</t>
  </si>
  <si>
    <t>210810110</t>
  </si>
  <si>
    <t>CYKY-CYKYm 3Bx35+25mm2 (CYKY 3J35+25) 1kV (PU)</t>
  </si>
  <si>
    <t>-432796226</t>
  </si>
  <si>
    <t>345</t>
  </si>
  <si>
    <t>-277838265</t>
  </si>
  <si>
    <t>346</t>
  </si>
  <si>
    <t>210810112</t>
  </si>
  <si>
    <t>CYKY-CYKYm 3Bx70+50mm2 (CYKY 3J70+50) 1kV (PU)</t>
  </si>
  <si>
    <t>-1137902981</t>
  </si>
  <si>
    <t>347</t>
  </si>
  <si>
    <t>210810113</t>
  </si>
  <si>
    <t>CYKY-CYKYm 3Bx95+50mm2 (CYKY 3J95+50) 1kV (PU)</t>
  </si>
  <si>
    <t>-1265397510</t>
  </si>
  <si>
    <t>343</t>
  </si>
  <si>
    <t>210810114</t>
  </si>
  <si>
    <t>CYKY-CYKYm 3Bx120+50mm2 (CYKY 3J120+50) 1kV (PU)</t>
  </si>
  <si>
    <t>-362784880</t>
  </si>
  <si>
    <t>363</t>
  </si>
  <si>
    <t>210860222</t>
  </si>
  <si>
    <t>JYTY 4x1mm  s Al laminovanou folií (PU)</t>
  </si>
  <si>
    <t>-460560398</t>
  </si>
  <si>
    <t>364</t>
  </si>
  <si>
    <t>210860223</t>
  </si>
  <si>
    <t>JYTY 7x1mm  s Al laminovanou folií (PU)</t>
  </si>
  <si>
    <t>-517750733</t>
  </si>
  <si>
    <t>362</t>
  </si>
  <si>
    <t>210860262</t>
  </si>
  <si>
    <t>JQTQ 4x0.8mm (PU)</t>
  </si>
  <si>
    <t>-1607794142</t>
  </si>
  <si>
    <t>420</t>
  </si>
  <si>
    <t>211200101</t>
  </si>
  <si>
    <t>Nouzové orientační svítidlo</t>
  </si>
  <si>
    <t>-1995846103</t>
  </si>
  <si>
    <t>367</t>
  </si>
  <si>
    <t>215104012</t>
  </si>
  <si>
    <t>ukončení kabelu lisovacím okem 35mm2</t>
  </si>
  <si>
    <t>-1146066615</t>
  </si>
  <si>
    <t>368</t>
  </si>
  <si>
    <t>215104013</t>
  </si>
  <si>
    <t>ukončení kabelu lisovacím okem 50mm2</t>
  </si>
  <si>
    <t>-1827328574</t>
  </si>
  <si>
    <t>369</t>
  </si>
  <si>
    <t>215104014</t>
  </si>
  <si>
    <t>ukončení kabelu lisovacím okem 70mm2</t>
  </si>
  <si>
    <t>-1907191915</t>
  </si>
  <si>
    <t>370</t>
  </si>
  <si>
    <t>215104015</t>
  </si>
  <si>
    <t>ukončení kabelu lisovacím okem 95mm2</t>
  </si>
  <si>
    <t>1431151156</t>
  </si>
  <si>
    <t>366</t>
  </si>
  <si>
    <t>215104016</t>
  </si>
  <si>
    <t>ukončení kabelu lisovacím okem 120mm2</t>
  </si>
  <si>
    <t>1995363403</t>
  </si>
  <si>
    <t>378</t>
  </si>
  <si>
    <t>215112211</t>
  </si>
  <si>
    <t>ovladač tlačítkový 0/1 1-pólový (STOP)</t>
  </si>
  <si>
    <t>-2122384779</t>
  </si>
  <si>
    <t>381</t>
  </si>
  <si>
    <t>215112481</t>
  </si>
  <si>
    <t>rámeček jednonásobný</t>
  </si>
  <si>
    <t>-284924783</t>
  </si>
  <si>
    <t>382</t>
  </si>
  <si>
    <t>1796178815</t>
  </si>
  <si>
    <t>380</t>
  </si>
  <si>
    <t>215112482</t>
  </si>
  <si>
    <t>rámeček dvojnásobný</t>
  </si>
  <si>
    <t>-17595398</t>
  </si>
  <si>
    <t>383</t>
  </si>
  <si>
    <t>215112483</t>
  </si>
  <si>
    <t>rámeček trojnásobný</t>
  </si>
  <si>
    <t>-2068039691</t>
  </si>
  <si>
    <t>379</t>
  </si>
  <si>
    <t>215112484</t>
  </si>
  <si>
    <t>rámeček čtyřnásobný</t>
  </si>
  <si>
    <t>-405368769</t>
  </si>
  <si>
    <t>409</t>
  </si>
  <si>
    <t>215201322</t>
  </si>
  <si>
    <t>kotvící a úchytné body pro závěsné svítidlo</t>
  </si>
  <si>
    <t>-1394747891</t>
  </si>
  <si>
    <t>421</t>
  </si>
  <si>
    <t>215203300</t>
  </si>
  <si>
    <t>osvětlovací systém LED</t>
  </si>
  <si>
    <t>356370327</t>
  </si>
  <si>
    <t>462</t>
  </si>
  <si>
    <t>215221114</t>
  </si>
  <si>
    <t>uzemňovací drát FeZn průměr 10mm</t>
  </si>
  <si>
    <t>-1076264198</t>
  </si>
  <si>
    <t>404</t>
  </si>
  <si>
    <t>215791210</t>
  </si>
  <si>
    <t>montáž stmívače</t>
  </si>
  <si>
    <t>1670236810</t>
  </si>
  <si>
    <t>317</t>
  </si>
  <si>
    <t>216010052</t>
  </si>
  <si>
    <t>trubka instalační KOPOFLEX průměr 50mm</t>
  </si>
  <si>
    <t>-1495924839</t>
  </si>
  <si>
    <t>318</t>
  </si>
  <si>
    <t>216010053</t>
  </si>
  <si>
    <t>trubka instalační KOPOFLEX průměr 63mm</t>
  </si>
  <si>
    <t>2071058096</t>
  </si>
  <si>
    <t>316</t>
  </si>
  <si>
    <t>216010056</t>
  </si>
  <si>
    <t>trubka instalační KOPOFLEX průměr 110mm</t>
  </si>
  <si>
    <t>115407279</t>
  </si>
  <si>
    <t>302</t>
  </si>
  <si>
    <t>216010331</t>
  </si>
  <si>
    <t>krabice instalační OBO A8</t>
  </si>
  <si>
    <t>-1789270037</t>
  </si>
  <si>
    <t>402</t>
  </si>
  <si>
    <t>216140000</t>
  </si>
  <si>
    <t>montáž sady pro nouz.signalizaci</t>
  </si>
  <si>
    <t>95940632</t>
  </si>
  <si>
    <t>405</t>
  </si>
  <si>
    <t>216140002</t>
  </si>
  <si>
    <t>montáž ventilátoru</t>
  </si>
  <si>
    <t>-2096997164</t>
  </si>
  <si>
    <t>403</t>
  </si>
  <si>
    <t>216140005</t>
  </si>
  <si>
    <t>montáž spínacích hodin</t>
  </si>
  <si>
    <t>-1499751221</t>
  </si>
  <si>
    <t>401</t>
  </si>
  <si>
    <t>216140030</t>
  </si>
  <si>
    <t>montáž krabicového relé</t>
  </si>
  <si>
    <t>2132784719</t>
  </si>
  <si>
    <t>448</t>
  </si>
  <si>
    <t>216220102</t>
  </si>
  <si>
    <t>svorkovnice EPS ekvipotencionální s krabicí</t>
  </si>
  <si>
    <t>594183496</t>
  </si>
  <si>
    <t>429</t>
  </si>
  <si>
    <t>216220106</t>
  </si>
  <si>
    <t>montáž podstavce k jímací tyči</t>
  </si>
  <si>
    <t>-190567564</t>
  </si>
  <si>
    <t>430</t>
  </si>
  <si>
    <t>-54375761</t>
  </si>
  <si>
    <t>431</t>
  </si>
  <si>
    <t>216220257</t>
  </si>
  <si>
    <t>montáž svorky SZM zkušební</t>
  </si>
  <si>
    <t>-622872274</t>
  </si>
  <si>
    <t>444</t>
  </si>
  <si>
    <t>216220371</t>
  </si>
  <si>
    <t>ekvipotenciální svorkovnice</t>
  </si>
  <si>
    <t>520589524</t>
  </si>
  <si>
    <t>463</t>
  </si>
  <si>
    <t>220260311u</t>
  </si>
  <si>
    <t>kabel.skříň MIS1 (do 100p.) na předem připravené úcht.body. Úprava vstupních otvorů, kompletace, vystrojení a označení skříně.</t>
  </si>
  <si>
    <t>231993334</t>
  </si>
  <si>
    <t>464</t>
  </si>
  <si>
    <t>220260552u</t>
  </si>
  <si>
    <t>trubka plast.ohebná 23 pod omítku vč.drážky</t>
  </si>
  <si>
    <t>1505857180</t>
  </si>
  <si>
    <t>465</t>
  </si>
  <si>
    <t>220260553u</t>
  </si>
  <si>
    <t>trubka plast.ohebná 29 pod omítku vč.drážky</t>
  </si>
  <si>
    <t>-349157483</t>
  </si>
  <si>
    <t>466</t>
  </si>
  <si>
    <t>220260554u</t>
  </si>
  <si>
    <t>trubka plast.ohebná 36 pod omítku vč.drážky</t>
  </si>
  <si>
    <t>-1719906626</t>
  </si>
  <si>
    <t>467</t>
  </si>
  <si>
    <t>220260702u</t>
  </si>
  <si>
    <t>žlab ocelový 60x40mm, na předem připravené úchyt.body, zavíčkování.</t>
  </si>
  <si>
    <t>-1298811134</t>
  </si>
  <si>
    <t>469</t>
  </si>
  <si>
    <t>220280206n</t>
  </si>
  <si>
    <t>kabel Ozvučení do 7mm vnějš.průměru v trubkách, prozvonění a označení, vč.pročištění trubek</t>
  </si>
  <si>
    <t>1815546121</t>
  </si>
  <si>
    <t>470</t>
  </si>
  <si>
    <t>220280206n.1</t>
  </si>
  <si>
    <t>kabel UTP/FTP kat.6 v trubkách, prozvonění a označení, vč.pročištění trubek</t>
  </si>
  <si>
    <t>1761244714</t>
  </si>
  <si>
    <t>471</t>
  </si>
  <si>
    <t>1854721817</t>
  </si>
  <si>
    <t>472</t>
  </si>
  <si>
    <t>220280227na</t>
  </si>
  <si>
    <t>kabel v trubkách, prozvonění a označení, vč.pročištění trubek</t>
  </si>
  <si>
    <t>-712079235</t>
  </si>
  <si>
    <t>468</t>
  </si>
  <si>
    <t>220280251n</t>
  </si>
  <si>
    <t>kabel FO univerzální distribuční v trubkách, označení, vč.pročištění trubek</t>
  </si>
  <si>
    <t>1905196775</t>
  </si>
  <si>
    <t>476</t>
  </si>
  <si>
    <t>220290005u</t>
  </si>
  <si>
    <t>zásuvka 1xRJ45 UTP kat.6 pod omítku do připravené krabice, vč.značení portů</t>
  </si>
  <si>
    <t>1292658984</t>
  </si>
  <si>
    <t>477</t>
  </si>
  <si>
    <t>220290007u</t>
  </si>
  <si>
    <t>zásuvka 2xRJ45 UTP kat.6 pod omítku do připravené krabice, vč.značení portů</t>
  </si>
  <si>
    <t>-840155282</t>
  </si>
  <si>
    <t>473</t>
  </si>
  <si>
    <t>220291991u</t>
  </si>
  <si>
    <t>aktivní síťový prvek bez konfigurace</t>
  </si>
  <si>
    <t>2119530651</t>
  </si>
  <si>
    <t>474</t>
  </si>
  <si>
    <t>220293011p</t>
  </si>
  <si>
    <t>kontrolní měření kabelu</t>
  </si>
  <si>
    <t>2040958771</t>
  </si>
  <si>
    <t>475</t>
  </si>
  <si>
    <t>220293012p</t>
  </si>
  <si>
    <t>měření do protokolu</t>
  </si>
  <si>
    <t>1296369694</t>
  </si>
  <si>
    <t>479</t>
  </si>
  <si>
    <t>220310031u</t>
  </si>
  <si>
    <t>svar optického vlákna vč.ochrany a pigtailu</t>
  </si>
  <si>
    <t>1351702041</t>
  </si>
  <si>
    <t>478</t>
  </si>
  <si>
    <t>220310902p</t>
  </si>
  <si>
    <t>měření optických kabelů reflektometrickou metodou</t>
  </si>
  <si>
    <t>-1753541999</t>
  </si>
  <si>
    <t>485</t>
  </si>
  <si>
    <t>220370002u</t>
  </si>
  <si>
    <t>rozhlasová ústředna 3 nezávislé zóny (500W/100V)</t>
  </si>
  <si>
    <t>-1506874585</t>
  </si>
  <si>
    <t>481</t>
  </si>
  <si>
    <t>220370011u</t>
  </si>
  <si>
    <t>mikrofonní stanice, s ovl. tlačítky</t>
  </si>
  <si>
    <t>-1178841807</t>
  </si>
  <si>
    <t>484</t>
  </si>
  <si>
    <t>220370101u</t>
  </si>
  <si>
    <t>reproduktor skříňkový nástěnný</t>
  </si>
  <si>
    <t>1930290441</t>
  </si>
  <si>
    <t>483</t>
  </si>
  <si>
    <t>220370102u</t>
  </si>
  <si>
    <t>reproduktor do podhledu, zhotovení otvoru, připojení, nastavení hlasitosti, upevnění, vyzkoušení</t>
  </si>
  <si>
    <t>1880315202</t>
  </si>
  <si>
    <t>486</t>
  </si>
  <si>
    <t>220370152u</t>
  </si>
  <si>
    <t>signálový kabel s koncovkami</t>
  </si>
  <si>
    <t>974795168</t>
  </si>
  <si>
    <t>482</t>
  </si>
  <si>
    <t>220370401p</t>
  </si>
  <si>
    <t>programování rozhlasové ústředny, uvedení do provozu</t>
  </si>
  <si>
    <t>1001115300</t>
  </si>
  <si>
    <t>480</t>
  </si>
  <si>
    <t>220370601p</t>
  </si>
  <si>
    <t>kontrolní měření</t>
  </si>
  <si>
    <t>-621509090</t>
  </si>
  <si>
    <t>487</t>
  </si>
  <si>
    <t>220370605p</t>
  </si>
  <si>
    <t>závěr.měř.rozhlas.zař.s měř.srozumitelnosti</t>
  </si>
  <si>
    <t>1086314139</t>
  </si>
  <si>
    <t>488</t>
  </si>
  <si>
    <t>220731206u</t>
  </si>
  <si>
    <t>venkovní IP kompaktní kamera na předem připravené úchyt.body, zapojení, nastavení a přezkoušení funkce</t>
  </si>
  <si>
    <t>-498030418</t>
  </si>
  <si>
    <t>489</t>
  </si>
  <si>
    <t>460010024</t>
  </si>
  <si>
    <t>vytyč.trati kab.vedení v zastavěném prostoru</t>
  </si>
  <si>
    <t>km</t>
  </si>
  <si>
    <t>253331345</t>
  </si>
  <si>
    <t>491</t>
  </si>
  <si>
    <t>460080001</t>
  </si>
  <si>
    <t>betonový základ do rostlé zeminy bez bednění</t>
  </si>
  <si>
    <t>-1681872159</t>
  </si>
  <si>
    <t>494</t>
  </si>
  <si>
    <t>460120002</t>
  </si>
  <si>
    <t>zához jámy zem.tř. 3-4</t>
  </si>
  <si>
    <t>340991591</t>
  </si>
  <si>
    <t>493</t>
  </si>
  <si>
    <t>460120061</t>
  </si>
  <si>
    <t>odvoz zeminy</t>
  </si>
  <si>
    <t>1013055567</t>
  </si>
  <si>
    <t>495</t>
  </si>
  <si>
    <t>460200164</t>
  </si>
  <si>
    <t>kabel.rýha 35cm/šíř. 80cm/hl. zem.tř.4</t>
  </si>
  <si>
    <t>-2126930626</t>
  </si>
  <si>
    <t>497</t>
  </si>
  <si>
    <t>460200304</t>
  </si>
  <si>
    <t>kabel.rýha 50cm/šíř. 120cm/hl. zem.tř.4</t>
  </si>
  <si>
    <t>187452552</t>
  </si>
  <si>
    <t>498</t>
  </si>
  <si>
    <t>460420022</t>
  </si>
  <si>
    <t>kabel.lože z kop.písku rýha do 65cm tl.10cm</t>
  </si>
  <si>
    <t>-1494819784</t>
  </si>
  <si>
    <t>500</t>
  </si>
  <si>
    <t>460420374</t>
  </si>
  <si>
    <t>zříz.lože/kop.písk.zakr.tl.10cm cihl.šířka 60cm</t>
  </si>
  <si>
    <t>-830987951</t>
  </si>
  <si>
    <t>501</t>
  </si>
  <si>
    <t>460490012</t>
  </si>
  <si>
    <t>fólie výstražná z PVC šířky 33cm</t>
  </si>
  <si>
    <t>-1805060230</t>
  </si>
  <si>
    <t>503</t>
  </si>
  <si>
    <t>1559656976</t>
  </si>
  <si>
    <t>504</t>
  </si>
  <si>
    <t>460560164</t>
  </si>
  <si>
    <t>ruč.zához.kab.rýhy 35cm šíř.80cm hl.zem.tř.4</t>
  </si>
  <si>
    <t>707703525</t>
  </si>
  <si>
    <t>506</t>
  </si>
  <si>
    <t>460560304</t>
  </si>
  <si>
    <t>ruč.zához.kab.rýhy 50cm šíř.120cm hl.zem.tř.4</t>
  </si>
  <si>
    <t>885752811</t>
  </si>
  <si>
    <t>507</t>
  </si>
  <si>
    <t>460620014</t>
  </si>
  <si>
    <t>provizorní úprava terénu zem.tř.4</t>
  </si>
  <si>
    <t>836613034</t>
  </si>
  <si>
    <t>509</t>
  </si>
  <si>
    <t>-527538948</t>
  </si>
  <si>
    <t>510</t>
  </si>
  <si>
    <t>HS-TF-L2I/256G</t>
  </si>
  <si>
    <t>256 GB, MicroSDXC, Class10, zápis 20 MB/s, čtení 95 MB/s</t>
  </si>
  <si>
    <t>-1417836454</t>
  </si>
  <si>
    <t>511</t>
  </si>
  <si>
    <t>DS-2CD2087G2-LU</t>
  </si>
  <si>
    <t>8 Mpx | mikrofon | ColorVu + Acusense | WDR | H.265+ | bílá LED 40 m | SD slot | IP67...</t>
  </si>
  <si>
    <t>-450563234</t>
  </si>
  <si>
    <t>512</t>
  </si>
  <si>
    <t>11.000.171</t>
  </si>
  <si>
    <t>B.E.G. Čidlo PD2-M-2C-FC</t>
  </si>
  <si>
    <t>KS</t>
  </si>
  <si>
    <t>-1288827293</t>
  </si>
  <si>
    <t>513</t>
  </si>
  <si>
    <t>10.642.311</t>
  </si>
  <si>
    <t>B.E.G. Čidlo PD3N-1C-SM 360°</t>
  </si>
  <si>
    <t>1761053403</t>
  </si>
  <si>
    <t>514</t>
  </si>
  <si>
    <t>10.627.326</t>
  </si>
  <si>
    <t>Čidlo THEBEN LUXA 103-360 AP pohybové</t>
  </si>
  <si>
    <t>1838727415</t>
  </si>
  <si>
    <t>515</t>
  </si>
  <si>
    <t>10.070.371</t>
  </si>
  <si>
    <t>Dvojtlačítko XAL-D211H29 plastové</t>
  </si>
  <si>
    <t>1986954185</t>
  </si>
  <si>
    <t>516</t>
  </si>
  <si>
    <t>11.102.401</t>
  </si>
  <si>
    <t>Sada Reflex 3280B-C10001 B pro nouzovou signalizaci</t>
  </si>
  <si>
    <t>-188096529</t>
  </si>
  <si>
    <t>517</t>
  </si>
  <si>
    <t>10.084.072</t>
  </si>
  <si>
    <t>Spínač 3558N-C87510 M</t>
  </si>
  <si>
    <t>-1514884294</t>
  </si>
  <si>
    <t>518</t>
  </si>
  <si>
    <t>11.084.606</t>
  </si>
  <si>
    <t>Spínač 752161 č.1 bílá IP44</t>
  </si>
  <si>
    <t>-2028843443</t>
  </si>
  <si>
    <t>519</t>
  </si>
  <si>
    <t>883805694</t>
  </si>
  <si>
    <t>520</t>
  </si>
  <si>
    <t>11.084.587</t>
  </si>
  <si>
    <t>Tlačítko 752118 NO-NC bílá</t>
  </si>
  <si>
    <t>48048126</t>
  </si>
  <si>
    <t>521</t>
  </si>
  <si>
    <t>11.084.614</t>
  </si>
  <si>
    <t>TLAČÍTKO NO-NC IP44 BÍLÁ 752171</t>
  </si>
  <si>
    <t>-402568790</t>
  </si>
  <si>
    <t>522</t>
  </si>
  <si>
    <t>11.084.574</t>
  </si>
  <si>
    <t>Vypínač 752104 č.1 bílá podsvětlený</t>
  </si>
  <si>
    <t>1827646952</t>
  </si>
  <si>
    <t>523</t>
  </si>
  <si>
    <t>11.084.601</t>
  </si>
  <si>
    <t>Vypínač 752155 č.5 bílá</t>
  </si>
  <si>
    <t>2087009191</t>
  </si>
  <si>
    <t>524</t>
  </si>
  <si>
    <t>11.084.614.1</t>
  </si>
  <si>
    <t>Vypínač 752171 NO-NC bílá</t>
  </si>
  <si>
    <t>1824781168</t>
  </si>
  <si>
    <t>525</t>
  </si>
  <si>
    <t>11.084.786</t>
  </si>
  <si>
    <t>Rámeček 754001 1P bílá</t>
  </si>
  <si>
    <t>-726191150</t>
  </si>
  <si>
    <t>526</t>
  </si>
  <si>
    <t>11.084.787</t>
  </si>
  <si>
    <t>Rámeček 754002 2P bílá</t>
  </si>
  <si>
    <t>-1506741949</t>
  </si>
  <si>
    <t>527</t>
  </si>
  <si>
    <t>11.084.788</t>
  </si>
  <si>
    <t>Rámeček 754003 3P bílá</t>
  </si>
  <si>
    <t>207085657</t>
  </si>
  <si>
    <t>528</t>
  </si>
  <si>
    <t>11.084.789</t>
  </si>
  <si>
    <t>Rámeček 754004 4P bílá</t>
  </si>
  <si>
    <t>2130080394</t>
  </si>
  <si>
    <t>529</t>
  </si>
  <si>
    <t>11.084.795</t>
  </si>
  <si>
    <t>Rámeček 754021 IP44 bílá</t>
  </si>
  <si>
    <t>604128512</t>
  </si>
  <si>
    <t>530</t>
  </si>
  <si>
    <t>11.084.721</t>
  </si>
  <si>
    <t>Zásuvka 2P+T 16A s clonkami IP20 bílá</t>
  </si>
  <si>
    <t>-1205370490</t>
  </si>
  <si>
    <t>531</t>
  </si>
  <si>
    <t>10.081.326</t>
  </si>
  <si>
    <t>Zásuvka 5518-2929 B IP44</t>
  </si>
  <si>
    <t>587377716</t>
  </si>
  <si>
    <t>532</t>
  </si>
  <si>
    <t>11.084.720</t>
  </si>
  <si>
    <t>Zásuvka 753179 bílá IP44</t>
  </si>
  <si>
    <t>-1899277081</t>
  </si>
  <si>
    <t>533</t>
  </si>
  <si>
    <t>11.084.933</t>
  </si>
  <si>
    <t>Zásuvka S753180 bílá</t>
  </si>
  <si>
    <t>-761240659</t>
  </si>
  <si>
    <t>534</t>
  </si>
  <si>
    <t>10.608.316</t>
  </si>
  <si>
    <t>Drát uzemňovací  průměr 8, polotvrdý, materiál: AlMgSi</t>
  </si>
  <si>
    <t>KG</t>
  </si>
  <si>
    <t>859858990</t>
  </si>
  <si>
    <t>535</t>
  </si>
  <si>
    <t>-1663830359</t>
  </si>
  <si>
    <t>536</t>
  </si>
  <si>
    <t>10.608.291</t>
  </si>
  <si>
    <t>Drát uzemňovací, průměr  8, měkký, materiál:AlMgSi</t>
  </si>
  <si>
    <t>-1520725003</t>
  </si>
  <si>
    <t>537</t>
  </si>
  <si>
    <t>-2131366016</t>
  </si>
  <si>
    <t>538</t>
  </si>
  <si>
    <t>-90705092</t>
  </si>
  <si>
    <t>539</t>
  </si>
  <si>
    <t>10.577.458</t>
  </si>
  <si>
    <t>Drát uzemňovací, průměr 10, materiál:FeZn</t>
  </si>
  <si>
    <t>410106065</t>
  </si>
  <si>
    <t>540</t>
  </si>
  <si>
    <t>1296813395</t>
  </si>
  <si>
    <t>541</t>
  </si>
  <si>
    <t>10.074.580</t>
  </si>
  <si>
    <t>Pásek zemnící pozinkovaný 30x4, celé balení, materiál:FeZn</t>
  </si>
  <si>
    <t>1441501839</t>
  </si>
  <si>
    <t>542</t>
  </si>
  <si>
    <t>-1426499205</t>
  </si>
  <si>
    <t>543</t>
  </si>
  <si>
    <t>-337462995</t>
  </si>
  <si>
    <t>544</t>
  </si>
  <si>
    <t>10.228.058</t>
  </si>
  <si>
    <t>Páska ZSA 16 uzemňovací nerez délka 0,5m</t>
  </si>
  <si>
    <t>-214790623</t>
  </si>
  <si>
    <t>545</t>
  </si>
  <si>
    <t>11.008.816</t>
  </si>
  <si>
    <t>Vodič DEHN HVI long Cu d=23mm (100m)</t>
  </si>
  <si>
    <t>-157812938</t>
  </si>
  <si>
    <t>546</t>
  </si>
  <si>
    <t>10.513.730</t>
  </si>
  <si>
    <t>Podložka pro podstavec PB19, materiál:Pryž</t>
  </si>
  <si>
    <t>-1008521842</t>
  </si>
  <si>
    <t>547</t>
  </si>
  <si>
    <t>10.838.861</t>
  </si>
  <si>
    <t>Podložka pro podstavec PB9, materiál:Pryž</t>
  </si>
  <si>
    <t>-841330666</t>
  </si>
  <si>
    <t>548</t>
  </si>
  <si>
    <t>10.513.729</t>
  </si>
  <si>
    <t>Podstavec PB 19 betonový L=340mm, materiál:FeZn</t>
  </si>
  <si>
    <t>960423380</t>
  </si>
  <si>
    <t>549</t>
  </si>
  <si>
    <t>10.838.860</t>
  </si>
  <si>
    <t>Podstavec PB 9 betonový L=260mm, materiál:FeZn</t>
  </si>
  <si>
    <t>-403858222</t>
  </si>
  <si>
    <t>550</t>
  </si>
  <si>
    <t>10.577.720</t>
  </si>
  <si>
    <t>Tyč JR 1,5 jímací s rovným koncem, materiál: AlMgSi</t>
  </si>
  <si>
    <t>-738887298</t>
  </si>
  <si>
    <t>551</t>
  </si>
  <si>
    <t>10.576.237</t>
  </si>
  <si>
    <t>Tyč JR 2,0 jímací s rovným koncem, materiál: AlMgSi</t>
  </si>
  <si>
    <t>927695684</t>
  </si>
  <si>
    <t>552</t>
  </si>
  <si>
    <t>11.495.822</t>
  </si>
  <si>
    <t>Tyč JR 3,0 18/10 AlMgSi</t>
  </si>
  <si>
    <t>-1182445363</t>
  </si>
  <si>
    <t>553</t>
  </si>
  <si>
    <t>10.940.720</t>
  </si>
  <si>
    <t>Návlečka k očíslování zemničů, 1ks, materiál:plast</t>
  </si>
  <si>
    <t>-37005412</t>
  </si>
  <si>
    <t>554</t>
  </si>
  <si>
    <t>11.061.331</t>
  </si>
  <si>
    <t>Držák DJDcpp N jímače a trubky, materiál:nerez</t>
  </si>
  <si>
    <t>1055659200</t>
  </si>
  <si>
    <t>555</t>
  </si>
  <si>
    <t>10.562.461</t>
  </si>
  <si>
    <t>Držák DOHJK k jímací tyči s kloubem, materiál:FeZn</t>
  </si>
  <si>
    <t>-1783257699</t>
  </si>
  <si>
    <t>556</t>
  </si>
  <si>
    <t>10.562.459</t>
  </si>
  <si>
    <t>Držák DOHT oddáleného hromosvoduna trubku, materiál:FeZn</t>
  </si>
  <si>
    <t>902422993</t>
  </si>
  <si>
    <t>557</t>
  </si>
  <si>
    <t>10.046.512</t>
  </si>
  <si>
    <t>Podpěra PV 1P-55 vedení, držák M8, 55mm, materiál:plast</t>
  </si>
  <si>
    <t>1856366801</t>
  </si>
  <si>
    <t>558</t>
  </si>
  <si>
    <t>11.348.073</t>
  </si>
  <si>
    <t>Podpěra PV 1s N na stěnu, materiál:nerez</t>
  </si>
  <si>
    <t>579634713</t>
  </si>
  <si>
    <t>559</t>
  </si>
  <si>
    <t>11.123.527</t>
  </si>
  <si>
    <t>Podpěra PV 21d plast s bet.kostkou</t>
  </si>
  <si>
    <t>-983800313</t>
  </si>
  <si>
    <t>560</t>
  </si>
  <si>
    <t>534114387</t>
  </si>
  <si>
    <t>561</t>
  </si>
  <si>
    <t>10.674.080</t>
  </si>
  <si>
    <t>Tyč IT 1m izolační, materiál:GFK</t>
  </si>
  <si>
    <t>-1844458574</t>
  </si>
  <si>
    <t>562</t>
  </si>
  <si>
    <t>10.877.353</t>
  </si>
  <si>
    <t>Tyč ITJc 93 izolační pro jímací tyč 930m, materiál:FeZn/GFK</t>
  </si>
  <si>
    <t>531138193</t>
  </si>
  <si>
    <t>563</t>
  </si>
  <si>
    <t>11.231.862</t>
  </si>
  <si>
    <t>Svorka SJ 1e N k jímací tyči, materiál:nerez</t>
  </si>
  <si>
    <t>-1059597918</t>
  </si>
  <si>
    <t>564</t>
  </si>
  <si>
    <t>10.546.810</t>
  </si>
  <si>
    <t>Svorka SK N V4A křížová, materiál:nerez</t>
  </si>
  <si>
    <t>-799226581</t>
  </si>
  <si>
    <t>565</t>
  </si>
  <si>
    <t>10.061.286</t>
  </si>
  <si>
    <t>Svorka SOc N na okapové žlaby, materiál:nerez</t>
  </si>
  <si>
    <t>-1748554997</t>
  </si>
  <si>
    <t>566</t>
  </si>
  <si>
    <t>10.578.254</t>
  </si>
  <si>
    <t>Svorka SP N připojovací, materiál:nerez</t>
  </si>
  <si>
    <t>102402729</t>
  </si>
  <si>
    <t>567</t>
  </si>
  <si>
    <t>10.046.740</t>
  </si>
  <si>
    <t>Svorka SR 2b páska-páska, materiál:FeZn</t>
  </si>
  <si>
    <t>775767115</t>
  </si>
  <si>
    <t>568</t>
  </si>
  <si>
    <t>-3073761</t>
  </si>
  <si>
    <t>569</t>
  </si>
  <si>
    <t>1350870181</t>
  </si>
  <si>
    <t>570</t>
  </si>
  <si>
    <t>-482303960</t>
  </si>
  <si>
    <t>571</t>
  </si>
  <si>
    <t>10.046.562</t>
  </si>
  <si>
    <t>Svorka SR 3a páska-drát, materiál:FeZn</t>
  </si>
  <si>
    <t>-1318993172</t>
  </si>
  <si>
    <t>572</t>
  </si>
  <si>
    <t>-1272317339</t>
  </si>
  <si>
    <t>573</t>
  </si>
  <si>
    <t>1428635825</t>
  </si>
  <si>
    <t>574</t>
  </si>
  <si>
    <t>10.046.498</t>
  </si>
  <si>
    <t>Svorka SR 3b páska-drát, materiál:FeZn</t>
  </si>
  <si>
    <t>1455739159</t>
  </si>
  <si>
    <t>575</t>
  </si>
  <si>
    <t>10.046.596</t>
  </si>
  <si>
    <t>Svorka SS spojovací, materiál:nerez</t>
  </si>
  <si>
    <t>1730758700</t>
  </si>
  <si>
    <t>576</t>
  </si>
  <si>
    <t>10.068.959</t>
  </si>
  <si>
    <t>Svorka SUB N univerzální bez destičky, materiál:nerez</t>
  </si>
  <si>
    <t>-686079147</t>
  </si>
  <si>
    <t>577</t>
  </si>
  <si>
    <t>10.046.772</t>
  </si>
  <si>
    <t>Svorka SZa zkušební, materiál:FeZn</t>
  </si>
  <si>
    <t>1750738198</t>
  </si>
  <si>
    <t>578</t>
  </si>
  <si>
    <t>10.046.559</t>
  </si>
  <si>
    <t>Svorka SZa zkušební, materiál:nerez</t>
  </si>
  <si>
    <t>-2071079714</t>
  </si>
  <si>
    <t>579</t>
  </si>
  <si>
    <t>10.074.693</t>
  </si>
  <si>
    <t>Svorka ZS 4 zemnící pro vodovodní baterie</t>
  </si>
  <si>
    <t>-923525938</t>
  </si>
  <si>
    <t>580</t>
  </si>
  <si>
    <t>10.076.458</t>
  </si>
  <si>
    <t>Svorka ZSA 16 zemnící (bernard svorka)</t>
  </si>
  <si>
    <t>-302200705</t>
  </si>
  <si>
    <t>581</t>
  </si>
  <si>
    <t>11.397.432</t>
  </si>
  <si>
    <t>Krabice KDZs do zateplení šedá</t>
  </si>
  <si>
    <t>16123650</t>
  </si>
  <si>
    <t>582</t>
  </si>
  <si>
    <t>10.342.116</t>
  </si>
  <si>
    <t>Přípojnice DEHN 563020 ekvipotenciální</t>
  </si>
  <si>
    <t>2081012786</t>
  </si>
  <si>
    <t>583</t>
  </si>
  <si>
    <t>11.023.124</t>
  </si>
  <si>
    <t>Trubka OT 1,7 N, materiál:nerez</t>
  </si>
  <si>
    <t>-1005358468</t>
  </si>
  <si>
    <t>584</t>
  </si>
  <si>
    <t>10.863.158</t>
  </si>
  <si>
    <t>FTP 4x2x0,5 cat.6 venkovní</t>
  </si>
  <si>
    <t>1031163502</t>
  </si>
  <si>
    <t>585</t>
  </si>
  <si>
    <t>11.360.042</t>
  </si>
  <si>
    <t>UTP 4x2x0,5 cat.6 drát bal.305m SOLARIX</t>
  </si>
  <si>
    <t>778180074</t>
  </si>
  <si>
    <t>586</t>
  </si>
  <si>
    <t>10.679.556</t>
  </si>
  <si>
    <t>1-CXKH-V-O 2x1,5 FE180/P60-R B2s1d0 ( 2O1,5)</t>
  </si>
  <si>
    <t>1255572148</t>
  </si>
  <si>
    <t>587</t>
  </si>
  <si>
    <t>10.049.262</t>
  </si>
  <si>
    <t>1-CYKY-J 3x120+70 (3Bx120+70)</t>
  </si>
  <si>
    <t>477361990</t>
  </si>
  <si>
    <t>588</t>
  </si>
  <si>
    <t>10.048.716</t>
  </si>
  <si>
    <t>1-CYKY-J 3x95+50 (3Bx95+50)</t>
  </si>
  <si>
    <t>-934877293</t>
  </si>
  <si>
    <t>589</t>
  </si>
  <si>
    <t>10.048.605</t>
  </si>
  <si>
    <t>1-CYKY-J 4x25 (4Bx25)</t>
  </si>
  <si>
    <t>1534202119</t>
  </si>
  <si>
    <t>590</t>
  </si>
  <si>
    <t>10.048.705</t>
  </si>
  <si>
    <t>1-CYKY-J 4x35 (4Bx35)</t>
  </si>
  <si>
    <t>152406572</t>
  </si>
  <si>
    <t>591</t>
  </si>
  <si>
    <t>10.048.607</t>
  </si>
  <si>
    <t>1-CYKY-J 5x35 (5Cx35)</t>
  </si>
  <si>
    <t>786638457</t>
  </si>
  <si>
    <t>592</t>
  </si>
  <si>
    <t>10.048.386</t>
  </si>
  <si>
    <t>CMSM 2x0,5 (2Dx0,5)</t>
  </si>
  <si>
    <t>-1167826671</t>
  </si>
  <si>
    <t>593</t>
  </si>
  <si>
    <t>10.048.392</t>
  </si>
  <si>
    <t>CMSM 3G0,5 (3Cx0,5)</t>
  </si>
  <si>
    <t>1885268797</t>
  </si>
  <si>
    <t>594</t>
  </si>
  <si>
    <t>10.048.193</t>
  </si>
  <si>
    <t>CYKY-A 2x1,5</t>
  </si>
  <si>
    <t>-528480962</t>
  </si>
  <si>
    <t>595</t>
  </si>
  <si>
    <t>10.049.307</t>
  </si>
  <si>
    <t>CYKY-B 4x70</t>
  </si>
  <si>
    <t>386024966</t>
  </si>
  <si>
    <t>596</t>
  </si>
  <si>
    <t>10.051.448</t>
  </si>
  <si>
    <t>CYKY-J 3x1,5 (3Cx 1,5)</t>
  </si>
  <si>
    <t>1684634748</t>
  </si>
  <si>
    <t>597</t>
  </si>
  <si>
    <t>10.048.482</t>
  </si>
  <si>
    <t>CYKY-J 3x2,5 (3Cx 2,5)</t>
  </si>
  <si>
    <t>314024809</t>
  </si>
  <si>
    <t>598</t>
  </si>
  <si>
    <t>10.051.405</t>
  </si>
  <si>
    <t>CYKY-J 4x1,5 (4Bx1,5)</t>
  </si>
  <si>
    <t>362867607</t>
  </si>
  <si>
    <t>599</t>
  </si>
  <si>
    <t>10.048.218</t>
  </si>
  <si>
    <t>CYKY-J 4x10 (4Bx10)</t>
  </si>
  <si>
    <t>3190438</t>
  </si>
  <si>
    <t>10.048.484</t>
  </si>
  <si>
    <t>CYKY-J 4x16 (4Bx16)</t>
  </si>
  <si>
    <t>-1547009372</t>
  </si>
  <si>
    <t>601</t>
  </si>
  <si>
    <t>10.048.243</t>
  </si>
  <si>
    <t>CYKY-J 5x1,5 (5Cx1,5)</t>
  </si>
  <si>
    <t>-33374565</t>
  </si>
  <si>
    <t>602</t>
  </si>
  <si>
    <t>10.051.282</t>
  </si>
  <si>
    <t>CYKY-J 5x10 (5Cx10)</t>
  </si>
  <si>
    <t>-924276049</t>
  </si>
  <si>
    <t>603</t>
  </si>
  <si>
    <t>10.049.436</t>
  </si>
  <si>
    <t>CYKY-J 5x16 (5Cx16)</t>
  </si>
  <si>
    <t>-1348005954</t>
  </si>
  <si>
    <t>604</t>
  </si>
  <si>
    <t>10.048.403</t>
  </si>
  <si>
    <t>CYKY-J 5x2,5 (5Cx2,5)</t>
  </si>
  <si>
    <t>2101926955</t>
  </si>
  <si>
    <t>605</t>
  </si>
  <si>
    <t>10.048.984</t>
  </si>
  <si>
    <t>CYKY-J 5x4 (5Cx4)</t>
  </si>
  <si>
    <t>-1781839624</t>
  </si>
  <si>
    <t>606</t>
  </si>
  <si>
    <t>10.049.643</t>
  </si>
  <si>
    <t>CYKY-J 5x6 (5Cx6)</t>
  </si>
  <si>
    <t>1078063362</t>
  </si>
  <si>
    <t>607</t>
  </si>
  <si>
    <t>10.048.186</t>
  </si>
  <si>
    <t>CYKY-O 3x1,5 (3Ax1,5)</t>
  </si>
  <si>
    <t>-1266195924</t>
  </si>
  <si>
    <t>608</t>
  </si>
  <si>
    <t>10.048.210</t>
  </si>
  <si>
    <t>H05RR-F 3G1,5 (3Cx1,5 CGSG)</t>
  </si>
  <si>
    <t>-1573048709</t>
  </si>
  <si>
    <t>609</t>
  </si>
  <si>
    <t>10.048.937</t>
  </si>
  <si>
    <t>H05RR-F 5G2,5 (5Cx2,5 CGSG)</t>
  </si>
  <si>
    <t>-1202054918</t>
  </si>
  <si>
    <t>610</t>
  </si>
  <si>
    <t>10.049.259</t>
  </si>
  <si>
    <t>JYSTY 2x2x0,8 rot</t>
  </si>
  <si>
    <t>-1703237104</t>
  </si>
  <si>
    <t>611</t>
  </si>
  <si>
    <t>10.049.501</t>
  </si>
  <si>
    <t>Kabel H07V-K 4 zž (CYA)</t>
  </si>
  <si>
    <t>1891197987</t>
  </si>
  <si>
    <t>612</t>
  </si>
  <si>
    <t>10.048.451</t>
  </si>
  <si>
    <t>Kabel H07V-U 10 zž (CY)</t>
  </si>
  <si>
    <t>907117295</t>
  </si>
  <si>
    <t>613</t>
  </si>
  <si>
    <t>10.048.827</t>
  </si>
  <si>
    <t>Kabel H07V-U 16 zž (CY)</t>
  </si>
  <si>
    <t>1899414856</t>
  </si>
  <si>
    <t>614</t>
  </si>
  <si>
    <t>10.048.422</t>
  </si>
  <si>
    <t>Kabel H07V-U 4 zž (CY)</t>
  </si>
  <si>
    <t>1266879948</t>
  </si>
  <si>
    <t>615</t>
  </si>
  <si>
    <t>10.048.546</t>
  </si>
  <si>
    <t>Kabel H07V-U 6 zž (CY)</t>
  </si>
  <si>
    <t>-931199180</t>
  </si>
  <si>
    <t>616</t>
  </si>
  <si>
    <t>10.048.513</t>
  </si>
  <si>
    <t>Kabel JYTY 4J1 (4Bx1)</t>
  </si>
  <si>
    <t>-954460225</t>
  </si>
  <si>
    <t>617</t>
  </si>
  <si>
    <t>10.051.231</t>
  </si>
  <si>
    <t>Kabel JYTY 7J1 (7Cx1)</t>
  </si>
  <si>
    <t>339876252</t>
  </si>
  <si>
    <t>618</t>
  </si>
  <si>
    <t>11.126.339</t>
  </si>
  <si>
    <t>PRAFlaDur-J 3x1,5 RE P60-R ( 3J1,5)</t>
  </si>
  <si>
    <t>479008184</t>
  </si>
  <si>
    <t>619</t>
  </si>
  <si>
    <t>11.391.696</t>
  </si>
  <si>
    <t>PRAFlaDur-J 3x2,5 RE P90-R</t>
  </si>
  <si>
    <t>-1028108021</t>
  </si>
  <si>
    <t>620</t>
  </si>
  <si>
    <t>10.048</t>
  </si>
  <si>
    <t>reproduktorový kabel pro 100V rozvody 2×2,5 mm²</t>
  </si>
  <si>
    <t>1171120151</t>
  </si>
  <si>
    <t>621</t>
  </si>
  <si>
    <t>10.048.936</t>
  </si>
  <si>
    <t>TCEPKPFLE 10x4x0,6</t>
  </si>
  <si>
    <t>-155860991</t>
  </si>
  <si>
    <t>622</t>
  </si>
  <si>
    <t>10.051.312</t>
  </si>
  <si>
    <t>GPH Oko  35x 8 KU-L</t>
  </si>
  <si>
    <t>-844538038</t>
  </si>
  <si>
    <t>623</t>
  </si>
  <si>
    <t>10.068.544</t>
  </si>
  <si>
    <t>Hlava EN 4.3 pro průměr 50-150 smršťovací</t>
  </si>
  <si>
    <t>-1656813787</t>
  </si>
  <si>
    <t>624</t>
  </si>
  <si>
    <t>10.048.784</t>
  </si>
  <si>
    <t>Hlava EN 4.5 pro průměr 185-300 smršťovací</t>
  </si>
  <si>
    <t>-762492731</t>
  </si>
  <si>
    <t>625</t>
  </si>
  <si>
    <t>10.050.256</t>
  </si>
  <si>
    <t>Oko  50x 8 KU</t>
  </si>
  <si>
    <t>-1613429716</t>
  </si>
  <si>
    <t>626</t>
  </si>
  <si>
    <t>10.198.730</t>
  </si>
  <si>
    <t>Oko  95x12 KU-V pocínované</t>
  </si>
  <si>
    <t>1326785311</t>
  </si>
  <si>
    <t>627</t>
  </si>
  <si>
    <t>10.199.398</t>
  </si>
  <si>
    <t>Oko 120x10 KU-V pocínované</t>
  </si>
  <si>
    <t>-2107576234</t>
  </si>
  <si>
    <t>628</t>
  </si>
  <si>
    <t>10.199.396</t>
  </si>
  <si>
    <t>Oko 70x10 KU-V</t>
  </si>
  <si>
    <t>1421316648</t>
  </si>
  <si>
    <t>629</t>
  </si>
  <si>
    <t>10.050.199</t>
  </si>
  <si>
    <t>Spojka SVCZ-S4-1 4x10-4-35 AL+Cu</t>
  </si>
  <si>
    <t>-1664747714</t>
  </si>
  <si>
    <t>630</t>
  </si>
  <si>
    <t>10.068.545</t>
  </si>
  <si>
    <t>Zakončovací hlava EN 4.1 pro průměr 6-50, smršťovací</t>
  </si>
  <si>
    <t>830454213</t>
  </si>
  <si>
    <t>631</t>
  </si>
  <si>
    <t>707524098</t>
  </si>
  <si>
    <t>632</t>
  </si>
  <si>
    <t>-1701958999</t>
  </si>
  <si>
    <t>633</t>
  </si>
  <si>
    <t>10.945.050</t>
  </si>
  <si>
    <t>Zakončovací hlava EN 4.4 pro průměr 70-240, smršťovací</t>
  </si>
  <si>
    <t>827922840</t>
  </si>
  <si>
    <t>634</t>
  </si>
  <si>
    <t>90001</t>
  </si>
  <si>
    <t>kopaný písek</t>
  </si>
  <si>
    <t>963000063</t>
  </si>
  <si>
    <t>635</t>
  </si>
  <si>
    <t>97997212</t>
  </si>
  <si>
    <t>636</t>
  </si>
  <si>
    <t>1791268592</t>
  </si>
  <si>
    <t>637</t>
  </si>
  <si>
    <t>10.051.723</t>
  </si>
  <si>
    <t>Skříň 13180 alarm na omítku</t>
  </si>
  <si>
    <t>556696606</t>
  </si>
  <si>
    <t>638</t>
  </si>
  <si>
    <t>10.578.890</t>
  </si>
  <si>
    <t>Svorkovnice EPS 3 s krytem ekvipotenc.</t>
  </si>
  <si>
    <t>2134313546</t>
  </si>
  <si>
    <t>639</t>
  </si>
  <si>
    <t>10.651.023</t>
  </si>
  <si>
    <t>Ventilátor 100 MATL zpětná klapka</t>
  </si>
  <si>
    <t>-1580723452</t>
  </si>
  <si>
    <t>640</t>
  </si>
  <si>
    <t>10.852.8</t>
  </si>
  <si>
    <t>Hodiny spínací TSDW2COMIN Digitální týdenní 16A 230V IP20</t>
  </si>
  <si>
    <t>-1985299228</t>
  </si>
  <si>
    <t>641</t>
  </si>
  <si>
    <t>10.034.405</t>
  </si>
  <si>
    <t>Instalační Stykač Z-SCH230/40-40 230VAC</t>
  </si>
  <si>
    <t>1335178563</t>
  </si>
  <si>
    <t>642</t>
  </si>
  <si>
    <t>10.060.979</t>
  </si>
  <si>
    <t>Jistič 16C/3 PL7</t>
  </si>
  <si>
    <t>126057736</t>
  </si>
  <si>
    <t>643</t>
  </si>
  <si>
    <t>10.073.382</t>
  </si>
  <si>
    <t>Relé SMR-B supermultifunkční</t>
  </si>
  <si>
    <t>289145099</t>
  </si>
  <si>
    <t>644</t>
  </si>
  <si>
    <t>069054</t>
  </si>
  <si>
    <t>Tuya, RF přijímač stmívač LED 3x1A, 230V, pro 230V pásky</t>
  </si>
  <si>
    <t>1750378955</t>
  </si>
  <si>
    <t>645</t>
  </si>
  <si>
    <t>PA_600_00</t>
  </si>
  <si>
    <t>přepážkový mikrofon s přehrávačem hlášení</t>
  </si>
  <si>
    <t>1817089345</t>
  </si>
  <si>
    <t>646</t>
  </si>
  <si>
    <t>JPA_1506</t>
  </si>
  <si>
    <t>Rozhlasová ústředna 2 line + 3 mic.vstupy, 3 zóny, 500 W, priorita, přehrávač MP3,SD+USB, FM tuner, Bluetooth,..</t>
  </si>
  <si>
    <t>-135594785</t>
  </si>
  <si>
    <t>647</t>
  </si>
  <si>
    <t>E-VOL20</t>
  </si>
  <si>
    <t>signálový kabel s koncovkami XLR/XLR /42m + 15m</t>
  </si>
  <si>
    <t>615312665</t>
  </si>
  <si>
    <t>648</t>
  </si>
  <si>
    <t>RPT 80×80</t>
  </si>
  <si>
    <t>stropní reproduktor plastový, 25W/100V, 89 dB, 50–20 000Hz, 240×240mm, dvoupásmový</t>
  </si>
  <si>
    <t>1171778028</t>
  </si>
  <si>
    <t>649</t>
  </si>
  <si>
    <t>SC 60AH</t>
  </si>
  <si>
    <t>tlakový reproduktor 50 W / 100 V, 90 – 20 000 Hz, 115 dB</t>
  </si>
  <si>
    <t>1034843565</t>
  </si>
  <si>
    <t>650</t>
  </si>
  <si>
    <t>10.074.288</t>
  </si>
  <si>
    <t>Spínač KEM 325 M2 otočný s krytem IP65</t>
  </si>
  <si>
    <t>236738176</t>
  </si>
  <si>
    <t>651</t>
  </si>
  <si>
    <t>10.079.929</t>
  </si>
  <si>
    <t>Zásuvka 16A/5P 400V IP44 pod omítku</t>
  </si>
  <si>
    <t>1830325085</t>
  </si>
  <si>
    <t>652</t>
  </si>
  <si>
    <t>10.079.930</t>
  </si>
  <si>
    <t>Zásuvka 32A/5P 400V IP44 SEZ pod omítku</t>
  </si>
  <si>
    <t>535086257</t>
  </si>
  <si>
    <t>653</t>
  </si>
  <si>
    <t>10.064.701</t>
  </si>
  <si>
    <t>Nosník LSA 10poz.</t>
  </si>
  <si>
    <t>391659833</t>
  </si>
  <si>
    <t>654</t>
  </si>
  <si>
    <t>10.051.845</t>
  </si>
  <si>
    <t>Skříň MIS 1a na i pod omítku</t>
  </si>
  <si>
    <t>-1732046212</t>
  </si>
  <si>
    <t>655</t>
  </si>
  <si>
    <t>10.063.775</t>
  </si>
  <si>
    <t>Svorkovnice LSA rozpojovací</t>
  </si>
  <si>
    <t>669061384</t>
  </si>
  <si>
    <t>656</t>
  </si>
  <si>
    <t>OKAKDPJ/A-DQ(ZN)H12E</t>
  </si>
  <si>
    <t>Kabel gelový, 09/125um, 12 vl., LSOH,CLT se základní ochranou proti hlodavcům</t>
  </si>
  <si>
    <t>1148596311</t>
  </si>
  <si>
    <t>657</t>
  </si>
  <si>
    <t>I70409930</t>
  </si>
  <si>
    <t>Pigtail 9/125 LCpc SM OS1 1,5m</t>
  </si>
  <si>
    <t>-252510832</t>
  </si>
  <si>
    <t>658</t>
  </si>
  <si>
    <t>UAP-AC-PRO</t>
  </si>
  <si>
    <t>WIFI přístupový bod stropní, 2×LAN 100/1000 Mb/s, rychlost až 1 300+450Mb/s, dosah 122 m, PoE napájení</t>
  </si>
  <si>
    <t>-123464469</t>
  </si>
  <si>
    <t>659</t>
  </si>
  <si>
    <t>11.084.927</t>
  </si>
  <si>
    <t>Zásuvka 1XRJ45 C6 UTP bílá</t>
  </si>
  <si>
    <t>-1852357999</t>
  </si>
  <si>
    <t>660</t>
  </si>
  <si>
    <t>11.084.928</t>
  </si>
  <si>
    <t>Zásuvka 2XRJ45 C6 UTP bílá</t>
  </si>
  <si>
    <t>-1620511054</t>
  </si>
  <si>
    <t>661</t>
  </si>
  <si>
    <t>10.023.636</t>
  </si>
  <si>
    <t>Závěs penda 120cm pro svítidla</t>
  </si>
  <si>
    <t>-757107620</t>
  </si>
  <si>
    <t>662</t>
  </si>
  <si>
    <t>BRSB_KO375V2</t>
  </si>
  <si>
    <t>*A - svítidlo LED, opálový PMMA kryt, průměr 375mm, 27W, 2700lm, Ra80, 4000K</t>
  </si>
  <si>
    <t>1051089730</t>
  </si>
  <si>
    <t>663</t>
  </si>
  <si>
    <t>BRSB_KO375V2.1</t>
  </si>
  <si>
    <t>*A1 - svítidlo LED, opálový PMMA kryt, průměr 375mm, 27W, 2700lm, Ra80, 4000K, NZ 60min.</t>
  </si>
  <si>
    <t>322385588</t>
  </si>
  <si>
    <t>664</t>
  </si>
  <si>
    <t>BRSB_KO375V2.2</t>
  </si>
  <si>
    <t>*B - svítidlo LED, opálový PMMA kryt, průměr 375mm, 27W, 2700lm, Ra80, 4000K</t>
  </si>
  <si>
    <t>1164697663</t>
  </si>
  <si>
    <t>665</t>
  </si>
  <si>
    <t>VML 220 AP1PO</t>
  </si>
  <si>
    <t>*C - svítidlo LED z elox.hliník.profilu, 20,4W, 2325lm, Ra82, 4000K</t>
  </si>
  <si>
    <t>524502489</t>
  </si>
  <si>
    <t>666</t>
  </si>
  <si>
    <t>VML 115 AP1NO</t>
  </si>
  <si>
    <t>*D - svítidlo LED z elox.hliník.profilu, 15W, 1626lm, Ra82, 4000K</t>
  </si>
  <si>
    <t>-634548881</t>
  </si>
  <si>
    <t>667</t>
  </si>
  <si>
    <t>KX5000M_KO</t>
  </si>
  <si>
    <t>*E - svítidlo LED 36W 5400lm 4000K driver 1050mA IP54</t>
  </si>
  <si>
    <t>175904766</t>
  </si>
  <si>
    <t>668</t>
  </si>
  <si>
    <t>VML 330 SLIM O</t>
  </si>
  <si>
    <t>*G - svítidlo závěsné LED, 30W, 3300lm, Ra80, 4000K</t>
  </si>
  <si>
    <t>-522701736</t>
  </si>
  <si>
    <t>669</t>
  </si>
  <si>
    <t>VML 35 RO335O</t>
  </si>
  <si>
    <t>*H - svítidlo LED, opálový PMMA kryt, 35W, 3660lm, Ra85, 4000K</t>
  </si>
  <si>
    <t>786303782</t>
  </si>
  <si>
    <t>670</t>
  </si>
  <si>
    <t>F11408733</t>
  </si>
  <si>
    <t>*I - LED svítidlo WALL/1 1x11W FSD 4000K IP65</t>
  </si>
  <si>
    <t>-1464455168</t>
  </si>
  <si>
    <t>671</t>
  </si>
  <si>
    <t>ETL_CB-340lm</t>
  </si>
  <si>
    <t>*J - svítidlo nouzové LED  ETL/2W/E, 2W, 340lm</t>
  </si>
  <si>
    <t>-1737746761</t>
  </si>
  <si>
    <t>672</t>
  </si>
  <si>
    <t>230V3-120</t>
  </si>
  <si>
    <t>*K - pásek LED 230V, 7W/metr, 120LED/metr, 2700K, voděodolný, vč. přísl. /příchytky...</t>
  </si>
  <si>
    <t>1233440066</t>
  </si>
  <si>
    <t>673</t>
  </si>
  <si>
    <t>07620</t>
  </si>
  <si>
    <t>napájecí kabel pro LED pásek na 230V</t>
  </si>
  <si>
    <t>1890362134</t>
  </si>
  <si>
    <t>682</t>
  </si>
  <si>
    <t>10.647.456</t>
  </si>
  <si>
    <t>Deska MDZ_KB, montážní, do zateplení, pro tloušťku 50-200 mm, světle šedá</t>
  </si>
  <si>
    <t>157744457</t>
  </si>
  <si>
    <t>683</t>
  </si>
  <si>
    <t>10.074.495</t>
  </si>
  <si>
    <t>Krabice 6455-11P/2 acidur IP67</t>
  </si>
  <si>
    <t>-769027480</t>
  </si>
  <si>
    <t>684</t>
  </si>
  <si>
    <t>10.074.714</t>
  </si>
  <si>
    <t>Krabice A8/5 IP54</t>
  </si>
  <si>
    <t>-1042394289</t>
  </si>
  <si>
    <t>685</t>
  </si>
  <si>
    <t>10.647.455</t>
  </si>
  <si>
    <t>Krabice KEZ_KB, do zateplení, variabilní hloubka 53-200 mm, světle šedá</t>
  </si>
  <si>
    <t>-1661610852</t>
  </si>
  <si>
    <t>686</t>
  </si>
  <si>
    <t>10.074.690</t>
  </si>
  <si>
    <t>Krabice KI 68 L/1 samoúch. izolační, do dřeva a dutých stěn, barva okrová</t>
  </si>
  <si>
    <t>-623202856</t>
  </si>
  <si>
    <t>687</t>
  </si>
  <si>
    <t>10.079.107</t>
  </si>
  <si>
    <t>Krabice KP 67/2 přístrojová</t>
  </si>
  <si>
    <t>220109857</t>
  </si>
  <si>
    <t>688</t>
  </si>
  <si>
    <t>11.061.231</t>
  </si>
  <si>
    <t>Krabice KPL 64-50/2LD přístrojová do sádrokartonu okrová</t>
  </si>
  <si>
    <t>1347783181</t>
  </si>
  <si>
    <t>689</t>
  </si>
  <si>
    <t>11.407.731</t>
  </si>
  <si>
    <t>Krabice KPL 64-50/LD_NA přístrojová</t>
  </si>
  <si>
    <t>-1722798054</t>
  </si>
  <si>
    <t>690</t>
  </si>
  <si>
    <t>10.061.372</t>
  </si>
  <si>
    <t>Krabice KPR 68  přístrojová hluboká, barva šedá</t>
  </si>
  <si>
    <t>-597579988</t>
  </si>
  <si>
    <t>691</t>
  </si>
  <si>
    <t>11.038.369</t>
  </si>
  <si>
    <t>Krabice KPRL 68-70/LD univerzální hluboká okrová</t>
  </si>
  <si>
    <t>2076142469</t>
  </si>
  <si>
    <t>692</t>
  </si>
  <si>
    <t>1571346926</t>
  </si>
  <si>
    <t>693</t>
  </si>
  <si>
    <t>10.079.363</t>
  </si>
  <si>
    <t>Krabice KU 68-1902 univerzální s víčkem</t>
  </si>
  <si>
    <t>594881040</t>
  </si>
  <si>
    <t>694</t>
  </si>
  <si>
    <t>10.074.803</t>
  </si>
  <si>
    <t>Krabice KU 68-1903</t>
  </si>
  <si>
    <t>1392369707</t>
  </si>
  <si>
    <t>695</t>
  </si>
  <si>
    <t>10.074.691</t>
  </si>
  <si>
    <t>Krabice KUP 68/3 LA do sádrokartonu</t>
  </si>
  <si>
    <t>1199782116</t>
  </si>
  <si>
    <t>696</t>
  </si>
  <si>
    <t>10.359.469</t>
  </si>
  <si>
    <t>Krabice KUP 68/4 LA do sádrokartonu</t>
  </si>
  <si>
    <t>186520120</t>
  </si>
  <si>
    <t>697</t>
  </si>
  <si>
    <t>10.075.295</t>
  </si>
  <si>
    <t>Krabice rozvodná KR 97/5</t>
  </si>
  <si>
    <t>1884654162</t>
  </si>
  <si>
    <t>698</t>
  </si>
  <si>
    <t>10.074.947</t>
  </si>
  <si>
    <t>CABLOFIL Konzola CSN 200</t>
  </si>
  <si>
    <t>-1724793298</t>
  </si>
  <si>
    <t>699</t>
  </si>
  <si>
    <t>10.074.854</t>
  </si>
  <si>
    <t>CABLOFIL Konzole CM556300 CSNC 100 GS</t>
  </si>
  <si>
    <t>598603516</t>
  </si>
  <si>
    <t>700</t>
  </si>
  <si>
    <t>10.062.697</t>
  </si>
  <si>
    <t>CABLOFIL Materiál KITASSTR 558081 STANDART spoj.</t>
  </si>
  <si>
    <t>BAL</t>
  </si>
  <si>
    <t>784872182</t>
  </si>
  <si>
    <t>701</t>
  </si>
  <si>
    <t>10.078.173</t>
  </si>
  <si>
    <t>CABLOFIL Profil CM586100 SF 100 GS závěsný 125x60x133</t>
  </si>
  <si>
    <t>-1745707336</t>
  </si>
  <si>
    <t>702</t>
  </si>
  <si>
    <t>10.074.945</t>
  </si>
  <si>
    <t>CABLOFIL Rošt CF 54/ 50 EZ</t>
  </si>
  <si>
    <t>-660644865</t>
  </si>
  <si>
    <t>703</t>
  </si>
  <si>
    <t>1208511483</t>
  </si>
  <si>
    <t>704</t>
  </si>
  <si>
    <t>10.074.942</t>
  </si>
  <si>
    <t>CABLOFIL Rošt CF 54/200 EZ</t>
  </si>
  <si>
    <t>560202741</t>
  </si>
  <si>
    <t>705</t>
  </si>
  <si>
    <t>10.074.936</t>
  </si>
  <si>
    <t>CABLOFIL Spojka EDRN 558241 CABLOFIL</t>
  </si>
  <si>
    <t>1677040322</t>
  </si>
  <si>
    <t>706</t>
  </si>
  <si>
    <t>293645784</t>
  </si>
  <si>
    <t>707</t>
  </si>
  <si>
    <t>-1897562794</t>
  </si>
  <si>
    <t>708</t>
  </si>
  <si>
    <t>09215</t>
  </si>
  <si>
    <t>Profil ALU LED profil N8, 19x8mm</t>
  </si>
  <si>
    <t>287685142</t>
  </si>
  <si>
    <t>709</t>
  </si>
  <si>
    <t>10.681.313</t>
  </si>
  <si>
    <t>Svorka  2273-203 3x0,5-2,5mm spojovací, oranžová</t>
  </si>
  <si>
    <t>-1551353594</t>
  </si>
  <si>
    <t>710</t>
  </si>
  <si>
    <t>10.681.314</t>
  </si>
  <si>
    <t>Svorka  2273-204 4x0,5-2,5mm spojovací, červená</t>
  </si>
  <si>
    <t>-1323339338</t>
  </si>
  <si>
    <t>10.075.828</t>
  </si>
  <si>
    <t>Svorka 273-101  5x0,75-1,5mm</t>
  </si>
  <si>
    <t>1233801721</t>
  </si>
  <si>
    <t>10.042.732</t>
  </si>
  <si>
    <t>Folie 33 rudá - blesk 100m/bal</t>
  </si>
  <si>
    <t>480775605</t>
  </si>
  <si>
    <t>714</t>
  </si>
  <si>
    <t>-2107290362</t>
  </si>
  <si>
    <t>715</t>
  </si>
  <si>
    <t>10.587.452</t>
  </si>
  <si>
    <t>Příchytka 5225 ZNM Ø24-28mm, –60 až +250°C, ocel, stříbrná</t>
  </si>
  <si>
    <t>-602703253</t>
  </si>
  <si>
    <t>716</t>
  </si>
  <si>
    <t>10.075.170</t>
  </si>
  <si>
    <t>Příchytka 5320 KB/CL</t>
  </si>
  <si>
    <t>-396589465</t>
  </si>
  <si>
    <t>717</t>
  </si>
  <si>
    <t>10.075.172</t>
  </si>
  <si>
    <t>Příchytka 5332 KB/CL</t>
  </si>
  <si>
    <t>-130215587</t>
  </si>
  <si>
    <t>718</t>
  </si>
  <si>
    <t>11.258.2</t>
  </si>
  <si>
    <t>Trubka Furowell PE-HD DN350 základová (délka 1m)</t>
  </si>
  <si>
    <t>-934761742</t>
  </si>
  <si>
    <t>719</t>
  </si>
  <si>
    <t>10.074.636</t>
  </si>
  <si>
    <t>Trubka KOPOFLEX 110 rudá,balení 50m,prodejní jednotka 1m</t>
  </si>
  <si>
    <t>-421400369</t>
  </si>
  <si>
    <t>720</t>
  </si>
  <si>
    <t>10.153.150</t>
  </si>
  <si>
    <t>Trubka KOPOFLEX 50, ohebná, černá, bezhalogenová, balení 50m</t>
  </si>
  <si>
    <t>-582642216</t>
  </si>
  <si>
    <t>721</t>
  </si>
  <si>
    <t>10.074.649</t>
  </si>
  <si>
    <t>Trubka KOPOFLEX 63 rudá,balení 50m,prodejní jednotka 1m</t>
  </si>
  <si>
    <t>1396042059</t>
  </si>
  <si>
    <t>722</t>
  </si>
  <si>
    <t>10.039.782</t>
  </si>
  <si>
    <t>Trubka ohebná 06032 průměr 32 750N HDPE oranžová,balení 100m</t>
  </si>
  <si>
    <t>226021630</t>
  </si>
  <si>
    <t>723</t>
  </si>
  <si>
    <t>10.074.640</t>
  </si>
  <si>
    <t>Trubka ohebná 2316/LPE-1 průměr 16 320N barva bílá,balení 100m</t>
  </si>
  <si>
    <t>2033955030</t>
  </si>
  <si>
    <t>724</t>
  </si>
  <si>
    <t>10.074.485</t>
  </si>
  <si>
    <t>Trubka ohebná 2323/LPE-1 průměr 23 320N barva bílá,balení 100m</t>
  </si>
  <si>
    <t>-788043322</t>
  </si>
  <si>
    <t>725</t>
  </si>
  <si>
    <t>1351400462</t>
  </si>
  <si>
    <t>726</t>
  </si>
  <si>
    <t>10.078.959</t>
  </si>
  <si>
    <t>Trubka ohebná 2329/LPE-1 průměr 29 320N, barva bílá,balení 50m</t>
  </si>
  <si>
    <t>76621933</t>
  </si>
  <si>
    <t>727</t>
  </si>
  <si>
    <t>10.712.600</t>
  </si>
  <si>
    <t>Trubka ohebná 2332/LPE-1 průměr 32 320N UV, černá,balení 50m</t>
  </si>
  <si>
    <t>-827813851</t>
  </si>
  <si>
    <t>728</t>
  </si>
  <si>
    <t>10.076.051</t>
  </si>
  <si>
    <t>Trubka ohebná 2336/LPE-2 Ø35,9/42,2mm, 125N, –25°C až + 90°C, PE, bílá</t>
  </si>
  <si>
    <t>828902911</t>
  </si>
  <si>
    <t>729</t>
  </si>
  <si>
    <t>10.698.545</t>
  </si>
  <si>
    <t>Trubka ohebná Ø20,0/25,0mm, 320N, –5 až +60°C, PVC samozhášivé, šedá</t>
  </si>
  <si>
    <t>-1153710125</t>
  </si>
  <si>
    <t>730</t>
  </si>
  <si>
    <t>10.075.249</t>
  </si>
  <si>
    <t>Trubka pevná 4020 Ø20,0/16,9mm, 750N, –25 až +60°C, PVC, tmavě šedá (délka 3m)</t>
  </si>
  <si>
    <t>1990195871</t>
  </si>
  <si>
    <t>731</t>
  </si>
  <si>
    <t>10.075.251</t>
  </si>
  <si>
    <t>Trubka pevná 4032 Ø32,0/28,0mm, 750N, –25 až +60°C, PVC, tmavě šedá (délka 3m)</t>
  </si>
  <si>
    <t>-320886243</t>
  </si>
  <si>
    <t>751</t>
  </si>
  <si>
    <t>Vzduchotechnika</t>
  </si>
  <si>
    <t>147</t>
  </si>
  <si>
    <t>7509-1-010</t>
  </si>
  <si>
    <t>Vzduchotechnika - viz. samostatný rozpočet (příloha č. ..)</t>
  </si>
  <si>
    <t>kpl</t>
  </si>
  <si>
    <t>294</t>
  </si>
  <si>
    <t>7509-1-020</t>
  </si>
  <si>
    <t>Vzduchotechnika - stavební výpomoce, dveřní mřížky,  průchodky střechou apod.</t>
  </si>
  <si>
    <t>%</t>
  </si>
  <si>
    <t>296</t>
  </si>
  <si>
    <t>761</t>
  </si>
  <si>
    <t>Konstrukce prosvětlovací</t>
  </si>
  <si>
    <t>149</t>
  </si>
  <si>
    <t>761221171</t>
  </si>
  <si>
    <t>Montáž obkladu krytinou sklolaminátovou z desek vlnitých</t>
  </si>
  <si>
    <t>298</t>
  </si>
  <si>
    <t>"W4" 24,5*3,4</t>
  </si>
  <si>
    <t>28319041</t>
  </si>
  <si>
    <t>deska plná PC vlna v do 21 mm,  propustnost světla 71 %, s UV ochranou tl 2,7 mm</t>
  </si>
  <si>
    <t>151</t>
  </si>
  <si>
    <t>998761102</t>
  </si>
  <si>
    <t>Přesun hmot tonážní pro konstrukce prosvětlovací v objektech v přes 6 do 12 m</t>
  </si>
  <si>
    <t>762</t>
  </si>
  <si>
    <t>Konstrukce tesařské</t>
  </si>
  <si>
    <t>762085103</t>
  </si>
  <si>
    <t>Montáž kotevních želez, příložek, patek nebo táhel</t>
  </si>
  <si>
    <t>"Patka sloupku" 20</t>
  </si>
  <si>
    <t>153</t>
  </si>
  <si>
    <t>M-762-1-020</t>
  </si>
  <si>
    <t>ocelová patka sloupku 120/120 mm - viz. řez</t>
  </si>
  <si>
    <t>762361324-R</t>
  </si>
  <si>
    <t>Konstrukční a vyrovnávací vrstva pod klempířské prvky (atiky) z březové foliované překližky tl 21 mm</t>
  </si>
  <si>
    <t>155</t>
  </si>
  <si>
    <t>762421036</t>
  </si>
  <si>
    <t>Obložení stropu z desek OSB tl 22 mm broušených na pero a drážku šroubovaných</t>
  </si>
  <si>
    <t>"S2" 23,8*3,5</t>
  </si>
  <si>
    <t>762431230</t>
  </si>
  <si>
    <t>Montáž obložení stěn deskami cementotřískovými na sraz</t>
  </si>
  <si>
    <t>"W4 (cementotřísková deska 12mm)" 24,5*3,4</t>
  </si>
  <si>
    <t>"Boky atiky nad 1.NP (překližka 15mm)" (17,9+32,905+5,2*2)*0,66*2</t>
  </si>
  <si>
    <t>"Vnější bok atiky nad 2.NP (cementotřísková deska 12mm)" (24,58+0,305*2+3,535)*2*0,36</t>
  </si>
  <si>
    <t>"Vnější bok atiky nad 2.NP (překližka 15mm)" (24,58+0,305*2+3,535)*2*0,36</t>
  </si>
  <si>
    <t>"Vnitřní bok atiky nad 2.NP (překližka 21mm)" (24,58-0,305*2+3,535)*2*0,16</t>
  </si>
  <si>
    <t>157</t>
  </si>
  <si>
    <t>59590767</t>
  </si>
  <si>
    <t>deska cementotřísková fasádní hladká finální vrstva lazura tl 12mm</t>
  </si>
  <si>
    <t>60621147</t>
  </si>
  <si>
    <t>překližka vodovzdorná hladká/hladká bříza tl 15mm</t>
  </si>
  <si>
    <t>159</t>
  </si>
  <si>
    <t>60621149</t>
  </si>
  <si>
    <t>překližka vodovzdorná hladká/hladká bříza tl 21mm</t>
  </si>
  <si>
    <t>762439001</t>
  </si>
  <si>
    <t>Montáž obložení stěn podkladový rošt</t>
  </si>
  <si>
    <t>W3 a W4 :</t>
  </si>
  <si>
    <t>"Modřínová lať" (82,256+83,3)/0,6*1,1</t>
  </si>
  <si>
    <t>"ocelový profil" (82,256+83,3)/0,4*1,1</t>
  </si>
  <si>
    <t>161</t>
  </si>
  <si>
    <t>60514108</t>
  </si>
  <si>
    <t>řezivo jehličnaté lať hoblovaná - modřín 60/40 mm</t>
  </si>
  <si>
    <t>M-762-1-010</t>
  </si>
  <si>
    <t>ocelový profil 60/30 mm - nosný rošt obkladu fasády</t>
  </si>
  <si>
    <t>(82,256+83,3)/0,4*1,1</t>
  </si>
  <si>
    <t>163</t>
  </si>
  <si>
    <t>762495000</t>
  </si>
  <si>
    <t>Spojovací prostředky pro montáž olištování, obložení stropů, střešních podhledů a stěn</t>
  </si>
  <si>
    <t>83,3+214,257</t>
  </si>
  <si>
    <t>762723311</t>
  </si>
  <si>
    <t>Montáž prostorové vázané kce z lepených hranolů průřezové pl do 120 cm2</t>
  </si>
  <si>
    <t>"T4 - 80/120mm" 8*10+5</t>
  </si>
  <si>
    <t>"T5 - 100/40mm" 8*15</t>
  </si>
  <si>
    <t>"T6 - 80/80mm" 8*8</t>
  </si>
  <si>
    <t>"T7 - 200/40mm" 8*22</t>
  </si>
  <si>
    <t>"T10 - 30/180mm" 8*9</t>
  </si>
  <si>
    <t>165</t>
  </si>
  <si>
    <t>762723321</t>
  </si>
  <si>
    <t>Montáž prostorové vázané kce z lepených hranolů průřezové pl přes 120 do 224 cm2</t>
  </si>
  <si>
    <t>"T2 - 120/120mm" 2,76*20</t>
  </si>
  <si>
    <t>"T9 - 80/180mm" 3,76*25</t>
  </si>
  <si>
    <t>762723331</t>
  </si>
  <si>
    <t>Montáž prostorové vázané kce z lepených hranolů průřezové pl přes 224 do 288 cm2</t>
  </si>
  <si>
    <t>"T1 - 120/200mm" 6*11+8</t>
  </si>
  <si>
    <t>"T3 - 160/180mm" 3,45*2+2,95</t>
  </si>
  <si>
    <t>167</t>
  </si>
  <si>
    <t>61223260</t>
  </si>
  <si>
    <t>hranol konstrukční KVH lepený průřezu 40x60-280mm nepohledový</t>
  </si>
  <si>
    <t>61223263</t>
  </si>
  <si>
    <t>hranol konstrukční KVH lepený průřezu 80x80-280mm nepohledový</t>
  </si>
  <si>
    <t>169</t>
  </si>
  <si>
    <t>61223271</t>
  </si>
  <si>
    <t>hranol konstrukční KVH lepený průřezu 120x120-280mm pohledový</t>
  </si>
  <si>
    <t>61223210</t>
  </si>
  <si>
    <t>hranol konstrukční BSH vrstvený lepený pohledový</t>
  </si>
  <si>
    <t>171</t>
  </si>
  <si>
    <t>61223110</t>
  </si>
  <si>
    <t>hranol konstrukční BSH vrstvený lepený nepohledový</t>
  </si>
  <si>
    <t>60516105</t>
  </si>
  <si>
    <t>řezivo smrkové sušené tl 30mm - prkno hoblované</t>
  </si>
  <si>
    <t>173</t>
  </si>
  <si>
    <t>762795000</t>
  </si>
  <si>
    <t>Spojovací prostředky pro montáž prostorových vázaných kcí</t>
  </si>
  <si>
    <t>"T5 - 100/40mm" 8*15*0,1*0,04</t>
  </si>
  <si>
    <t>"T7 - 200/40mm" 8*22*0,2*0,04</t>
  </si>
  <si>
    <t>"T4 - 80/120mm" (8*10+5)*0,08*0,12</t>
  </si>
  <si>
    <t>"T6 - 80/80mm" 8*8*0,08*0,08</t>
  </si>
  <si>
    <t>"T9 - 80/180mm" (3,76*25)*0,08*0,18</t>
  </si>
  <si>
    <t>"T1 - 120/200mm" (6*11+8)*0,12*0,2</t>
  </si>
  <si>
    <t>"T2 - 120/120mm" 2,76*20*0,12*0,12</t>
  </si>
  <si>
    <t>"T3 - 160/180mm" (3,45*2+2,95)*0,16*0,18</t>
  </si>
  <si>
    <t>"T10 - 30/180mm" 8*9*0,03*0,18</t>
  </si>
  <si>
    <t>762812370</t>
  </si>
  <si>
    <t>Montáž vrchního záklopu z hoblovaných prken na pero a drážku nebo polodrážku</t>
  </si>
  <si>
    <t>"S1, S3, S4" 75,4*6,55-24,58*4,135</t>
  </si>
  <si>
    <t>"P2" 24,5*4,105-2,73*2,02</t>
  </si>
  <si>
    <t>175</t>
  </si>
  <si>
    <t>61189995</t>
  </si>
  <si>
    <t>palubky podlahové smrk tl 24mm A/B</t>
  </si>
  <si>
    <t>61189990</t>
  </si>
  <si>
    <t>palubky podlahové smrk tl 28mm A/B</t>
  </si>
  <si>
    <t>177</t>
  </si>
  <si>
    <t>762824120</t>
  </si>
  <si>
    <t>Montáž stropního trámu z lepeného hranolu průřezové pl přes 144 do 288 cm2 s výměnami</t>
  </si>
  <si>
    <t>"T8" 76*6,5</t>
  </si>
  <si>
    <t>762824130</t>
  </si>
  <si>
    <t>Montáž stropního trámu z lepeného hranolu průřezové pl přes 288 do 450 cm2 s výměnami</t>
  </si>
  <si>
    <t>"T9" 3,5*2</t>
  </si>
  <si>
    <t>179</t>
  </si>
  <si>
    <t>762895000</t>
  </si>
  <si>
    <t>Spojovací prostředky pro montáž záklopu, stropnice a podbíjení</t>
  </si>
  <si>
    <t>"S1, S3, S4" (75,4*6,55-24,58*4,135)*0,024</t>
  </si>
  <si>
    <t>"S2" 24,3*4*0,024</t>
  </si>
  <si>
    <t>"P2" (24,5*4,105-2,73*2,02)*0,028</t>
  </si>
  <si>
    <t>"T8" 76*6,5*0,1*0,24</t>
  </si>
  <si>
    <t>"T9" 3,5*2*0,14*0,24</t>
  </si>
  <si>
    <t>181</t>
  </si>
  <si>
    <t>998762102</t>
  </si>
  <si>
    <t>Přesun hmot tonážní pro kce tesařské v objektech v přes 6 do 12 m</t>
  </si>
  <si>
    <t>763</t>
  </si>
  <si>
    <t>Konstrukce suché výstavby</t>
  </si>
  <si>
    <t>763111444</t>
  </si>
  <si>
    <t>SDK příčka tl 125 mm profil CW+UW 75 desky 2xDFH2 12,5 s izolací EI 90 Rw do 57 dB</t>
  </si>
  <si>
    <t>"2.NP" (3,42+1,75+2,83)*2,55-1*2,02-0,9*2,02*2</t>
  </si>
  <si>
    <t>183</t>
  </si>
  <si>
    <t>763112325</t>
  </si>
  <si>
    <t>SDK příčka mezibytová tl 205 mm zdvojený profil CW+UW 75 desky 2xDF 12,5 s dvojitou izolací EI 90 Rw do 69 dB</t>
  </si>
  <si>
    <t>"2.NP" 3,42*2*2,55-0,9*2,15*2</t>
  </si>
  <si>
    <t>763121467</t>
  </si>
  <si>
    <t>SDK stěna předsazená tl 125 mm profil CW+UW 100 desky 2xDFH2 12,5 s izolací EI 45</t>
  </si>
  <si>
    <t>"2.NP" 2,83*2,55</t>
  </si>
  <si>
    <t>763131511</t>
  </si>
  <si>
    <t>SDK podhled deska 1xA 12,5 bez izolace jednovrstvá spodní kce profil CD+UD</t>
  </si>
  <si>
    <t>763131541</t>
  </si>
  <si>
    <t>SDK podhled desky 2xDF 12,5 bez izolace jednovrstvá spodní kce profil CD+UD EI 45</t>
  </si>
  <si>
    <t>187</t>
  </si>
  <si>
    <t>763131551</t>
  </si>
  <si>
    <t>SDK podhled deska 1xH2 12,5 bez izolace jednovrstvá spodní kce profil CD+UD</t>
  </si>
  <si>
    <t>"A4" 3,8+12,7+1,4*2</t>
  </si>
  <si>
    <t>763131581</t>
  </si>
  <si>
    <t>SDK podhled desky 2xDFH2 12,5 bez izolace jednovrstvá spodní kce profil CD+UD EI 45</t>
  </si>
  <si>
    <t>"A1" 12,7*2+1,4*4</t>
  </si>
  <si>
    <t>189</t>
  </si>
  <si>
    <t>763131714</t>
  </si>
  <si>
    <t>SDK podhled základní penetrační nátěr</t>
  </si>
  <si>
    <t>763131751</t>
  </si>
  <si>
    <t>Montáž parotěsné zábrany do SDK podhledu</t>
  </si>
  <si>
    <t>191</t>
  </si>
  <si>
    <t>28329276</t>
  </si>
  <si>
    <t>fólie PE vyztužená pro parotěsnou vrstvu (reakce na oheň - třída E) 140g/m2</t>
  </si>
  <si>
    <t>763131761</t>
  </si>
  <si>
    <t>Příplatek k SDK podhledu za plochu do 3 m2 jednotlivě</t>
  </si>
  <si>
    <t>"A1" 1,4*4</t>
  </si>
  <si>
    <t>"A4" 1,4*2</t>
  </si>
  <si>
    <t>193</t>
  </si>
  <si>
    <t>763181411</t>
  </si>
  <si>
    <t>Ztužující výplň otvoru pro dveře s CW a UW profilem pro příčky do 2,60 m</t>
  </si>
  <si>
    <t>763411111</t>
  </si>
  <si>
    <t>Sanitární příčky do mokrého prostředí, desky s HPL - laminátem tl 19,6 mm</t>
  </si>
  <si>
    <t>"Y.01" (3,115+1)*2,015</t>
  </si>
  <si>
    <t>"Y.02" (1,81+1,8)*2,015</t>
  </si>
  <si>
    <t>"Y.03" 1,23*2,015</t>
  </si>
  <si>
    <t>195</t>
  </si>
  <si>
    <t>763411121</t>
  </si>
  <si>
    <t>Dveře sanitárních příček, desky s HPL - laminátem tl 19,6 mm, š do 800 mm, v do 2000 mm</t>
  </si>
  <si>
    <t>"Y.01" 2</t>
  </si>
  <si>
    <t>"Y.02" 2</t>
  </si>
  <si>
    <t>"Y.03" 1</t>
  </si>
  <si>
    <t>998763301</t>
  </si>
  <si>
    <t>Přesun hmot tonážní pro sádrokartonové konstrukce v objektech v do 6 m</t>
  </si>
  <si>
    <t>763.1</t>
  </si>
  <si>
    <t>Dřevostavby</t>
  </si>
  <si>
    <t>197</t>
  </si>
  <si>
    <t>7639-1-010</t>
  </si>
  <si>
    <t>Dodávka a montáž obvodové stěny REI 30 - certifikovaná stladba - viz. položky 2 až 6 ozn. W3</t>
  </si>
  <si>
    <t>"2.NP" (24,5+4,11*2-3,05*2)*2,93-2,59*1,85</t>
  </si>
  <si>
    <t>7639-1-020</t>
  </si>
  <si>
    <t>Dodávka a montáž obvodové stěny REI 30 - certifikovaná stladba - viz. položky 2 až 6 ozn. W4</t>
  </si>
  <si>
    <t>"2.NP" 24,5*3,06</t>
  </si>
  <si>
    <t>199</t>
  </si>
  <si>
    <t>7639-1-30</t>
  </si>
  <si>
    <t>Výrobní dokumentace dřevostavby 2. NP provedená odbornou firmou</t>
  </si>
  <si>
    <t>Kč</t>
  </si>
  <si>
    <t>998763201</t>
  </si>
  <si>
    <t>Přesun hmot procentní pro dřevostavby v objektech v přes 6 do 12 m</t>
  </si>
  <si>
    <t>764</t>
  </si>
  <si>
    <t>Konstrukce klempířské</t>
  </si>
  <si>
    <t>201</t>
  </si>
  <si>
    <t>764214603</t>
  </si>
  <si>
    <t>Oplechování horních ploch a atik bez rohů z Pz s povrch úpravou mechanicky kotvené rš 250 mm</t>
  </si>
  <si>
    <t>"K.04" 76,7</t>
  </si>
  <si>
    <t>764214605</t>
  </si>
  <si>
    <t>Oplechování horních ploch a atik bez rohů z Pz s povrch úpravou mechanicky kotvené rš 400 mm</t>
  </si>
  <si>
    <t>"K.01" 57,5</t>
  </si>
  <si>
    <t>203</t>
  </si>
  <si>
    <t>764214606</t>
  </si>
  <si>
    <t>Oplechování horních ploch a atik bez rohů z Pz s povrch úpravou mechanicky kotvené rš 500 mm</t>
  </si>
  <si>
    <t>"K.02" 62,2</t>
  </si>
  <si>
    <t>764215645</t>
  </si>
  <si>
    <t>Příplatek za zvýšenou pracnost při oplechování rohů nadezdívek (atik) z Pz s povrch úprav rš do 400 mm</t>
  </si>
  <si>
    <t>2+2</t>
  </si>
  <si>
    <t>205</t>
  </si>
  <si>
    <t>764215646</t>
  </si>
  <si>
    <t>Příplatek za zvýšenou pracnost při oplechování rohů nadezdívek(atik)z Pz s povrch úprav rš přes 400 mm</t>
  </si>
  <si>
    <t>764216603-R</t>
  </si>
  <si>
    <t>Oplechování rovných říms mechanicky kotvené z Pz s povrchovou úpravou rš 250 mm</t>
  </si>
  <si>
    <t>"K.05" 25</t>
  </si>
  <si>
    <t>207</t>
  </si>
  <si>
    <t>764216607</t>
  </si>
  <si>
    <t>Oplechování rovných parapetů mechanicky kotvené z Pz s povrchovou úpravou rš 670 mm</t>
  </si>
  <si>
    <t>"K.07" 5,65</t>
  </si>
  <si>
    <t>764216609</t>
  </si>
  <si>
    <t>Oplechování rovných parapetů mechanicky kotvené z Pz s povrchovou úpravou rš 800 mm</t>
  </si>
  <si>
    <t>"K.08" 5,65</t>
  </si>
  <si>
    <t>209</t>
  </si>
  <si>
    <t>764518624-R</t>
  </si>
  <si>
    <t>Svody kruhové včetně objímek, kolen, odskoků z Pz s povrchovou úpravou průměru 150 mm</t>
  </si>
  <si>
    <t>"K.06" 31,6</t>
  </si>
  <si>
    <t>7649-1-010</t>
  </si>
  <si>
    <t>Dodávka a montáž protihmyzí mřížky - dědovaný Pz plech s povrchovou úpravou r.š. 120 mm, viz. K.03</t>
  </si>
  <si>
    <t>211</t>
  </si>
  <si>
    <t>998764102</t>
  </si>
  <si>
    <t>Přesun hmot tonážní pro konstrukce klempířské v objektech v přes 6 do 12 m</t>
  </si>
  <si>
    <t>422</t>
  </si>
  <si>
    <t>766</t>
  </si>
  <si>
    <t>Konstrukce truhlářské</t>
  </si>
  <si>
    <t>766412224</t>
  </si>
  <si>
    <t>Montáž obložení stěn pl přes 5 m2 palubkami modřínovými přes 100 mm</t>
  </si>
  <si>
    <t>424</t>
  </si>
  <si>
    <t>"W2" (2,83+1,2+6,63+2,7+2,42+1,56+14,67+15,47+1,56*2+2,42+12,8+1,56+2,42+2,7+6,132)*2,76</t>
  </si>
  <si>
    <t>-(2,75*0,77*10+1,75*0,77*2+2,88*3,13+1,1*2,27*6)</t>
  </si>
  <si>
    <t>"B5" (3,55*2+2,73)*2,55-1*2,27*2+(2,73+2,3*2+0,2*2)*3</t>
  </si>
  <si>
    <t>213</t>
  </si>
  <si>
    <t>61191158</t>
  </si>
  <si>
    <t>prkna obkladová hoblovaná modřín  20x120 mm, pohledová kvalita A/B</t>
  </si>
  <si>
    <t>426</t>
  </si>
  <si>
    <t>766417211</t>
  </si>
  <si>
    <t>Montáž podkladového roštu pro obložení stěn</t>
  </si>
  <si>
    <t>428</t>
  </si>
  <si>
    <t>212,875/0,5*1,1</t>
  </si>
  <si>
    <t>215</t>
  </si>
  <si>
    <t>60514114</t>
  </si>
  <si>
    <t>řezivo jehličnaté lať impregnovaná dl 4 m</t>
  </si>
  <si>
    <t>60511125</t>
  </si>
  <si>
    <t>řezivo stavební fošny prismované středové š do 160mm dl 2-5m</t>
  </si>
  <si>
    <t>217</t>
  </si>
  <si>
    <t>766417531</t>
  </si>
  <si>
    <t>Montáž obložení ostění, parapetu a nadpraží u dřevěných fasád</t>
  </si>
  <si>
    <t>"Otvory" (2,75*10*2+1,75*2*2+0,77*2*12+2,88+3,13*2+1,1*6+2,27*2*6)*0,1</t>
  </si>
  <si>
    <t>766417543</t>
  </si>
  <si>
    <t>Montáž lišty rohové u dřevěných fasád</t>
  </si>
  <si>
    <t>"Rohy objektu" 2,76*11+2,55*2</t>
  </si>
  <si>
    <t>"Otvory" 2,75*10*2+1,75*2*2+0,77*2*12+2,88+3,13*2+1,1*6+2,27*2*6</t>
  </si>
  <si>
    <t>219</t>
  </si>
  <si>
    <t>61418210</t>
  </si>
  <si>
    <t>lišta rohová - modřín</t>
  </si>
  <si>
    <t>766694116</t>
  </si>
  <si>
    <t>Montáž parapetních desek dřevěných nebo plastových š do 30 cm</t>
  </si>
  <si>
    <t>"T.01-T.15" 2,71*9+1,71+0,71+1,88+1,725</t>
  </si>
  <si>
    <t>221</t>
  </si>
  <si>
    <t>M-766-4-010</t>
  </si>
  <si>
    <t>dřevěný parapet - laťovka dýhovaná tl. 20 mm, šířka 275 mm, včetně povrchové úpravy</t>
  </si>
  <si>
    <t>7669-4-010</t>
  </si>
  <si>
    <t>Dodávka a montáž vnitřních 1kř dveří 800/1970 mm, plné, DTD deska s opláštění ocelovým plechem vč. kování a povrchové úpravy</t>
  </si>
  <si>
    <t>"Ozn. 03, 06, 24" 3</t>
  </si>
  <si>
    <t>223</t>
  </si>
  <si>
    <t>7669-4-011</t>
  </si>
  <si>
    <t>Dodávka a montáž vnitřních 1kř dveří 800/1970 mm, plné, DTD deska s opláštění ocelovým plechem, mřížka 600/200 mm, vč. kování a povrchové úpravy</t>
  </si>
  <si>
    <t>"Ozn. 01, 02, 05, 25" 4</t>
  </si>
  <si>
    <t>7669-4-020</t>
  </si>
  <si>
    <t>Dodávka a montáž vnitřních 1kř dveří 700/1970 mm, plné, vhodné do mokrých prostor, plastový rám+ HPL, mřížka 600/200 mm, vč. kování a povrchové úpravy</t>
  </si>
  <si>
    <t>"Ozn. 07" 1</t>
  </si>
  <si>
    <t>225</t>
  </si>
  <si>
    <t>7669-4-030</t>
  </si>
  <si>
    <t>Dodávka a montáž vnitřních 1kř dveří 700/1970 mm, plné, vhodné do mokrých prostor, plastový rám+ HPL, vč. kování a povrchové úpravy</t>
  </si>
  <si>
    <t>"Ozn. 08, 09, 13, 14, 16, 20" 6</t>
  </si>
  <si>
    <t>7669-4-040</t>
  </si>
  <si>
    <t>Dodávka a montáž vnitřních 1kř dveří 850/1970 mm, plné, vhodné do mokrých prostor, plastový rám+ HPL, mřížka 600/200 mm, vč. kování a povrchové úpravy</t>
  </si>
  <si>
    <t>"Ozn. 10, 11, 12, 17, 18" 5</t>
  </si>
  <si>
    <t>227</t>
  </si>
  <si>
    <t>7669-4-050</t>
  </si>
  <si>
    <t>Dodávka a montáž vnitřních 1kř dveří 900/1970 mm, plné, DTD deska s opláštění ocelovým plechem vč. kování a povrchové úpravy</t>
  </si>
  <si>
    <t>"Ozn. 15, 21, 22" 3</t>
  </si>
  <si>
    <t>7669-4-060</t>
  </si>
  <si>
    <t>Dodávka a montáž pracovní desky s dřezem 3560/700 mm - buková spárovka tl. 40 mm včetně povrchové úpravy, viz. ozn. T.18</t>
  </si>
  <si>
    <t>229</t>
  </si>
  <si>
    <t>7669-4-070</t>
  </si>
  <si>
    <t>Dodávka a montáž sedací plochy hlediště šířka 400 mm - akátový hranol 40/40 mm + podkladní prkno 70/20 mm, včetně povrchové úpravy, viz. ozn. T.22-30</t>
  </si>
  <si>
    <t>15,47*3+6,42*6</t>
  </si>
  <si>
    <t>7669-4-080</t>
  </si>
  <si>
    <t>Dodávka a montáž kuchyňské linky délka 1800 mm, včetně dřezu a elektrospotřebičů, viz. ozn. T.03</t>
  </si>
  <si>
    <t>231</t>
  </si>
  <si>
    <t>7669-4-090</t>
  </si>
  <si>
    <t>Dodávka a montáž kuchyňské linky délka 3000 mm, včetně dřezu a elektrospotřebičů, viz. ozn. T.31 a T.32</t>
  </si>
  <si>
    <t>7669-4-100</t>
  </si>
  <si>
    <t>Dodávka a montáž sestavy lavice s policí a háčky 2400/455 mm - ocelová kce +smrková prkna, včetně povrchové úpravy, viz. ozn. T.06</t>
  </si>
  <si>
    <t>233</t>
  </si>
  <si>
    <t>7669-4-110</t>
  </si>
  <si>
    <t>Dodávka a montáž sestavy lavice s policí a háčky rohové 1800/455 mm - ocelová kce +smrková prkna, včetně povrchové úpravy, viz. ozn. T.16</t>
  </si>
  <si>
    <t>7669-4-120</t>
  </si>
  <si>
    <t>Dodávka a montáž sestavy lavice s policí a háčky 2200/455 mm - ocelová kce +smrková prkna, včetně povrchové úpravy, viz. ozn. T.05</t>
  </si>
  <si>
    <t>235</t>
  </si>
  <si>
    <t>998766101</t>
  </si>
  <si>
    <t>Přesun hmot tonážní pro kce truhlářské v objektech v do 6 m</t>
  </si>
  <si>
    <t>767161211</t>
  </si>
  <si>
    <t>Montáž zábradlí rovného z profilové oceli do zdi hm do 20 kg</t>
  </si>
  <si>
    <t>"Z3 a Z4" 0,85*2</t>
  </si>
  <si>
    <t>237</t>
  </si>
  <si>
    <t>M-767-1-090</t>
  </si>
  <si>
    <t>zábradlí před okny 850/850 mm - 2 ks, včetně povrchové úpravy, viz. ozn. Z2, Z3</t>
  </si>
  <si>
    <t>kg</t>
  </si>
  <si>
    <t>"Pásk. 40/6mm" 0,85*8*1,88</t>
  </si>
  <si>
    <t>"Kul. 14mm" 0,85*5*2*1,208</t>
  </si>
  <si>
    <t>"Kotvy" (12,784+10,268)*0,15</t>
  </si>
  <si>
    <t>767832102</t>
  </si>
  <si>
    <t>Montáž venkovních požárních žebříků do zdiva bez suchovodu</t>
  </si>
  <si>
    <t>"Z.1" 0,255+3,145+0,32</t>
  </si>
  <si>
    <t>239</t>
  </si>
  <si>
    <t>44983000</t>
  </si>
  <si>
    <t>žebřík venkovní bez suchovodu v provedení žárový Zn</t>
  </si>
  <si>
    <t>7679-4-010</t>
  </si>
  <si>
    <t>Dodávka a montáž sekčních garážových vrat 3170/2860 mm s elektrickým pohonem - viz. ozn. D.V1</t>
  </si>
  <si>
    <t>241</t>
  </si>
  <si>
    <t>7679-4-020</t>
  </si>
  <si>
    <t>Dodávka a montáž Al prosklené stěny se vstupními dveřmi 2580/3145 mm - viz. ozn.O.D.1</t>
  </si>
  <si>
    <t>7679-4-030</t>
  </si>
  <si>
    <t>Dodávka a montáž Al vstupních dveří 1100/2270 mm včetně rámu a kování- viz. ozn. D.2, D.3, D.6 až D.9</t>
  </si>
  <si>
    <t>243</t>
  </si>
  <si>
    <t>7679-4-040</t>
  </si>
  <si>
    <t>Dodávka a montáž Al vstupních dveří 1000/2270 mm včetně rámu a kování- viz. ozn. D.4, D.5, D.10, D.11</t>
  </si>
  <si>
    <t>7679-4-050</t>
  </si>
  <si>
    <t>Dodávka a montáž Al okna 2OS/P 1750/770 mm, trojsklo- viz. ozn. O.1, 11</t>
  </si>
  <si>
    <t>245</t>
  </si>
  <si>
    <t>7679-4-060</t>
  </si>
  <si>
    <t>Dodávka a montáž Al okna 3OS/P 2750/770 mm, trojsklo- viz. ozn. O.2 až 10 a 12</t>
  </si>
  <si>
    <t>490</t>
  </si>
  <si>
    <t>7679-4-070</t>
  </si>
  <si>
    <t>Dodávka a montáž Al okna 2OS/P 3090/1870 mm, trojsklo- viz. ozn. O.13 a 15</t>
  </si>
  <si>
    <t>492</t>
  </si>
  <si>
    <t>247</t>
  </si>
  <si>
    <t>7679-4-080</t>
  </si>
  <si>
    <t>Dodávka a montáž Al okna 1P 2590/1870 mm, trojsklo- viz. ozn. O.14</t>
  </si>
  <si>
    <t>7679-4-090</t>
  </si>
  <si>
    <t>Montáž ocelových obložkových zárubní</t>
  </si>
  <si>
    <t>496</t>
  </si>
  <si>
    <t>7+2+1+1+1+6+1+4</t>
  </si>
  <si>
    <t>249</t>
  </si>
  <si>
    <t>M-767-1-010</t>
  </si>
  <si>
    <t>ocelová zárubeň falcová, obložková 800/1970 mm pro tl. zdi 120 mm, s těsněním, včetně povrchové úpravy</t>
  </si>
  <si>
    <t>M-767-1-020</t>
  </si>
  <si>
    <t>ocelová zárubeň falcová, obložková 900/1970 mm pro tl. zdi 120 mm, s těsněním, včetně povrchové úpravy</t>
  </si>
  <si>
    <t>251</t>
  </si>
  <si>
    <t>M-767-1-030</t>
  </si>
  <si>
    <t>ocelová zárubeň falcová, obložková 800/1970 mm pro tl. zdi 200 mm, s těsněním, včetně povrchové úpravy</t>
  </si>
  <si>
    <t>M-767-1-040</t>
  </si>
  <si>
    <t>ocelová zárubeň falcová, obložková 900/1970 mm pro tl. zdi 200 mm, s těsněním, včetně povrchové úpravy</t>
  </si>
  <si>
    <t>253</t>
  </si>
  <si>
    <t>M-767-1-050</t>
  </si>
  <si>
    <t>ocelová zárubeň falcová, obložková 900/1970 mm pro tl. zdi 240 mm, s těsněním, včetně povrchové úpravy</t>
  </si>
  <si>
    <t>M-767-1-060</t>
  </si>
  <si>
    <t>hliníková zárubeň falcová, obložková 700/1970 mm pro tl. zdi 120 mm, s těsněním, včetně povrchové úpravy</t>
  </si>
  <si>
    <t>508</t>
  </si>
  <si>
    <t>255</t>
  </si>
  <si>
    <t>M-767-1-070</t>
  </si>
  <si>
    <t>hliníková zárubeň falcová, obložková 700/1970 mm pro tl. zdi 180 mm, s těsněním, včetně povrchové úpravy</t>
  </si>
  <si>
    <t>M-767-1-080</t>
  </si>
  <si>
    <t>hliníková zárubeň falcová, obložková 850/1970 mm pro tl. zdi 240 mm, s těsněním, včetně povrchové úpravy</t>
  </si>
  <si>
    <t>257</t>
  </si>
  <si>
    <t>7679-4-100</t>
  </si>
  <si>
    <t>Dodávka a montáž prahu vrat - L 220/100 mm, délka 2,8 m, včetně povrchové úpravy, viz. označení Z2</t>
  </si>
  <si>
    <t>"L 200/100mm" 2,8*27,3</t>
  </si>
  <si>
    <t>"Kotvy" 76,44*0,15</t>
  </si>
  <si>
    <t>7679-4-110</t>
  </si>
  <si>
    <t>Dodávka a montáž konstrukce pod pracovní desku (ponk) 3340/650/860 mm, včetně povrchové úpravy, viz. označení Z5</t>
  </si>
  <si>
    <t>"Jakl 60/40/3mm" (3,34*2+0,65*10)*4,25</t>
  </si>
  <si>
    <t>"Jakl 40/40/3mm" 0,8*10*3,3</t>
  </si>
  <si>
    <t>259</t>
  </si>
  <si>
    <t>7679-4-120</t>
  </si>
  <si>
    <t>Dodávka a montáž ocelového schodiště do 2.NP 2045/2780 mm, včetně povrchové úpravy, viz. označení Z6</t>
  </si>
  <si>
    <t>998767201</t>
  </si>
  <si>
    <t>Přesun hmot procentní pro zámečnické konstrukce v objektech v do 6 m</t>
  </si>
  <si>
    <t>771</t>
  </si>
  <si>
    <t>Podlahy z dlaždic</t>
  </si>
  <si>
    <t>261</t>
  </si>
  <si>
    <t>771121011</t>
  </si>
  <si>
    <t>Nátěr penetrační na podlahu</t>
  </si>
  <si>
    <t>"P2" 1,325*3,115+3,3+1,8</t>
  </si>
  <si>
    <t>771474112</t>
  </si>
  <si>
    <t>Montáž soklů z dlaždic keramických rovných lepených cementovým flexibilním lepidlem v přes 65 do 90 mm</t>
  </si>
  <si>
    <t>"M.č.1.06" (2,7+2,87)*2-0,8-1,1</t>
  </si>
  <si>
    <t>"M.č.1.08" (2,78+1,87)*2-0,995-0,9</t>
  </si>
  <si>
    <t>"M.č.1.09" (3,35+4,875)*2-0,9-1-1,1</t>
  </si>
  <si>
    <t>"M.č.1.13" (4,66+3,35)*2-0,95-1</t>
  </si>
  <si>
    <t>"M.č.1.14" 3,55*2+2,73-1*2</t>
  </si>
  <si>
    <t>"M.č.1.15" (4,675+3,35)*2-0,95-1</t>
  </si>
  <si>
    <t>"M.č.1.19" (4,64+3,35)*2-0,95-1-1,1</t>
  </si>
  <si>
    <t>"M.č.1.20" 0,22+0,97+1,78+1,89+3,05-1</t>
  </si>
  <si>
    <t>"M.č.1.21" (4,9+3,35)*2-0,95-1-1,1</t>
  </si>
  <si>
    <t>"M.č.1.25" (4,635+3,35)*2-0,95-1-1,1</t>
  </si>
  <si>
    <t>"M.č.1.26" (2,51+1,85)*2-1</t>
  </si>
  <si>
    <t>"M.č.1.27" 1,905+4,49*2-1-1,1</t>
  </si>
  <si>
    <t>"M.č.1.28" (3,56+4,49)*2-2,88+0,12*2</t>
  </si>
  <si>
    <t>"M.č.1.29" (2,895+1,43)*2-0,9*3-2,58+0,32*2</t>
  </si>
  <si>
    <t>263</t>
  </si>
  <si>
    <t>59761184</t>
  </si>
  <si>
    <t>sokl keramický mrazuvzdorný povrch hladký/matný tl do 10mm výšky přes 65 do 90mm</t>
  </si>
  <si>
    <t>771574413</t>
  </si>
  <si>
    <t>Montáž podlah keramických hladkých lepených cementovým flexibilním lepidlem přes 2 do 4 ks/m2</t>
  </si>
  <si>
    <t>265</t>
  </si>
  <si>
    <t>59761179</t>
  </si>
  <si>
    <t>dlažba keramická nemrazuvzdorná do interiéru povrch hladký/matný tl do 10mm přes 2 do 4ks/m2</t>
  </si>
  <si>
    <t>771574433</t>
  </si>
  <si>
    <t>Montáž podlah keramických reliéfních nebo z dekorů lepených cementovým flexibilním lepidlem přes 2 do 4 ks/m2</t>
  </si>
  <si>
    <t>267</t>
  </si>
  <si>
    <t>59761154</t>
  </si>
  <si>
    <t>dlažba keramická slinutá mrazuvzdorná do interiéru i exteriéru R9 povrch hladký/lapovaný tl do 10mm přes 2 do 4ks/m2</t>
  </si>
  <si>
    <t>771577211</t>
  </si>
  <si>
    <t>Příplatek k montáži podlah keramických lepených cementovým flexibilním lepidlem za plochu do 5 m2</t>
  </si>
  <si>
    <t>269</t>
  </si>
  <si>
    <t>771591112</t>
  </si>
  <si>
    <t>Izolace pod dlažbu nátěrem nebo stěrkou ve dvou vrstvách</t>
  </si>
  <si>
    <t>"P1" 3,8+12,7+12,7+12,7</t>
  </si>
  <si>
    <t>77159113-R</t>
  </si>
  <si>
    <t>Příplatek za vložení perlinky mezi vrstvy izolace</t>
  </si>
  <si>
    <t>271</t>
  </si>
  <si>
    <t>771591241</t>
  </si>
  <si>
    <t>Izolace těsnícími pásy vnitřní kout</t>
  </si>
  <si>
    <t>"M.č.1.07" 5</t>
  </si>
  <si>
    <t>"M.č.1.10" 6</t>
  </si>
  <si>
    <t>"M.č.1.16" 6</t>
  </si>
  <si>
    <t>"M.č.1.22" 6</t>
  </si>
  <si>
    <t>771591242</t>
  </si>
  <si>
    <t>Izolace těsnícími pásy vnější roh</t>
  </si>
  <si>
    <t>"M.č.1.07" 1</t>
  </si>
  <si>
    <t>"M.č.1.10" 2</t>
  </si>
  <si>
    <t>"M.č.1.16" 2</t>
  </si>
  <si>
    <t>"M.č.1.22" 2</t>
  </si>
  <si>
    <t>273</t>
  </si>
  <si>
    <t>771591264</t>
  </si>
  <si>
    <t>Izolace těsnícími pásy mezi podlahou a stěnou</t>
  </si>
  <si>
    <t>"M.č.1.07" (1,495+2,7)*2-0,8</t>
  </si>
  <si>
    <t>"M.č.1.10" (3,39+4,695)*2-0,8*2-0,95*2</t>
  </si>
  <si>
    <t>"M.č.1.16" (3,39+4,695)*2-0,8*2-0,95*2</t>
  </si>
  <si>
    <t>"M.č.1.22" (3,37+4,695)*2-0,8*2-0,95*2</t>
  </si>
  <si>
    <t>998771101</t>
  </si>
  <si>
    <t>Přesun hmot tonážní pro podlahy z dlaždic v objektech v do 6 m</t>
  </si>
  <si>
    <t>776</t>
  </si>
  <si>
    <t>Podlahy povlakové</t>
  </si>
  <si>
    <t>275</t>
  </si>
  <si>
    <t>776121112</t>
  </si>
  <si>
    <t>Vodou ředitelná penetrace savého podkladu povlakových podlah</t>
  </si>
  <si>
    <t>29,8+4+29,8</t>
  </si>
  <si>
    <t>776141111</t>
  </si>
  <si>
    <t>Stěrka podlahová nivelační pro vyrovnání podkladu povlakových podlah pevnosti 20 MPa tl do 3 mm</t>
  </si>
  <si>
    <t>277</t>
  </si>
  <si>
    <t>776211111</t>
  </si>
  <si>
    <t>Lepení textilních pásů</t>
  </si>
  <si>
    <t>69751060</t>
  </si>
  <si>
    <t>koberec zátěžový vpichovaný role š 2m, vlákno 100% PA, hm 540g/m2, R ≤ 100MΩ, zátěž 33, útlum 21dB, hořlavost Bfl S1</t>
  </si>
  <si>
    <t>279</t>
  </si>
  <si>
    <t>776411111</t>
  </si>
  <si>
    <t>Montáž obvodových soklíků výšky do 80 mm</t>
  </si>
  <si>
    <t>"M.č.2.02" (8,64+3,41)*2-1</t>
  </si>
  <si>
    <t>"M.č.2.03" (2,83+1,19)*2-0,9*2-1*2</t>
  </si>
  <si>
    <t>"M.č.2.04" (8,675+3,41)*2-1</t>
  </si>
  <si>
    <t>28411009</t>
  </si>
  <si>
    <t>lišta soklová PVC 18x80mm</t>
  </si>
  <si>
    <t>281</t>
  </si>
  <si>
    <t>998776101</t>
  </si>
  <si>
    <t>Přesun hmot tonážní pro podlahy povlakové v objektech v do 6 m</t>
  </si>
  <si>
    <t>781</t>
  </si>
  <si>
    <t>Dokončovací práce - obklady</t>
  </si>
  <si>
    <t>781121011</t>
  </si>
  <si>
    <t>Nátěr penetrační na stěnu</t>
  </si>
  <si>
    <t>"M.č.2.05" (1,75+1,955)*2*2,2-0,9*2,02</t>
  </si>
  <si>
    <t>"M.č.2.06" (0,95+1,955)*2*2,2-0,9*2,02</t>
  </si>
  <si>
    <t>283</t>
  </si>
  <si>
    <t>781131112</t>
  </si>
  <si>
    <t>Izolace pod obklad nátěrem nebo stěrkou ve dvou vrstvách</t>
  </si>
  <si>
    <t>Vytažení na stěny a za sprchami :</t>
  </si>
  <si>
    <t>"M.č.1.07" ((1,495+2,7)*2-0,8)*0,2+(1,37+1*2)*2</t>
  </si>
  <si>
    <t>"M.č.1.10" ((3,39+4,695)*2-0,8*2-0,95*2)*0,2+(2,985+1*1)*2</t>
  </si>
  <si>
    <t>"M.č.1.16" ((3,39+4,695)*2-0,8*2-0,95*2)*0,2+(2,985+1*2)*2</t>
  </si>
  <si>
    <t>"M.č.1.22" ((3,37+4,695)*2-0,8*2-0,95*2)*0,2+(2,985+1*2)*2</t>
  </si>
  <si>
    <t>"M.č.2.05" ((1,75+1,955)*2-0,9)*0,2</t>
  </si>
  <si>
    <t>"M.č.2.06" ((0,95+1,955)*2-0,9)*0,2</t>
  </si>
  <si>
    <t>78139113-R</t>
  </si>
  <si>
    <t>285</t>
  </si>
  <si>
    <t>781474153</t>
  </si>
  <si>
    <t>Montáž obkladů vnitřních keramických velkoformátových hladkých přes 2 do 4 ks/m2 lepených flexibilním lepidlem</t>
  </si>
  <si>
    <t>59761002</t>
  </si>
  <si>
    <t>obklad velkoformátový keramický hladký přes 2 do 4ks/m2</t>
  </si>
  <si>
    <t>287</t>
  </si>
  <si>
    <t>781477111</t>
  </si>
  <si>
    <t>Příplatek k montáži obkladů vnitřních keramických hladkých za plochu do 10 m2</t>
  </si>
  <si>
    <t>781491022</t>
  </si>
  <si>
    <t>Montáž zrcadel plochy přes 1 m2 lepených silikonovým tmelem na keramický obklad</t>
  </si>
  <si>
    <t>"Y.04 a Y.05" 1,8*0,8*2</t>
  </si>
  <si>
    <t>289</t>
  </si>
  <si>
    <t>63465124.1</t>
  </si>
  <si>
    <t>zrcadlo nemontované čiré tl 4mm max rozměr 3210x2250mm, zabroušená hrana, fazeta 2 mm po obvodě</t>
  </si>
  <si>
    <t>2,61818181818182*1,1 "Přepočtené koeficientem množství</t>
  </si>
  <si>
    <t>781492211</t>
  </si>
  <si>
    <t>Montáž profilů rohových lepených flexibilním cementovým lepidlem</t>
  </si>
  <si>
    <t>"M.č.1.01" 2,4*2</t>
  </si>
  <si>
    <t>"M.č.1.02" 2,4</t>
  </si>
  <si>
    <t>"M.č.1.03" 2,2*3+2,67+0,65</t>
  </si>
  <si>
    <t>"M.č.1.07" 2,2</t>
  </si>
  <si>
    <t>"M.č.1.10" 2,2*2+1,4+0,65</t>
  </si>
  <si>
    <t>"M.č.1.11" 1,1+0,65</t>
  </si>
  <si>
    <t>"M.č.1.16" 2,2*2+1,4+0,65</t>
  </si>
  <si>
    <t>"M.č.1.18" 1,1+0,65</t>
  </si>
  <si>
    <t>"M.č.1.22" 2,2*2+1,4+0,65</t>
  </si>
  <si>
    <t>"M.č.1.24" 1,1+0,65</t>
  </si>
  <si>
    <t>"M.č.1.27" 1,745+0,65</t>
  </si>
  <si>
    <t>291</t>
  </si>
  <si>
    <t>781492251</t>
  </si>
  <si>
    <t>Montáž profilů ukončovacích lepených flexibilním cementovým lepidlem</t>
  </si>
  <si>
    <t>"M.č.1.03" (1,81+4,43+0,8*2)*2-0,9-2,67+0,12*2</t>
  </si>
  <si>
    <t>"M.č.1.08" 0,995+0,97*2+2,2*2</t>
  </si>
  <si>
    <t>"M.č.1.10" (3,39+4,695)*2-1,4+0,12*2</t>
  </si>
  <si>
    <t>"M.č.1.11" (1,595+0,9)*2-1,1+0,12*2</t>
  </si>
  <si>
    <t>"M.č.1.16" (3,39+4,695)*2-1,4+0,12*2</t>
  </si>
  <si>
    <t>"M.č.1.18" (1,595+0,9)*2-1,1+0,12*2</t>
  </si>
  <si>
    <t>"M.č.1.20" 1,05+0,845+1,745+2,2</t>
  </si>
  <si>
    <t>"M.č.1.22" (3,37+4,695)*2-1,4+0,12*2</t>
  </si>
  <si>
    <t>"M.č.1.24" (1,595+0,9)*2-1,1+0,12*2</t>
  </si>
  <si>
    <t>"M.č.1.27" 1,905-1,745+0,12*2</t>
  </si>
  <si>
    <t>292</t>
  </si>
  <si>
    <t>19416012</t>
  </si>
  <si>
    <t>lišta ukončovací nerezová 10mm</t>
  </si>
  <si>
    <t>293</t>
  </si>
  <si>
    <t>781495115</t>
  </si>
  <si>
    <t>Spárování vnitřních obkladů silikonem</t>
  </si>
  <si>
    <t>Mezi obkladem a dlažbou :</t>
  </si>
  <si>
    <t>"M.č.1.01" (2,58+3,14+0,24)*2-0,9</t>
  </si>
  <si>
    <t>"M.č.1.02" 1,8*4-0,9-0,9</t>
  </si>
  <si>
    <t>"M.č.1.03" (1,81+4,43+0,8*2)*2-0,9</t>
  </si>
  <si>
    <t>"M.č.1.05" (1,895+1,8)*2-0,9</t>
  </si>
  <si>
    <t>"M.č.1.08" 0,995+0,97*2</t>
  </si>
  <si>
    <t>"M.č.1.10" (3,39+4,695)*2-0,8*2-0,95</t>
  </si>
  <si>
    <t>"M.č.1.11" (1,595+0,9)*2-0,8</t>
  </si>
  <si>
    <t>"M.č.1.12" (1,595+0,9)*2-0,8</t>
  </si>
  <si>
    <t>"M.č.1.17" (1,595+0,9)*2-0,8</t>
  </si>
  <si>
    <t>"M.č.1.18" (1,595+0,9)*2-0,8</t>
  </si>
  <si>
    <t>"M.č.1.20" 1,05+0,845+1,745</t>
  </si>
  <si>
    <t>"M.č.1.23" (1,595+0,9)*2-0,8</t>
  </si>
  <si>
    <t>"M.č.1.24" (1,595+0,9)*2-0,8</t>
  </si>
  <si>
    <t>"M.č.1.27" 1,905</t>
  </si>
  <si>
    <t>"M.č.2.05" (1,75+1,955)*2-0,9</t>
  </si>
  <si>
    <t>"M.č.2.06" (0,95+1,955)*2-0,9</t>
  </si>
  <si>
    <t>998781101</t>
  </si>
  <si>
    <t>Přesun hmot tonážní pro obklady keramické v objektech v do 6 m</t>
  </si>
  <si>
    <t>783</t>
  </si>
  <si>
    <t>Dokončovací práce - nátěry</t>
  </si>
  <si>
    <t>295</t>
  </si>
  <si>
    <t>783163101</t>
  </si>
  <si>
    <t>Jednonásobný napouštěcí olejový nátěr truhlářských konstrukcí</t>
  </si>
  <si>
    <t>"S4" (75,2-0,42-0,3)*2,26-6,63*1,15+2,42*1,56*2+2,33*1,56-6,3*1,5</t>
  </si>
  <si>
    <t>"A6" 8,2+3,5+3,5+5,2+16,4+5,4+16,9+1,4+4,6</t>
  </si>
  <si>
    <t>"A6 - trámy" (3,14*2+1,8*2+1,4*2+1,87*2+3,35*12+1,89*2+1,85*2)*(0,1+0,24*2)</t>
  </si>
  <si>
    <t>"B5" (3,55*2+2,73)*2,55-1*2,27*2+(2,73+2,3*2+0,2*2)*3+9,246</t>
  </si>
  <si>
    <t>"B10" 2,76*0,12*4*20+(0,95*2+74,5)*0,15</t>
  </si>
  <si>
    <t>"Trám T8" (2,26*57+1,11*17+3,82*6)*(0,1+0,24*2)+76*0,12*0,24</t>
  </si>
  <si>
    <t>"Trám T9" 3,5*2*(0,14+0,24*2)</t>
  </si>
  <si>
    <t>783168101</t>
  </si>
  <si>
    <t>Lazurovací jednonásobný olejový nátěr truhlářských konstrukcí</t>
  </si>
  <si>
    <t>"Dvojnásobný" 630,274*2</t>
  </si>
  <si>
    <t>297</t>
  </si>
  <si>
    <t>783823131</t>
  </si>
  <si>
    <t>Penetrační akrylátový nátěr hladkých, tenkovrstvých zrnitých nebo štukových omítek</t>
  </si>
  <si>
    <t>"B.12" (75,2+4,28+0,42*2+5,47)*(4,135-0,2)</t>
  </si>
  <si>
    <t>783826615</t>
  </si>
  <si>
    <t>Hydrofobizační transparentní křemičitý nátěr omítek stupně členitosti 1 a 2</t>
  </si>
  <si>
    <t>"B1" 455,181</t>
  </si>
  <si>
    <t>"B13" 120,896</t>
  </si>
  <si>
    <t>784</t>
  </si>
  <si>
    <t>Dokončovací práce - malby a tapety</t>
  </si>
  <si>
    <t>299</t>
  </si>
  <si>
    <t>784181101</t>
  </si>
  <si>
    <t>Základní akrylátová jednonásobná bezbarvá penetrace podkladu v místnostech v do 3,80 m</t>
  </si>
  <si>
    <t>"A.1" 12,7*3+1,4*6</t>
  </si>
  <si>
    <t>"A.4" 12,7+1,4*2</t>
  </si>
  <si>
    <t>"B3" 23,35+47,627</t>
  </si>
  <si>
    <t>"B14" 54,388+54,627</t>
  </si>
  <si>
    <t>784211101</t>
  </si>
  <si>
    <t>Dvojnásobné bílé malby ze směsí za mokra výborně oděruvzdorných v místnostech v do 3,80 m</t>
  </si>
  <si>
    <t>021 - SO 101.1  ZTI a UT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</si>
  <si>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</si>
  <si>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</si>
  <si>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</si>
  <si>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</si>
  <si>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</si>
  <si>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</si>
  <si>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</si>
  <si>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>OST - Ostatní - stavební výpomoce</t>
  </si>
  <si>
    <t>713100</t>
  </si>
  <si>
    <t>D+M systémová deska (T 50, H 30)</t>
  </si>
  <si>
    <t>713121211</t>
  </si>
  <si>
    <t>Montáž tepelné izolace podlah okrajovými pásky kladenými volně</t>
  </si>
  <si>
    <t>63140274</t>
  </si>
  <si>
    <t>pásek okrajový izolační minerální plovoucích podlah š 120mm tl 12mm</t>
  </si>
  <si>
    <t>395*1,05 "Přepočtené koeficientem množství</t>
  </si>
  <si>
    <t>713461121</t>
  </si>
  <si>
    <t>Montáž izolace tepelné potrubí a ohybů tvarovkami nebo deskami bez povrchové úpravy skružemi z lehčených hmot (izolační materiál ve specifikaci) připevněnými na tmel za studena, s vyspárováním a provedením spodního nátěru lakem potrubí a ohybů jednovrstvá</t>
  </si>
  <si>
    <t>3,14*0,035*66</t>
  </si>
  <si>
    <t>63151671</t>
  </si>
  <si>
    <t>rohož izolační z minerální vlny lamelová s Al fólií 50-60kg/m3 tl 40mm</t>
  </si>
  <si>
    <t>7,253*1,02 "Přepočtené koeficientem množství</t>
  </si>
  <si>
    <t>998713201</t>
  </si>
  <si>
    <t>Přesun hmot pro izolace tepelné stanovený procentní sazbou (%) z ceny vodorovná dopravní vzdálenost do 50 m v objektech výšky do 6 m</t>
  </si>
  <si>
    <t>Zdravotechnika - vnitřní kanalizace</t>
  </si>
  <si>
    <t>721173401</t>
  </si>
  <si>
    <t>Potrubí z trub PVC SN4 svodné (ležaté) DN 110</t>
  </si>
  <si>
    <t>3,2+3,75+3,0+2,95+4,1+2,65+2,6+3,70+2,5+3,0+3,2</t>
  </si>
  <si>
    <t>721173402</t>
  </si>
  <si>
    <t>Potrubí z trub PVC SN4 svodné (ležaté) DN 125</t>
  </si>
  <si>
    <t>29,0+51,10++5,0+1,20+1,5+1,5+2,9+3,4+4,0+2,6+1,80+1,40</t>
  </si>
  <si>
    <t>721174024</t>
  </si>
  <si>
    <t>Potrubí z trub polypropylenových odpadní (svislé) DN 75</t>
  </si>
  <si>
    <t>3,5*2</t>
  </si>
  <si>
    <t>721174025</t>
  </si>
  <si>
    <t>Potrubí z trub polypropylenových odpadní (svislé) DN 110</t>
  </si>
  <si>
    <t>3,50*9+5,90*9</t>
  </si>
  <si>
    <t>721174042</t>
  </si>
  <si>
    <t>Potrubí z trub polypropylenových připojovací DN 40</t>
  </si>
  <si>
    <t>6,5+1+1+1+2</t>
  </si>
  <si>
    <t>721174043</t>
  </si>
  <si>
    <t>Potrubí z trub polypropylenových připojovací DN 50</t>
  </si>
  <si>
    <t>2+3+6+1+4+5+5+2+3+5+2+1+5+5</t>
  </si>
  <si>
    <t>721174044</t>
  </si>
  <si>
    <t>Potrubí z trub polypropylenových připojovací DN 75</t>
  </si>
  <si>
    <t>2+3,5+2+2+5</t>
  </si>
  <si>
    <t>721174045</t>
  </si>
  <si>
    <t>Potrubí z trub polypropylenových připojovací DN 110</t>
  </si>
  <si>
    <t>10+1</t>
  </si>
  <si>
    <t>721194105</t>
  </si>
  <si>
    <t>Vyměření přípojek na potrubí vyvedení a upevnění odpadních výpustek DN 50</t>
  </si>
  <si>
    <t>16+9+6+3+4+1</t>
  </si>
  <si>
    <t>721194109</t>
  </si>
  <si>
    <t>Vyměření přípojek na potrubí vyvedení a upevnění odpadních výpustek DN 110</t>
  </si>
  <si>
    <t>10+3</t>
  </si>
  <si>
    <t>721212127</t>
  </si>
  <si>
    <t>Odtokové sprchové žlaby se zápachovou uzávěrkou a krycím roštem délky 1000 mm</t>
  </si>
  <si>
    <t>721226521</t>
  </si>
  <si>
    <t>Zápachové uzávěrky nástěnné (PP) pro pračku a myčku DN 40</t>
  </si>
  <si>
    <t>721273153</t>
  </si>
  <si>
    <t>Ventilační hlavice z polypropylenu (PP) DN 110</t>
  </si>
  <si>
    <t>721290111</t>
  </si>
  <si>
    <t>Zkouška těsnosti kanalizace v objektech vodou do DN 125</t>
  </si>
  <si>
    <t>34,65+105,4+7+84,6+11,5+49+14,5+11</t>
  </si>
  <si>
    <t>998721201</t>
  </si>
  <si>
    <t>Přesun hmot pro vnitřní kanalizace stanovený procentní sazbou (%) z ceny vodorovná dopravní vzdálenost do 50 m v objektech výšky do 6 m</t>
  </si>
  <si>
    <t>Zdravotechnika - vnitřní vodovod</t>
  </si>
  <si>
    <t>722174002</t>
  </si>
  <si>
    <t>Potrubí z plastových trubek z polypropylenu PPR svařovaných polyfúzně PN 16 (SDR 7,4) D 20 x 2,8</t>
  </si>
  <si>
    <t>"SV"2+1+6+1,5+3+2,5+3,5+3,5+3+10+2+2+2+2+3+3,5+1+2+3+6+4+3+5+3+4+5+3+19+7+6+2</t>
  </si>
  <si>
    <t>"TV"5,5+1+2+5+3+2+2+2+6+5+3+2+1,5+3+8+3+1,5+3+2</t>
  </si>
  <si>
    <t>"C"5,5+7+2+2+2+2,5+2,5+2+4,5+2+2</t>
  </si>
  <si>
    <t>722174003</t>
  </si>
  <si>
    <t>Potrubí z plastových trubek z polypropylenu PPR svařovaných polyfúzně PN 16 (SDR 7,4) D 25 x 3,5</t>
  </si>
  <si>
    <t>"SV"26+2+2+4+3+4,5+2,5+2,5+3</t>
  </si>
  <si>
    <t>"TV"2+2+2+4+3+4,5+2,5+2,5+3</t>
  </si>
  <si>
    <t>"C"4+7</t>
  </si>
  <si>
    <t>722174004</t>
  </si>
  <si>
    <t>Potrubí z plastových trubek z polypropylenu PPR svařovaných polyfúzně PN 16 (SDR 7,4) D 32 x 4,4</t>
  </si>
  <si>
    <t>"SV"2+5</t>
  </si>
  <si>
    <t>"TV"2+5</t>
  </si>
  <si>
    <t>"C"6+7+15</t>
  </si>
  <si>
    <t>722174005</t>
  </si>
  <si>
    <t>Potrubí z plastových trubek z polypropylenu PPR svařovaných polyfúzně PN 16 (SDR 7,4) D 40 x 5,5</t>
  </si>
  <si>
    <t>"SV"6+2</t>
  </si>
  <si>
    <t>"TV"6+7+10</t>
  </si>
  <si>
    <t>722174006</t>
  </si>
  <si>
    <t>Potrubí z plastových trubek z polypropylenu PPR svařovaných polyfúzně PN 16 (SDR 7,4) D 50 x 6,9</t>
  </si>
  <si>
    <t>"C"6+16+9,5+3,5</t>
  </si>
  <si>
    <t>722174007</t>
  </si>
  <si>
    <t>Potrubí z plastových trubek z polypropylenu PPR svařovaných polyfúzně PN 16 (SDR 7,4) D 63 x 8,6</t>
  </si>
  <si>
    <t>"TV"9+16+5</t>
  </si>
  <si>
    <t>722174008</t>
  </si>
  <si>
    <t>Potrubí z plastových trubek z polypropylenu PPR svařovaných polyfúzně PN 16 (SDR 7,4) D 75 x 10,3</t>
  </si>
  <si>
    <t>"SV"9+18+6+13</t>
  </si>
  <si>
    <t>"TV"3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</si>
  <si>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</si>
  <si>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</si>
  <si>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"SV"123,5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</si>
  <si>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</si>
  <si>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</si>
  <si>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"SV"49,5+7+8</t>
  </si>
  <si>
    <t>722181234</t>
  </si>
  <si>
    <t>Ochrana potrubí termoizolačními trubicemi z pěnového polyetylenu PE přilepenými v příčných a podélných spojích, tloušťky izolace přes 9 do 13 mm, vnitřního průměru izolace DN přes 63 do 89 mm</t>
  </si>
  <si>
    <t>"SV"46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</si>
  <si>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</si>
  <si>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</si>
  <si>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"TV +C"60,5+34</t>
  </si>
  <si>
    <t>722190401</t>
  </si>
  <si>
    <t>Zřízení přípojek na potrubí vyvedení a upevnění výpustek do DN 25</t>
  </si>
  <si>
    <t>32+18+10+6+3+10+4</t>
  </si>
  <si>
    <t>722200</t>
  </si>
  <si>
    <t>Ochrana vodovodního potrubí přilepenými termoizolačními trubicemi z PE tl 30 DN do 25 mm</t>
  </si>
  <si>
    <t>"TV+C"25,5+11</t>
  </si>
  <si>
    <t>722201</t>
  </si>
  <si>
    <t>Ochrana vodovodního potrubí přilepenými termoizolačními trubicemi z PE tl 50 DN do32 mm</t>
  </si>
  <si>
    <t>"TV+C"7+28</t>
  </si>
  <si>
    <t>722202</t>
  </si>
  <si>
    <t>Ochrana vodovodního potrubí přilepenými termoizolačními trubicemi z PE tl 50 DN do50 mm</t>
  </si>
  <si>
    <t>"TV+C"23+35</t>
  </si>
  <si>
    <t>722203</t>
  </si>
  <si>
    <t>Ochrana vodovodního potrubí přilepenými termoizolačními trubicemi z PE tl 50 DN do63 mm</t>
  </si>
  <si>
    <t>"TV+C"30</t>
  </si>
  <si>
    <t>722204</t>
  </si>
  <si>
    <t>Ochrana vodovodního potrubí přilepenými termoizolačními trubicemi z PE tl 60 DN do 75 mm</t>
  </si>
  <si>
    <t>722290246</t>
  </si>
  <si>
    <t>Zkoušky, proplach a desinfekce vodovodního potrubí zkoušky těsnosti vodovodního potrubí plastového do DN 40</t>
  </si>
  <si>
    <t>218+86+42+31</t>
  </si>
  <si>
    <t>722290249</t>
  </si>
  <si>
    <t>Zkoušky, proplach a desinfekce vodovodního potrubí zkoušky těsnosti vodovodního potrubí plastového přes DN 40 do DN 90</t>
  </si>
  <si>
    <t>35+30+49</t>
  </si>
  <si>
    <t>998722201</t>
  </si>
  <si>
    <t>Přesun hmot pro vnitřní vodovod stanovený procentní sazbou (%) z ceny vodorovná dopravní vzdálenost do 50 m v objektech výšky do 6 m</t>
  </si>
  <si>
    <t>Zdravotechnika - zařizovací předměty</t>
  </si>
  <si>
    <t>725112022</t>
  </si>
  <si>
    <t>Zařízení záchodů klozety keramické závěsné na nosné stěny s hlubokým splachováním odpad vodorovný</t>
  </si>
  <si>
    <t>soubor</t>
  </si>
  <si>
    <t>725112022.R</t>
  </si>
  <si>
    <t>Zařízení záchodů klozety keramické závěsné na nosné stěny s hlubokým splachováním odpad vodorovný invalidní</t>
  </si>
  <si>
    <t>725121521</t>
  </si>
  <si>
    <t>Pisoárové záchodky keramické automatické s infračerveným senzorem</t>
  </si>
  <si>
    <t>725211603</t>
  </si>
  <si>
    <t>Umyvadla keramická bílá bez výtokových armatur připevněná na stěnu šrouby bez sloupu nebo krytu na sifon, šířka umyvadla 600 mm</t>
  </si>
  <si>
    <t>725211603.R</t>
  </si>
  <si>
    <t>Umyvadla keramická bílá bez výtokových armatur připevněná na stěnu šrouby bez sloupu nebo krytu na sifon, šířka umyvadla 600 mm invalidé</t>
  </si>
  <si>
    <t>725319111</t>
  </si>
  <si>
    <t>Dřezy bez výtokových armatur montáž dřezů ostatních typů</t>
  </si>
  <si>
    <t>725331111</t>
  </si>
  <si>
    <t>Výlevky bez výtokových armatur a splachovací nádrže keramické se sklopnou plastovou mřížkou 425 mm</t>
  </si>
  <si>
    <t>725813111</t>
  </si>
  <si>
    <t>Ventily rohové bez připojovací trubičky nebo flexi hadičky G 1/2"</t>
  </si>
  <si>
    <t>32+10+6+6</t>
  </si>
  <si>
    <t>725813112</t>
  </si>
  <si>
    <t>Ventily rohové bez připojovací trubičky nebo flexi hadičky pračkové G 3/4"</t>
  </si>
  <si>
    <t>725821312</t>
  </si>
  <si>
    <t>Baterie dřezové nástěnné pákové s otáčivým kulatým ústím a délkou ramínka 300 mm</t>
  </si>
  <si>
    <t>725821325</t>
  </si>
  <si>
    <t>Baterie dřezové stojánkové pákové s otáčivým ústím a délkou ramínka 220 mm</t>
  </si>
  <si>
    <t>725822611</t>
  </si>
  <si>
    <t>Baterie umyvadlové stojánkové pákové bez výpusti</t>
  </si>
  <si>
    <t>725841332</t>
  </si>
  <si>
    <t>Baterie sprchové podomítkové (zápustné) s přepínačem a pohyblivým držákem</t>
  </si>
  <si>
    <t>725841351</t>
  </si>
  <si>
    <t>Baterie sprchové automatické s termostatickým ventilem</t>
  </si>
  <si>
    <t>998725201</t>
  </si>
  <si>
    <t>Přesun hmot pro zařizovací předměty stanovený procentní sazbou (%) z ceny vodorovná dopravní vzdálenost do 50 m v objektech výšky do 6 m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</si>
  <si>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</si>
  <si>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</si>
  <si>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</si>
  <si>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998726211</t>
  </si>
  <si>
    <t>Přesun hmot pro instalační prefabrikáty stanovený procentní sazbou (%) z ceny vodorovná dopravní vzdálenost do 50 m v objektech výšky do 6 m</t>
  </si>
  <si>
    <t>732</t>
  </si>
  <si>
    <t>Ústřední vytápění - strojovny</t>
  </si>
  <si>
    <t>732100</t>
  </si>
  <si>
    <t>D+M tepelné čerpadlo 12,86 kW vč. elektrokotle 8,8 kW, skum. zásobník OV 100 l,stac. zásobník vody 835 l,,čidlo venkovní, čidlo do AN, prostorový termostat</t>
  </si>
  <si>
    <t>732101</t>
  </si>
  <si>
    <t>D+M elektrická topná příruba do zásobníku TV - 12 kW</t>
  </si>
  <si>
    <t>732331614</t>
  </si>
  <si>
    <t>Nádoby expanzní tlakové pro topné a chladicí soustavy s membránou bez pojistného ventilu se závitovým připojením PN 0,4 o objemu 25 l</t>
  </si>
  <si>
    <t>732429122</t>
  </si>
  <si>
    <t>Čerpadla teplovodní suchoběžná montáž čerpadel (do potrubí) ostatních typů suchoběžných přírubových monoblokových axiálních DN 32</t>
  </si>
  <si>
    <t>732511414</t>
  </si>
  <si>
    <t>Pojistné ventily solárních systémů vypouštěcí nálevky odkapů pojistných ventilů G 1/2" F</t>
  </si>
  <si>
    <t>998732201</t>
  </si>
  <si>
    <t>Přesun hmot pro strojovny stanovený procentní sazbou (%) z ceny vodorovná dopravní vzdálenost do 50 m v objektech výšky do 6 m</t>
  </si>
  <si>
    <t>733</t>
  </si>
  <si>
    <t>Ústřední vytápění - rozvodné potrubí</t>
  </si>
  <si>
    <t>733100</t>
  </si>
  <si>
    <t>D+M R/S s kulovýmí uzávěry s teploměry, průtokoměry, vypouštěním a odvzdušněním 1" x 18/8 vč. skříně na stěnu 3 okruhy</t>
  </si>
  <si>
    <t>733101</t>
  </si>
  <si>
    <t>D+M R/S s kulovýmí uzávěry s teploměry, průtokoměry, vypouštěním a odvzdušněním 1" x 18/8 vč. skříně do stěny 3 okruhy</t>
  </si>
  <si>
    <t>733102</t>
  </si>
  <si>
    <t>D+M R/S s kulovýmí uzávěry s teploměry, průtokoměry, vypouštěním a odvzdušněním 1" x 18/8 vč. skříně do stěny 8 okruhů</t>
  </si>
  <si>
    <t>733103</t>
  </si>
  <si>
    <t>D+M R/S s kulovýmí uzávěry s teploměry, průtokoměry, vypouštěním a odvzdušněním 1" x 18/8 vč. skříně do stěny 9 okruhů</t>
  </si>
  <si>
    <t>733104</t>
  </si>
  <si>
    <t>Plastifikátor do roznášecí vrstvy - cementová mazanina</t>
  </si>
  <si>
    <t>l</t>
  </si>
  <si>
    <t>7331056</t>
  </si>
  <si>
    <t>D+M adaptér z R/S na potrubí 18x(17x2)</t>
  </si>
  <si>
    <t>733221103</t>
  </si>
  <si>
    <t>Potrubí z trubek měděných měkkých spojovaných měkkým pájením Ø 18/1</t>
  </si>
  <si>
    <t>733221104</t>
  </si>
  <si>
    <t>Potrubí z trubek měděných měkkých spojovaných měkkým pájením Ø 22/1</t>
  </si>
  <si>
    <t>733223105</t>
  </si>
  <si>
    <t>Potrubí z trubek měděných tvrdých spojovaných měkkým pájením Ø 28/1,5</t>
  </si>
  <si>
    <t>733223106</t>
  </si>
  <si>
    <t>Potrubí z trubek měděných tvrdých spojovaných měkkým pájením Ø 35/1,5</t>
  </si>
  <si>
    <t>733291101</t>
  </si>
  <si>
    <t>Zkoušky těsnosti potrubí z trubek měděných Ø do 35/1,5</t>
  </si>
  <si>
    <t>14+22+47+54</t>
  </si>
  <si>
    <t>733322302.R</t>
  </si>
  <si>
    <t>Potrubí z trubek plastových z vícevrstvého polyethylenu (PE-Xc) spojovaných lisováním PN 10 do 80°C D 17x2 m,m</t>
  </si>
  <si>
    <t>733391101</t>
  </si>
  <si>
    <t>Zkoušky těsnosti potrubí z trubek plastových Ø do 32/3,0</t>
  </si>
  <si>
    <t>998733201</t>
  </si>
  <si>
    <t>Přesun hmot pro rozvody potrubí stanovený procentní sazbou z ceny vodorovná dopravní vzdálenost do 50 m v objektech výšky do 6 m</t>
  </si>
  <si>
    <t>734</t>
  </si>
  <si>
    <t>Ústřední vytápění - armatury</t>
  </si>
  <si>
    <t>734100</t>
  </si>
  <si>
    <t>D+M havarijní termostat</t>
  </si>
  <si>
    <t>734101</t>
  </si>
  <si>
    <t>D+M sestava pro napouštění OS vč. úpravny dle požsdavku TČ</t>
  </si>
  <si>
    <t>734192413</t>
  </si>
  <si>
    <t>Ostatní přírubové armatury klapky zpětné samočinné PN 16 do 400°C (L 10 117 516) DN 40</t>
  </si>
  <si>
    <t>734211120</t>
  </si>
  <si>
    <t>Ventily odvzdušňovací závitové automatické PN 14 do 120°C G 1/2</t>
  </si>
  <si>
    <t>734220121</t>
  </si>
  <si>
    <t>Ventily regulační závitové vyvažovací přímé s vypouštěním PN 25 do 120°C G 3/8</t>
  </si>
  <si>
    <t>734220122</t>
  </si>
  <si>
    <t>Ventily regulační závitové vyvažovací přímé s vypouštěním PN 25 do 120°C G 1/2</t>
  </si>
  <si>
    <t>734220123</t>
  </si>
  <si>
    <t>Ventily regulační závitové vyvažovací přímé s vypouštěním PN 25 do 120°C G 3/4</t>
  </si>
  <si>
    <t>734220124</t>
  </si>
  <si>
    <t>Ventily regulační závitové vyvažovací přímé s vypouštěním PN 25 do 120°C G 1</t>
  </si>
  <si>
    <t>734251133</t>
  </si>
  <si>
    <t>Ventily pojistné závitové a čepové rohové PN 16 do 200°C (P 10 287 616) G 1/2</t>
  </si>
  <si>
    <t>734291256</t>
  </si>
  <si>
    <t>Ostatní armatury filtry závitové pro topné a chladicí systémy PN 16 do 160°C přímé s vnitřními závity G 1 1/4</t>
  </si>
  <si>
    <t>734292716</t>
  </si>
  <si>
    <t>Ostatní armatury kulové kohouty PN 42 do 185°C přímé vnitřní závit G 1 1/4</t>
  </si>
  <si>
    <t>734411103</t>
  </si>
  <si>
    <t>Teploměry technické s pevným stonkem a jímkou zadní připojení (axiální) průměr 63 mm délka stonku 100 mm</t>
  </si>
  <si>
    <t>734421101</t>
  </si>
  <si>
    <t>Tlakoměry s pevným stonkem a zpětnou klapkou spodní připojení (radiální) tlaku 0–16 bar průměru 50 mm</t>
  </si>
  <si>
    <t>998734201</t>
  </si>
  <si>
    <t>Přesun hmot pro armatury stanovený procentní sazbou (%) z ceny vodorovná dopravní vzdálenost do 50 m v objektech výšky do 6 m</t>
  </si>
  <si>
    <t>OST</t>
  </si>
  <si>
    <t>Ostatní - stavební výpomoce</t>
  </si>
  <si>
    <t>OST-1-010</t>
  </si>
  <si>
    <t>Stavební výpomoce -  zemní práce, sekání, hrubé začištění</t>
  </si>
  <si>
    <t>262144</t>
  </si>
  <si>
    <t>030 - SO 101.2  Tribuna</t>
  </si>
  <si>
    <t xml:space="preserve">    5 - Komunikace pozemní</t>
  </si>
  <si>
    <t xml:space="preserve">    6 - Úpravy povrchů, podlahy a osazování výplní</t>
  </si>
  <si>
    <t>131111332</t>
  </si>
  <si>
    <t>Vrtání jamek pro plotové sloupky D přes 100 do 200 mm ručně s motorovým vrtákem</t>
  </si>
  <si>
    <t>13*0,6</t>
  </si>
  <si>
    <t>131213711</t>
  </si>
  <si>
    <t>Hloubení zapažených jam v soudržných horninách třídy těžitelnosti I skupiny 3 ručně</t>
  </si>
  <si>
    <t>Předpoklad ruční dokopávky 20% :</t>
  </si>
  <si>
    <t>Pro spodní čás základových patek :</t>
  </si>
  <si>
    <t>(1,2*0,74*3*0,6+1,8*2,58*1*10)*0,2</t>
  </si>
  <si>
    <t>131251104</t>
  </si>
  <si>
    <t>Hloubení jam nezapažených v hornině třídy těžitelnosti I skupiny 3 objem do 500 m3 strojně</t>
  </si>
  <si>
    <t>Stavební jáma na úroveň -1,6 m :</t>
  </si>
  <si>
    <t>"Zastřešená část" 34,2*5,5*(0,12+1,2)/2+0,5*2,2*1,2*10+1,4*0,64*0,12*3</t>
  </si>
  <si>
    <t>"Nekrytá část" 15*5,2*(0,12+1,2)/2+15*3,2*(0,12+0,7)/2</t>
  </si>
  <si>
    <t>Předpoklad  strojní vykopávky 80% :</t>
  </si>
  <si>
    <t>(1,2*0,74*3*0,6+1,8*2,58*1*10)*0,8</t>
  </si>
  <si>
    <t>Pro spodní čás základů :</t>
  </si>
  <si>
    <t>"Šířka 300mm" (39,545+4,5)*0,3*0,6*0,2</t>
  </si>
  <si>
    <t>"Šířka 400mm" (14,85*4+32,6+1,8*9)*0,4*0,6*0,2</t>
  </si>
  <si>
    <t>"Šířka 500mm" (1,85*4+2,59*2)*0,5*0,6*0,2</t>
  </si>
  <si>
    <t>"Šířka 600mm" (1,85*2+2,59*8)*0,6*0,6*0,2</t>
  </si>
  <si>
    <t>"Pro drenáž" (1,02*2+18,25+32,9+16,005)*0,2*(0,24+0,6)/2*0,2</t>
  </si>
  <si>
    <t>Předpoklad strojní vykopávky 80% :</t>
  </si>
  <si>
    <t>"Šířka 300mm" (39,545+4,5)*0,3*0,6*0,8</t>
  </si>
  <si>
    <t>"Šířka 400mm" (14,85*4+32,6+1,8*9)*0,4*0,6*0,8</t>
  </si>
  <si>
    <t>"Šířka 500mm" (1,85*4+2,59*2)*0,5*0,6*0,8</t>
  </si>
  <si>
    <t>"Šířka 600mm" (1,85*2+2,59*8)*0,6*0,6*0,8</t>
  </si>
  <si>
    <t>"Pro drenáž" (1,02*2+18,25+32,9+16,005)*0,2*(0,24+0,6)/2*0,8</t>
  </si>
  <si>
    <t>"Pro BD oplocení" (39,545+4,5-14,8)*(0,7+1,2)/2*1,1</t>
  </si>
  <si>
    <t>"Vsaky" 0,7*0,7*pi*2,6*2*0,2</t>
  </si>
  <si>
    <t>"Vsaky" 0,7*0,7*pi*2,6*2*0,8</t>
  </si>
  <si>
    <t>"Výkopek na meziskládku" 7,8*0,1*0,1*pi+9,608+247,26+10,455+72,379+1,601+6,404</t>
  </si>
  <si>
    <t>"Zpět na zásypy" 1,847+150,218+53,536</t>
  </si>
  <si>
    <t>"Dovoz ornice" 191*0,2</t>
  </si>
  <si>
    <t>"Vsaky" 0,7*0,7*pi*0,6*2</t>
  </si>
  <si>
    <t>174111102</t>
  </si>
  <si>
    <t>Zásyp v uzavřených prostorech sypaninou se zhutněním ručně</t>
  </si>
  <si>
    <t>"Krytá část - mezi základy" 32,4*(4,23*1,4-1,15*0,4-1,15*0,9)</t>
  </si>
  <si>
    <t>"Nekrytá část - mezi základy" 14,85*2*(2*0,95-1,15*0,45)</t>
  </si>
  <si>
    <t>"Odpočet základů nad -1,6m" -34,277</t>
  </si>
  <si>
    <t>174151102</t>
  </si>
  <si>
    <t>Zásyp v prostoru s omezeným pohybem stroje sypaninou se zhutněním</t>
  </si>
  <si>
    <t>"Za objektem - krytá část" 0,5*1,2*0,89*10</t>
  </si>
  <si>
    <t>"Za objektem - nekrytá část" 14,85*((0,3+0,4)/2*0,89+1,67*1,1-1,2*0,5/2)+14,85*0,35*0,7</t>
  </si>
  <si>
    <t>"Okolo BD oplocení" (39,545+4,5-14,8)*(0,5+0,8)/2*0,9</t>
  </si>
  <si>
    <t>181351103</t>
  </si>
  <si>
    <t>Rozprostření ornice tl vrstvy do 200 mm pl přes 100 do 500 m2 v rovině nebo ve svahu do 1:5 strojně</t>
  </si>
  <si>
    <t>"Viz. sadové úpravy" 191</t>
  </si>
  <si>
    <t>SAD-5-010</t>
  </si>
  <si>
    <t>Založení trávníku s výsevem - parkový, včetně chemického odplevelení a obdělání půdy, hnojení, zavlečení a válení v rovině</t>
  </si>
  <si>
    <t>SAD-5-040</t>
  </si>
  <si>
    <t>Pokosení trávníku s dovozem, 3x do předání</t>
  </si>
  <si>
    <t>SAD-5-050</t>
  </si>
  <si>
    <t>Vertikutace, aerifikace trávníku dle potřeby</t>
  </si>
  <si>
    <t>211531111</t>
  </si>
  <si>
    <t>Výplň odvodňovacích žeber nebo trativodů kamenivem hrubým drceným frakce 16 až 63 mm</t>
  </si>
  <si>
    <t>"Trativod" (1,02*2+18,25+32,9+16,005)*0,2*0,24</t>
  </si>
  <si>
    <t>"Vsaky" 0,7*0,7*pi*2*2</t>
  </si>
  <si>
    <t>"Jižní strana" 34,2*0,6*0,6</t>
  </si>
  <si>
    <t>211571111</t>
  </si>
  <si>
    <t>Výplň odvodňovacích žeber nebo trativodů štěrkopískem tříděným</t>
  </si>
  <si>
    <t>"Jižní strana" 34,2*0,6*0,5</t>
  </si>
  <si>
    <t>211971121</t>
  </si>
  <si>
    <t>Zřízení opláštění žeber nebo trativodů geotextilií v rýze nebo zářezu sklonu přes 1:2 š do 2,5 m</t>
  </si>
  <si>
    <t>"Vsaky" (1,4*pi*2+0,7*0,7*pi*2)*2</t>
  </si>
  <si>
    <t>69311060</t>
  </si>
  <si>
    <t>geotextilie netkaná separační, ochranná, filtrační, drenážní PP 200g/m2</t>
  </si>
  <si>
    <t>212755214</t>
  </si>
  <si>
    <t>Trativody z drenážních trubek plastových flexibilních D 100 mm bez lože</t>
  </si>
  <si>
    <t>1,02*2+18,25+32,9+16,005</t>
  </si>
  <si>
    <t>Spodní část :</t>
  </si>
  <si>
    <t>"Šířka 300mm" (39,545+4,5)*0,3*0,6</t>
  </si>
  <si>
    <t>"Šířka 400mm" (14,85*4+32,6+1,8*9)*0,4*0,6</t>
  </si>
  <si>
    <t>"Šířka 500mm" (1,85*4+2,59*2)*0,5*0,6</t>
  </si>
  <si>
    <t>"Šířka 600mm" (1,85*2+2,59*8)*0,6*0,6</t>
  </si>
  <si>
    <t>"Příplatek za betonáž přímo do výkopu" 46,461*0,035</t>
  </si>
  <si>
    <t>"Pod 1. stupněm schodiště" 1,2*0,765*0,25*3</t>
  </si>
  <si>
    <t>274351121</t>
  </si>
  <si>
    <t>Zřízení bednění základových pasů rovného</t>
  </si>
  <si>
    <t>"Pod 1. stupněm schodiště" (1,2+0,765*2)*0,25*3</t>
  </si>
  <si>
    <t>274351122</t>
  </si>
  <si>
    <t>Odstranění bednění základových pasů rovného</t>
  </si>
  <si>
    <t>(1,2*0,74*3*0,6+1,8*2,58*1*10)*1,035</t>
  </si>
  <si>
    <t>"Pro plotové sloupky" 0,1*0,1*pi*0,6*13*1,035</t>
  </si>
  <si>
    <t>275321611</t>
  </si>
  <si>
    <t>Základové patky ze ŽB bez zvýšených nároků na prostředí tř. C 30/37</t>
  </si>
  <si>
    <t>"Spodní část" (1,2*0,74*3*0,6+1,8*2,58*1*10)*1,035</t>
  </si>
  <si>
    <t>"Horní část" 0,58*0,5*1,4*10</t>
  </si>
  <si>
    <t>(0,5+0,58)*2*1,4*10</t>
  </si>
  <si>
    <t>275361821</t>
  </si>
  <si>
    <t>Výztuž základových patek betonářskou ocelí 10 505 (R)</t>
  </si>
  <si>
    <t>"Viz. výkaz výztuže" 190,212*10/1000</t>
  </si>
  <si>
    <t>278311162</t>
  </si>
  <si>
    <t>Zálivka kotevních otvorů z betonu tř. C 25/30 obj přes 0,02 do 0,10 m3</t>
  </si>
  <si>
    <t>"Patka sloupu" 0,435*0,25*0,2*10</t>
  </si>
  <si>
    <t>"Nekrytá část" 14,8*2*1+(39,545+4,5)*1,5</t>
  </si>
  <si>
    <t>279311971</t>
  </si>
  <si>
    <t>Základová zeď z betonu prostého tř. C 30/37</t>
  </si>
  <si>
    <t>Vrchní část základů :</t>
  </si>
  <si>
    <t>"Krytá část" (4,24*1,4-0,85*0,9-0,85*0,45)*(0,3+0,5*8+0,4)+(1,8*9+0,65*10*2)*1,4*0,2-0,5*0,58*1,4*10</t>
  </si>
  <si>
    <t>"Nekrytá část" (2*0,95-1,15*0,45)*(0,4*2+0,5)*2</t>
  </si>
  <si>
    <t>279351121</t>
  </si>
  <si>
    <t>Zřízení oboustranného bednění základových zdí</t>
  </si>
  <si>
    <t>"Krytá část" (4,24*1,4-0,85*0,9-0,85*0,45)*10*2+(1,8*9+0,65*10*2)*1,4*2-0,58*1,4*2*10</t>
  </si>
  <si>
    <t>"Nekrytá část" (2*0,95-1,15*0,45)*6*2</t>
  </si>
  <si>
    <t>279351122</t>
  </si>
  <si>
    <t>Odstranění oboustranného bednění základových zdí</t>
  </si>
  <si>
    <t>311311951</t>
  </si>
  <si>
    <t>Nosná zeď z betonu prostého tř. C 20/25</t>
  </si>
  <si>
    <t>"Krytá část" 32,8*(0,3*0,5+0,3*0,3*2)</t>
  </si>
  <si>
    <t>"Nekrytá část" 14,8*2*(0,3*0,5+0,3*0,3)</t>
  </si>
  <si>
    <t>311351121</t>
  </si>
  <si>
    <t>Zřízení oboustranného bednění nosných nadzákladových zdí</t>
  </si>
  <si>
    <t>"Krytá část" 32,8*(0,5+0,3*2+1,385)*2</t>
  </si>
  <si>
    <t>"Nekrytá část" 14,8*2*(0,5+0,3)*2</t>
  </si>
  <si>
    <t>311351122</t>
  </si>
  <si>
    <t>Odstranění oboustranného bednění nosných nadzákladových zdí</t>
  </si>
  <si>
    <t>312351911</t>
  </si>
  <si>
    <t>Příplatek k cenám bednění výplňových nadzákladových zdí za pohledový beton</t>
  </si>
  <si>
    <t>Prkenné bednění :</t>
  </si>
  <si>
    <t>Přední část včetně věnce :</t>
  </si>
  <si>
    <t>"Krytá část" 32,8*(0,65+0,45*2+1,535)</t>
  </si>
  <si>
    <t>"Nekrytá část" 14,8*2*(0,65+0,45)</t>
  </si>
  <si>
    <t>"Zadní část základové zdi" 32,8*0,8</t>
  </si>
  <si>
    <t>417321616</t>
  </si>
  <si>
    <t>Ztužující pásy a věnce ze ŽB tř. C 30/37</t>
  </si>
  <si>
    <t>"Podélné věnce - krytá část" 32,8*4*0,3*0,15</t>
  </si>
  <si>
    <t>"- nekrytá část" 14,8*4*0,3*0,15+14,8*2*0,2*0,15</t>
  </si>
  <si>
    <t>"Příčné věnce" (0,85*6+(2*1,15+1,73)*10)*0,2*0,15</t>
  </si>
  <si>
    <t>"Podélné věnce - krytá část" 32,8*4*0,15</t>
  </si>
  <si>
    <t>"- nekrytá část" 14,8*6*0,15</t>
  </si>
  <si>
    <t>"Příčné věnce" (2,66*4+4,68*2)*0,15</t>
  </si>
  <si>
    <t>R 6 - třmínky :</t>
  </si>
  <si>
    <t>"Věnec 300/150mm" (32,8*4+14,8*4)/0,25*0,8*0,222/1000</t>
  </si>
  <si>
    <t>"Věnec 200/150mm" (14,8*2+0,85*6+(2*1,15+1,73)*10)/0,25*0,222/1000</t>
  </si>
  <si>
    <t>R 10  - podélná výztuž :</t>
  </si>
  <si>
    <t>"Podélné věnce - krytá část" 32,8*4*4*0,617/1000</t>
  </si>
  <si>
    <t>"- nekrytá část" (14,8*4+14,8*2)*4*1,1*0,617/1000</t>
  </si>
  <si>
    <t>"Příčné věnce" (0,85*6+(2*1,15+1,73)*10)*4*1,1*0,617/1000</t>
  </si>
  <si>
    <t>"R12 - rohy" 1,6*4*(9*2+10*4)*0,89/1000</t>
  </si>
  <si>
    <t>435123901</t>
  </si>
  <si>
    <t>Montáž schodišťových ramen s nesvařovanými spoji hmotnosti do 2 t budova v do 18 m</t>
  </si>
  <si>
    <t>"Y.01" 9</t>
  </si>
  <si>
    <t>M-735-2-010</t>
  </si>
  <si>
    <t>prefabrikovaný železobetonový dvojstupeň 2x 150/333 mm, šířka 1200 mm, vč. hydrofobního nástřiku, ozn. Y.01</t>
  </si>
  <si>
    <t>4359-2-010</t>
  </si>
  <si>
    <t>Zdrsnění stupňů tribuny frézou</t>
  </si>
  <si>
    <t>Komunikace pozemní</t>
  </si>
  <si>
    <t>584921112</t>
  </si>
  <si>
    <t>Osazení dílců z předpjatého betonu do lože z kameniva těženého tl 50 mm hmotnosti do 6 t pl přes 200 m2</t>
  </si>
  <si>
    <t>7,1*0,88*27+7,1*1,2*9+3,4*1,2*27+3,4*0,55*9</t>
  </si>
  <si>
    <t>M-584-2-010</t>
  </si>
  <si>
    <t>železobetonový předpjatý panel tl. 200 mm 7100/880 mm, ozn. PAN1</t>
  </si>
  <si>
    <t>M-584-2-020</t>
  </si>
  <si>
    <t>železobetonový předpjatý panel tl. 200 mm 7100/1200 mm, ozn. PAN2</t>
  </si>
  <si>
    <t>M-584-2-030</t>
  </si>
  <si>
    <t>železobetonový předpjatý panel tl. 200 mm 3400/1200 mm, ozn. PAN3</t>
  </si>
  <si>
    <t>M-584-2-040</t>
  </si>
  <si>
    <t>železobetonový předpjatý panel tl. 200 mm 3400/550 mm, ozn. PAN4</t>
  </si>
  <si>
    <t>Úpravy povrchů, podlahy a osazování výplní</t>
  </si>
  <si>
    <t>637121111</t>
  </si>
  <si>
    <t>Okapový chodník z kačírku tl 100 mm s udusáním</t>
  </si>
  <si>
    <t>(14,83+32,9+14,8-1,2*3)*0,2</t>
  </si>
  <si>
    <t>953312123</t>
  </si>
  <si>
    <t>Vložky do svislých dilatačních spár z extrudovaných polystyrénových desek tl. přes 20 do 30 mm</t>
  </si>
  <si>
    <t>"Základy" (2,645+2,65+0,3)*0,6+0,2*1,5</t>
  </si>
  <si>
    <t>"Stěny" 0,2*1,5+0,3*(0,7+0,45*2)*2</t>
  </si>
  <si>
    <t>(2*0,95-1,15*0,45)*2</t>
  </si>
  <si>
    <t>"Pouzdra pro plotové sloupky v BD" 20</t>
  </si>
  <si>
    <t>M-953-2-010</t>
  </si>
  <si>
    <t>pouzdro pro osazení sloupků - ocelová trubka kompatibilní se sloupkem</t>
  </si>
  <si>
    <t>985331212</t>
  </si>
  <si>
    <t>Dodatečné vlepování betonářské výztuže D 10 mm do chemické malty včetně vyvrtání otvoru</t>
  </si>
  <si>
    <t>"Stojka" 0,16*2*10</t>
  </si>
  <si>
    <t>"Zadní betonová stěna" (1,8*9+0,65*2*10+39,545+4,5)*1,4</t>
  </si>
  <si>
    <t>62855002</t>
  </si>
  <si>
    <t>pás asfaltový natavitelný modifikovaný SBS s vložkou z polyesterové rohože a spalitelnou PE fólií nebo jemnozrnným minerálním posypem na horním povrchu tl 5,0mm</t>
  </si>
  <si>
    <t>711161212</t>
  </si>
  <si>
    <t>Izolace proti zemní vlhkosti nopovou fólií svislá, nopek v 8,0 mm, tl do 0,6 mm</t>
  </si>
  <si>
    <t>998711101</t>
  </si>
  <si>
    <t>Přesun hmot tonážní pro izolace proti vodě, vlhkosti a plynům v objektech v do 6 m</t>
  </si>
  <si>
    <t>712363356</t>
  </si>
  <si>
    <t>Povlakové krytiny střech do 10° z tvarovaných poplastovaných lišt délky 2 m okapnice široká rš 200 mm</t>
  </si>
  <si>
    <t>"K.02" 33,1</t>
  </si>
  <si>
    <t>712363358</t>
  </si>
  <si>
    <t>Povlakové krytiny střech do 10° z tvarovaných poplastovaných lišt délky 2 m závětrná lišta rš 250 mm</t>
  </si>
  <si>
    <t>"K.01" 42,6</t>
  </si>
  <si>
    <t>Provedení povlak krytiny mechanicky kotvenou do trapézu nebo dřeva TI tl do 100 mm, budova v do 18 m</t>
  </si>
  <si>
    <t>"S1" 33,02*4,8</t>
  </si>
  <si>
    <t>28322000</t>
  </si>
  <si>
    <t>fólie hydroizolační střešní mPVC mechanicky kotvená šedá tl 2,0mm</t>
  </si>
  <si>
    <t>69311199</t>
  </si>
  <si>
    <t>geotextilie netkaná separační, ochranná, filtrační, drenážní PES(70%)+PP(30%) 300g/m2</t>
  </si>
  <si>
    <t>"W1" 32,6*2,6</t>
  </si>
  <si>
    <t>"Napínací táhla" 6*2</t>
  </si>
  <si>
    <t>M-762-2-000</t>
  </si>
  <si>
    <t>ocelové táhlo zavětrování včetně kotevních desek a napínání, pozinkováno</t>
  </si>
  <si>
    <t>4,5*6+6*6</t>
  </si>
  <si>
    <t>762085112</t>
  </si>
  <si>
    <t>Montáž svorníků nebo šroubů dl přes 150 do 300 mm</t>
  </si>
  <si>
    <t>"M20" 2*10+12*10</t>
  </si>
  <si>
    <t>"M24" 10</t>
  </si>
  <si>
    <t>M-762-2-010</t>
  </si>
  <si>
    <t>ocelový svorník M20 včetně matek a podložek, pozink</t>
  </si>
  <si>
    <t>M-762-2-020</t>
  </si>
  <si>
    <t>ocelový svorník M24 včetně matek a podložek, pozink</t>
  </si>
  <si>
    <t>762085124</t>
  </si>
  <si>
    <t>Montáž styčníkových desek půdorysné plochy přes 300 cm2</t>
  </si>
  <si>
    <t>"BT4-24" 9*2*2+10</t>
  </si>
  <si>
    <t>54825013.1</t>
  </si>
  <si>
    <t>kotevní patka tvaru T dl. 240 mm, pozink</t>
  </si>
  <si>
    <t>762086111</t>
  </si>
  <si>
    <t>Montáž KDK hmotnosti prvku do 5 kg</t>
  </si>
  <si>
    <t xml:space="preserve">"Stojka - P10" (0,2*0,12+0,1+0,27+0,38*0,1*2)*10*80*1,1 </t>
  </si>
  <si>
    <t>762086113</t>
  </si>
  <si>
    <t>Montáž KDK hmotnosti prvku přes 10 do 15 kg</t>
  </si>
  <si>
    <t>"Patka - P20" 0,22*1,57*2*10*160*1,1</t>
  </si>
  <si>
    <t>M-762-2-030</t>
  </si>
  <si>
    <t>ocelové kotevní prvky P10, P20, atyp, pozink</t>
  </si>
  <si>
    <t>413,6+1215,808</t>
  </si>
  <si>
    <t>762332641</t>
  </si>
  <si>
    <t>Montáž vázaných kcí krovů pravidelných z lepených hranolů pl přes 50 do 120 cm2 s ocelovými spojkami</t>
  </si>
  <si>
    <t>"TE.7 - paždík 80/120mm" 8*40+5*10</t>
  </si>
  <si>
    <t>762332642</t>
  </si>
  <si>
    <t>Montáž vázaných kcí krovů pravidelných z lepených hranolů pl přes 120 do 224 cm2 s ocelovými spojkami</t>
  </si>
  <si>
    <t>"TE.4 - vazník 140/140mm" 2,6*10</t>
  </si>
  <si>
    <t>762332643</t>
  </si>
  <si>
    <t>Montáž vázaných kcí krovů pravidelných z lepených hranolů pl přes 224 do 288 cm2 s ocelovými spojkami</t>
  </si>
  <si>
    <t>"TE.1 - vaznice 80/160mm" 8*40+5*10</t>
  </si>
  <si>
    <t>"TE.5 a 6 - příčle 80/300mm" 3,5*9+3,5*9</t>
  </si>
  <si>
    <t>762332644</t>
  </si>
  <si>
    <t>Montáž vázaných kcí krovů pravidelných z lepených hranolů pl přes 288 do 450 cm2 s ocelovými spojkami</t>
  </si>
  <si>
    <t>"TE.2 - vazník 140/300mm" 3,7*10</t>
  </si>
  <si>
    <t>762332645</t>
  </si>
  <si>
    <t>Montáž vázaných kcí krovů pravidelných z lepených hranolů pl přes 450 cm2 s ocelovými spojkami</t>
  </si>
  <si>
    <t>"TE.3 - vazník 140/400mm" 2,4*10</t>
  </si>
  <si>
    <t>61223269</t>
  </si>
  <si>
    <t>hranol konstrukční KVH lepený průřezu 80x80-280mm pohledový</t>
  </si>
  <si>
    <t>762341260</t>
  </si>
  <si>
    <t>Montáž bednění střech rovných a šikmých sklonu do 60° z palubek</t>
  </si>
  <si>
    <t>61191181</t>
  </si>
  <si>
    <t>palubky obkladové smrk profil klasický 19x170mm jakost A/B</t>
  </si>
  <si>
    <t>762395000</t>
  </si>
  <si>
    <t>Spojovací prostředky krovů, bednění, laťování, nadstřešních konstrukcí</t>
  </si>
  <si>
    <t>"TE.2 - vazník 140/300mm" 3,7*10*0,14*0,3</t>
  </si>
  <si>
    <t>"TE.3 - vazník 140/400mm" 2,4*10*0,14*0,4</t>
  </si>
  <si>
    <t>"TE.4 - vazník 140/140mm" 2,6*10*0,14*0,14</t>
  </si>
  <si>
    <t>"TE.1 - vaznice 80/160mm" (8*40+5*10)*0,08*0,16</t>
  </si>
  <si>
    <t>"TE.5 a 6 - příčle 80/300mm" (3,5*9+3,5*9)*0,08*0,3</t>
  </si>
  <si>
    <t>"TE.7 - paždík 80/120mm" (8*40+5*10)*0,08*0,12</t>
  </si>
  <si>
    <t>"S.1" 158,496*0,02</t>
  </si>
  <si>
    <t>"W1" 2,6*55</t>
  </si>
  <si>
    <t>998762101</t>
  </si>
  <si>
    <t>Přesun hmot tonážní pro kce tesařské v objektech v do 6 m</t>
  </si>
  <si>
    <t>7669-2-010</t>
  </si>
  <si>
    <t>Dodávka a montáž sedací plochy hlediště šířka 400 mm - bio deska - smrk tl. 40 mm, včetně povrchové úpravy, viz. ozn. T.01</t>
  </si>
  <si>
    <t>"T.01" 3,46*9</t>
  </si>
  <si>
    <t>7669-2-020</t>
  </si>
  <si>
    <t>Dodávka a montáž sedací plochy hlediště šířka 450 mm - akátový hranol 40/40 mm + podkladní prkno 70/20 mm, včetně povrchové úpravy, viz. ozn. T.02-04</t>
  </si>
  <si>
    <t>"T.02" 3,7*16</t>
  </si>
  <si>
    <t>"T.03" 1,075*18</t>
  </si>
  <si>
    <t>"T.04" 3,55*18</t>
  </si>
  <si>
    <t>998766201</t>
  </si>
  <si>
    <t>Přesun hmot procentní pro kce truhlářské v objektech v do 6 m</t>
  </si>
  <si>
    <t>7679-2-010</t>
  </si>
  <si>
    <t>Dodávka a montáž ocelového svařence pro lavici (9ks), pozinkováno, ozn. Z.01</t>
  </si>
  <si>
    <t>"L 60/80mm" (3,46*2+0,4*2+0,19*3)*6,37*9</t>
  </si>
  <si>
    <t>"P 10" 0,06*0,08*4*80*9</t>
  </si>
  <si>
    <t>7679-5-100</t>
  </si>
  <si>
    <t>Dodávka a montáž plotových svařovaných panelů výška 1800 mm demontovatelných, včetně povrchové úpravy</t>
  </si>
  <si>
    <t>(40,215+4,6+1,74+16,39+10,12)*1,8</t>
  </si>
  <si>
    <t>7679-5-110</t>
  </si>
  <si>
    <t>Dodávka a montáž ocelového plotového sloupku průměr 60 mm, délka 1800+600 mm, včetně povrchové úpravy</t>
  </si>
  <si>
    <t>20+13</t>
  </si>
  <si>
    <t>998767101</t>
  </si>
  <si>
    <t>Přesun hmot tonážní pro zámečnické konstrukce v objektech v do 6 m</t>
  </si>
  <si>
    <t>"Bazénový lem" (3,7*16+1,075*18+3,55*18+32,4)*(0,28+0,05)+14,8*2*(0,2+0,05)</t>
  </si>
  <si>
    <t>771274111</t>
  </si>
  <si>
    <t>Montáž obkladů stupnic z dlaždic keramických hladkých lepených cementovým flexibilním lepidlem š do 200 mm</t>
  </si>
  <si>
    <t>"Bazénový lem" 14,8*2</t>
  </si>
  <si>
    <t>M-771-2-010</t>
  </si>
  <si>
    <t>bazénový lem šířka 200 mm, tl. 50 mm</t>
  </si>
  <si>
    <t>771274113</t>
  </si>
  <si>
    <t>Montáž obkladů stupnic z dlaždic keramických hladkých lepených cementovým flexibilním lepidlem š přes 250 do 300 mm</t>
  </si>
  <si>
    <t>"Bazénový lem" 3,7*16+1,075*18+3,55*18+32,4</t>
  </si>
  <si>
    <t>M-771-2-020</t>
  </si>
  <si>
    <t>bazénový lem šířka 300 mm, tl. 50 mm</t>
  </si>
  <si>
    <t>998771201</t>
  </si>
  <si>
    <t>Přesun hmot procentní pro podlahy z dlaždic v objektech v do 6 m</t>
  </si>
  <si>
    <t>"TE.2 - vazník 140/300mm" 3,7*10*(0,14+0,3)*2</t>
  </si>
  <si>
    <t>"TE.3 - vazník 140/400mm" 2,4*10*(0,14+0,4)*2</t>
  </si>
  <si>
    <t>"TE.4 - vazník 140/140mm" 2,6*10*0,14*4</t>
  </si>
  <si>
    <t>"TE.1 - vaznice 80/160mm" (8*40+5*10)*(0,08+0,16)*2</t>
  </si>
  <si>
    <t>"TE.5 a 6 - příčle 80/300mm" (3,5*9+3,5*9)*(0,08+0,3)*2</t>
  </si>
  <si>
    <t>"TE.7 - paždík 80/120mm" (8*40+5*10)*(0,08+0,12)*2</t>
  </si>
  <si>
    <t>"W1 - lať 60/40mm" 2,6*55*(0,06+0,04)*2</t>
  </si>
  <si>
    <t>783933151</t>
  </si>
  <si>
    <t>Penetrační epoxidový nátěr hladkých betonových podlah</t>
  </si>
  <si>
    <t>"P1" 73,48</t>
  </si>
  <si>
    <t>783937163</t>
  </si>
  <si>
    <t>Krycí dvojnásobný epoxidový rozpouštědlový nátěr betonové podlahy</t>
  </si>
  <si>
    <t>040 - SO 101.3  Fotbalové hřiště</t>
  </si>
  <si>
    <t>122252204</t>
  </si>
  <si>
    <t>Odkopávky a prokopávky nezapažené pro silnice a dálnice v hornině třídy těžitelnosti I objem do 500 m3 strojně</t>
  </si>
  <si>
    <t>"S02" 937*(0,3-0,15)</t>
  </si>
  <si>
    <t>76*0,6</t>
  </si>
  <si>
    <t>"Základ u vstupní brány" ((1,9+6,5)*0,7+7,65*0,3)*0,9*0,2</t>
  </si>
  <si>
    <t>"Základ u vstupní brány" ((1,9+6,5)*0,7+7,65*0,3)*0,9*0,8</t>
  </si>
  <si>
    <t>"Pro sloupky 6m" 1*1*1*11*2*0,2</t>
  </si>
  <si>
    <t>"Pro sloupky u vstupu" 0,5*0,5*0,9*2*0,2</t>
  </si>
  <si>
    <t>"Pro sloupky 6m" 1*1*1*11*2*0,8</t>
  </si>
  <si>
    <t>"Pro sloupky u vstupu" 0,5*0,5*0,9*2*0,8</t>
  </si>
  <si>
    <t>"Výkopek na meziskládku" 140,55+45,6+1,472+5,886+4,49+17,96</t>
  </si>
  <si>
    <t>"Dovoz ornice" 1161*0,2</t>
  </si>
  <si>
    <t>181152302</t>
  </si>
  <si>
    <t>Úprava pláně pro silnice a dálnice v zářezech se zhutněním</t>
  </si>
  <si>
    <t>"S02" 937</t>
  </si>
  <si>
    <t>274313711</t>
  </si>
  <si>
    <t>Základové pásy z betonu tř. C 20/25</t>
  </si>
  <si>
    <t>"U vstupní brány" ((1,9+6,5)*0,7+7,65*0,3)*0,9*1,035</t>
  </si>
  <si>
    <t>275313711</t>
  </si>
  <si>
    <t>Základové patky z betonu tř. C 20/25</t>
  </si>
  <si>
    <t>"Pro sloupky 6m" 1*1*1*11*2*1,035</t>
  </si>
  <si>
    <t>"Pro plotové sloupky" 0,1*0,1*pi*0,6*76*1,035</t>
  </si>
  <si>
    <t>"Pro sloupky u vstupu" 0,5*0,5*0,9*2*1,035</t>
  </si>
  <si>
    <t>311271126</t>
  </si>
  <si>
    <t>Zdivo z cihel betonových 290x140 mm na maltu M10</t>
  </si>
  <si>
    <t>"U vstupní brány" (6,49*0,6+7,635*0,15)*2</t>
  </si>
  <si>
    <t>"Odpočet rozvaděčů" -(0,6*3+0,75*2+1)*1,2*0,45</t>
  </si>
  <si>
    <t>"U vstupní brány - ukončení zdiva" (6,49*0,6+7,635*0,15)*0,1</t>
  </si>
  <si>
    <t>"U vstupní brány - ukončení zdiva" (6,49+7,635+0,6)*2*0,1</t>
  </si>
  <si>
    <t>564730011</t>
  </si>
  <si>
    <t>Podklad z kameniva hrubého drceného vel. 8-16 mm plochy přes 100 m2 tl 100 mm</t>
  </si>
  <si>
    <t>564931112.R</t>
  </si>
  <si>
    <t>Podsyp nebo podklad ze směsy jílovité zeminy a kamenné drti, frakce 4 - 8 mm tl. 80 mm</t>
  </si>
  <si>
    <t>589116113.R</t>
  </si>
  <si>
    <t>Kryt ploch pro tělovýchovu jedno a dvouvrstvý z hmot hlinitopísčitých tl. 60 mm</t>
  </si>
  <si>
    <t>622631001</t>
  </si>
  <si>
    <t>Spárování spárovací maltou vnějších pohledových ploch stěn z cihel</t>
  </si>
  <si>
    <t>"U vstupní brány" (14,125+0,6)*2*2</t>
  </si>
  <si>
    <t>"Odpočet rozvaděčů" -(0,6*3+0,75*2+1)*1,2</t>
  </si>
  <si>
    <t>911111111</t>
  </si>
  <si>
    <t>Montáž zábradlí ocelového zabetonovaného vč. vykopání jamek a betonu</t>
  </si>
  <si>
    <t>"Hrazení" (12,5+1,84)*4+2,07*3+100+11,64+7,5</t>
  </si>
  <si>
    <t>"Odnímatelná část" 4*2+3,5</t>
  </si>
  <si>
    <t>M-911-3-010</t>
  </si>
  <si>
    <t>jednotrubkové ocelové zábradlí - prům. 50 mm, včetně povrchové úpravy</t>
  </si>
  <si>
    <t>"Tr 51/4mm" (182,71+1,6*(7*4+3+40+5+4))*4,636</t>
  </si>
  <si>
    <t>"Odnímatelná část" (4*2+3,5)*4,636*1,25</t>
  </si>
  <si>
    <t>916231213</t>
  </si>
  <si>
    <t>Osazení chodníkového obrubníku betonového stojatého s boční opěrou do lože z betonu prostého</t>
  </si>
  <si>
    <t>"Betonový" 69+70+112+73+111</t>
  </si>
  <si>
    <t>"Gumový" 111</t>
  </si>
  <si>
    <t>59217003</t>
  </si>
  <si>
    <t>obrubník betonový zahradní 500x50x250mm</t>
  </si>
  <si>
    <t>27245171</t>
  </si>
  <si>
    <t>obrubník recyklovaná pryž dl 1m 250x50mm</t>
  </si>
  <si>
    <t>"U vstupní brány" (6,8+8)*2*1,2</t>
  </si>
  <si>
    <t>"Pro sloupky 6m" 11*2</t>
  </si>
  <si>
    <t>M-953-5-010</t>
  </si>
  <si>
    <t>zemní pouzdro pro osazení sloupků - ocelová trubka kompatibilní se sloupkem</t>
  </si>
  <si>
    <t>9599-3-010</t>
  </si>
  <si>
    <t>Dodávka a montáž znaku města Horažďovice u vstupní brány, v. cca 1400 mm</t>
  </si>
  <si>
    <t>998222012</t>
  </si>
  <si>
    <t>Přesun hmot pro tělovýchovné plochy</t>
  </si>
  <si>
    <t>"Zeď u vstupu" 7,65</t>
  </si>
  <si>
    <t>764214607</t>
  </si>
  <si>
    <t>Oplechování horních ploch a atik bez rohů z Pz s povrch úpravou mechanicky kotvené rš 670 mm</t>
  </si>
  <si>
    <t>"Zeď u vstupu" 6,5</t>
  </si>
  <si>
    <t>998764101</t>
  </si>
  <si>
    <t>Přesun hmot tonážní pro konstrukce klempířské v objektech v do 6 m</t>
  </si>
  <si>
    <t>7679-3-010</t>
  </si>
  <si>
    <t>Dodávka a montáž fotbalové sítě PP 4 mm včetně karabinek a ocelového lanka s vypínací šroubem</t>
  </si>
  <si>
    <t>40*2*6</t>
  </si>
  <si>
    <t>7679-3-020</t>
  </si>
  <si>
    <t>Dodávka a montáž ocelového plotového sloupku 100/100 mm, délka 6000 mm, včetně povrchové úpravy</t>
  </si>
  <si>
    <t>11*2</t>
  </si>
  <si>
    <t>7679-3-030</t>
  </si>
  <si>
    <t>(15+77,245-0,6+10,015+2,53*3+73,42)*1,8</t>
  </si>
  <si>
    <t>7679-3-040</t>
  </si>
  <si>
    <t>31+6+5+3+30+1</t>
  </si>
  <si>
    <t>7679-3-050</t>
  </si>
  <si>
    <t>Dodávka a montáž ocelové dvoukřídlové branky cca 4000/1800 mm s výplní ze svařované sítě, včetně povrchové úpravy</t>
  </si>
  <si>
    <t>7679-3-060</t>
  </si>
  <si>
    <t>Dodávka a montáž ocelové jednokřídlové branky cca 1500/2000 mm z pásk. 50/5 mm, včetně povrchové úpravy</t>
  </si>
  <si>
    <t>7679-3-070</t>
  </si>
  <si>
    <t>Dodávka a montáž ocelové posuvné brány cca 4000/2000 mm z pásk. 50/5 mm, včetně povrchové úpravy, pohonu a ovládání</t>
  </si>
  <si>
    <t>041 - SO 101.3  Nový povrch, odvodnění</t>
  </si>
  <si>
    <t>D1 - Příprava povrchu</t>
  </si>
  <si>
    <t>D2 - Drenáže hloubkové</t>
  </si>
  <si>
    <t>D3 - Drenážní systém-povrchové štěrbinové drenáže</t>
  </si>
  <si>
    <t>D4 - Založení drenážní vrstvy - písek 0/4 - 7cm</t>
  </si>
  <si>
    <t>D5 - Založení vegetační vrstvy / 15cm</t>
  </si>
  <si>
    <t>D6 - Založení trávníku</t>
  </si>
  <si>
    <t>D7 - Dodávka mobiliáře</t>
  </si>
  <si>
    <t>Příprava povrchu</t>
  </si>
  <si>
    <t>1.I</t>
  </si>
  <si>
    <t>Odfrézování stávajícího trávníku ,uložení vedle hřiště</t>
  </si>
  <si>
    <t>2.I</t>
  </si>
  <si>
    <t>Odtěžení původního materiálu a následná likvidace</t>
  </si>
  <si>
    <t>3.I</t>
  </si>
  <si>
    <t>Zpracování povrchu protiběžnou frézou</t>
  </si>
  <si>
    <t>4.I</t>
  </si>
  <si>
    <t>Srovnání povrchu laser grejdrem +/- 1 cm</t>
  </si>
  <si>
    <t>D2</t>
  </si>
  <si>
    <t>Drenáže hloubkové</t>
  </si>
  <si>
    <t>1.II</t>
  </si>
  <si>
    <t>Výkop drenážních per</t>
  </si>
  <si>
    <t>bm</t>
  </si>
  <si>
    <t>2.II</t>
  </si>
  <si>
    <t>Výkop drenážního hlavníku</t>
  </si>
  <si>
    <t>3.II</t>
  </si>
  <si>
    <t>Rovnání a podsyp dna</t>
  </si>
  <si>
    <t>4.II</t>
  </si>
  <si>
    <t>Uložení potrubí,montáž</t>
  </si>
  <si>
    <t>5.II</t>
  </si>
  <si>
    <t>Zásyp</t>
  </si>
  <si>
    <t>6.II</t>
  </si>
  <si>
    <t>Drcené kamenivo 11/22 vč. dopravy</t>
  </si>
  <si>
    <t>7.II</t>
  </si>
  <si>
    <t>Štěrkopísek 4/8 mm vč.dopravy</t>
  </si>
  <si>
    <t>8.II</t>
  </si>
  <si>
    <t>Hutnění drenážních per</t>
  </si>
  <si>
    <t>9.II</t>
  </si>
  <si>
    <t>Manipulace s materiálem na ploše/výkopek z drenů/</t>
  </si>
  <si>
    <t>10.II</t>
  </si>
  <si>
    <t>Drenážní potrubí DN 100</t>
  </si>
  <si>
    <t>D3</t>
  </si>
  <si>
    <t>Drenážní systém-povrchové štěrbinové drenáže</t>
  </si>
  <si>
    <t>1.III</t>
  </si>
  <si>
    <t>Kamenivo 4/8 pro štěrbinové drenáže</t>
  </si>
  <si>
    <t>2.III</t>
  </si>
  <si>
    <t>Štěrbinové drenáže ve vegetační vrstvě, 130 x 30 mm</t>
  </si>
  <si>
    <t>D4</t>
  </si>
  <si>
    <t>Založení drenážní vrstvy - písek 0/4 - 7cm</t>
  </si>
  <si>
    <t>1.IV</t>
  </si>
  <si>
    <t>Dodávka písku včetně dopravy</t>
  </si>
  <si>
    <t>2.IV</t>
  </si>
  <si>
    <t>Apllikace na plochu včetně rovnání laser / grejdr</t>
  </si>
  <si>
    <t>D5</t>
  </si>
  <si>
    <t>Založení vegetační vrstvy / 15cm</t>
  </si>
  <si>
    <t>1.V</t>
  </si>
  <si>
    <t>Ornice</t>
  </si>
  <si>
    <t>2.V</t>
  </si>
  <si>
    <t>Písek 0/4 praný</t>
  </si>
  <si>
    <t>3.V</t>
  </si>
  <si>
    <t>Míchání vegetační vrstvy</t>
  </si>
  <si>
    <t>4.V</t>
  </si>
  <si>
    <t>5.V</t>
  </si>
  <si>
    <t>Laboratorní zkouška smykové pevnosti vegetační vrstvy</t>
  </si>
  <si>
    <t>D6</t>
  </si>
  <si>
    <t>Založení trávníku</t>
  </si>
  <si>
    <t>1.VI</t>
  </si>
  <si>
    <t>Dorovnání plochy</t>
  </si>
  <si>
    <t>2.VI</t>
  </si>
  <si>
    <t>Založení trávníku výsevem-osivo ošetřeno proti Pythium</t>
  </si>
  <si>
    <t>3.VI</t>
  </si>
  <si>
    <t>Aplikace startovacího hnojiva při výsevu</t>
  </si>
  <si>
    <t>4.VI</t>
  </si>
  <si>
    <t>Ošetřování po výsevu - hnojení do předání trávníku</t>
  </si>
  <si>
    <t>D7</t>
  </si>
  <si>
    <t>Dodávka mobiliáře</t>
  </si>
  <si>
    <t>1.VII</t>
  </si>
  <si>
    <t>Dodávka branek 7,32x2,44 bílá s volným zavěš.sítě</t>
  </si>
  <si>
    <t>2.VII</t>
  </si>
  <si>
    <t>Montáž branek včetně zaměření a betonáže</t>
  </si>
  <si>
    <t>042 - SO 101.3  Závlaha</t>
  </si>
  <si>
    <t>ASZ-001 - I. ZAŘÍZENÍ STAVENIŠTĚ</t>
  </si>
  <si>
    <t>ASZ-002 - II. ZEMNÍ PRÁCE - CENA NEZAHRNUJE SLUPOVÁNÍ TRAVNÍHO DRNU</t>
  </si>
  <si>
    <t xml:space="preserve">ASZ-003 - III. POTRUBÍ A ARMATURY  </t>
  </si>
  <si>
    <t>ASZ-004 - IV. POSTŘIKOVAČE , VENTILOVÉ ŠACHTY</t>
  </si>
  <si>
    <t>ASZ-005 - V. AKUMULACE, OVLÁDACÍ SYSTÉM</t>
  </si>
  <si>
    <t>ASZ-006 - VI. ČERPACÍ STANICE - BEZ EL. PŘÍPOJKY A ZDROJE VODY</t>
  </si>
  <si>
    <t>ASZ-001</t>
  </si>
  <si>
    <t>I. ZAŘÍZENÍ STAVENIŠTĚ</t>
  </si>
  <si>
    <t>ASZ-001.01</t>
  </si>
  <si>
    <t>Přípravné práce, doprava strojů, zařízení staveniště</t>
  </si>
  <si>
    <t>ASZ-001.02</t>
  </si>
  <si>
    <t>Geodetické záměření v síti JTSK</t>
  </si>
  <si>
    <t>ASZ-002</t>
  </si>
  <si>
    <t>II. ZEMNÍ PRÁCE - CENA NEZAHRNUJE SLUPOVÁNÍ TRAVNÍHO DRNU</t>
  </si>
  <si>
    <t>ASZ-002.01</t>
  </si>
  <si>
    <t>Vytýčení tras potrubí a postřikovačů</t>
  </si>
  <si>
    <t>ASZ-002.02</t>
  </si>
  <si>
    <t>Hloubení rýhy hl 0,45,š.0,30 m</t>
  </si>
  <si>
    <t>ASZ-002.03</t>
  </si>
  <si>
    <t>Zásyp potrubí a kabelů neostrohranným materiálem</t>
  </si>
  <si>
    <t>ASZ-002.04</t>
  </si>
  <si>
    <t>Zához a hutnění výkopů</t>
  </si>
  <si>
    <t>ASZ-002.05</t>
  </si>
  <si>
    <t>Finální úprava po provedení výkopů, přesev</t>
  </si>
  <si>
    <t>ASZ-002.06</t>
  </si>
  <si>
    <t>Odvoz a vyrovnání přebytečného výkopku na staveništi do 100m</t>
  </si>
  <si>
    <t>ASZ-002.07</t>
  </si>
  <si>
    <t>Ruční hloubení jam pro postřikovače</t>
  </si>
  <si>
    <t>ASZ-002.08</t>
  </si>
  <si>
    <t>Drenáž pro postřikovače</t>
  </si>
  <si>
    <t>ASZ-002.09</t>
  </si>
  <si>
    <t>Dodávka vhodného materiálu pro zásyp (do 10km)</t>
  </si>
  <si>
    <t>ASZ-002.10</t>
  </si>
  <si>
    <t>Dodávka vegetační vrstvy pro finální povrchové úpravy (do 10km)</t>
  </si>
  <si>
    <t>ASZ-003</t>
  </si>
  <si>
    <t xml:space="preserve">III. POTRUBÍ A ARMATURY  </t>
  </si>
  <si>
    <t>ASZ-003.01</t>
  </si>
  <si>
    <t>Rozváděcí potrubí 50 PN 10/PE-HD</t>
  </si>
  <si>
    <t>ASZ-003.02</t>
  </si>
  <si>
    <t>Fitinky</t>
  </si>
  <si>
    <t>ASZ-003.03</t>
  </si>
  <si>
    <t>Montáž</t>
  </si>
  <si>
    <t>ASZ-004</t>
  </si>
  <si>
    <t>IV. POSTŘIKOVAČE , VENTILOVÉ ŠACHTY</t>
  </si>
  <si>
    <t>ASZ-004.01</t>
  </si>
  <si>
    <t>Výsečový postřikovač TritonL WVAC</t>
  </si>
  <si>
    <t>ASZ-004.02</t>
  </si>
  <si>
    <t>Celokruhový postřikovač TritonL SVAC</t>
  </si>
  <si>
    <t>ASZ-004.03</t>
  </si>
  <si>
    <t>Ventilová šachta VBS 250 x 390</t>
  </si>
  <si>
    <t>ASZ-004.04</t>
  </si>
  <si>
    <t>Kloubová spojka ( Swing Joint ) 6/4"</t>
  </si>
  <si>
    <t>ASZ-004.05</t>
  </si>
  <si>
    <t>Instalace postřikovače</t>
  </si>
  <si>
    <t>ASZ-004.06</t>
  </si>
  <si>
    <t>Instalace šachet</t>
  </si>
  <si>
    <t>ASZ-005</t>
  </si>
  <si>
    <t>V. AKUMULACE, OVLÁDACÍ SYSTÉM</t>
  </si>
  <si>
    <t>ASZ-005.01</t>
  </si>
  <si>
    <t>Řídící jednotka WaterControl</t>
  </si>
  <si>
    <t>ASZ-005.02</t>
  </si>
  <si>
    <t>Rozšiřovací modul 4</t>
  </si>
  <si>
    <t>ASZ-005.03</t>
  </si>
  <si>
    <t>Čidlo srážek Mini Click I</t>
  </si>
  <si>
    <t>ASZ-005.04</t>
  </si>
  <si>
    <t>Ovládací kabel 5 x 1.5 mm²</t>
  </si>
  <si>
    <t>ASZ-005.05</t>
  </si>
  <si>
    <t>Kabelová spojka DBY</t>
  </si>
  <si>
    <t>ASZ-005.06</t>
  </si>
  <si>
    <t>Instalace ovládání, ventilů, ovládacích kabelů</t>
  </si>
  <si>
    <t>h</t>
  </si>
  <si>
    <t>ASZ-006</t>
  </si>
  <si>
    <t>VI. ČERPACÍ STANICE - BEZ EL. PŘÍPOJKY A ZDROJE VODY</t>
  </si>
  <si>
    <t>ASZ-006.01</t>
  </si>
  <si>
    <t>Čerpadlo Q = 100m3/hod = 75m</t>
  </si>
  <si>
    <t>ASZ-006.02</t>
  </si>
  <si>
    <t>24l stojatá  tlaková nádoba 10bar</t>
  </si>
  <si>
    <t>ASZ-006.03</t>
  </si>
  <si>
    <t>Rozvaděč elektro, hlídání suchoběhu, tlaková ochrana</t>
  </si>
  <si>
    <t>ASZ-006.04</t>
  </si>
  <si>
    <t>Kabely k čerpadlu a sondám</t>
  </si>
  <si>
    <t>soub.</t>
  </si>
  <si>
    <t>ASZ-006.05</t>
  </si>
  <si>
    <t>Armatury vystrojení</t>
  </si>
  <si>
    <t>ASZ-006.06</t>
  </si>
  <si>
    <t>Elektrotvarovky</t>
  </si>
  <si>
    <t>ASZ-006.07</t>
  </si>
  <si>
    <t>Filtrace</t>
  </si>
  <si>
    <t>ASZ-006.08</t>
  </si>
  <si>
    <t>Montážní práce - vodoinstalace</t>
  </si>
  <si>
    <t>ASZ-006.09</t>
  </si>
  <si>
    <t>Montáží práce - elektroinstalace</t>
  </si>
  <si>
    <t>ASZ-006.10</t>
  </si>
  <si>
    <t>Revizní zpráva</t>
  </si>
  <si>
    <t>150 - SO 150  Mobiliář</t>
  </si>
  <si>
    <t xml:space="preserve">    183 - Sadové úpravy - mobiliář</t>
  </si>
  <si>
    <t>Sadové úpravy - mobiliář</t>
  </si>
  <si>
    <t>SAD-15-010</t>
  </si>
  <si>
    <t>Lavičky parkové</t>
  </si>
  <si>
    <t>SAD-15-020</t>
  </si>
  <si>
    <t>Odpadkové koše</t>
  </si>
  <si>
    <t>SAD-15-030</t>
  </si>
  <si>
    <t>Stojan na kola</t>
  </si>
  <si>
    <t>SAD-15-040</t>
  </si>
  <si>
    <t>Kontejner na odpad</t>
  </si>
  <si>
    <t>200 - SO 200  Dopravní řešení</t>
  </si>
  <si>
    <t xml:space="preserve">    1 -  Zemní práce</t>
  </si>
  <si>
    <t xml:space="preserve">    789 - Povrchové úpravy ocelových konstrukcí a technologických zařízení</t>
  </si>
  <si>
    <t>VRN - Vedlejší rozpočtové náklady</t>
  </si>
  <si>
    <t xml:space="preserve">    VRN4 - Inženýrská činnost</t>
  </si>
  <si>
    <t xml:space="preserve">    VRN9 - Ostatní náklady</t>
  </si>
  <si>
    <t xml:space="preserve"> Zemní práce</t>
  </si>
  <si>
    <t>111301111</t>
  </si>
  <si>
    <t>Sejmutí drnu tl do 100 mm s přemístěním do 50 m nebo naložením na dopravní prostředek</t>
  </si>
  <si>
    <t>1678+811,6</t>
  </si>
  <si>
    <t>113106134</t>
  </si>
  <si>
    <t>Rozebrání dlažeb ze zámkových dlaždic komunikací pro pěší strojně pl do 50 m2</t>
  </si>
  <si>
    <t>472,9</t>
  </si>
  <si>
    <t>113106187</t>
  </si>
  <si>
    <t>Rozebrání dlažeb vozovek ze zámkové dlažby s ložem z kameniva strojně pl do 50 m2</t>
  </si>
  <si>
    <t>455,2</t>
  </si>
  <si>
    <t>113107221</t>
  </si>
  <si>
    <t>Odstranění podkladu z kameniva drceného tl do 100 mm strojně pl přes 200 m2</t>
  </si>
  <si>
    <t>496,55</t>
  </si>
  <si>
    <t>113107222</t>
  </si>
  <si>
    <t>Odstranění podkladu z kameniva drceného tl přes 100 do 200 mm strojně pl přes 200 m2</t>
  </si>
  <si>
    <t>1420,97+477,96+983,3+480</t>
  </si>
  <si>
    <t>1353,3</t>
  </si>
  <si>
    <t>113154112</t>
  </si>
  <si>
    <t>Frézování živičného krytu tl 40 mm pruh š 0,5 m pl do 500 m2 bez překážek v trase</t>
  </si>
  <si>
    <t>274,36*0,5</t>
  </si>
  <si>
    <t>113202111</t>
  </si>
  <si>
    <t>Vytrhání obrub krajníků obrubníků stojatých</t>
  </si>
  <si>
    <t>110,2+269,9+116,5+59,1+11,8+16+31,5</t>
  </si>
  <si>
    <t>122251106</t>
  </si>
  <si>
    <t>Odkopávky a prokopávky nezapažené v hornině třídy těžitelnosti I skupiny 3 objem do 5000 m3 strojně</t>
  </si>
  <si>
    <t>303,14+101,96+52,96+503,4+275,32+272,7+134,4</t>
  </si>
  <si>
    <t>131251100</t>
  </si>
  <si>
    <t>Hloubení jam nezapažených v hornině třídy těžitelnosti I skupiny 3 objem do 20 m3 strojně</t>
  </si>
  <si>
    <t>2*3,5*2,5*1,8</t>
  </si>
  <si>
    <t>132251101</t>
  </si>
  <si>
    <t>Hloubení rýh nezapažených š do 800 mm v hornině třídy těžitelnosti I skupiny 3 objem do 20 m3 strojně</t>
  </si>
  <si>
    <t>20*2*0,4*0,6+10,5*1,5*0,6</t>
  </si>
  <si>
    <t>162502111</t>
  </si>
  <si>
    <t>Vodorovné přemístění drnu bez naložení se složením přes 2000 do 3000 m</t>
  </si>
  <si>
    <t>162551108</t>
  </si>
  <si>
    <t>Vodorovné přemístění přes 2 500 do 3000 m výkopku/sypaniny z horniny třídy těžitelnosti I skupiny 1 až 3</t>
  </si>
  <si>
    <t>1643,89+19,05+31,5</t>
  </si>
  <si>
    <t>(1678+811,6)*0,1+1643,89+19,05+31,5</t>
  </si>
  <si>
    <t>174251101</t>
  </si>
  <si>
    <t>Zásyp jam, šachet rýh nebo kolem objektů sypaninou bez zhutnění</t>
  </si>
  <si>
    <t>11,9*0,4*1,5*2+3,5*2,4*0,3*2+10,5*1,5*0,6+20*2*0,4*0,4</t>
  </si>
  <si>
    <t>181101131</t>
  </si>
  <si>
    <t>Úprava pozemku s rozpojením, přehrnutím, urovnáním a přehrnutím do 20 m zeminy tř 3</t>
  </si>
  <si>
    <t>7338,606*0,15</t>
  </si>
  <si>
    <t>Úprava pláně v hornině třídy těžitelnosti I, skupiny 1 až 3 se zhutněním strojně</t>
  </si>
  <si>
    <t>6192,12*1,1+479,34*1,1</t>
  </si>
  <si>
    <t>212752602</t>
  </si>
  <si>
    <t>Trativod z drenážních trubek korugovaných PP SN 16 perforace 360° včetně lože otevřený výkop DN 200 pro liniové stavby</t>
  </si>
  <si>
    <t>213141111</t>
  </si>
  <si>
    <t>Zřízení vrstvy z geotextilie v rovině nebo ve sklonu do 1:5 š do 3 m</t>
  </si>
  <si>
    <t>1,5*235,9+2*21,84*1,1</t>
  </si>
  <si>
    <t>69311081</t>
  </si>
  <si>
    <t>geotextilie netkaná separační, ochranná, filtrační, drenážní PES 300g/m2</t>
  </si>
  <si>
    <t>369,378879330496*1,1845 "Přepočtené koeficientem množství</t>
  </si>
  <si>
    <t>274313811</t>
  </si>
  <si>
    <t>Základové pásy z betonu tř. C 25/30</t>
  </si>
  <si>
    <t>4,5*0,5*0,6*2</t>
  </si>
  <si>
    <t>(5*4+6*0,3)*0,1</t>
  </si>
  <si>
    <t>311113224</t>
  </si>
  <si>
    <t>Nosná zeď tl 300 mm ze štípaných tvárnic ztraceného bednění barevných včetně výplně z betonu</t>
  </si>
  <si>
    <t>4*0,5*2+4*0,25</t>
  </si>
  <si>
    <t>451313511</t>
  </si>
  <si>
    <t>Podkladní vrstva z betonu prostého se zvýšenými nároky na prostředí pod dlažbu tl do 100 mm</t>
  </si>
  <si>
    <t>462511111</t>
  </si>
  <si>
    <t>Zához prostoru z lomového kamene</t>
  </si>
  <si>
    <t>564720001</t>
  </si>
  <si>
    <t>Podklad z kameniva hrubého drceného vel. 8-16 mm plochy do 100 m2 tl 80 mm</t>
  </si>
  <si>
    <t>2*3,5*2,4</t>
  </si>
  <si>
    <t>564720012</t>
  </si>
  <si>
    <t>Podklad z kameniva hrubého drceného vel. 8-22 mm plochy přes 100 m2 tl 90 mm</t>
  </si>
  <si>
    <t>564760111</t>
  </si>
  <si>
    <t>Podklad z kameniva hrubého drceného vel. 16-32 mm plochy přes 100 m2 tl 200 mm</t>
  </si>
  <si>
    <t>463,13</t>
  </si>
  <si>
    <t>564851011</t>
  </si>
  <si>
    <t>Podklad ze štěrkodrtě ŠD plochy do 100 m2 tl 150 mm</t>
  </si>
  <si>
    <t>4681,7</t>
  </si>
  <si>
    <t>6192,12</t>
  </si>
  <si>
    <t>565155121</t>
  </si>
  <si>
    <t>Asfaltový beton vrstva podkladní ACP 16 (obalované kamenivo OKS) tl 70 mm š přes 3 m</t>
  </si>
  <si>
    <t>856,68+137,18</t>
  </si>
  <si>
    <t>571907118</t>
  </si>
  <si>
    <t>Posyp krytu kamenivem drceným frakce 0/4  přes 65 do 70 kg/m2</t>
  </si>
  <si>
    <t>463,13*1,035</t>
  </si>
  <si>
    <t>573111111</t>
  </si>
  <si>
    <t>Postřik živičný infiltrační s posypem z asfaltu množství 0,60 kg/m2</t>
  </si>
  <si>
    <t>993,86</t>
  </si>
  <si>
    <t>573211107</t>
  </si>
  <si>
    <t>Postřik živičný spojovací z asfaltu v množství 0,30 kg/m2</t>
  </si>
  <si>
    <t>993,86+4</t>
  </si>
  <si>
    <t>577134121</t>
  </si>
  <si>
    <t>Asfaltový beton vrstva obrusná ACO 11 (ABS) tř. I tl 40 mm š přes 3 m z nemodifikovaného asfaltu</t>
  </si>
  <si>
    <t>591111111</t>
  </si>
  <si>
    <t>Kladení dlažby z kostek velkých z kamene do lože z kameniva těženého tl 50 mm</t>
  </si>
  <si>
    <t>94,07</t>
  </si>
  <si>
    <t>58381008</t>
  </si>
  <si>
    <t>kostka štípaná dlažební žula velká 15/17</t>
  </si>
  <si>
    <t>94,07*1,01 "Přepočtené koeficientem množství</t>
  </si>
  <si>
    <t>594511111</t>
  </si>
  <si>
    <t>Dlažba z lomového kamene s provedením lože z betonu</t>
  </si>
  <si>
    <t>596211113</t>
  </si>
  <si>
    <t>Kladení zámkové dlažby komunikací pro pěší ručně tl 60 mm skupiny A pl přes 300 m2</t>
  </si>
  <si>
    <t>59245018</t>
  </si>
  <si>
    <t>dlažba tvar obdélník betonová 200x100x60mm přírodní</t>
  </si>
  <si>
    <t>897,4*1,02</t>
  </si>
  <si>
    <t>59245019</t>
  </si>
  <si>
    <t>dlažba tvar obdélník betonová pro nevidomé 200x100x60mm přírodní</t>
  </si>
  <si>
    <t>18,44*1,02</t>
  </si>
  <si>
    <t>596212213</t>
  </si>
  <si>
    <t>Kladení zámkové dlažby pozemních komunikací ručně tl 80 mm skupiny A pl přes 300 m2</t>
  </si>
  <si>
    <t>2458+944+3,87</t>
  </si>
  <si>
    <t>59245039</t>
  </si>
  <si>
    <t>dlažba plošná betonová vegetační 300x150x80mm přírodní</t>
  </si>
  <si>
    <t>944*1,02</t>
  </si>
  <si>
    <t>59245029</t>
  </si>
  <si>
    <t>dlažba tvar obdélník betonová300x150x80mm přírodní</t>
  </si>
  <si>
    <t>59245226</t>
  </si>
  <si>
    <t>dlažba tvar obdélník betonová pro nevidomé 200x100x80mm barevná</t>
  </si>
  <si>
    <t>599632111</t>
  </si>
  <si>
    <t>Vyplnění spár dlažby z lomového kamene MC se zatřením</t>
  </si>
  <si>
    <t>631311117</t>
  </si>
  <si>
    <t>Mazanina tl přes 50 do 80 mm z betonu prostého bez zvýšených nároků na prostředí tř. C 30/37</t>
  </si>
  <si>
    <t>3*4*0,3*0,08</t>
  </si>
  <si>
    <t>915241111</t>
  </si>
  <si>
    <t>Bezpečnostní barevný povrch vozovek červený pro podklad asfaltový</t>
  </si>
  <si>
    <t>856,68</t>
  </si>
  <si>
    <t>871260310</t>
  </si>
  <si>
    <t>Montáž kanalizačního potrubí hladkého plnostěnného SN 10 z polypropylenu DN 100</t>
  </si>
  <si>
    <t>20*2,2</t>
  </si>
  <si>
    <t>28617001</t>
  </si>
  <si>
    <t>trubka kanalizační PP plnostěnná třívrstvá DN 100x1000mm SN10</t>
  </si>
  <si>
    <t>44*1,015 "Přepočtené koeficientem množství</t>
  </si>
  <si>
    <t>871350320</t>
  </si>
  <si>
    <t>Montáž kanalizačního potrubí hladkého plnostěnného SN 12 z polypropylenu DN 200</t>
  </si>
  <si>
    <t>PPL.M2001</t>
  </si>
  <si>
    <t>PP MASTER trubka SN12 DN200x1m odpadní plnostěné potrubí (použití UD) z PP</t>
  </si>
  <si>
    <t>877260310</t>
  </si>
  <si>
    <t>Montáž kolen na kanalizačním potrubí z PP trub hladkých plnostěnných DN 100</t>
  </si>
  <si>
    <t>28611874</t>
  </si>
  <si>
    <t>koleno kanalizační s hrdlem PP 110x45° SN10</t>
  </si>
  <si>
    <t>877350320</t>
  </si>
  <si>
    <t>Montáž odboček na kanalizačním potrubí z PP trub hladkých plnostěnných DN 200</t>
  </si>
  <si>
    <t>PPL.MKGEA200100</t>
  </si>
  <si>
    <t>PP MASTER odbočka 45° DN200x100 tvarovka k plnostěnému odpanímu potrubí z PP (použití UD)</t>
  </si>
  <si>
    <t>894812003.WVN</t>
  </si>
  <si>
    <t>Revizní a čistící šachta BASIC z PP šachtové dno DN 400/150 pravý a levý přítok</t>
  </si>
  <si>
    <t>894812031</t>
  </si>
  <si>
    <t>Revizní a čistící šachta z PP DN 400 šachtová roura korugovaná bez hrdla světlé hloubky 1000 mm</t>
  </si>
  <si>
    <t>28655317</t>
  </si>
  <si>
    <t>poklop šachtový litinový D400 bez odvětrání d 470mm s litinovým rámem a betonovým prstencem systému drenážních šachet pro liniové stavby</t>
  </si>
  <si>
    <t>895941311</t>
  </si>
  <si>
    <t>Zřízení vpusti kanalizační uliční z betonových dílců typ UVB-50</t>
  </si>
  <si>
    <t>59223852</t>
  </si>
  <si>
    <t>dno pro uliční vpusť s kalovou prohlubní betonové 450x300x50mm</t>
  </si>
  <si>
    <t>59223858</t>
  </si>
  <si>
    <t>skruž pro uliční vpusť horní betonová 450x570x50mm</t>
  </si>
  <si>
    <t>592238588</t>
  </si>
  <si>
    <t>skruž betonová pro uliční vpusť horní TBV-Q 450/570/5d</t>
  </si>
  <si>
    <t>59223862</t>
  </si>
  <si>
    <t>skruž pro uliční vpusť středová betonová 450x295x50mm</t>
  </si>
  <si>
    <t>592238589</t>
  </si>
  <si>
    <t>skruž betonová pro uliční vpusť středová TBV-Q 450/570/6d, 45x19,5x5 cm</t>
  </si>
  <si>
    <t>899211111</t>
  </si>
  <si>
    <t>Osazení mříží s rámem hmotnosti do 50 kg</t>
  </si>
  <si>
    <t>28661787</t>
  </si>
  <si>
    <t>mříž šachtová dešťová litinová dešťová  DN 425 pro třídu zatížení D400 čtverec</t>
  </si>
  <si>
    <t>592238750</t>
  </si>
  <si>
    <t>koš pozink. D1 DIN 4052, nízký, pro rám 500/300</t>
  </si>
  <si>
    <t>R895.1</t>
  </si>
  <si>
    <t>Zřízení dvorní vpusti 300x300 mm s obetonováním, včetně litinového rámu</t>
  </si>
  <si>
    <t>R895.2</t>
  </si>
  <si>
    <t>Zřízení vsakovacího bloku 3x2,4x1,2 m, vč. dodávky, s uložením na geotexitil</t>
  </si>
  <si>
    <t>912112119</t>
  </si>
  <si>
    <t>Montáž sloupku zahrazovacího pevného</t>
  </si>
  <si>
    <t>74910189</t>
  </si>
  <si>
    <t>sloupek parkovací pevný D60x800mm šedý komaxit základní k zabetonování</t>
  </si>
  <si>
    <t>914111111</t>
  </si>
  <si>
    <t>Montáž svislé dopravní značky do velikosti 1 m2 objímkami na sloupek nebo konzolu</t>
  </si>
  <si>
    <t>40445625</t>
  </si>
  <si>
    <t>informativní značky provozní IP8, IP9, IP11-IP13 500x700mm</t>
  </si>
  <si>
    <t>40445647</t>
  </si>
  <si>
    <t>dodatkové tabulky E1, E2a,b , E6, E9, E10 E12c, E17 500x500mm</t>
  </si>
  <si>
    <t>40445649</t>
  </si>
  <si>
    <t>dodatkové tabulky E3-E5, E8, E14-E16 500x150mm</t>
  </si>
  <si>
    <t>40445655</t>
  </si>
  <si>
    <t>informativní značky zónové IZ6, IZ7 1000x1500mm</t>
  </si>
  <si>
    <t>914511112</t>
  </si>
  <si>
    <t>Montáž sloupku dopravních značek délky do 3,5 m s betonovým základem a patkou</t>
  </si>
  <si>
    <t>40445225</t>
  </si>
  <si>
    <t>sloupek pro dopravní značku Zn D 60mm v 3,5m</t>
  </si>
  <si>
    <t>40445240</t>
  </si>
  <si>
    <t>patka pro sloupek Al D 60mm</t>
  </si>
  <si>
    <t>40445253</t>
  </si>
  <si>
    <t>víčko plastové na sloupek D 60mm</t>
  </si>
  <si>
    <t>40445256</t>
  </si>
  <si>
    <t>svorka upínací na sloupek dopravní značky D 60mm</t>
  </si>
  <si>
    <t>915111111</t>
  </si>
  <si>
    <t>Vodorovné dopravní značení dělící čáry souvislé š 125 mm základní bílá barva</t>
  </si>
  <si>
    <t>2*240+100</t>
  </si>
  <si>
    <t>915131111</t>
  </si>
  <si>
    <t>Vodorovné dopravní značení přechody pro chodce, šipky, symboly základní bílá barva</t>
  </si>
  <si>
    <t>915611111</t>
  </si>
  <si>
    <t>Předznačení vodorovného liniového značení</t>
  </si>
  <si>
    <t>916131213</t>
  </si>
  <si>
    <t>Osazení silničního obrubníku betonového stojatého s boční opěrou do lože z betonu prostého</t>
  </si>
  <si>
    <t>78,4+311,7+20</t>
  </si>
  <si>
    <t>59217031</t>
  </si>
  <si>
    <t>obrubník betonový silniční 1000x150x250mm</t>
  </si>
  <si>
    <t>78,4*1,02</t>
  </si>
  <si>
    <t>59217032</t>
  </si>
  <si>
    <t>obrubník betonový silniční 1000x150x150mm</t>
  </si>
  <si>
    <t>311,7*1,02</t>
  </si>
  <si>
    <t>59217030</t>
  </si>
  <si>
    <t>obrubník betonový silniční přechodový 1000x150x150-250mm</t>
  </si>
  <si>
    <t>20*1,02</t>
  </si>
  <si>
    <t>916132112</t>
  </si>
  <si>
    <t>Osazení obruby z betonové přídlažby bez boční opěry do lože z betonu prostého</t>
  </si>
  <si>
    <t>100+141</t>
  </si>
  <si>
    <t>59245020.1</t>
  </si>
  <si>
    <t>dlažba tvar obdélník betonová 200x100x80mm přírodní</t>
  </si>
  <si>
    <t>241*0,10*1,02</t>
  </si>
  <si>
    <t>340,6+641,4</t>
  </si>
  <si>
    <t>59217036</t>
  </si>
  <si>
    <t>obrubník betonový parkový přírodní 500x80x250mm</t>
  </si>
  <si>
    <t>641,4*1,02</t>
  </si>
  <si>
    <t>59217017</t>
  </si>
  <si>
    <t>obrubník betonový chodníkový 1000x100x250mm</t>
  </si>
  <si>
    <t>340,6*1,02</t>
  </si>
  <si>
    <t>916241213</t>
  </si>
  <si>
    <t>Osazení obrubníku kamenného stojatého s boční opěrou do lože z betonu prostého</t>
  </si>
  <si>
    <t>5*4*1,42+4*2*1,42</t>
  </si>
  <si>
    <t>58380374</t>
  </si>
  <si>
    <t>obrubník kamenný žulový přímý 1000x120x250mm</t>
  </si>
  <si>
    <t>39,76*1,02 "Přepočtené koeficientem množství</t>
  </si>
  <si>
    <t>919732211</t>
  </si>
  <si>
    <t>Styčná spára napojení nového živičného povrchu na stávající za tepla š 15 mm hl 25 mm s prořezáním</t>
  </si>
  <si>
    <t>919735111</t>
  </si>
  <si>
    <t>Řezání stávajícího živičného krytu hl do 50 mm</t>
  </si>
  <si>
    <t>919735112</t>
  </si>
  <si>
    <t>Řezání stávajícího živičného krytu hl přes 50 do 100 mm</t>
  </si>
  <si>
    <t>935112111</t>
  </si>
  <si>
    <t>Osazení příkopového žlabu do betonu tl 100 mm z betonových tvárnic š 500 mm</t>
  </si>
  <si>
    <t>75,4-8*0,6+123,6-12*0,6</t>
  </si>
  <si>
    <t>59227053</t>
  </si>
  <si>
    <t>žlabovka příkopová betonová 300x500x80mm</t>
  </si>
  <si>
    <t>935113111</t>
  </si>
  <si>
    <t>Osazení odvodňovacího polymerbetonového žlabu s krycím roštem šířky do 200 mm</t>
  </si>
  <si>
    <t>6+24</t>
  </si>
  <si>
    <t>59227006</t>
  </si>
  <si>
    <t>žlab odvodňovací z polymerbetonu se spádem dna 0,5% 130x155/160mm</t>
  </si>
  <si>
    <t>966006211</t>
  </si>
  <si>
    <t>Odstranění svislých dopravních značek ze sloupů, sloupků nebo konzol</t>
  </si>
  <si>
    <t>997013875</t>
  </si>
  <si>
    <t>Poplatek za uložení stavebního odpadu na recyklační skládce (skládkovné) asfaltového bez obsahu dehtu zatříděného do Katalogu odpadů pod kódem 17 03 02</t>
  </si>
  <si>
    <t>297,726+12,621</t>
  </si>
  <si>
    <t>1753,152</t>
  </si>
  <si>
    <t>310,347*16+1442,805*2</t>
  </si>
  <si>
    <t>998225111</t>
  </si>
  <si>
    <t>Přesun hmot pro pozemní komunikace s krytem z kamene, monolitickým betonovým nebo živičným</t>
  </si>
  <si>
    <t>711161273</t>
  </si>
  <si>
    <t>Provedení izolace proti zemní vlhkosti svislé z nopové fólie</t>
  </si>
  <si>
    <t>296*0,3</t>
  </si>
  <si>
    <t>28323005</t>
  </si>
  <si>
    <t>fólie profilovaná (nopová) drenážní HDPE s výškou nopů 8mm</t>
  </si>
  <si>
    <t>88,8*1,221 "Přepočtené koeficientem množství</t>
  </si>
  <si>
    <t>711161383</t>
  </si>
  <si>
    <t>Izolace proti zemní vlhkosti nopovou fólií ukončení horní lištou</t>
  </si>
  <si>
    <t>125+75+19+77</t>
  </si>
  <si>
    <t>721263104</t>
  </si>
  <si>
    <t>Klapka zpětná polypropylen PP s automatickým uzávěrem DN 200</t>
  </si>
  <si>
    <t>429172111</t>
  </si>
  <si>
    <t>Výroba ocelových prvků svařovaných do 100 kg</t>
  </si>
  <si>
    <t>654+65</t>
  </si>
  <si>
    <t>13611218</t>
  </si>
  <si>
    <t>plech ocelový hladký jakost S235JR tl 5mm tabule</t>
  </si>
  <si>
    <t>0,654*1,02</t>
  </si>
  <si>
    <t>13021017</t>
  </si>
  <si>
    <t>tyč ocelová žebírková jakost BSt 500S (10 505) výztuž do betonu D 20mm</t>
  </si>
  <si>
    <t>104,8/2*0,5*0,00247*1,02</t>
  </si>
  <si>
    <t>429172111.2</t>
  </si>
  <si>
    <t>0,75</t>
  </si>
  <si>
    <t>13010218</t>
  </si>
  <si>
    <t>tyč ocelová plochá jakost S235JR (11 375) 50x5mm</t>
  </si>
  <si>
    <t>(36*0,85+2*4+2*0,05)*0,05*0,005*7,8</t>
  </si>
  <si>
    <t>767995114</t>
  </si>
  <si>
    <t>Montáž atypických zámečnických konstrukcí hmotnosti do 50 kg</t>
  </si>
  <si>
    <t>Montáž zábradlí ocelového zabetonovaného</t>
  </si>
  <si>
    <t>789</t>
  </si>
  <si>
    <t>Povrchové úpravy ocelových konstrukcí a technologických zařízení</t>
  </si>
  <si>
    <t>628613611</t>
  </si>
  <si>
    <t>Žárové zinkování ponorem dílů ocelových konstrukcí</t>
  </si>
  <si>
    <t>719+75</t>
  </si>
  <si>
    <t>VRN</t>
  </si>
  <si>
    <t>Vedlejší rozpočtové náklady</t>
  </si>
  <si>
    <t>VRN4</t>
  </si>
  <si>
    <t>Inženýrská činnost</t>
  </si>
  <si>
    <t>043194000</t>
  </si>
  <si>
    <t>Hutnící zkoušky</t>
  </si>
  <si>
    <t>VRN9</t>
  </si>
  <si>
    <t>Ostatní náklady</t>
  </si>
  <si>
    <t>R094103110</t>
  </si>
  <si>
    <t>VN - Náklady spojené se zprovozněním části díla pro předčasné užívání veřejností</t>
  </si>
  <si>
    <t>1024</t>
  </si>
  <si>
    <t>-597878249</t>
  </si>
  <si>
    <t>300 - SO 300  Terénní a sadové úpravy</t>
  </si>
  <si>
    <t>SAD.01 - Příprava pozemku:</t>
  </si>
  <si>
    <t>SAD.02 - JTÚ</t>
  </si>
  <si>
    <t>SAD.03 - Výsadba dřevin:</t>
  </si>
  <si>
    <t xml:space="preserve">    SAD.031 - Stromy:</t>
  </si>
  <si>
    <t xml:space="preserve">    SAD.032 - Keře:</t>
  </si>
  <si>
    <t>SAD.04 - Založení trávníku výsevem</t>
  </si>
  <si>
    <t>SAD.05 - Zpevněná plocha parkoviště - zatravňovací dlaždice</t>
  </si>
  <si>
    <t>SAD.06 - Zpevněná plocha - mlatové cesty</t>
  </si>
  <si>
    <t>SAD.07 - Předběžné náklady na následnou péči o výsadby</t>
  </si>
  <si>
    <t>SAD.01</t>
  </si>
  <si>
    <t>Příprava pozemku:</t>
  </si>
  <si>
    <t>SAD-101</t>
  </si>
  <si>
    <t>Vytyčení plochy dle DPS</t>
  </si>
  <si>
    <t>SAD-102</t>
  </si>
  <si>
    <t>Zpracování údajů</t>
  </si>
  <si>
    <t>SAD-103</t>
  </si>
  <si>
    <t>Ověření inženýrských sítí</t>
  </si>
  <si>
    <t>SAD.02</t>
  </si>
  <si>
    <t>JTÚ</t>
  </si>
  <si>
    <t>SAD-201</t>
  </si>
  <si>
    <t>Rozprostření ornice (v tloušťce 200 mm)</t>
  </si>
  <si>
    <t>SAD-202</t>
  </si>
  <si>
    <t>Dodání křemičitý přírodní písek</t>
  </si>
  <si>
    <t>SAD-203</t>
  </si>
  <si>
    <t>Dodání kompostu</t>
  </si>
  <si>
    <t>SAD-204</t>
  </si>
  <si>
    <t>Namíchání substrátu</t>
  </si>
  <si>
    <t>SAD.03</t>
  </si>
  <si>
    <t>Výsadba dřevin:</t>
  </si>
  <si>
    <t>SAD-301</t>
  </si>
  <si>
    <t>Výsadba listnatého keře</t>
  </si>
  <si>
    <t>SAD-302</t>
  </si>
  <si>
    <t>Výsadba listnatého stromu, ok 12-14 cm (alejový strom); s balem</t>
  </si>
  <si>
    <t>SAD-303</t>
  </si>
  <si>
    <t>Výsadba listnatého stromu, ok 14-16 cm (alejový strom), vícekmen; s balem / výsadba vícekmenu do výšky 3 m nebo pyramidy</t>
  </si>
  <si>
    <t>SAD.031</t>
  </si>
  <si>
    <t>Stromy:</t>
  </si>
  <si>
    <t>M-SAD.01</t>
  </si>
  <si>
    <t>Tilia cordata  'Böhlje' - lípa srdčitá</t>
  </si>
  <si>
    <t>M-SAD.02</t>
  </si>
  <si>
    <t>Betula pendula - bříza bělokorá</t>
  </si>
  <si>
    <t>M-SAD.03</t>
  </si>
  <si>
    <t>Betula pendula - bříza bělokorá, vícekmen</t>
  </si>
  <si>
    <t>M-SAD.04</t>
  </si>
  <si>
    <t>Acer campestre - javor babyka 'Elsrijk'</t>
  </si>
  <si>
    <t>SAD.032</t>
  </si>
  <si>
    <t>Keře:</t>
  </si>
  <si>
    <t>M-SAD.08</t>
  </si>
  <si>
    <t>Cornus alba 'Sibirica' - svída bílá</t>
  </si>
  <si>
    <t>M-SAD.09</t>
  </si>
  <si>
    <t>Cornus mas - svída dřín</t>
  </si>
  <si>
    <t>M-SAD.10</t>
  </si>
  <si>
    <t>Sambucus nigra - bez černý</t>
  </si>
  <si>
    <t>M-SAD.11</t>
  </si>
  <si>
    <t>Salix repens 'Nitida' - vrba plazivá</t>
  </si>
  <si>
    <t>SAD-304</t>
  </si>
  <si>
    <t>Instalace protikořenových clon u inženýrských sítí</t>
  </si>
  <si>
    <t>SAD.04</t>
  </si>
  <si>
    <t>Založení trávníku výsevem</t>
  </si>
  <si>
    <t>SAD-401</t>
  </si>
  <si>
    <t>Založení trávníku s výsevem - zatěžovaný pochozí, včetně chemického odplevelení a obdělání půdy, hnojení, zavlečení a válení v rovině</t>
  </si>
  <si>
    <t>SAD-402</t>
  </si>
  <si>
    <t>Založení trávníku s výsevem květnatá louka včetně modelace terénu</t>
  </si>
  <si>
    <t>SAD-403</t>
  </si>
  <si>
    <t>Plastový obrubník - ohraničení ploch s výsevem květnatá louka</t>
  </si>
  <si>
    <t>SAD-404</t>
  </si>
  <si>
    <t>SAD-405</t>
  </si>
  <si>
    <t>Dosev, úprava narušeného trávníku - výsev parkový</t>
  </si>
  <si>
    <t>SAD.05</t>
  </si>
  <si>
    <t>Zpevněná plocha parkoviště - zatravňovací dlaždice</t>
  </si>
  <si>
    <t>SAD-501</t>
  </si>
  <si>
    <t>Vegetační vrstva s osivem pro zatravňovací dlažbu</t>
  </si>
  <si>
    <t>SAD.06</t>
  </si>
  <si>
    <t>Zpevněná plocha - mlatové cesty</t>
  </si>
  <si>
    <t>SAD-601</t>
  </si>
  <si>
    <t>Materiál skladby mlatového povrchu</t>
  </si>
  <si>
    <t>SAD.07</t>
  </si>
  <si>
    <t>Předběžné náklady na následnou péči o výsadby</t>
  </si>
  <si>
    <t>SAD-701</t>
  </si>
  <si>
    <t>SAD-702</t>
  </si>
  <si>
    <t>Zálivka rostlin, keřů, stromů 3x během 6ti týdnů</t>
  </si>
  <si>
    <t>SAD-703</t>
  </si>
  <si>
    <t>SAD-704</t>
  </si>
  <si>
    <t>Zapískování travnatých ploch v rovině</t>
  </si>
  <si>
    <t>SAD-707</t>
  </si>
  <si>
    <t>Zdravotní řez</t>
  </si>
  <si>
    <t>SAD-708</t>
  </si>
  <si>
    <t>Lokální redukce</t>
  </si>
  <si>
    <t>SAD-709</t>
  </si>
  <si>
    <t>Výchovný řez</t>
  </si>
  <si>
    <t>401a - SO 400  Veřejná kanalizace</t>
  </si>
  <si>
    <t xml:space="preserve">      5 - Komunikace pozemní</t>
  </si>
  <si>
    <t>23-M - Montáže potrubí</t>
  </si>
  <si>
    <t>115101201</t>
  </si>
  <si>
    <t>Čerpání vody na dopravní výšku do 10 m průměrný přítok do 500 l/min</t>
  </si>
  <si>
    <t>1288442550</t>
  </si>
  <si>
    <t>132251251</t>
  </si>
  <si>
    <t>Hloubení rýh nezapažených š do 2000 mm v hornině třídy těžitelnosti I skupiny 3 objem do 20 m3 strojně</t>
  </si>
  <si>
    <t>2126843364</t>
  </si>
  <si>
    <t>132254104</t>
  </si>
  <si>
    <t>Hloubení rýh zapažených š do 800 mm v hornině třídy těžitelnosti I skupiny 3 objem přes 100 m3 strojně</t>
  </si>
  <si>
    <t>-1972422692</t>
  </si>
  <si>
    <t>141721213</t>
  </si>
  <si>
    <t>Řízený zemní protlak délky do 50 m hl do 6 m se zatažením potrubí průměru vrtu přes 110 do 140 mm v hornině třídy těžitelnosti I a II skupiny 1 až 4</t>
  </si>
  <si>
    <t>1640409594</t>
  </si>
  <si>
    <t>28613571</t>
  </si>
  <si>
    <t>potrubí dvouvrstvé PE100 RC SDR17 125x7,4 dl 100m</t>
  </si>
  <si>
    <t>471945229</t>
  </si>
  <si>
    <t>151811131</t>
  </si>
  <si>
    <t>Osazení pažicího boxu hl výkopu do 4 m š do 1,2 m</t>
  </si>
  <si>
    <t>-2064088688</t>
  </si>
  <si>
    <t>151811231</t>
  </si>
  <si>
    <t>Odstranění pažicího boxu hl výkopu do 4 m š do 1,2 m</t>
  </si>
  <si>
    <t>332296619</t>
  </si>
  <si>
    <t>162751117</t>
  </si>
  <si>
    <t>Vodorovné přemístění přes 9 000 do 10000 m výkopku/sypaniny z horniny třídy těžitelnosti I skupiny 1 až 3</t>
  </si>
  <si>
    <t>2073132041</t>
  </si>
  <si>
    <t>171201221</t>
  </si>
  <si>
    <t>Poplatek za uložení na skládce (skládkovné) zeminy a kamení kód odpadu 17 05 04</t>
  </si>
  <si>
    <t>-1513545203</t>
  </si>
  <si>
    <t>-1798874428</t>
  </si>
  <si>
    <t>1613482308</t>
  </si>
  <si>
    <t>58344171</t>
  </si>
  <si>
    <t>štěrkodrť frakce 0/32</t>
  </si>
  <si>
    <t>-1039599755</t>
  </si>
  <si>
    <t>175151101</t>
  </si>
  <si>
    <t>Obsypání potrubí strojně sypaninou bez prohození, uloženou do 3 m</t>
  </si>
  <si>
    <t>-1741432164</t>
  </si>
  <si>
    <t>58331200</t>
  </si>
  <si>
    <t>štěrkopísek netříděný</t>
  </si>
  <si>
    <t>1417212499</t>
  </si>
  <si>
    <t>451573111</t>
  </si>
  <si>
    <t>Lože pod potrubí otevřený výkop ze štěrkopísku</t>
  </si>
  <si>
    <t>565955383</t>
  </si>
  <si>
    <t>R4-0001</t>
  </si>
  <si>
    <t>Obnova MK Nábřežní po zřízení RŠ1 ve skladbě ACO 60 +ACL 50 + ŠD150 + ŠD 200 mm</t>
  </si>
  <si>
    <t>-1862441944</t>
  </si>
  <si>
    <t>871241211</t>
  </si>
  <si>
    <t>Montáž potrubí z PE100 SDR 11 otevřený výkop svařovaných elektrotvarovkou D 90 x 8,2 mm</t>
  </si>
  <si>
    <t>170846094</t>
  </si>
  <si>
    <t>28613556</t>
  </si>
  <si>
    <t>potrubí dvouvrstvé PE100 RC SDR11 90x8,2 dl 12m</t>
  </si>
  <si>
    <t>2097287440</t>
  </si>
  <si>
    <t>877241101</t>
  </si>
  <si>
    <t>Montáž elektrospojek na vodovodním potrubí z PE trub d 90</t>
  </si>
  <si>
    <t>-250547615</t>
  </si>
  <si>
    <t>28615974</t>
  </si>
  <si>
    <t>elektrospojka SDR11 PE 100 PN16 D 90mm (případně tvarovka)</t>
  </si>
  <si>
    <t>452707220</t>
  </si>
  <si>
    <t>28653135</t>
  </si>
  <si>
    <t>nákružek lemový PE 100 SDR11 90mm</t>
  </si>
  <si>
    <t>-1956840868</t>
  </si>
  <si>
    <t>877241113</t>
  </si>
  <si>
    <t>Montáž elektro T-kusů na vodovodním potrubí z PE trub d 90</t>
  </si>
  <si>
    <t>1554952959</t>
  </si>
  <si>
    <t>28614960</t>
  </si>
  <si>
    <t>elektrotvarovka T-kus rovnoramenný PE 100 PN16 D 90mm</t>
  </si>
  <si>
    <t>-1663173391</t>
  </si>
  <si>
    <t>877241118</t>
  </si>
  <si>
    <t>Montáž elektrozáslepek na vodovodním potrubí z PE trub d 90</t>
  </si>
  <si>
    <t>-1938640585</t>
  </si>
  <si>
    <t>28615025</t>
  </si>
  <si>
    <t>elektrozáslepka SDR11 PE 100 PN16 D 90mm KIT</t>
  </si>
  <si>
    <t>859983089</t>
  </si>
  <si>
    <t>892241111</t>
  </si>
  <si>
    <t>Tlaková zkouška vodou potrubí DN do 80</t>
  </si>
  <si>
    <t>175385960</t>
  </si>
  <si>
    <t>892372111</t>
  </si>
  <si>
    <t>Zabezpečení konců potrubí DN do 300 při tlakových zkouškách vodou</t>
  </si>
  <si>
    <t>610742266</t>
  </si>
  <si>
    <t>894411131</t>
  </si>
  <si>
    <t>Zřízení šachet kanalizačních z betonových dílců na potrubí DN přes 300 do 400 dno beton tř. C 25/30</t>
  </si>
  <si>
    <t>1916757829</t>
  </si>
  <si>
    <t>59224043</t>
  </si>
  <si>
    <t>dno betonové šachtové DN 400 kameninový žlab i nástupnice 100x88,5x23cm</t>
  </si>
  <si>
    <t>1321237439</t>
  </si>
  <si>
    <t>59224130</t>
  </si>
  <si>
    <t>deska betonová přechodová pro tlak kola 5kN 62,5x20x9cm</t>
  </si>
  <si>
    <t>1241549805</t>
  </si>
  <si>
    <t>59224011</t>
  </si>
  <si>
    <t>prstenec šachtový vyrovnávací betonový 625x100x60mm</t>
  </si>
  <si>
    <t>-727505462</t>
  </si>
  <si>
    <t>899311114</t>
  </si>
  <si>
    <t>Osazení poklopů s rámem hmotnosti přes 150 kg</t>
  </si>
  <si>
    <t>-970942774</t>
  </si>
  <si>
    <t>55241014</t>
  </si>
  <si>
    <t>poklop šachtový třída D400, kruhový rám 785, vstup 600mm, bez ventilace</t>
  </si>
  <si>
    <t>973470041</t>
  </si>
  <si>
    <t>899721111</t>
  </si>
  <si>
    <t>Signalizační vodič DN do 150 mm na potrubí</t>
  </si>
  <si>
    <t>1808209603</t>
  </si>
  <si>
    <t>899722113</t>
  </si>
  <si>
    <t>Krytí potrubí z plastů výstražnou fólií z PVC 34cm</t>
  </si>
  <si>
    <t>748816037</t>
  </si>
  <si>
    <t>989882233</t>
  </si>
  <si>
    <t>Typová čerpací stanice se 2 čerpadly pro vysokou hladinu podzemní vody D+M</t>
  </si>
  <si>
    <t>1080479533</t>
  </si>
  <si>
    <t>989882234</t>
  </si>
  <si>
    <t>Proplachovací souprava přírubová přímá DN 50 D+M</t>
  </si>
  <si>
    <t>1590361581</t>
  </si>
  <si>
    <t>998276101</t>
  </si>
  <si>
    <t>Přesun hmot pro trubní vedení z trub z plastických hmot otevřený výkop</t>
  </si>
  <si>
    <t>-756882696</t>
  </si>
  <si>
    <t>23-M</t>
  </si>
  <si>
    <t>Montáže potrubí</t>
  </si>
  <si>
    <t>230202072</t>
  </si>
  <si>
    <t>Nasunutí potrubní sekce plastové průměru přes 63 do 110 mm do chráničky</t>
  </si>
  <si>
    <t>1543870334</t>
  </si>
  <si>
    <t>401b - SO 400 Areálová kanalizace</t>
  </si>
  <si>
    <t>-1787303773</t>
  </si>
  <si>
    <t>-1456542068</t>
  </si>
  <si>
    <t>1698739195</t>
  </si>
  <si>
    <t>167455996</t>
  </si>
  <si>
    <t>1663078784</t>
  </si>
  <si>
    <t>-422266985</t>
  </si>
  <si>
    <t>-1109387391</t>
  </si>
  <si>
    <t>-2132822090</t>
  </si>
  <si>
    <t>2057494154</t>
  </si>
  <si>
    <t>-149598411</t>
  </si>
  <si>
    <t>1313178507</t>
  </si>
  <si>
    <t>871171211</t>
  </si>
  <si>
    <t>Montáž potrubí z PE100 SDR 11 otevřený výkop svařovaných elektrotvarovkou D 40 x 3,7 mm</t>
  </si>
  <si>
    <t>1720006131</t>
  </si>
  <si>
    <t>28613171</t>
  </si>
  <si>
    <t>trubka vodovodní PE100 SDR11 se signalizační vrstvou 40x3,7mm</t>
  </si>
  <si>
    <t>-683435885</t>
  </si>
  <si>
    <t>871181211</t>
  </si>
  <si>
    <t>Montáž potrubí z PE100 SDR 11 otevřený výkop svařovaných elektrotvarovkou D 50 x 4,6 mm</t>
  </si>
  <si>
    <t>-1489701950</t>
  </si>
  <si>
    <t>28613172</t>
  </si>
  <si>
    <t>trubka vodovodní PE100 SDR11 se signalizační vrstvou 50x4,6mm</t>
  </si>
  <si>
    <t>1424342126</t>
  </si>
  <si>
    <t>871211211</t>
  </si>
  <si>
    <t>Montáž potrubí z PE100 SDR 11 otevřený výkop svařovaných elektrotvarovkou D 63 x 5,8 mm</t>
  </si>
  <si>
    <t>195374526</t>
  </si>
  <si>
    <t>28613173</t>
  </si>
  <si>
    <t>trubka vodovodní PE100 SDR11 se signalizační vrstvou 63x5,8mm</t>
  </si>
  <si>
    <t>907229033</t>
  </si>
  <si>
    <t>871315231</t>
  </si>
  <si>
    <t>Kanalizační potrubí z tvrdého PVC jednovrstvé tuhost třídy SN10 DN 160</t>
  </si>
  <si>
    <t>2025060895</t>
  </si>
  <si>
    <t>877171101</t>
  </si>
  <si>
    <t>Montáž elektrospojek na vodovodním potrubí z PE trub d 40</t>
  </si>
  <si>
    <t>393200082</t>
  </si>
  <si>
    <t>28615970</t>
  </si>
  <si>
    <t>elektrospojka SDR11 PE 100 PN16 D 40mm</t>
  </si>
  <si>
    <t>1382419050</t>
  </si>
  <si>
    <t>877181101</t>
  </si>
  <si>
    <t>Montáž elektrospojek na vodovodním potrubí z PE trub d 50</t>
  </si>
  <si>
    <t>-1952439325</t>
  </si>
  <si>
    <t>28615971</t>
  </si>
  <si>
    <t>elektrospojka SDR11 PE 100 PN16 D 50mm</t>
  </si>
  <si>
    <t>1000727019</t>
  </si>
  <si>
    <t>891181112</t>
  </si>
  <si>
    <t>Montáž vodovodních šoupátek otevřený výkop DN 40</t>
  </si>
  <si>
    <t>-947064986</t>
  </si>
  <si>
    <t>42221300</t>
  </si>
  <si>
    <t>šoupátko pitná voda litina GGG 50 krátká stavební dl PN10/16 DN 40x140mm</t>
  </si>
  <si>
    <t>355616695</t>
  </si>
  <si>
    <t>891211112</t>
  </si>
  <si>
    <t>Montáž vodovodních šoupátek otevřený výkop DN 50</t>
  </si>
  <si>
    <t>-213506912</t>
  </si>
  <si>
    <t>42221301</t>
  </si>
  <si>
    <t>šoupátko pitná voda litina GGG 50 krátká stavební dl PN10/16 DN 50x150mm</t>
  </si>
  <si>
    <t>-1503361784</t>
  </si>
  <si>
    <t>899401112</t>
  </si>
  <si>
    <t>Osazení poklopů litinových šoupátkových</t>
  </si>
  <si>
    <t>-2145517038</t>
  </si>
  <si>
    <t>42291352</t>
  </si>
  <si>
    <t>poklop litinový šoupátkový pro zemní soupravy osazení do terénu a do vozovky</t>
  </si>
  <si>
    <t>1348741304</t>
  </si>
  <si>
    <t>1578851495</t>
  </si>
  <si>
    <t>2129506136</t>
  </si>
  <si>
    <t>977221133</t>
  </si>
  <si>
    <t>Zrušení stávajících jímek 7 m3</t>
  </si>
  <si>
    <t>-32433679</t>
  </si>
  <si>
    <t>520627790</t>
  </si>
  <si>
    <t>501a - SO 500  Veřejný vodovod</t>
  </si>
  <si>
    <t>1 - Zemní práce</t>
  </si>
  <si>
    <t>4 - Vodorovné konstrukce</t>
  </si>
  <si>
    <t>5 - Komunikace pozemní</t>
  </si>
  <si>
    <t>8 - Trubní vedení</t>
  </si>
  <si>
    <t>9 - Ostatní konstrukce a práce, bourání</t>
  </si>
  <si>
    <t>998 - Přesun hmot</t>
  </si>
  <si>
    <t>113106023</t>
  </si>
  <si>
    <t>Rozebrání dlažeb při překopech komunikací pro pěší ze zámkové dlažby ručně</t>
  </si>
  <si>
    <t>201947726</t>
  </si>
  <si>
    <t>1253880525</t>
  </si>
  <si>
    <t>119150081</t>
  </si>
  <si>
    <t>-1287743901</t>
  </si>
  <si>
    <t>-215043830</t>
  </si>
  <si>
    <t>-1744846091</t>
  </si>
  <si>
    <t>-406563597</t>
  </si>
  <si>
    <t>1751232852</t>
  </si>
  <si>
    <t>-1363483483</t>
  </si>
  <si>
    <t>1978633629</t>
  </si>
  <si>
    <t>-2016900992</t>
  </si>
  <si>
    <t>2040177862</t>
  </si>
  <si>
    <t>-519827243</t>
  </si>
  <si>
    <t>572370112</t>
  </si>
  <si>
    <t>Vyspravení krytu komunikací po překopech pl do 15 m2 dlažbou drobnou do lože z kameniva</t>
  </si>
  <si>
    <t>-599605349</t>
  </si>
  <si>
    <t>857242122</t>
  </si>
  <si>
    <t>Montáž litinových tvarovek jednoosých přírubových otevřený výkop DN 80</t>
  </si>
  <si>
    <t>-766834560</t>
  </si>
  <si>
    <t>55254047</t>
  </si>
  <si>
    <t>koleno 90° s patkou přírubové litinové vodovodní N-kus PN10/40 DN 80</t>
  </si>
  <si>
    <t>-1653554822</t>
  </si>
  <si>
    <t>857313131</t>
  </si>
  <si>
    <t>Montáž litinových tvarovek odbočných hrdlových otevřený výkop s integrovaným těsněním DN 150</t>
  </si>
  <si>
    <t>-772732376</t>
  </si>
  <si>
    <t>55253521</t>
  </si>
  <si>
    <t>tvarovka přírubová litinová s přírubovou odbočkou,práškový epoxid tl 250µm T-kus DN 125/80</t>
  </si>
  <si>
    <t>-766043464</t>
  </si>
  <si>
    <t>871261211</t>
  </si>
  <si>
    <t>Montáž potrubí z PE100 SDR 11 otevřený výkop svařovaných elektrotvarovkou D 125 x 11,4 mm</t>
  </si>
  <si>
    <t>-180190737</t>
  </si>
  <si>
    <t>28613558</t>
  </si>
  <si>
    <t>potrubí dvouvrstvé PE100 RC SDR11 125x11,4 dl 12m</t>
  </si>
  <si>
    <t>-1044086472</t>
  </si>
  <si>
    <t>877271101</t>
  </si>
  <si>
    <t>Montáž elektrospojek na vodovodním potrubí z PE trub d 125</t>
  </si>
  <si>
    <t>-1352604576</t>
  </si>
  <si>
    <t>28615976</t>
  </si>
  <si>
    <t>elektrospojka SDR11 PE 100 PN16 D 125mm</t>
  </si>
  <si>
    <t>648601216</t>
  </si>
  <si>
    <t>877291101</t>
  </si>
  <si>
    <t>Montáž elektrospojek na vodovodním potrubí z PE trub d 140</t>
  </si>
  <si>
    <t>-1215327325</t>
  </si>
  <si>
    <t>28653138</t>
  </si>
  <si>
    <t>nákružek lemový PE 100 SDR11 140mm</t>
  </si>
  <si>
    <t>-271290047</t>
  </si>
  <si>
    <t>877321110</t>
  </si>
  <si>
    <t>Montáž elektrokolen 45° na vodovodním potrubí z PE trub d 160</t>
  </si>
  <si>
    <t>-819590780</t>
  </si>
  <si>
    <t>28614951</t>
  </si>
  <si>
    <t>elektrokoleno 45° PE 100 PN16 D 160mm</t>
  </si>
  <si>
    <t>734818184</t>
  </si>
  <si>
    <t>891241112</t>
  </si>
  <si>
    <t>Montáž vodovodních šoupátek otevřený výkop DN 80</t>
  </si>
  <si>
    <t>-1738357520</t>
  </si>
  <si>
    <t>42221303</t>
  </si>
  <si>
    <t>šoupátko pitná voda litina GGG 50 krátká stavební dl PN10/16 DN 80x180mm</t>
  </si>
  <si>
    <t>-1717896559</t>
  </si>
  <si>
    <t>891247112</t>
  </si>
  <si>
    <t>Montáž hydrantů podzemních DN 80</t>
  </si>
  <si>
    <t>879591720</t>
  </si>
  <si>
    <t>42273594</t>
  </si>
  <si>
    <t>hydrant podzemní DN 80 PN 16 dvojitý uzávěr s koulí krycí v 1500mm</t>
  </si>
  <si>
    <t>1459626537</t>
  </si>
  <si>
    <t>891271112</t>
  </si>
  <si>
    <t>Montáž vodovodních šoupátek otevřený výkop DN 125</t>
  </si>
  <si>
    <t>-130286548</t>
  </si>
  <si>
    <t>42221305</t>
  </si>
  <si>
    <t>šoupátko pitná voda litina GGG 50 krátká stavební dl PN10/16 DN 125x200mm</t>
  </si>
  <si>
    <t>-2102632713</t>
  </si>
  <si>
    <t>892271111</t>
  </si>
  <si>
    <t>Tlaková zkouška vodou potrubí DN 100 nebo 125</t>
  </si>
  <si>
    <t>104753121</t>
  </si>
  <si>
    <t>892273122</t>
  </si>
  <si>
    <t>Proplach a dezinfekce vodovodního potrubí DN od 80 do 125</t>
  </si>
  <si>
    <t>1692875724</t>
  </si>
  <si>
    <t>-431601345</t>
  </si>
  <si>
    <t>-517355907</t>
  </si>
  <si>
    <t>1284525393</t>
  </si>
  <si>
    <t>899401113</t>
  </si>
  <si>
    <t>Osazení poklopů litinových hydrantových</t>
  </si>
  <si>
    <t>1948141276</t>
  </si>
  <si>
    <t>42291452</t>
  </si>
  <si>
    <t>poklop litinový hydrantový DN 80</t>
  </si>
  <si>
    <t>1511594997</t>
  </si>
  <si>
    <t>-1832379277</t>
  </si>
  <si>
    <t>-983187356</t>
  </si>
  <si>
    <t>979071021</t>
  </si>
  <si>
    <t>Očištění dlažebních kostek drobných s původním spárováním kamenivem těženým při překopech inženýrských sítí</t>
  </si>
  <si>
    <t>1014609787</t>
  </si>
  <si>
    <t>730537452</t>
  </si>
  <si>
    <t>R094103108</t>
  </si>
  <si>
    <t>VN - Náklady spojené se zajištěním pitné vody po dobu odstávky vodovodního řadu (cisterna, suchovod apod.)</t>
  </si>
  <si>
    <t>-2014571105</t>
  </si>
  <si>
    <t>501b - SO 500  Areálové vodovody</t>
  </si>
  <si>
    <t>-1509338672</t>
  </si>
  <si>
    <t>52807759</t>
  </si>
  <si>
    <t>1226608929</t>
  </si>
  <si>
    <t>1467673206</t>
  </si>
  <si>
    <t>1919337840</t>
  </si>
  <si>
    <t>-135009767</t>
  </si>
  <si>
    <t>1888887891</t>
  </si>
  <si>
    <t>-1518312064</t>
  </si>
  <si>
    <t>116685235</t>
  </si>
  <si>
    <t>1456046121</t>
  </si>
  <si>
    <t>-1157803052</t>
  </si>
  <si>
    <t>-1064709374</t>
  </si>
  <si>
    <t>871161211</t>
  </si>
  <si>
    <t>Montáž potrubí z PE100 SDR 11 otevřený výkop svařovaných elektrotvarovkou D 32 x 3,0 mm</t>
  </si>
  <si>
    <t>-1946687406</t>
  </si>
  <si>
    <t>28613170</t>
  </si>
  <si>
    <t>trubka vodovodní PE100 SDR11 se signalizační vrstvou 32x3,0mm</t>
  </si>
  <si>
    <t>502124042</t>
  </si>
  <si>
    <t>2035431838</t>
  </si>
  <si>
    <t>1178109331</t>
  </si>
  <si>
    <t>1822272077</t>
  </si>
  <si>
    <t>1535352852</t>
  </si>
  <si>
    <t>-119658373</t>
  </si>
  <si>
    <t>354725838</t>
  </si>
  <si>
    <t>891182211</t>
  </si>
  <si>
    <t>Montáž závitového vodoměru G 5/4 v šachtě</t>
  </si>
  <si>
    <t>-1376791739</t>
  </si>
  <si>
    <t>38821461</t>
  </si>
  <si>
    <t>vodoměr domovní na studenou vodu L260 G5/4 Q 3,5-BE PB</t>
  </si>
  <si>
    <t>-748449251</t>
  </si>
  <si>
    <t>891212312</t>
  </si>
  <si>
    <t>Montáž vodoměru DN 50 v šachtě</t>
  </si>
  <si>
    <t>2014931485</t>
  </si>
  <si>
    <t>38821715</t>
  </si>
  <si>
    <t>vodoměr šroubový na studenou vodu PN16 DN 50</t>
  </si>
  <si>
    <t>1781851387</t>
  </si>
  <si>
    <t>891279111</t>
  </si>
  <si>
    <t>Montáž navrtávacích pasů na potrubí z jakýchkoli trub DN 125</t>
  </si>
  <si>
    <t>-768369310</t>
  </si>
  <si>
    <t>42271419</t>
  </si>
  <si>
    <t>pás navrtávací z tvárné litiny DN 125, pro litinové a ocelové potrubí, se závitovým výstupem 1",5/4",6/4",2"</t>
  </si>
  <si>
    <t>-143221143</t>
  </si>
  <si>
    <t>893322111</t>
  </si>
  <si>
    <t>Šachty armaturní z ŽB se stropem pl přes 1,50 do 2,50 m2 D+M</t>
  </si>
  <si>
    <t>1829367690</t>
  </si>
  <si>
    <t>-1296097009</t>
  </si>
  <si>
    <t>-1557597927</t>
  </si>
  <si>
    <t>-1900650134</t>
  </si>
  <si>
    <t>-2019034506</t>
  </si>
  <si>
    <t>-1888353391</t>
  </si>
  <si>
    <t>502 - SO 10101 + SO10113 Hospodaření se srážkovými vodami</t>
  </si>
  <si>
    <t>113107042</t>
  </si>
  <si>
    <t>Odstranění podkladu živičných tl přes 50 do 100 mm při překopech ručně</t>
  </si>
  <si>
    <t>73,5*0,7</t>
  </si>
  <si>
    <t>8*6</t>
  </si>
  <si>
    <t>"nádrž RN1" 3,4*10*6</t>
  </si>
  <si>
    <t>"vsakovací prvky" 9*8*1,6+11*3*1,6</t>
  </si>
  <si>
    <t>"nádrž RN4" 3,3*10*6</t>
  </si>
  <si>
    <t>"vsakovací prvky" 11*6*1,6</t>
  </si>
  <si>
    <t>134702102</t>
  </si>
  <si>
    <t>Vykopávky do 4 m2 pro studny nespouštěné v hornině třídy těžitelnosti I a II skupiny 1 - 4 s příložným pažením hl přes 2 do 6 m</t>
  </si>
  <si>
    <t>2*0,5*0,5*3,14</t>
  </si>
  <si>
    <t>"kanalizace" 26,28+107,04</t>
  </si>
  <si>
    <t>"nádrž RN1" 3,4*10*6*0,9</t>
  </si>
  <si>
    <t>"studna" 1,57</t>
  </si>
  <si>
    <t>"nádrž RN4" 3,3*10*6*0,9</t>
  </si>
  <si>
    <t>"kanalizace" 316,24-26,28-107,04</t>
  </si>
  <si>
    <t>"nádrž RN1" 3,4*10*6*0,1</t>
  </si>
  <si>
    <t>"nádrž RN4" 3,3*10*6*0,1</t>
  </si>
  <si>
    <t>58343930</t>
  </si>
  <si>
    <t>kamenivo drcené hrubé frakce 16/32</t>
  </si>
  <si>
    <t>"vsakovací prvky" 9*8*1,6+11*3*1,6*2</t>
  </si>
  <si>
    <t>"vsakovací prvky" 11*6*1,6*2</t>
  </si>
  <si>
    <t>30,9+27,5</t>
  </si>
  <si>
    <t>242111123</t>
  </si>
  <si>
    <t>Osazení pláště kopané studny z betonových skruží dílcových DN 1 m</t>
  </si>
  <si>
    <t>59225100</t>
  </si>
  <si>
    <t>dílec betonový pro studny kruhové 100x25x9cm</t>
  </si>
  <si>
    <t>"dopouštěcí potrubí" 192+78,5</t>
  </si>
  <si>
    <t>194+80</t>
  </si>
  <si>
    <t>871265231</t>
  </si>
  <si>
    <t>Kanalizační potrubí z tvrdého PVC jednovrstvé tuhost třídy SN10 DN 110</t>
  </si>
  <si>
    <t>13,3+10,5+32</t>
  </si>
  <si>
    <t>871355231</t>
  </si>
  <si>
    <t>Kanalizační potrubí z tvrdého PVC jednovrstvé tuhost třídy SN10 DN 200</t>
  </si>
  <si>
    <t>871365231</t>
  </si>
  <si>
    <t>Kanalizační potrubí z tvrdého PVC jednovrstvé tuhost třídy SN10 DN 250</t>
  </si>
  <si>
    <t>2+6,5</t>
  </si>
  <si>
    <t>877161101</t>
  </si>
  <si>
    <t>Montáž elektrospojek na vodovodním potrubí z PE trub d 32</t>
  </si>
  <si>
    <t>40+15</t>
  </si>
  <si>
    <t>28615969</t>
  </si>
  <si>
    <t>elektrospojka SDR11 PE 100 PN16 D 32mm</t>
  </si>
  <si>
    <t>Montáž odboček na kanalizačním potrubí z PP nebo tvrdého PVC trub hladkých plnostěnných DN 200</t>
  </si>
  <si>
    <t>28617206</t>
  </si>
  <si>
    <t>odbočka kanalizační PP SN16 45° DN 200/100</t>
  </si>
  <si>
    <t>284,03</t>
  </si>
  <si>
    <t>73,5*2</t>
  </si>
  <si>
    <t>9698811011</t>
  </si>
  <si>
    <t>Akumulační nádrž D+M</t>
  </si>
  <si>
    <t>Prefabrikovaná akumulační nádrž s objemem 72 m3</t>
  </si>
  <si>
    <t>Betonový konus 1000/600 2 kusy</t>
  </si>
  <si>
    <t>Litinové poklopy včetně rámů pro zatížení C 2 kusy</t>
  </si>
  <si>
    <t>Základová deska 5,6*12 m tl. 0,3 m</t>
  </si>
  <si>
    <t>Výztuž sítě KARI 150x150x8 mm celkem 160 m2</t>
  </si>
  <si>
    <t>Otvory do nádrže dodatečně vrtány, pr. 40 1 kus, pr. 250 1 kus, pr. 100 6 kusů</t>
  </si>
  <si>
    <t>Nádrž přikotvena k základové desce 6 kusy chemických kotev</t>
  </si>
  <si>
    <t>"celkem kus včetně výše uvedených doplňků" 1</t>
  </si>
  <si>
    <t>9698811012</t>
  </si>
  <si>
    <t>Prefabrikovaná akumulační nádrž s objemem 55,2 m3</t>
  </si>
  <si>
    <t>Betonový konus 1000/600 1 kus</t>
  </si>
  <si>
    <t>Litinový poklop včetně rámu pro zatížení B 1 kus</t>
  </si>
  <si>
    <t>Základová deska 5,6*9,7 m tl. 0,3 m</t>
  </si>
  <si>
    <t>Výztuž sítě KARI 150x150x8 mm celkem 130 m2</t>
  </si>
  <si>
    <t>Otvory do nádrže dodatečně vrtány, pr. 40 1 kus, pr. 250 1 kus, pr. 100 3 kusy</t>
  </si>
  <si>
    <t>9698811021</t>
  </si>
  <si>
    <t>Typová filtrační šachta viz PD D+M</t>
  </si>
  <si>
    <t>9698811022</t>
  </si>
  <si>
    <t>9698811031</t>
  </si>
  <si>
    <t>Typová betonová kanalizační šachta viz PD D+M</t>
  </si>
  <si>
    <t>Otvory vrtány dodatečně, 1xDN200, 2xDN150, 1xDN250</t>
  </si>
  <si>
    <t>Vestavba nové plastové stěny, šíře 1 m, výška 0,5 m</t>
  </si>
  <si>
    <t>"kus" 1</t>
  </si>
  <si>
    <t>9698811032</t>
  </si>
  <si>
    <t>Otvory vrtány dodatečně,  2xDN150, 1xDN250</t>
  </si>
  <si>
    <t>969881104</t>
  </si>
  <si>
    <t>Typová plastová kanalizační šachta viz PD D+M</t>
  </si>
  <si>
    <t>969881105</t>
  </si>
  <si>
    <t>Dešťová vpust DV1 a DV2 součástí části komunikace (neoceňovat)</t>
  </si>
  <si>
    <t>969881106</t>
  </si>
  <si>
    <t>Liniový dešťový žlab součástí části komunikace (neoceňovat)</t>
  </si>
  <si>
    <t>969881107</t>
  </si>
  <si>
    <t>Ponorné čerpadlo v dopoštěcí studni Q1,5 l/s, H 25 m D+M</t>
  </si>
  <si>
    <t>969881108</t>
  </si>
  <si>
    <t>Rozvaděč a řídící jednotka ponorného čerpadlo v dopoštěcí studni D+M</t>
  </si>
  <si>
    <t>969881110</t>
  </si>
  <si>
    <t>Plovákové spínače, slaboproudé ovládání viz PD elektro (neoceňovat)</t>
  </si>
  <si>
    <t>600 - SO 600  Veřejné osvětlení</t>
  </si>
  <si>
    <t>21-M - Elektromontáže</t>
  </si>
  <si>
    <t>21-M</t>
  </si>
  <si>
    <t>210204002</t>
  </si>
  <si>
    <t>stožár sadový ocelový</t>
  </si>
  <si>
    <t>-1480789040</t>
  </si>
  <si>
    <t>210204011</t>
  </si>
  <si>
    <t>stožár ocelový do délky 12m</t>
  </si>
  <si>
    <t>-931271196</t>
  </si>
  <si>
    <t>210204103</t>
  </si>
  <si>
    <t>výložník ocelový 1-ramenný do hmotnosti 35kg</t>
  </si>
  <si>
    <t>611709974</t>
  </si>
  <si>
    <t>210204105</t>
  </si>
  <si>
    <t>výložník ocelový 2-ramenný do hmotnosti 70kg</t>
  </si>
  <si>
    <t>1741881597</t>
  </si>
  <si>
    <t>210204203</t>
  </si>
  <si>
    <t>elektrovýzbroj stožáru pro 3 okruhy</t>
  </si>
  <si>
    <t>-245129145</t>
  </si>
  <si>
    <t>1781552558</t>
  </si>
  <si>
    <t>1103958023</t>
  </si>
  <si>
    <t>216202001</t>
  </si>
  <si>
    <t>svítidlo výbojkové parkové 50 W</t>
  </si>
  <si>
    <t>-1339337153</t>
  </si>
  <si>
    <t>216202007</t>
  </si>
  <si>
    <t>svítidlo LED na výložník 50 W</t>
  </si>
  <si>
    <t>-1587056299</t>
  </si>
  <si>
    <t>460050024</t>
  </si>
  <si>
    <t>jáma pro J stožár v rovině zem.tř.4</t>
  </si>
  <si>
    <t>-764394271</t>
  </si>
  <si>
    <t>460100026</t>
  </si>
  <si>
    <t>pouzdrový zákl.pro stožár VO v trase 500x2000mm</t>
  </si>
  <si>
    <t>667034225</t>
  </si>
  <si>
    <t>-1661583234</t>
  </si>
  <si>
    <t>1789258005</t>
  </si>
  <si>
    <t>2028220611</t>
  </si>
  <si>
    <t>-1863543223</t>
  </si>
  <si>
    <t>349888787</t>
  </si>
  <si>
    <t>-76877367</t>
  </si>
  <si>
    <t>ECOPRO 20C 737 P4</t>
  </si>
  <si>
    <t>*A,B/VO - svítidlo LED 1 x 20Pcs XP-G3 WW 700mA, 45W, 5295lm, Ra80, 2700K, programovatelný předřadník</t>
  </si>
  <si>
    <t>-1635239665</t>
  </si>
  <si>
    <t>CITY-ST40-727</t>
  </si>
  <si>
    <t>*C/VO - Sví. LED městské 1x41,5W, 6005,6lm, Ra80, 2700K, programovatelný předřadník</t>
  </si>
  <si>
    <t>-1681798941</t>
  </si>
  <si>
    <t>10.212.184</t>
  </si>
  <si>
    <t>Manžeta OMP 133 ochranná</t>
  </si>
  <si>
    <t>-1575091604</t>
  </si>
  <si>
    <t>10.042.124</t>
  </si>
  <si>
    <t>Stožár K 4-133/89/60 ŽZ sadový bezpaticový</t>
  </si>
  <si>
    <t>-2060957631</t>
  </si>
  <si>
    <t>10.042.125</t>
  </si>
  <si>
    <t>Stožár K 6-133/89/60 ŽZ bezpaticový + manžeta</t>
  </si>
  <si>
    <t>1479133190</t>
  </si>
  <si>
    <t>10.549.213</t>
  </si>
  <si>
    <t>Svorka SV-B-9.16.4/2 stožárová výzbroj</t>
  </si>
  <si>
    <t>1161469228</t>
  </si>
  <si>
    <t>10.055.131</t>
  </si>
  <si>
    <t>Výložník SK 1-1000 žárový zinek, sadový</t>
  </si>
  <si>
    <t>-770392604</t>
  </si>
  <si>
    <t>10.211.916</t>
  </si>
  <si>
    <t>Výložník SK 2-1000/60 Z žár.zinek</t>
  </si>
  <si>
    <t>-1043103631</t>
  </si>
  <si>
    <t>-1468930895</t>
  </si>
  <si>
    <t>-102048680</t>
  </si>
  <si>
    <t>VN - Náklady spojené s provizorním zprovozněním části veřejného osvětlení na rekonstruované části místní komunikace (zajištění orientační viditelnosti) a plnohodnotného provozu na jiných okruzích</t>
  </si>
  <si>
    <t>-653076327</t>
  </si>
  <si>
    <t xml:space="preserve">990 - Vedlejší a ostatní náklady </t>
  </si>
  <si>
    <t>R094103100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</si>
  <si>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</si>
  <si>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1049868567</t>
  </si>
  <si>
    <t>R094103101</t>
  </si>
  <si>
    <t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</si>
  <si>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103467881</t>
  </si>
  <si>
    <t>R094103102</t>
  </si>
  <si>
    <t>VN - Dopravní opatření po dobu stavby -  vybavení povolení zvláštního užívání, návrh DIO a zajištění dopravních opatření po dobu stavby včetně průběžné kontroly a udržování</t>
  </si>
  <si>
    <t>-39244144</t>
  </si>
  <si>
    <t>R094103103</t>
  </si>
  <si>
    <t>VN - Zajištění vstupu, vjezdu a bezpečnosti k sousedním nemovitostem</t>
  </si>
  <si>
    <t>-1779061929</t>
  </si>
  <si>
    <t>R094103104</t>
  </si>
  <si>
    <t>VN - Opatření pro zajištění bezpečnosti, ochrany zdraví a požární bezpečnosti</t>
  </si>
  <si>
    <t>159723847</t>
  </si>
  <si>
    <t>R094103105</t>
  </si>
  <si>
    <t xml:space="preserve">VN - Pravidelné týdenní přemísťování popelnic od nemovitostí na určené svozové místo mimo staveniště a zpět k nemovitostem </t>
  </si>
  <si>
    <t>1914687914</t>
  </si>
  <si>
    <t>R094103106</t>
  </si>
  <si>
    <t>VN - Požárně bezpečnostní opatření  - dodávka a montáže materiálů a požárně bezpečnostních zařízení dle požárně bezpečnostního řešení stavby, které nejsou součástí výkazu výměr  (např. PHP, označení únikových cest)</t>
  </si>
  <si>
    <t>-1415636011</t>
  </si>
  <si>
    <t>R094103107</t>
  </si>
  <si>
    <t>VN - Provedení zkoušek materiálů, zařízení a hutnění, komplexní vyzkoušení a zaškolení obsluhy v minimálním rozsahu daným ČSN</t>
  </si>
  <si>
    <t>-1908257349</t>
  </si>
  <si>
    <t>R094103153</t>
  </si>
  <si>
    <t>ON - Zpracování pasportizace sousedních nemovitostí</t>
  </si>
  <si>
    <t>1047612765</t>
  </si>
  <si>
    <t>R094103155</t>
  </si>
  <si>
    <t>ON - Pořízení kompletní dokladové části stavby dle podmínek smlouvy o dílo (zejména kontroly, zkoušky, revize, atesty, prohlášení atd. )</t>
  </si>
  <si>
    <t>-1666367643</t>
  </si>
  <si>
    <t>R094103156</t>
  </si>
  <si>
    <t>ON - Pořízení projektové dokumentace skutečného provedení stavby DSPS v digitální podobě + 3 paré v tištěné podobě</t>
  </si>
  <si>
    <t>1709045699</t>
  </si>
  <si>
    <t>R094103157</t>
  </si>
  <si>
    <t>ON - Geodetické práce – vytýčení stavby, hranic pozemku</t>
  </si>
  <si>
    <t>2131958858</t>
  </si>
  <si>
    <t>R094103158</t>
  </si>
  <si>
    <t>ON - Geodetické práce – zaměření skutečného stavu</t>
  </si>
  <si>
    <t>-1384727778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</si>
</sst>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240124DI1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Revitalizace sportovního areálu Lipky - II.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Horažďovice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12. 10. 2023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Pavel Matoušek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ROUND(SUM(AG95:AG113),2)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ROUND(SUM(AS95:AS113),2)</f>
        <v>0</v>
      </c>
      <c r="AT94" s="114">
        <f>ROUND(SUM(AV94:AW94),2)</f>
        <v>0</v>
      </c>
      <c r="AU94" s="115">
        <f>ROUND(SUM(AU95:AU113),5)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ROUND(SUM(AZ95:AZ113),2)</f>
        <v>0</v>
      </c>
      <c r="BA94" s="114">
        <f>ROUND(SUM(BA95:BA113),2)</f>
        <v>0</v>
      </c>
      <c r="BB94" s="114">
        <f>ROUND(SUM(BB95:BB113),2)</f>
        <v>0</v>
      </c>
      <c r="BC94" s="114">
        <f>ROUND(SUM(BC95:BC113),2)</f>
        <v>0</v>
      </c>
      <c r="BD94" s="116">
        <f>ROUND(SUM(BD95:BD113),2)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24.7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'010 - SO 100.1  Demolice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'010 - SO 100.1  Demolice ...'!P122</f>
        <v>0</v>
      </c>
      <c r="AV95" s="128">
        <f>'010 - SO 100.1  Demolice ...'!J33</f>
        <v>0</v>
      </c>
      <c r="AW95" s="128">
        <f>'010 - SO 100.1  Demolice ...'!J34</f>
        <v>0</v>
      </c>
      <c r="AX95" s="128">
        <f>'010 - SO 100.1  Demolice ...'!J35</f>
        <v>0</v>
      </c>
      <c r="AY95" s="128">
        <f>'010 - SO 100.1  Demolice ...'!J36</f>
        <v>0</v>
      </c>
      <c r="AZ95" s="128">
        <f>'010 - SO 100.1  Demolice ...'!F33</f>
        <v>0</v>
      </c>
      <c r="BA95" s="128">
        <f>'010 - SO 100.1  Demolice ...'!F34</f>
        <v>0</v>
      </c>
      <c r="BB95" s="128">
        <f>'010 - SO 100.1  Demolice ...'!F35</f>
        <v>0</v>
      </c>
      <c r="BC95" s="128">
        <f>'010 - SO 100.1  Demolice ...'!F36</f>
        <v>0</v>
      </c>
      <c r="BD95" s="130">
        <f>'010 - SO 100.1  Demolice 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'011 - SO 100.2  Demolice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'011 - SO 100.2  Demolice ...'!P119</f>
        <v>0</v>
      </c>
      <c r="AV96" s="128">
        <f>'011 - SO 100.2  Demolice ...'!J33</f>
        <v>0</v>
      </c>
      <c r="AW96" s="128">
        <f>'011 - SO 100.2  Demolice ...'!J34</f>
        <v>0</v>
      </c>
      <c r="AX96" s="128">
        <f>'011 - SO 100.2  Demolice ...'!J35</f>
        <v>0</v>
      </c>
      <c r="AY96" s="128">
        <f>'011 - SO 100.2  Demolice ...'!J36</f>
        <v>0</v>
      </c>
      <c r="AZ96" s="128">
        <f>'011 - SO 100.2  Demolice ...'!F33</f>
        <v>0</v>
      </c>
      <c r="BA96" s="128">
        <f>'011 - SO 100.2  Demolice ...'!F34</f>
        <v>0</v>
      </c>
      <c r="BB96" s="128">
        <f>'011 - SO 100.2  Demolice ...'!F35</f>
        <v>0</v>
      </c>
      <c r="BC96" s="128">
        <f>'011 - SO 100.2  Demolice ...'!F36</f>
        <v>0</v>
      </c>
      <c r="BD96" s="130">
        <f>'011 - SO 100.2  Demolice ...'!F37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'0121 - SO 100.3  Demolice...'!J30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27">
        <v>0</v>
      </c>
      <c r="AT97" s="128">
        <f>ROUND(SUM(AV97:AW97),2)</f>
        <v>0</v>
      </c>
      <c r="AU97" s="129">
        <f>'0121 - SO 100.3  Demolice...'!P123</f>
        <v>0</v>
      </c>
      <c r="AV97" s="128">
        <f>'0121 - SO 100.3  Demolice...'!J33</f>
        <v>0</v>
      </c>
      <c r="AW97" s="128">
        <f>'0121 - SO 100.3  Demolice...'!J34</f>
        <v>0</v>
      </c>
      <c r="AX97" s="128">
        <f>'0121 - SO 100.3  Demolice...'!J35</f>
        <v>0</v>
      </c>
      <c r="AY97" s="128">
        <f>'0121 - SO 100.3  Demolice...'!J36</f>
        <v>0</v>
      </c>
      <c r="AZ97" s="128">
        <f>'0121 - SO 100.3  Demolice...'!F33</f>
        <v>0</v>
      </c>
      <c r="BA97" s="128">
        <f>'0121 - SO 100.3  Demolice...'!F34</f>
        <v>0</v>
      </c>
      <c r="BB97" s="128">
        <f>'0121 - SO 100.3  Demolice...'!F35</f>
        <v>0</v>
      </c>
      <c r="BC97" s="128">
        <f>'0121 - SO 100.3  Demolice...'!F36</f>
        <v>0</v>
      </c>
      <c r="BD97" s="130">
        <f>'0121 - SO 100.3  Demolice...'!F37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91" s="7" customFormat="1" ht="16.5" customHeight="1">
      <c r="A98" s="119" t="s">
        <v>79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'020 - SO 101.1  Fotbalové...'!J30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82</v>
      </c>
      <c r="AR98" s="126"/>
      <c r="AS98" s="127">
        <v>0</v>
      </c>
      <c r="AT98" s="128">
        <f>ROUND(SUM(AV98:AW98),2)</f>
        <v>0</v>
      </c>
      <c r="AU98" s="129">
        <f>'020 - SO 101.1  Fotbalové...'!P146</f>
        <v>0</v>
      </c>
      <c r="AV98" s="128">
        <f>'020 - SO 101.1  Fotbalové...'!J33</f>
        <v>0</v>
      </c>
      <c r="AW98" s="128">
        <f>'020 - SO 101.1  Fotbalové...'!J34</f>
        <v>0</v>
      </c>
      <c r="AX98" s="128">
        <f>'020 - SO 101.1  Fotbalové...'!J35</f>
        <v>0</v>
      </c>
      <c r="AY98" s="128">
        <f>'020 - SO 101.1  Fotbalové...'!J36</f>
        <v>0</v>
      </c>
      <c r="AZ98" s="128">
        <f>'020 - SO 101.1  Fotbalové...'!F33</f>
        <v>0</v>
      </c>
      <c r="BA98" s="128">
        <f>'020 - SO 101.1  Fotbalové...'!F34</f>
        <v>0</v>
      </c>
      <c r="BB98" s="128">
        <f>'020 - SO 101.1  Fotbalové...'!F35</f>
        <v>0</v>
      </c>
      <c r="BC98" s="128">
        <f>'020 - SO 101.1  Fotbalové...'!F36</f>
        <v>0</v>
      </c>
      <c r="BD98" s="130">
        <f>'020 - SO 101.1  Fotbalové...'!F37</f>
        <v>0</v>
      </c>
      <c r="BE98" s="7"/>
      <c r="BT98" s="131" t="s">
        <v>83</v>
      </c>
      <c r="BV98" s="131" t="s">
        <v>77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91" s="7" customFormat="1" ht="16.5" customHeight="1">
      <c r="A99" s="119" t="s">
        <v>79</v>
      </c>
      <c r="B99" s="120"/>
      <c r="C99" s="121"/>
      <c r="D99" s="122" t="s">
        <v>95</v>
      </c>
      <c r="E99" s="122"/>
      <c r="F99" s="122"/>
      <c r="G99" s="122"/>
      <c r="H99" s="122"/>
      <c r="I99" s="123"/>
      <c r="J99" s="122" t="s">
        <v>96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'021 - SO 101.1  ZTI a UT'!J30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82</v>
      </c>
      <c r="AR99" s="126"/>
      <c r="AS99" s="127">
        <v>0</v>
      </c>
      <c r="AT99" s="128">
        <f>ROUND(SUM(AV99:AW99),2)</f>
        <v>0</v>
      </c>
      <c r="AU99" s="129">
        <f>'021 - SO 101.1  ZTI a UT'!P126</f>
        <v>0</v>
      </c>
      <c r="AV99" s="128">
        <f>'021 - SO 101.1  ZTI a UT'!J33</f>
        <v>0</v>
      </c>
      <c r="AW99" s="128">
        <f>'021 - SO 101.1  ZTI a UT'!J34</f>
        <v>0</v>
      </c>
      <c r="AX99" s="128">
        <f>'021 - SO 101.1  ZTI a UT'!J35</f>
        <v>0</v>
      </c>
      <c r="AY99" s="128">
        <f>'021 - SO 101.1  ZTI a UT'!J36</f>
        <v>0</v>
      </c>
      <c r="AZ99" s="128">
        <f>'021 - SO 101.1  ZTI a UT'!F33</f>
        <v>0</v>
      </c>
      <c r="BA99" s="128">
        <f>'021 - SO 101.1  ZTI a UT'!F34</f>
        <v>0</v>
      </c>
      <c r="BB99" s="128">
        <f>'021 - SO 101.1  ZTI a UT'!F35</f>
        <v>0</v>
      </c>
      <c r="BC99" s="128">
        <f>'021 - SO 101.1  ZTI a UT'!F36</f>
        <v>0</v>
      </c>
      <c r="BD99" s="130">
        <f>'021 - SO 101.1  ZTI a UT'!F37</f>
        <v>0</v>
      </c>
      <c r="BE99" s="7"/>
      <c r="BT99" s="131" t="s">
        <v>83</v>
      </c>
      <c r="BV99" s="131" t="s">
        <v>77</v>
      </c>
      <c r="BW99" s="131" t="s">
        <v>97</v>
      </c>
      <c r="BX99" s="131" t="s">
        <v>5</v>
      </c>
      <c r="CL99" s="131" t="s">
        <v>1</v>
      </c>
      <c r="CM99" s="131" t="s">
        <v>85</v>
      </c>
    </row>
    <row r="100" spans="1:91" s="7" customFormat="1" ht="16.5" customHeight="1">
      <c r="A100" s="119" t="s">
        <v>79</v>
      </c>
      <c r="B100" s="120"/>
      <c r="C100" s="121"/>
      <c r="D100" s="122" t="s">
        <v>98</v>
      </c>
      <c r="E100" s="122"/>
      <c r="F100" s="122"/>
      <c r="G100" s="122"/>
      <c r="H100" s="122"/>
      <c r="I100" s="123"/>
      <c r="J100" s="122" t="s">
        <v>99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'030 - SO 101.2  Tribuna'!J30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82</v>
      </c>
      <c r="AR100" s="126"/>
      <c r="AS100" s="127">
        <v>0</v>
      </c>
      <c r="AT100" s="128">
        <f>ROUND(SUM(AV100:AW100),2)</f>
        <v>0</v>
      </c>
      <c r="AU100" s="129">
        <f>'030 - SO 101.2  Tribuna'!P135</f>
        <v>0</v>
      </c>
      <c r="AV100" s="128">
        <f>'030 - SO 101.2  Tribuna'!J33</f>
        <v>0</v>
      </c>
      <c r="AW100" s="128">
        <f>'030 - SO 101.2  Tribuna'!J34</f>
        <v>0</v>
      </c>
      <c r="AX100" s="128">
        <f>'030 - SO 101.2  Tribuna'!J35</f>
        <v>0</v>
      </c>
      <c r="AY100" s="128">
        <f>'030 - SO 101.2  Tribuna'!J36</f>
        <v>0</v>
      </c>
      <c r="AZ100" s="128">
        <f>'030 - SO 101.2  Tribuna'!F33</f>
        <v>0</v>
      </c>
      <c r="BA100" s="128">
        <f>'030 - SO 101.2  Tribuna'!F34</f>
        <v>0</v>
      </c>
      <c r="BB100" s="128">
        <f>'030 - SO 101.2  Tribuna'!F35</f>
        <v>0</v>
      </c>
      <c r="BC100" s="128">
        <f>'030 - SO 101.2  Tribuna'!F36</f>
        <v>0</v>
      </c>
      <c r="BD100" s="130">
        <f>'030 - SO 101.2  Tribuna'!F37</f>
        <v>0</v>
      </c>
      <c r="BE100" s="7"/>
      <c r="BT100" s="131" t="s">
        <v>83</v>
      </c>
      <c r="BV100" s="131" t="s">
        <v>77</v>
      </c>
      <c r="BW100" s="131" t="s">
        <v>100</v>
      </c>
      <c r="BX100" s="131" t="s">
        <v>5</v>
      </c>
      <c r="CL100" s="131" t="s">
        <v>1</v>
      </c>
      <c r="CM100" s="131" t="s">
        <v>85</v>
      </c>
    </row>
    <row r="101" spans="1:91" s="7" customFormat="1" ht="16.5" customHeight="1">
      <c r="A101" s="119" t="s">
        <v>79</v>
      </c>
      <c r="B101" s="120"/>
      <c r="C101" s="121"/>
      <c r="D101" s="122" t="s">
        <v>101</v>
      </c>
      <c r="E101" s="122"/>
      <c r="F101" s="122"/>
      <c r="G101" s="122"/>
      <c r="H101" s="122"/>
      <c r="I101" s="123"/>
      <c r="J101" s="122" t="s">
        <v>102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'040 - SO 101.3  Fotbalové...'!J30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82</v>
      </c>
      <c r="AR101" s="126"/>
      <c r="AS101" s="127">
        <v>0</v>
      </c>
      <c r="AT101" s="128">
        <f>ROUND(SUM(AV101:AW101),2)</f>
        <v>0</v>
      </c>
      <c r="AU101" s="129">
        <f>'040 - SO 101.3  Fotbalové...'!P129</f>
        <v>0</v>
      </c>
      <c r="AV101" s="128">
        <f>'040 - SO 101.3  Fotbalové...'!J33</f>
        <v>0</v>
      </c>
      <c r="AW101" s="128">
        <f>'040 - SO 101.3  Fotbalové...'!J34</f>
        <v>0</v>
      </c>
      <c r="AX101" s="128">
        <f>'040 - SO 101.3  Fotbalové...'!J35</f>
        <v>0</v>
      </c>
      <c r="AY101" s="128">
        <f>'040 - SO 101.3  Fotbalové...'!J36</f>
        <v>0</v>
      </c>
      <c r="AZ101" s="128">
        <f>'040 - SO 101.3  Fotbalové...'!F33</f>
        <v>0</v>
      </c>
      <c r="BA101" s="128">
        <f>'040 - SO 101.3  Fotbalové...'!F34</f>
        <v>0</v>
      </c>
      <c r="BB101" s="128">
        <f>'040 - SO 101.3  Fotbalové...'!F35</f>
        <v>0</v>
      </c>
      <c r="BC101" s="128">
        <f>'040 - SO 101.3  Fotbalové...'!F36</f>
        <v>0</v>
      </c>
      <c r="BD101" s="130">
        <f>'040 - SO 101.3  Fotbalové...'!F37</f>
        <v>0</v>
      </c>
      <c r="BE101" s="7"/>
      <c r="BT101" s="131" t="s">
        <v>83</v>
      </c>
      <c r="BV101" s="131" t="s">
        <v>77</v>
      </c>
      <c r="BW101" s="131" t="s">
        <v>103</v>
      </c>
      <c r="BX101" s="131" t="s">
        <v>5</v>
      </c>
      <c r="CL101" s="131" t="s">
        <v>1</v>
      </c>
      <c r="CM101" s="131" t="s">
        <v>85</v>
      </c>
    </row>
    <row r="102" spans="1:91" s="7" customFormat="1" ht="16.5" customHeight="1">
      <c r="A102" s="119" t="s">
        <v>79</v>
      </c>
      <c r="B102" s="120"/>
      <c r="C102" s="121"/>
      <c r="D102" s="122" t="s">
        <v>104</v>
      </c>
      <c r="E102" s="122"/>
      <c r="F102" s="122"/>
      <c r="G102" s="122"/>
      <c r="H102" s="122"/>
      <c r="I102" s="123"/>
      <c r="J102" s="122" t="s">
        <v>105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'041 - SO 101.3  Nový povr...'!J30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82</v>
      </c>
      <c r="AR102" s="126"/>
      <c r="AS102" s="127">
        <v>0</v>
      </c>
      <c r="AT102" s="128">
        <f>ROUND(SUM(AV102:AW102),2)</f>
        <v>0</v>
      </c>
      <c r="AU102" s="129">
        <f>'041 - SO 101.3  Nový povr...'!P123</f>
        <v>0</v>
      </c>
      <c r="AV102" s="128">
        <f>'041 - SO 101.3  Nový povr...'!J33</f>
        <v>0</v>
      </c>
      <c r="AW102" s="128">
        <f>'041 - SO 101.3  Nový povr...'!J34</f>
        <v>0</v>
      </c>
      <c r="AX102" s="128">
        <f>'041 - SO 101.3  Nový povr...'!J35</f>
        <v>0</v>
      </c>
      <c r="AY102" s="128">
        <f>'041 - SO 101.3  Nový povr...'!J36</f>
        <v>0</v>
      </c>
      <c r="AZ102" s="128">
        <f>'041 - SO 101.3  Nový povr...'!F33</f>
        <v>0</v>
      </c>
      <c r="BA102" s="128">
        <f>'041 - SO 101.3  Nový povr...'!F34</f>
        <v>0</v>
      </c>
      <c r="BB102" s="128">
        <f>'041 - SO 101.3  Nový povr...'!F35</f>
        <v>0</v>
      </c>
      <c r="BC102" s="128">
        <f>'041 - SO 101.3  Nový povr...'!F36</f>
        <v>0</v>
      </c>
      <c r="BD102" s="130">
        <f>'041 - SO 101.3  Nový povr...'!F37</f>
        <v>0</v>
      </c>
      <c r="BE102" s="7"/>
      <c r="BT102" s="131" t="s">
        <v>83</v>
      </c>
      <c r="BV102" s="131" t="s">
        <v>77</v>
      </c>
      <c r="BW102" s="131" t="s">
        <v>106</v>
      </c>
      <c r="BX102" s="131" t="s">
        <v>5</v>
      </c>
      <c r="CL102" s="131" t="s">
        <v>1</v>
      </c>
      <c r="CM102" s="131" t="s">
        <v>85</v>
      </c>
    </row>
    <row r="103" spans="1:91" s="7" customFormat="1" ht="16.5" customHeight="1">
      <c r="A103" s="119" t="s">
        <v>79</v>
      </c>
      <c r="B103" s="120"/>
      <c r="C103" s="121"/>
      <c r="D103" s="122" t="s">
        <v>107</v>
      </c>
      <c r="E103" s="122"/>
      <c r="F103" s="122"/>
      <c r="G103" s="122"/>
      <c r="H103" s="122"/>
      <c r="I103" s="123"/>
      <c r="J103" s="122" t="s">
        <v>108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'042 - SO 101.3  Závlaha'!J30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82</v>
      </c>
      <c r="AR103" s="126"/>
      <c r="AS103" s="127">
        <v>0</v>
      </c>
      <c r="AT103" s="128">
        <f>ROUND(SUM(AV103:AW103),2)</f>
        <v>0</v>
      </c>
      <c r="AU103" s="129">
        <f>'042 - SO 101.3  Závlaha'!P122</f>
        <v>0</v>
      </c>
      <c r="AV103" s="128">
        <f>'042 - SO 101.3  Závlaha'!J33</f>
        <v>0</v>
      </c>
      <c r="AW103" s="128">
        <f>'042 - SO 101.3  Závlaha'!J34</f>
        <v>0</v>
      </c>
      <c r="AX103" s="128">
        <f>'042 - SO 101.3  Závlaha'!J35</f>
        <v>0</v>
      </c>
      <c r="AY103" s="128">
        <f>'042 - SO 101.3  Závlaha'!J36</f>
        <v>0</v>
      </c>
      <c r="AZ103" s="128">
        <f>'042 - SO 101.3  Závlaha'!F33</f>
        <v>0</v>
      </c>
      <c r="BA103" s="128">
        <f>'042 - SO 101.3  Závlaha'!F34</f>
        <v>0</v>
      </c>
      <c r="BB103" s="128">
        <f>'042 - SO 101.3  Závlaha'!F35</f>
        <v>0</v>
      </c>
      <c r="BC103" s="128">
        <f>'042 - SO 101.3  Závlaha'!F36</f>
        <v>0</v>
      </c>
      <c r="BD103" s="130">
        <f>'042 - SO 101.3  Závlaha'!F37</f>
        <v>0</v>
      </c>
      <c r="BE103" s="7"/>
      <c r="BT103" s="131" t="s">
        <v>83</v>
      </c>
      <c r="BV103" s="131" t="s">
        <v>77</v>
      </c>
      <c r="BW103" s="131" t="s">
        <v>109</v>
      </c>
      <c r="BX103" s="131" t="s">
        <v>5</v>
      </c>
      <c r="CL103" s="131" t="s">
        <v>1</v>
      </c>
      <c r="CM103" s="131" t="s">
        <v>85</v>
      </c>
    </row>
    <row r="104" spans="1:91" s="7" customFormat="1" ht="16.5" customHeight="1">
      <c r="A104" s="119" t="s">
        <v>79</v>
      </c>
      <c r="B104" s="120"/>
      <c r="C104" s="121"/>
      <c r="D104" s="122" t="s">
        <v>110</v>
      </c>
      <c r="E104" s="122"/>
      <c r="F104" s="122"/>
      <c r="G104" s="122"/>
      <c r="H104" s="122"/>
      <c r="I104" s="123"/>
      <c r="J104" s="122" t="s">
        <v>111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'150 - SO 150  Mobiliář'!J30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82</v>
      </c>
      <c r="AR104" s="126"/>
      <c r="AS104" s="127">
        <v>0</v>
      </c>
      <c r="AT104" s="128">
        <f>ROUND(SUM(AV104:AW104),2)</f>
        <v>0</v>
      </c>
      <c r="AU104" s="129">
        <f>'150 - SO 150  Mobiliář'!P119</f>
        <v>0</v>
      </c>
      <c r="AV104" s="128">
        <f>'150 - SO 150  Mobiliář'!J33</f>
        <v>0</v>
      </c>
      <c r="AW104" s="128">
        <f>'150 - SO 150  Mobiliář'!J34</f>
        <v>0</v>
      </c>
      <c r="AX104" s="128">
        <f>'150 - SO 150  Mobiliář'!J35</f>
        <v>0</v>
      </c>
      <c r="AY104" s="128">
        <f>'150 - SO 150  Mobiliář'!J36</f>
        <v>0</v>
      </c>
      <c r="AZ104" s="128">
        <f>'150 - SO 150  Mobiliář'!F33</f>
        <v>0</v>
      </c>
      <c r="BA104" s="128">
        <f>'150 - SO 150  Mobiliář'!F34</f>
        <v>0</v>
      </c>
      <c r="BB104" s="128">
        <f>'150 - SO 150  Mobiliář'!F35</f>
        <v>0</v>
      </c>
      <c r="BC104" s="128">
        <f>'150 - SO 150  Mobiliář'!F36</f>
        <v>0</v>
      </c>
      <c r="BD104" s="130">
        <f>'150 - SO 150  Mobiliář'!F37</f>
        <v>0</v>
      </c>
      <c r="BE104" s="7"/>
      <c r="BT104" s="131" t="s">
        <v>83</v>
      </c>
      <c r="BV104" s="131" t="s">
        <v>77</v>
      </c>
      <c r="BW104" s="131" t="s">
        <v>112</v>
      </c>
      <c r="BX104" s="131" t="s">
        <v>5</v>
      </c>
      <c r="CL104" s="131" t="s">
        <v>1</v>
      </c>
      <c r="CM104" s="131" t="s">
        <v>85</v>
      </c>
    </row>
    <row r="105" spans="1:91" s="7" customFormat="1" ht="16.5" customHeight="1">
      <c r="A105" s="119" t="s">
        <v>79</v>
      </c>
      <c r="B105" s="120"/>
      <c r="C105" s="121"/>
      <c r="D105" s="122" t="s">
        <v>113</v>
      </c>
      <c r="E105" s="122"/>
      <c r="F105" s="122"/>
      <c r="G105" s="122"/>
      <c r="H105" s="122"/>
      <c r="I105" s="123"/>
      <c r="J105" s="122" t="s">
        <v>114</v>
      </c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4">
        <f>'200 - SO 200  Dopravní ře...'!J30</f>
        <v>0</v>
      </c>
      <c r="AH105" s="123"/>
      <c r="AI105" s="123"/>
      <c r="AJ105" s="123"/>
      <c r="AK105" s="123"/>
      <c r="AL105" s="123"/>
      <c r="AM105" s="123"/>
      <c r="AN105" s="124">
        <f>SUM(AG105,AT105)</f>
        <v>0</v>
      </c>
      <c r="AO105" s="123"/>
      <c r="AP105" s="123"/>
      <c r="AQ105" s="125" t="s">
        <v>82</v>
      </c>
      <c r="AR105" s="126"/>
      <c r="AS105" s="127">
        <v>0</v>
      </c>
      <c r="AT105" s="128">
        <f>ROUND(SUM(AV105:AW105),2)</f>
        <v>0</v>
      </c>
      <c r="AU105" s="129">
        <f>'200 - SO 200  Dopravní ře...'!P135</f>
        <v>0</v>
      </c>
      <c r="AV105" s="128">
        <f>'200 - SO 200  Dopravní ře...'!J33</f>
        <v>0</v>
      </c>
      <c r="AW105" s="128">
        <f>'200 - SO 200  Dopravní ře...'!J34</f>
        <v>0</v>
      </c>
      <c r="AX105" s="128">
        <f>'200 - SO 200  Dopravní ře...'!J35</f>
        <v>0</v>
      </c>
      <c r="AY105" s="128">
        <f>'200 - SO 200  Dopravní ře...'!J36</f>
        <v>0</v>
      </c>
      <c r="AZ105" s="128">
        <f>'200 - SO 200  Dopravní ře...'!F33</f>
        <v>0</v>
      </c>
      <c r="BA105" s="128">
        <f>'200 - SO 200  Dopravní ře...'!F34</f>
        <v>0</v>
      </c>
      <c r="BB105" s="128">
        <f>'200 - SO 200  Dopravní ře...'!F35</f>
        <v>0</v>
      </c>
      <c r="BC105" s="128">
        <f>'200 - SO 200  Dopravní ře...'!F36</f>
        <v>0</v>
      </c>
      <c r="BD105" s="130">
        <f>'200 - SO 200  Dopravní ře...'!F37</f>
        <v>0</v>
      </c>
      <c r="BE105" s="7"/>
      <c r="BT105" s="131" t="s">
        <v>83</v>
      </c>
      <c r="BV105" s="131" t="s">
        <v>77</v>
      </c>
      <c r="BW105" s="131" t="s">
        <v>115</v>
      </c>
      <c r="BX105" s="131" t="s">
        <v>5</v>
      </c>
      <c r="CL105" s="131" t="s">
        <v>1</v>
      </c>
      <c r="CM105" s="131" t="s">
        <v>85</v>
      </c>
    </row>
    <row r="106" spans="1:91" s="7" customFormat="1" ht="16.5" customHeight="1">
      <c r="A106" s="119" t="s">
        <v>79</v>
      </c>
      <c r="B106" s="120"/>
      <c r="C106" s="121"/>
      <c r="D106" s="122" t="s">
        <v>116</v>
      </c>
      <c r="E106" s="122"/>
      <c r="F106" s="122"/>
      <c r="G106" s="122"/>
      <c r="H106" s="122"/>
      <c r="I106" s="123"/>
      <c r="J106" s="122" t="s">
        <v>117</v>
      </c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4">
        <f>'300 - SO 300  Terénní a s...'!J30</f>
        <v>0</v>
      </c>
      <c r="AH106" s="123"/>
      <c r="AI106" s="123"/>
      <c r="AJ106" s="123"/>
      <c r="AK106" s="123"/>
      <c r="AL106" s="123"/>
      <c r="AM106" s="123"/>
      <c r="AN106" s="124">
        <f>SUM(AG106,AT106)</f>
        <v>0</v>
      </c>
      <c r="AO106" s="123"/>
      <c r="AP106" s="123"/>
      <c r="AQ106" s="125" t="s">
        <v>82</v>
      </c>
      <c r="AR106" s="126"/>
      <c r="AS106" s="127">
        <v>0</v>
      </c>
      <c r="AT106" s="128">
        <f>ROUND(SUM(AV106:AW106),2)</f>
        <v>0</v>
      </c>
      <c r="AU106" s="129">
        <f>'300 - SO 300  Terénní a s...'!P125</f>
        <v>0</v>
      </c>
      <c r="AV106" s="128">
        <f>'300 - SO 300  Terénní a s...'!J33</f>
        <v>0</v>
      </c>
      <c r="AW106" s="128">
        <f>'300 - SO 300  Terénní a s...'!J34</f>
        <v>0</v>
      </c>
      <c r="AX106" s="128">
        <f>'300 - SO 300  Terénní a s...'!J35</f>
        <v>0</v>
      </c>
      <c r="AY106" s="128">
        <f>'300 - SO 300  Terénní a s...'!J36</f>
        <v>0</v>
      </c>
      <c r="AZ106" s="128">
        <f>'300 - SO 300  Terénní a s...'!F33</f>
        <v>0</v>
      </c>
      <c r="BA106" s="128">
        <f>'300 - SO 300  Terénní a s...'!F34</f>
        <v>0</v>
      </c>
      <c r="BB106" s="128">
        <f>'300 - SO 300  Terénní a s...'!F35</f>
        <v>0</v>
      </c>
      <c r="BC106" s="128">
        <f>'300 - SO 300  Terénní a s...'!F36</f>
        <v>0</v>
      </c>
      <c r="BD106" s="130">
        <f>'300 - SO 300  Terénní a s...'!F37</f>
        <v>0</v>
      </c>
      <c r="BE106" s="7"/>
      <c r="BT106" s="131" t="s">
        <v>83</v>
      </c>
      <c r="BV106" s="131" t="s">
        <v>77</v>
      </c>
      <c r="BW106" s="131" t="s">
        <v>118</v>
      </c>
      <c r="BX106" s="131" t="s">
        <v>5</v>
      </c>
      <c r="CL106" s="131" t="s">
        <v>1</v>
      </c>
      <c r="CM106" s="131" t="s">
        <v>85</v>
      </c>
    </row>
    <row r="107" spans="1:91" s="7" customFormat="1" ht="16.5" customHeight="1">
      <c r="A107" s="119" t="s">
        <v>79</v>
      </c>
      <c r="B107" s="120"/>
      <c r="C107" s="121"/>
      <c r="D107" s="122" t="s">
        <v>119</v>
      </c>
      <c r="E107" s="122"/>
      <c r="F107" s="122"/>
      <c r="G107" s="122"/>
      <c r="H107" s="122"/>
      <c r="I107" s="123"/>
      <c r="J107" s="122" t="s">
        <v>120</v>
      </c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4">
        <f>'401a - SO 400  Veřejná ka...'!J30</f>
        <v>0</v>
      </c>
      <c r="AH107" s="123"/>
      <c r="AI107" s="123"/>
      <c r="AJ107" s="123"/>
      <c r="AK107" s="123"/>
      <c r="AL107" s="123"/>
      <c r="AM107" s="123"/>
      <c r="AN107" s="124">
        <f>SUM(AG107,AT107)</f>
        <v>0</v>
      </c>
      <c r="AO107" s="123"/>
      <c r="AP107" s="123"/>
      <c r="AQ107" s="125" t="s">
        <v>82</v>
      </c>
      <c r="AR107" s="126"/>
      <c r="AS107" s="127">
        <v>0</v>
      </c>
      <c r="AT107" s="128">
        <f>ROUND(SUM(AV107:AW107),2)</f>
        <v>0</v>
      </c>
      <c r="AU107" s="129">
        <f>'401a - SO 400  Veřejná ka...'!P124</f>
        <v>0</v>
      </c>
      <c r="AV107" s="128">
        <f>'401a - SO 400  Veřejná ka...'!J33</f>
        <v>0</v>
      </c>
      <c r="AW107" s="128">
        <f>'401a - SO 400  Veřejná ka...'!J34</f>
        <v>0</v>
      </c>
      <c r="AX107" s="128">
        <f>'401a - SO 400  Veřejná ka...'!J35</f>
        <v>0</v>
      </c>
      <c r="AY107" s="128">
        <f>'401a - SO 400  Veřejná ka...'!J36</f>
        <v>0</v>
      </c>
      <c r="AZ107" s="128">
        <f>'401a - SO 400  Veřejná ka...'!F33</f>
        <v>0</v>
      </c>
      <c r="BA107" s="128">
        <f>'401a - SO 400  Veřejná ka...'!F34</f>
        <v>0</v>
      </c>
      <c r="BB107" s="128">
        <f>'401a - SO 400  Veřejná ka...'!F35</f>
        <v>0</v>
      </c>
      <c r="BC107" s="128">
        <f>'401a - SO 400  Veřejná ka...'!F36</f>
        <v>0</v>
      </c>
      <c r="BD107" s="130">
        <f>'401a - SO 400  Veřejná ka...'!F37</f>
        <v>0</v>
      </c>
      <c r="BE107" s="7"/>
      <c r="BT107" s="131" t="s">
        <v>83</v>
      </c>
      <c r="BV107" s="131" t="s">
        <v>77</v>
      </c>
      <c r="BW107" s="131" t="s">
        <v>121</v>
      </c>
      <c r="BX107" s="131" t="s">
        <v>5</v>
      </c>
      <c r="CL107" s="131" t="s">
        <v>1</v>
      </c>
      <c r="CM107" s="131" t="s">
        <v>85</v>
      </c>
    </row>
    <row r="108" spans="1:91" s="7" customFormat="1" ht="16.5" customHeight="1">
      <c r="A108" s="119" t="s">
        <v>79</v>
      </c>
      <c r="B108" s="120"/>
      <c r="C108" s="121"/>
      <c r="D108" s="122" t="s">
        <v>122</v>
      </c>
      <c r="E108" s="122"/>
      <c r="F108" s="122"/>
      <c r="G108" s="122"/>
      <c r="H108" s="122"/>
      <c r="I108" s="123"/>
      <c r="J108" s="122" t="s">
        <v>123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'401b - SO 400 Areálová ka...'!J30</f>
        <v>0</v>
      </c>
      <c r="AH108" s="123"/>
      <c r="AI108" s="123"/>
      <c r="AJ108" s="123"/>
      <c r="AK108" s="123"/>
      <c r="AL108" s="123"/>
      <c r="AM108" s="123"/>
      <c r="AN108" s="124">
        <f>SUM(AG108,AT108)</f>
        <v>0</v>
      </c>
      <c r="AO108" s="123"/>
      <c r="AP108" s="123"/>
      <c r="AQ108" s="125" t="s">
        <v>82</v>
      </c>
      <c r="AR108" s="126"/>
      <c r="AS108" s="127">
        <v>0</v>
      </c>
      <c r="AT108" s="128">
        <f>ROUND(SUM(AV108:AW108),2)</f>
        <v>0</v>
      </c>
      <c r="AU108" s="129">
        <f>'401b - SO 400 Areálová ka...'!P121</f>
        <v>0</v>
      </c>
      <c r="AV108" s="128">
        <f>'401b - SO 400 Areálová ka...'!J33</f>
        <v>0</v>
      </c>
      <c r="AW108" s="128">
        <f>'401b - SO 400 Areálová ka...'!J34</f>
        <v>0</v>
      </c>
      <c r="AX108" s="128">
        <f>'401b - SO 400 Areálová ka...'!J35</f>
        <v>0</v>
      </c>
      <c r="AY108" s="128">
        <f>'401b - SO 400 Areálová ka...'!J36</f>
        <v>0</v>
      </c>
      <c r="AZ108" s="128">
        <f>'401b - SO 400 Areálová ka...'!F33</f>
        <v>0</v>
      </c>
      <c r="BA108" s="128">
        <f>'401b - SO 400 Areálová ka...'!F34</f>
        <v>0</v>
      </c>
      <c r="BB108" s="128">
        <f>'401b - SO 400 Areálová ka...'!F35</f>
        <v>0</v>
      </c>
      <c r="BC108" s="128">
        <f>'401b - SO 400 Areálová ka...'!F36</f>
        <v>0</v>
      </c>
      <c r="BD108" s="130">
        <f>'401b - SO 400 Areálová ka...'!F37</f>
        <v>0</v>
      </c>
      <c r="BE108" s="7"/>
      <c r="BT108" s="131" t="s">
        <v>83</v>
      </c>
      <c r="BV108" s="131" t="s">
        <v>77</v>
      </c>
      <c r="BW108" s="131" t="s">
        <v>124</v>
      </c>
      <c r="BX108" s="131" t="s">
        <v>5</v>
      </c>
      <c r="CL108" s="131" t="s">
        <v>1</v>
      </c>
      <c r="CM108" s="131" t="s">
        <v>85</v>
      </c>
    </row>
    <row r="109" spans="1:91" s="7" customFormat="1" ht="16.5" customHeight="1">
      <c r="A109" s="119" t="s">
        <v>79</v>
      </c>
      <c r="B109" s="120"/>
      <c r="C109" s="121"/>
      <c r="D109" s="122" t="s">
        <v>125</v>
      </c>
      <c r="E109" s="122"/>
      <c r="F109" s="122"/>
      <c r="G109" s="122"/>
      <c r="H109" s="122"/>
      <c r="I109" s="123"/>
      <c r="J109" s="122" t="s">
        <v>126</v>
      </c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4">
        <f>'501a - SO 500  Veřejný vo...'!J30</f>
        <v>0</v>
      </c>
      <c r="AH109" s="123"/>
      <c r="AI109" s="123"/>
      <c r="AJ109" s="123"/>
      <c r="AK109" s="123"/>
      <c r="AL109" s="123"/>
      <c r="AM109" s="123"/>
      <c r="AN109" s="124">
        <f>SUM(AG109,AT109)</f>
        <v>0</v>
      </c>
      <c r="AO109" s="123"/>
      <c r="AP109" s="123"/>
      <c r="AQ109" s="125" t="s">
        <v>82</v>
      </c>
      <c r="AR109" s="126"/>
      <c r="AS109" s="127">
        <v>0</v>
      </c>
      <c r="AT109" s="128">
        <f>ROUND(SUM(AV109:AW109),2)</f>
        <v>0</v>
      </c>
      <c r="AU109" s="129">
        <f>'501a - SO 500  Veřejný vo...'!P124</f>
        <v>0</v>
      </c>
      <c r="AV109" s="128">
        <f>'501a - SO 500  Veřejný vo...'!J33</f>
        <v>0</v>
      </c>
      <c r="AW109" s="128">
        <f>'501a - SO 500  Veřejný vo...'!J34</f>
        <v>0</v>
      </c>
      <c r="AX109" s="128">
        <f>'501a - SO 500  Veřejný vo...'!J35</f>
        <v>0</v>
      </c>
      <c r="AY109" s="128">
        <f>'501a - SO 500  Veřejný vo...'!J36</f>
        <v>0</v>
      </c>
      <c r="AZ109" s="128">
        <f>'501a - SO 500  Veřejný vo...'!F33</f>
        <v>0</v>
      </c>
      <c r="BA109" s="128">
        <f>'501a - SO 500  Veřejný vo...'!F34</f>
        <v>0</v>
      </c>
      <c r="BB109" s="128">
        <f>'501a - SO 500  Veřejný vo...'!F35</f>
        <v>0</v>
      </c>
      <c r="BC109" s="128">
        <f>'501a - SO 500  Veřejný vo...'!F36</f>
        <v>0</v>
      </c>
      <c r="BD109" s="130">
        <f>'501a - SO 500  Veřejný vo...'!F37</f>
        <v>0</v>
      </c>
      <c r="BE109" s="7"/>
      <c r="BT109" s="131" t="s">
        <v>83</v>
      </c>
      <c r="BV109" s="131" t="s">
        <v>77</v>
      </c>
      <c r="BW109" s="131" t="s">
        <v>127</v>
      </c>
      <c r="BX109" s="131" t="s">
        <v>5</v>
      </c>
      <c r="CL109" s="131" t="s">
        <v>1</v>
      </c>
      <c r="CM109" s="131" t="s">
        <v>85</v>
      </c>
    </row>
    <row r="110" spans="1:91" s="7" customFormat="1" ht="16.5" customHeight="1">
      <c r="A110" s="119" t="s">
        <v>79</v>
      </c>
      <c r="B110" s="120"/>
      <c r="C110" s="121"/>
      <c r="D110" s="122" t="s">
        <v>128</v>
      </c>
      <c r="E110" s="122"/>
      <c r="F110" s="122"/>
      <c r="G110" s="122"/>
      <c r="H110" s="122"/>
      <c r="I110" s="123"/>
      <c r="J110" s="122" t="s">
        <v>129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4">
        <f>'501b - SO 500  Areálové v...'!J30</f>
        <v>0</v>
      </c>
      <c r="AH110" s="123"/>
      <c r="AI110" s="123"/>
      <c r="AJ110" s="123"/>
      <c r="AK110" s="123"/>
      <c r="AL110" s="123"/>
      <c r="AM110" s="123"/>
      <c r="AN110" s="124">
        <f>SUM(AG110,AT110)</f>
        <v>0</v>
      </c>
      <c r="AO110" s="123"/>
      <c r="AP110" s="123"/>
      <c r="AQ110" s="125" t="s">
        <v>82</v>
      </c>
      <c r="AR110" s="126"/>
      <c r="AS110" s="127">
        <v>0</v>
      </c>
      <c r="AT110" s="128">
        <f>ROUND(SUM(AV110:AW110),2)</f>
        <v>0</v>
      </c>
      <c r="AU110" s="129">
        <f>'501b - SO 500  Areálové v...'!P120</f>
        <v>0</v>
      </c>
      <c r="AV110" s="128">
        <f>'501b - SO 500  Areálové v...'!J33</f>
        <v>0</v>
      </c>
      <c r="AW110" s="128">
        <f>'501b - SO 500  Areálové v...'!J34</f>
        <v>0</v>
      </c>
      <c r="AX110" s="128">
        <f>'501b - SO 500  Areálové v...'!J35</f>
        <v>0</v>
      </c>
      <c r="AY110" s="128">
        <f>'501b - SO 500  Areálové v...'!J36</f>
        <v>0</v>
      </c>
      <c r="AZ110" s="128">
        <f>'501b - SO 500  Areálové v...'!F33</f>
        <v>0</v>
      </c>
      <c r="BA110" s="128">
        <f>'501b - SO 500  Areálové v...'!F34</f>
        <v>0</v>
      </c>
      <c r="BB110" s="128">
        <f>'501b - SO 500  Areálové v...'!F35</f>
        <v>0</v>
      </c>
      <c r="BC110" s="128">
        <f>'501b - SO 500  Areálové v...'!F36</f>
        <v>0</v>
      </c>
      <c r="BD110" s="130">
        <f>'501b - SO 500  Areálové v...'!F37</f>
        <v>0</v>
      </c>
      <c r="BE110" s="7"/>
      <c r="BT110" s="131" t="s">
        <v>83</v>
      </c>
      <c r="BV110" s="131" t="s">
        <v>77</v>
      </c>
      <c r="BW110" s="131" t="s">
        <v>130</v>
      </c>
      <c r="BX110" s="131" t="s">
        <v>5</v>
      </c>
      <c r="CL110" s="131" t="s">
        <v>1</v>
      </c>
      <c r="CM110" s="131" t="s">
        <v>85</v>
      </c>
    </row>
    <row r="111" spans="1:91" s="7" customFormat="1" ht="24.75" customHeight="1">
      <c r="A111" s="119" t="s">
        <v>79</v>
      </c>
      <c r="B111" s="120"/>
      <c r="C111" s="121"/>
      <c r="D111" s="122" t="s">
        <v>131</v>
      </c>
      <c r="E111" s="122"/>
      <c r="F111" s="122"/>
      <c r="G111" s="122"/>
      <c r="H111" s="122"/>
      <c r="I111" s="123"/>
      <c r="J111" s="122" t="s">
        <v>132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4">
        <f>'502 - SO 10101 + SO10113 ...'!J30</f>
        <v>0</v>
      </c>
      <c r="AH111" s="123"/>
      <c r="AI111" s="123"/>
      <c r="AJ111" s="123"/>
      <c r="AK111" s="123"/>
      <c r="AL111" s="123"/>
      <c r="AM111" s="123"/>
      <c r="AN111" s="124">
        <f>SUM(AG111,AT111)</f>
        <v>0</v>
      </c>
      <c r="AO111" s="123"/>
      <c r="AP111" s="123"/>
      <c r="AQ111" s="125" t="s">
        <v>82</v>
      </c>
      <c r="AR111" s="126"/>
      <c r="AS111" s="127">
        <v>0</v>
      </c>
      <c r="AT111" s="128">
        <f>ROUND(SUM(AV111:AW111),2)</f>
        <v>0</v>
      </c>
      <c r="AU111" s="129">
        <f>'502 - SO 10101 + SO10113 ...'!P123</f>
        <v>0</v>
      </c>
      <c r="AV111" s="128">
        <f>'502 - SO 10101 + SO10113 ...'!J33</f>
        <v>0</v>
      </c>
      <c r="AW111" s="128">
        <f>'502 - SO 10101 + SO10113 ...'!J34</f>
        <v>0</v>
      </c>
      <c r="AX111" s="128">
        <f>'502 - SO 10101 + SO10113 ...'!J35</f>
        <v>0</v>
      </c>
      <c r="AY111" s="128">
        <f>'502 - SO 10101 + SO10113 ...'!J36</f>
        <v>0</v>
      </c>
      <c r="AZ111" s="128">
        <f>'502 - SO 10101 + SO10113 ...'!F33</f>
        <v>0</v>
      </c>
      <c r="BA111" s="128">
        <f>'502 - SO 10101 + SO10113 ...'!F34</f>
        <v>0</v>
      </c>
      <c r="BB111" s="128">
        <f>'502 - SO 10101 + SO10113 ...'!F35</f>
        <v>0</v>
      </c>
      <c r="BC111" s="128">
        <f>'502 - SO 10101 + SO10113 ...'!F36</f>
        <v>0</v>
      </c>
      <c r="BD111" s="130">
        <f>'502 - SO 10101 + SO10113 ...'!F37</f>
        <v>0</v>
      </c>
      <c r="BE111" s="7"/>
      <c r="BT111" s="131" t="s">
        <v>83</v>
      </c>
      <c r="BV111" s="131" t="s">
        <v>77</v>
      </c>
      <c r="BW111" s="131" t="s">
        <v>133</v>
      </c>
      <c r="BX111" s="131" t="s">
        <v>5</v>
      </c>
      <c r="CL111" s="131" t="s">
        <v>1</v>
      </c>
      <c r="CM111" s="131" t="s">
        <v>85</v>
      </c>
    </row>
    <row r="112" spans="1:91" s="7" customFormat="1" ht="16.5" customHeight="1">
      <c r="A112" s="119" t="s">
        <v>79</v>
      </c>
      <c r="B112" s="120"/>
      <c r="C112" s="121"/>
      <c r="D112" s="122" t="s">
        <v>134</v>
      </c>
      <c r="E112" s="122"/>
      <c r="F112" s="122"/>
      <c r="G112" s="122"/>
      <c r="H112" s="122"/>
      <c r="I112" s="123"/>
      <c r="J112" s="122" t="s">
        <v>135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4">
        <f>'600 - SO 600  Veřejné osv...'!J30</f>
        <v>0</v>
      </c>
      <c r="AH112" s="123"/>
      <c r="AI112" s="123"/>
      <c r="AJ112" s="123"/>
      <c r="AK112" s="123"/>
      <c r="AL112" s="123"/>
      <c r="AM112" s="123"/>
      <c r="AN112" s="124">
        <f>SUM(AG112,AT112)</f>
        <v>0</v>
      </c>
      <c r="AO112" s="123"/>
      <c r="AP112" s="123"/>
      <c r="AQ112" s="125" t="s">
        <v>82</v>
      </c>
      <c r="AR112" s="126"/>
      <c r="AS112" s="127">
        <v>0</v>
      </c>
      <c r="AT112" s="128">
        <f>ROUND(SUM(AV112:AW112),2)</f>
        <v>0</v>
      </c>
      <c r="AU112" s="129">
        <f>'600 - SO 600  Veřejné osv...'!P119</f>
        <v>0</v>
      </c>
      <c r="AV112" s="128">
        <f>'600 - SO 600  Veřejné osv...'!J33</f>
        <v>0</v>
      </c>
      <c r="AW112" s="128">
        <f>'600 - SO 600  Veřejné osv...'!J34</f>
        <v>0</v>
      </c>
      <c r="AX112" s="128">
        <f>'600 - SO 600  Veřejné osv...'!J35</f>
        <v>0</v>
      </c>
      <c r="AY112" s="128">
        <f>'600 - SO 600  Veřejné osv...'!J36</f>
        <v>0</v>
      </c>
      <c r="AZ112" s="128">
        <f>'600 - SO 600  Veřejné osv...'!F33</f>
        <v>0</v>
      </c>
      <c r="BA112" s="128">
        <f>'600 - SO 600  Veřejné osv...'!F34</f>
        <v>0</v>
      </c>
      <c r="BB112" s="128">
        <f>'600 - SO 600  Veřejné osv...'!F35</f>
        <v>0</v>
      </c>
      <c r="BC112" s="128">
        <f>'600 - SO 600  Veřejné osv...'!F36</f>
        <v>0</v>
      </c>
      <c r="BD112" s="130">
        <f>'600 - SO 600  Veřejné osv...'!F37</f>
        <v>0</v>
      </c>
      <c r="BE112" s="7"/>
      <c r="BT112" s="131" t="s">
        <v>83</v>
      </c>
      <c r="BV112" s="131" t="s">
        <v>77</v>
      </c>
      <c r="BW112" s="131" t="s">
        <v>136</v>
      </c>
      <c r="BX112" s="131" t="s">
        <v>5</v>
      </c>
      <c r="CL112" s="131" t="s">
        <v>1</v>
      </c>
      <c r="CM112" s="131" t="s">
        <v>85</v>
      </c>
    </row>
    <row r="113" spans="1:91" s="7" customFormat="1" ht="16.5" customHeight="1">
      <c r="A113" s="119" t="s">
        <v>79</v>
      </c>
      <c r="B113" s="120"/>
      <c r="C113" s="121"/>
      <c r="D113" s="122" t="s">
        <v>137</v>
      </c>
      <c r="E113" s="122"/>
      <c r="F113" s="122"/>
      <c r="G113" s="122"/>
      <c r="H113" s="122"/>
      <c r="I113" s="123"/>
      <c r="J113" s="122" t="s">
        <v>138</v>
      </c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4">
        <f>'990 - Vedlejší a ostatní ...'!J30</f>
        <v>0</v>
      </c>
      <c r="AH113" s="123"/>
      <c r="AI113" s="123"/>
      <c r="AJ113" s="123"/>
      <c r="AK113" s="123"/>
      <c r="AL113" s="123"/>
      <c r="AM113" s="123"/>
      <c r="AN113" s="124">
        <f>SUM(AG113,AT113)</f>
        <v>0</v>
      </c>
      <c r="AO113" s="123"/>
      <c r="AP113" s="123"/>
      <c r="AQ113" s="125" t="s">
        <v>82</v>
      </c>
      <c r="AR113" s="126"/>
      <c r="AS113" s="132">
        <v>0</v>
      </c>
      <c r="AT113" s="133">
        <f>ROUND(SUM(AV113:AW113),2)</f>
        <v>0</v>
      </c>
      <c r="AU113" s="134">
        <f>'990 - Vedlejší a ostatní ...'!P118</f>
        <v>0</v>
      </c>
      <c r="AV113" s="133">
        <f>'990 - Vedlejší a ostatní ...'!J33</f>
        <v>0</v>
      </c>
      <c r="AW113" s="133">
        <f>'990 - Vedlejší a ostatní ...'!J34</f>
        <v>0</v>
      </c>
      <c r="AX113" s="133">
        <f>'990 - Vedlejší a ostatní ...'!J35</f>
        <v>0</v>
      </c>
      <c r="AY113" s="133">
        <f>'990 - Vedlejší a ostatní ...'!J36</f>
        <v>0</v>
      </c>
      <c r="AZ113" s="133">
        <f>'990 - Vedlejší a ostatní ...'!F33</f>
        <v>0</v>
      </c>
      <c r="BA113" s="133">
        <f>'990 - Vedlejší a ostatní ...'!F34</f>
        <v>0</v>
      </c>
      <c r="BB113" s="133">
        <f>'990 - Vedlejší a ostatní ...'!F35</f>
        <v>0</v>
      </c>
      <c r="BC113" s="133">
        <f>'990 - Vedlejší a ostatní ...'!F36</f>
        <v>0</v>
      </c>
      <c r="BD113" s="135">
        <f>'990 - Vedlejší a ostatní ...'!F37</f>
        <v>0</v>
      </c>
      <c r="BE113" s="7"/>
      <c r="BT113" s="131" t="s">
        <v>83</v>
      </c>
      <c r="BV113" s="131" t="s">
        <v>77</v>
      </c>
      <c r="BW113" s="131" t="s">
        <v>139</v>
      </c>
      <c r="BX113" s="131" t="s">
        <v>5</v>
      </c>
      <c r="CL113" s="131" t="s">
        <v>1</v>
      </c>
      <c r="CM113" s="131" t="s">
        <v>85</v>
      </c>
    </row>
    <row r="114" spans="1:57" s="2" customFormat="1" ht="30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44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</sheetData>
  <sheetProtection password="CC35" sheet="1" objects="1" scenarios="1" formatColumns="0" formatRows="0"/>
  <mergeCells count="11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G94:AM94"/>
    <mergeCell ref="AN94:AP94"/>
  </mergeCells>
  <hyperlinks>
    <hyperlink ref="A95" location="'010 - SO 100.1  Demolice ...'!C2" display="/"/>
    <hyperlink ref="A96" location="'011 - SO 100.2  Demolice ...'!C2" display="/"/>
    <hyperlink ref="A97" location="'0121 - SO 100.3  Demolice...'!C2" display="/"/>
    <hyperlink ref="A98" location="'020 - SO 101.1  Fotbalové...'!C2" display="/"/>
    <hyperlink ref="A99" location="'021 - SO 101.1  ZTI a UT'!C2" display="/"/>
    <hyperlink ref="A100" location="'030 - SO 101.2  Tribuna'!C2" display="/"/>
    <hyperlink ref="A101" location="'040 - SO 101.3  Fotbalové...'!C2" display="/"/>
    <hyperlink ref="A102" location="'041 - SO 101.3  Nový povr...'!C2" display="/"/>
    <hyperlink ref="A103" location="'042 - SO 101.3  Závlaha'!C2" display="/"/>
    <hyperlink ref="A104" location="'150 - SO 150  Mobiliář'!C2" display="/"/>
    <hyperlink ref="A105" location="'200 - SO 200  Dopravní ře...'!C2" display="/"/>
    <hyperlink ref="A106" location="'300 - SO 300  Terénní a s...'!C2" display="/"/>
    <hyperlink ref="A107" location="'401a - SO 400  Veřejná ka...'!C2" display="/"/>
    <hyperlink ref="A108" location="'401b - SO 400 Areálová ka...'!C2" display="/"/>
    <hyperlink ref="A109" location="'501a - SO 500  Veřejný vo...'!C2" display="/"/>
    <hyperlink ref="A110" location="'501b - SO 500  Areálové v...'!C2" display="/"/>
    <hyperlink ref="A111" location="'502 - SO 10101 + SO10113 ...'!C2" display="/"/>
    <hyperlink ref="A112" location="'600 - SO 600  Veřejné osv...'!C2" display="/"/>
    <hyperlink ref="A113" location="'990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4033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ROUND((SUM(BE122:BE165)),2)</f>
        <v>0</v>
      </c>
      <c r="G33" s="38"/>
      <c r="H33" s="38"/>
      <c r="I33" s="155">
        <v>0.21</v>
      </c>
      <c r="J33" s="154">
        <f>ROUND(((SUM(BE122:BE165))*I33),2)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ROUND((SUM(BF122:BF165)),2)</f>
        <v>0</v>
      </c>
      <c r="G34" s="38"/>
      <c r="H34" s="38"/>
      <c r="I34" s="155">
        <v>0.12</v>
      </c>
      <c r="J34" s="154">
        <f>ROUND(((SUM(BF122:BF165))*I34),2)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ROUND((SUM(BG122:BG165)),2)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ROUND((SUM(BH122:BH165)),2)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ROUND((SUM(BI122:BI165)),2)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042 - SO 101.3  Závlaha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4034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4035</v>
      </c>
      <c r="E98" s="182"/>
      <c r="F98" s="182"/>
      <c r="G98" s="182"/>
      <c r="H98" s="182"/>
      <c r="I98" s="182"/>
      <c r="J98" s="183">
        <f>J126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4036</v>
      </c>
      <c r="E99" s="182"/>
      <c r="F99" s="182"/>
      <c r="G99" s="182"/>
      <c r="H99" s="182"/>
      <c r="I99" s="182"/>
      <c r="J99" s="183">
        <f>J137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9"/>
      <c r="C100" s="180"/>
      <c r="D100" s="181" t="s">
        <v>4037</v>
      </c>
      <c r="E100" s="182"/>
      <c r="F100" s="182"/>
      <c r="G100" s="182"/>
      <c r="H100" s="182"/>
      <c r="I100" s="182"/>
      <c r="J100" s="183">
        <f>J141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79"/>
      <c r="C101" s="180"/>
      <c r="D101" s="181" t="s">
        <v>4038</v>
      </c>
      <c r="E101" s="182"/>
      <c r="F101" s="182"/>
      <c r="G101" s="182"/>
      <c r="H101" s="182"/>
      <c r="I101" s="182"/>
      <c r="J101" s="183">
        <f>J148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79"/>
      <c r="C102" s="180"/>
      <c r="D102" s="181" t="s">
        <v>4039</v>
      </c>
      <c r="E102" s="182"/>
      <c r="F102" s="182"/>
      <c r="G102" s="182"/>
      <c r="H102" s="182"/>
      <c r="I102" s="182"/>
      <c r="J102" s="183">
        <f>J155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Revitalizace sportovního areálu Lipky - II. etapa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 xml:space="preserve">042 - SO 101.3  Závlaha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Horažďovice</v>
      </c>
      <c r="G116" s="40"/>
      <c r="H116" s="40"/>
      <c r="I116" s="32" t="s">
        <v>22</v>
      </c>
      <c r="J116" s="79" t="str">
        <f>IF(J12="","",J12)</f>
        <v>12. 10. 2023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32</v>
      </c>
      <c r="J119" s="36" t="str">
        <f>E24</f>
        <v>Pavel Matoušek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155</v>
      </c>
      <c r="D121" s="194" t="s">
        <v>60</v>
      </c>
      <c r="E121" s="194" t="s">
        <v>56</v>
      </c>
      <c r="F121" s="194" t="s">
        <v>57</v>
      </c>
      <c r="G121" s="194" t="s">
        <v>156</v>
      </c>
      <c r="H121" s="194" t="s">
        <v>157</v>
      </c>
      <c r="I121" s="194" t="s">
        <v>158</v>
      </c>
      <c r="J121" s="195" t="s">
        <v>145</v>
      </c>
      <c r="K121" s="196" t="s">
        <v>159</v>
      </c>
      <c r="L121" s="197"/>
      <c r="M121" s="100" t="s">
        <v>1</v>
      </c>
      <c r="N121" s="101" t="s">
        <v>39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P123+P126+P137+P141+P148+P155</f>
        <v>0</v>
      </c>
      <c r="Q122" s="104"/>
      <c r="R122" s="200">
        <f>R123+R126+R137+R141+R148+R155</f>
        <v>0</v>
      </c>
      <c r="S122" s="104"/>
      <c r="T122" s="201">
        <f>T123+T126+T137+T141+T148+T155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74</v>
      </c>
      <c r="AU122" s="17" t="s">
        <v>147</v>
      </c>
      <c r="BK122" s="202">
        <f>BK123+BK126+BK137+BK141+BK148+BK155</f>
        <v>0</v>
      </c>
    </row>
    <row r="123" spans="1:63" s="12" customFormat="1" ht="25.9" customHeight="1">
      <c r="A123" s="12"/>
      <c r="B123" s="203"/>
      <c r="C123" s="204"/>
      <c r="D123" s="205" t="s">
        <v>74</v>
      </c>
      <c r="E123" s="206" t="s">
        <v>4040</v>
      </c>
      <c r="F123" s="206" t="s">
        <v>4041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83</v>
      </c>
      <c r="AT123" s="215" t="s">
        <v>74</v>
      </c>
      <c r="AU123" s="215" t="s">
        <v>75</v>
      </c>
      <c r="AY123" s="214" t="s">
        <v>169</v>
      </c>
      <c r="BK123" s="216">
        <f>SUM(BK124:BK125)</f>
        <v>0</v>
      </c>
    </row>
    <row r="124" spans="1:65" s="2" customFormat="1" ht="21.75" customHeight="1">
      <c r="A124" s="38"/>
      <c r="B124" s="39"/>
      <c r="C124" s="219" t="s">
        <v>83</v>
      </c>
      <c r="D124" s="219" t="s">
        <v>171</v>
      </c>
      <c r="E124" s="220" t="s">
        <v>4042</v>
      </c>
      <c r="F124" s="221" t="s">
        <v>4043</v>
      </c>
      <c r="G124" s="222" t="s">
        <v>3449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175</v>
      </c>
      <c r="AT124" s="231" t="s">
        <v>171</v>
      </c>
      <c r="AU124" s="231" t="s">
        <v>83</v>
      </c>
      <c r="AY124" s="17" t="s">
        <v>169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175</v>
      </c>
      <c r="BM124" s="231" t="s">
        <v>85</v>
      </c>
    </row>
    <row r="125" spans="1:65" s="2" customFormat="1" ht="16.5" customHeight="1">
      <c r="A125" s="38"/>
      <c r="B125" s="39"/>
      <c r="C125" s="219" t="s">
        <v>85</v>
      </c>
      <c r="D125" s="219" t="s">
        <v>171</v>
      </c>
      <c r="E125" s="220" t="s">
        <v>4044</v>
      </c>
      <c r="F125" s="221" t="s">
        <v>4045</v>
      </c>
      <c r="G125" s="222" t="s">
        <v>3449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83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175</v>
      </c>
    </row>
    <row r="126" spans="1:63" s="12" customFormat="1" ht="25.9" customHeight="1">
      <c r="A126" s="12"/>
      <c r="B126" s="203"/>
      <c r="C126" s="204"/>
      <c r="D126" s="205" t="s">
        <v>74</v>
      </c>
      <c r="E126" s="206" t="s">
        <v>4046</v>
      </c>
      <c r="F126" s="206" t="s">
        <v>4047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SUM(P127:P136)</f>
        <v>0</v>
      </c>
      <c r="Q126" s="211"/>
      <c r="R126" s="212">
        <f>SUM(R127:R136)</f>
        <v>0</v>
      </c>
      <c r="S126" s="211"/>
      <c r="T126" s="213">
        <f>SUM(T127:T136)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83</v>
      </c>
      <c r="AT126" s="215" t="s">
        <v>74</v>
      </c>
      <c r="AU126" s="215" t="s">
        <v>75</v>
      </c>
      <c r="AY126" s="214" t="s">
        <v>169</v>
      </c>
      <c r="BK126" s="216">
        <f>SUM(BK127:BK136)</f>
        <v>0</v>
      </c>
    </row>
    <row r="127" spans="1:65" s="2" customFormat="1" ht="16.5" customHeight="1">
      <c r="A127" s="38"/>
      <c r="B127" s="39"/>
      <c r="C127" s="219" t="s">
        <v>181</v>
      </c>
      <c r="D127" s="219" t="s">
        <v>171</v>
      </c>
      <c r="E127" s="220" t="s">
        <v>4048</v>
      </c>
      <c r="F127" s="221" t="s">
        <v>4049</v>
      </c>
      <c r="G127" s="222" t="s">
        <v>3449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83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184</v>
      </c>
    </row>
    <row r="128" spans="1:65" s="2" customFormat="1" ht="16.5" customHeight="1">
      <c r="A128" s="38"/>
      <c r="B128" s="39"/>
      <c r="C128" s="219" t="s">
        <v>175</v>
      </c>
      <c r="D128" s="219" t="s">
        <v>171</v>
      </c>
      <c r="E128" s="220" t="s">
        <v>4050</v>
      </c>
      <c r="F128" s="221" t="s">
        <v>4051</v>
      </c>
      <c r="G128" s="222" t="s">
        <v>3975</v>
      </c>
      <c r="H128" s="223">
        <v>485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83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190</v>
      </c>
    </row>
    <row r="129" spans="1:65" s="2" customFormat="1" ht="21.75" customHeight="1">
      <c r="A129" s="38"/>
      <c r="B129" s="39"/>
      <c r="C129" s="219" t="s">
        <v>192</v>
      </c>
      <c r="D129" s="219" t="s">
        <v>171</v>
      </c>
      <c r="E129" s="220" t="s">
        <v>4052</v>
      </c>
      <c r="F129" s="221" t="s">
        <v>4053</v>
      </c>
      <c r="G129" s="222" t="s">
        <v>3975</v>
      </c>
      <c r="H129" s="223">
        <v>485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83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195</v>
      </c>
    </row>
    <row r="130" spans="1:65" s="2" customFormat="1" ht="16.5" customHeight="1">
      <c r="A130" s="38"/>
      <c r="B130" s="39"/>
      <c r="C130" s="219" t="s">
        <v>184</v>
      </c>
      <c r="D130" s="219" t="s">
        <v>171</v>
      </c>
      <c r="E130" s="220" t="s">
        <v>4054</v>
      </c>
      <c r="F130" s="221" t="s">
        <v>4055</v>
      </c>
      <c r="G130" s="222" t="s">
        <v>3975</v>
      </c>
      <c r="H130" s="223">
        <v>485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83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8</v>
      </c>
    </row>
    <row r="131" spans="1:65" s="2" customFormat="1" ht="16.5" customHeight="1">
      <c r="A131" s="38"/>
      <c r="B131" s="39"/>
      <c r="C131" s="219" t="s">
        <v>201</v>
      </c>
      <c r="D131" s="219" t="s">
        <v>171</v>
      </c>
      <c r="E131" s="220" t="s">
        <v>4056</v>
      </c>
      <c r="F131" s="221" t="s">
        <v>4057</v>
      </c>
      <c r="G131" s="222" t="s">
        <v>234</v>
      </c>
      <c r="H131" s="223">
        <v>89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83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204</v>
      </c>
    </row>
    <row r="132" spans="1:65" s="2" customFormat="1" ht="24.15" customHeight="1">
      <c r="A132" s="38"/>
      <c r="B132" s="39"/>
      <c r="C132" s="219" t="s">
        <v>190</v>
      </c>
      <c r="D132" s="219" t="s">
        <v>171</v>
      </c>
      <c r="E132" s="220" t="s">
        <v>4058</v>
      </c>
      <c r="F132" s="221" t="s">
        <v>4059</v>
      </c>
      <c r="G132" s="222" t="s">
        <v>174</v>
      </c>
      <c r="H132" s="223">
        <v>29.1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83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209</v>
      </c>
    </row>
    <row r="133" spans="1:65" s="2" customFormat="1" ht="16.5" customHeight="1">
      <c r="A133" s="38"/>
      <c r="B133" s="39"/>
      <c r="C133" s="219" t="s">
        <v>186</v>
      </c>
      <c r="D133" s="219" t="s">
        <v>171</v>
      </c>
      <c r="E133" s="220" t="s">
        <v>4060</v>
      </c>
      <c r="F133" s="221" t="s">
        <v>4061</v>
      </c>
      <c r="G133" s="222" t="s">
        <v>413</v>
      </c>
      <c r="H133" s="223">
        <v>15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175</v>
      </c>
      <c r="AT133" s="231" t="s">
        <v>171</v>
      </c>
      <c r="AU133" s="231" t="s">
        <v>83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213</v>
      </c>
    </row>
    <row r="134" spans="1:65" s="2" customFormat="1" ht="16.5" customHeight="1">
      <c r="A134" s="38"/>
      <c r="B134" s="39"/>
      <c r="C134" s="219" t="s">
        <v>195</v>
      </c>
      <c r="D134" s="219" t="s">
        <v>171</v>
      </c>
      <c r="E134" s="220" t="s">
        <v>4062</v>
      </c>
      <c r="F134" s="221" t="s">
        <v>4063</v>
      </c>
      <c r="G134" s="222" t="s">
        <v>413</v>
      </c>
      <c r="H134" s="223">
        <v>15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83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218</v>
      </c>
    </row>
    <row r="135" spans="1:65" s="2" customFormat="1" ht="21.75" customHeight="1">
      <c r="A135" s="38"/>
      <c r="B135" s="39"/>
      <c r="C135" s="219" t="s">
        <v>221</v>
      </c>
      <c r="D135" s="219" t="s">
        <v>171</v>
      </c>
      <c r="E135" s="220" t="s">
        <v>4064</v>
      </c>
      <c r="F135" s="221" t="s">
        <v>4065</v>
      </c>
      <c r="G135" s="222" t="s">
        <v>174</v>
      </c>
      <c r="H135" s="223">
        <v>29.1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83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224</v>
      </c>
    </row>
    <row r="136" spans="1:65" s="2" customFormat="1" ht="24.15" customHeight="1">
      <c r="A136" s="38"/>
      <c r="B136" s="39"/>
      <c r="C136" s="219" t="s">
        <v>8</v>
      </c>
      <c r="D136" s="219" t="s">
        <v>171</v>
      </c>
      <c r="E136" s="220" t="s">
        <v>4066</v>
      </c>
      <c r="F136" s="221" t="s">
        <v>4067</v>
      </c>
      <c r="G136" s="222" t="s">
        <v>174</v>
      </c>
      <c r="H136" s="223">
        <v>9.7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83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230</v>
      </c>
    </row>
    <row r="137" spans="1:63" s="12" customFormat="1" ht="25.9" customHeight="1">
      <c r="A137" s="12"/>
      <c r="B137" s="203"/>
      <c r="C137" s="204"/>
      <c r="D137" s="205" t="s">
        <v>74</v>
      </c>
      <c r="E137" s="206" t="s">
        <v>4068</v>
      </c>
      <c r="F137" s="206" t="s">
        <v>4069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83</v>
      </c>
      <c r="AT137" s="215" t="s">
        <v>74</v>
      </c>
      <c r="AU137" s="215" t="s">
        <v>75</v>
      </c>
      <c r="AY137" s="214" t="s">
        <v>169</v>
      </c>
      <c r="BK137" s="216">
        <f>SUM(BK138:BK140)</f>
        <v>0</v>
      </c>
    </row>
    <row r="138" spans="1:65" s="2" customFormat="1" ht="16.5" customHeight="1">
      <c r="A138" s="38"/>
      <c r="B138" s="39"/>
      <c r="C138" s="219" t="s">
        <v>231</v>
      </c>
      <c r="D138" s="219" t="s">
        <v>171</v>
      </c>
      <c r="E138" s="220" t="s">
        <v>4070</v>
      </c>
      <c r="F138" s="221" t="s">
        <v>4071</v>
      </c>
      <c r="G138" s="222" t="s">
        <v>3975</v>
      </c>
      <c r="H138" s="223">
        <v>500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83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235</v>
      </c>
    </row>
    <row r="139" spans="1:65" s="2" customFormat="1" ht="16.5" customHeight="1">
      <c r="A139" s="38"/>
      <c r="B139" s="39"/>
      <c r="C139" s="219" t="s">
        <v>204</v>
      </c>
      <c r="D139" s="219" t="s">
        <v>171</v>
      </c>
      <c r="E139" s="220" t="s">
        <v>4072</v>
      </c>
      <c r="F139" s="221" t="s">
        <v>4073</v>
      </c>
      <c r="G139" s="222" t="s">
        <v>3975</v>
      </c>
      <c r="H139" s="223">
        <v>500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175</v>
      </c>
      <c r="AT139" s="231" t="s">
        <v>171</v>
      </c>
      <c r="AU139" s="231" t="s">
        <v>83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239</v>
      </c>
    </row>
    <row r="140" spans="1:65" s="2" customFormat="1" ht="16.5" customHeight="1">
      <c r="A140" s="38"/>
      <c r="B140" s="39"/>
      <c r="C140" s="219" t="s">
        <v>240</v>
      </c>
      <c r="D140" s="219" t="s">
        <v>171</v>
      </c>
      <c r="E140" s="220" t="s">
        <v>4074</v>
      </c>
      <c r="F140" s="221" t="s">
        <v>4075</v>
      </c>
      <c r="G140" s="222" t="s">
        <v>3975</v>
      </c>
      <c r="H140" s="223">
        <v>500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175</v>
      </c>
      <c r="AT140" s="231" t="s">
        <v>171</v>
      </c>
      <c r="AU140" s="231" t="s">
        <v>83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243</v>
      </c>
    </row>
    <row r="141" spans="1:63" s="12" customFormat="1" ht="25.9" customHeight="1">
      <c r="A141" s="12"/>
      <c r="B141" s="203"/>
      <c r="C141" s="204"/>
      <c r="D141" s="205" t="s">
        <v>74</v>
      </c>
      <c r="E141" s="206" t="s">
        <v>4076</v>
      </c>
      <c r="F141" s="206" t="s">
        <v>4077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SUM(P142:P147)</f>
        <v>0</v>
      </c>
      <c r="Q141" s="211"/>
      <c r="R141" s="212">
        <f>SUM(R142:R147)</f>
        <v>0</v>
      </c>
      <c r="S141" s="211"/>
      <c r="T141" s="213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83</v>
      </c>
      <c r="AT141" s="215" t="s">
        <v>74</v>
      </c>
      <c r="AU141" s="215" t="s">
        <v>75</v>
      </c>
      <c r="AY141" s="214" t="s">
        <v>169</v>
      </c>
      <c r="BK141" s="216">
        <f>SUM(BK142:BK147)</f>
        <v>0</v>
      </c>
    </row>
    <row r="142" spans="1:65" s="2" customFormat="1" ht="16.5" customHeight="1">
      <c r="A142" s="38"/>
      <c r="B142" s="39"/>
      <c r="C142" s="219" t="s">
        <v>209</v>
      </c>
      <c r="D142" s="219" t="s">
        <v>171</v>
      </c>
      <c r="E142" s="220" t="s">
        <v>4078</v>
      </c>
      <c r="F142" s="221" t="s">
        <v>4079</v>
      </c>
      <c r="G142" s="222" t="s">
        <v>413</v>
      </c>
      <c r="H142" s="223">
        <v>12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175</v>
      </c>
      <c r="AT142" s="231" t="s">
        <v>171</v>
      </c>
      <c r="AU142" s="231" t="s">
        <v>83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246</v>
      </c>
    </row>
    <row r="143" spans="1:65" s="2" customFormat="1" ht="16.5" customHeight="1">
      <c r="A143" s="38"/>
      <c r="B143" s="39"/>
      <c r="C143" s="219" t="s">
        <v>250</v>
      </c>
      <c r="D143" s="219" t="s">
        <v>171</v>
      </c>
      <c r="E143" s="220" t="s">
        <v>4080</v>
      </c>
      <c r="F143" s="221" t="s">
        <v>4081</v>
      </c>
      <c r="G143" s="222" t="s">
        <v>413</v>
      </c>
      <c r="H143" s="223">
        <v>3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175</v>
      </c>
      <c r="AT143" s="231" t="s">
        <v>171</v>
      </c>
      <c r="AU143" s="231" t="s">
        <v>83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253</v>
      </c>
    </row>
    <row r="144" spans="1:65" s="2" customFormat="1" ht="16.5" customHeight="1">
      <c r="A144" s="38"/>
      <c r="B144" s="39"/>
      <c r="C144" s="219" t="s">
        <v>213</v>
      </c>
      <c r="D144" s="219" t="s">
        <v>171</v>
      </c>
      <c r="E144" s="220" t="s">
        <v>4082</v>
      </c>
      <c r="F144" s="221" t="s">
        <v>4083</v>
      </c>
      <c r="G144" s="222" t="s">
        <v>413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83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258</v>
      </c>
    </row>
    <row r="145" spans="1:65" s="2" customFormat="1" ht="16.5" customHeight="1">
      <c r="A145" s="38"/>
      <c r="B145" s="39"/>
      <c r="C145" s="219" t="s">
        <v>262</v>
      </c>
      <c r="D145" s="219" t="s">
        <v>171</v>
      </c>
      <c r="E145" s="220" t="s">
        <v>4084</v>
      </c>
      <c r="F145" s="221" t="s">
        <v>4085</v>
      </c>
      <c r="G145" s="222" t="s">
        <v>413</v>
      </c>
      <c r="H145" s="223">
        <v>15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175</v>
      </c>
      <c r="AT145" s="231" t="s">
        <v>171</v>
      </c>
      <c r="AU145" s="231" t="s">
        <v>83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265</v>
      </c>
    </row>
    <row r="146" spans="1:65" s="2" customFormat="1" ht="16.5" customHeight="1">
      <c r="A146" s="38"/>
      <c r="B146" s="39"/>
      <c r="C146" s="219" t="s">
        <v>218</v>
      </c>
      <c r="D146" s="219" t="s">
        <v>171</v>
      </c>
      <c r="E146" s="220" t="s">
        <v>4086</v>
      </c>
      <c r="F146" s="221" t="s">
        <v>4087</v>
      </c>
      <c r="G146" s="222" t="s">
        <v>413</v>
      </c>
      <c r="H146" s="223">
        <v>15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83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269</v>
      </c>
    </row>
    <row r="147" spans="1:65" s="2" customFormat="1" ht="16.5" customHeight="1">
      <c r="A147" s="38"/>
      <c r="B147" s="39"/>
      <c r="C147" s="219" t="s">
        <v>7</v>
      </c>
      <c r="D147" s="219" t="s">
        <v>171</v>
      </c>
      <c r="E147" s="220" t="s">
        <v>4088</v>
      </c>
      <c r="F147" s="221" t="s">
        <v>4089</v>
      </c>
      <c r="G147" s="222" t="s">
        <v>413</v>
      </c>
      <c r="H147" s="223">
        <v>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175</v>
      </c>
      <c r="AT147" s="231" t="s">
        <v>171</v>
      </c>
      <c r="AU147" s="231" t="s">
        <v>83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275</v>
      </c>
    </row>
    <row r="148" spans="1:63" s="12" customFormat="1" ht="25.9" customHeight="1">
      <c r="A148" s="12"/>
      <c r="B148" s="203"/>
      <c r="C148" s="204"/>
      <c r="D148" s="205" t="s">
        <v>74</v>
      </c>
      <c r="E148" s="206" t="s">
        <v>4090</v>
      </c>
      <c r="F148" s="206" t="s">
        <v>4091</v>
      </c>
      <c r="G148" s="204"/>
      <c r="H148" s="204"/>
      <c r="I148" s="207"/>
      <c r="J148" s="208">
        <f>BK148</f>
        <v>0</v>
      </c>
      <c r="K148" s="204"/>
      <c r="L148" s="209"/>
      <c r="M148" s="210"/>
      <c r="N148" s="211"/>
      <c r="O148" s="211"/>
      <c r="P148" s="212">
        <f>SUM(P149:P154)</f>
        <v>0</v>
      </c>
      <c r="Q148" s="211"/>
      <c r="R148" s="212">
        <f>SUM(R149:R154)</f>
        <v>0</v>
      </c>
      <c r="S148" s="211"/>
      <c r="T148" s="213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83</v>
      </c>
      <c r="AT148" s="215" t="s">
        <v>74</v>
      </c>
      <c r="AU148" s="215" t="s">
        <v>75</v>
      </c>
      <c r="AY148" s="214" t="s">
        <v>169</v>
      </c>
      <c r="BK148" s="216">
        <f>SUM(BK149:BK154)</f>
        <v>0</v>
      </c>
    </row>
    <row r="149" spans="1:65" s="2" customFormat="1" ht="16.5" customHeight="1">
      <c r="A149" s="38"/>
      <c r="B149" s="39"/>
      <c r="C149" s="219" t="s">
        <v>224</v>
      </c>
      <c r="D149" s="219" t="s">
        <v>171</v>
      </c>
      <c r="E149" s="220" t="s">
        <v>4092</v>
      </c>
      <c r="F149" s="221" t="s">
        <v>4093</v>
      </c>
      <c r="G149" s="222" t="s">
        <v>413</v>
      </c>
      <c r="H149" s="223">
        <v>1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175</v>
      </c>
      <c r="AT149" s="231" t="s">
        <v>171</v>
      </c>
      <c r="AU149" s="231" t="s">
        <v>83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279</v>
      </c>
    </row>
    <row r="150" spans="1:65" s="2" customFormat="1" ht="16.5" customHeight="1">
      <c r="A150" s="38"/>
      <c r="B150" s="39"/>
      <c r="C150" s="219" t="s">
        <v>281</v>
      </c>
      <c r="D150" s="219" t="s">
        <v>171</v>
      </c>
      <c r="E150" s="220" t="s">
        <v>4094</v>
      </c>
      <c r="F150" s="221" t="s">
        <v>4095</v>
      </c>
      <c r="G150" s="222" t="s">
        <v>413</v>
      </c>
      <c r="H150" s="223">
        <v>3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83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284</v>
      </c>
    </row>
    <row r="151" spans="1:65" s="2" customFormat="1" ht="16.5" customHeight="1">
      <c r="A151" s="38"/>
      <c r="B151" s="39"/>
      <c r="C151" s="219" t="s">
        <v>230</v>
      </c>
      <c r="D151" s="219" t="s">
        <v>171</v>
      </c>
      <c r="E151" s="220" t="s">
        <v>4096</v>
      </c>
      <c r="F151" s="221" t="s">
        <v>4097</v>
      </c>
      <c r="G151" s="222" t="s">
        <v>413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83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288</v>
      </c>
    </row>
    <row r="152" spans="1:65" s="2" customFormat="1" ht="16.5" customHeight="1">
      <c r="A152" s="38"/>
      <c r="B152" s="39"/>
      <c r="C152" s="219" t="s">
        <v>292</v>
      </c>
      <c r="D152" s="219" t="s">
        <v>171</v>
      </c>
      <c r="E152" s="220" t="s">
        <v>4098</v>
      </c>
      <c r="F152" s="221" t="s">
        <v>4099</v>
      </c>
      <c r="G152" s="222" t="s">
        <v>199</v>
      </c>
      <c r="H152" s="223">
        <v>800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83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295</v>
      </c>
    </row>
    <row r="153" spans="1:65" s="2" customFormat="1" ht="16.5" customHeight="1">
      <c r="A153" s="38"/>
      <c r="B153" s="39"/>
      <c r="C153" s="219" t="s">
        <v>235</v>
      </c>
      <c r="D153" s="219" t="s">
        <v>171</v>
      </c>
      <c r="E153" s="220" t="s">
        <v>4100</v>
      </c>
      <c r="F153" s="221" t="s">
        <v>4101</v>
      </c>
      <c r="G153" s="222" t="s">
        <v>413</v>
      </c>
      <c r="H153" s="223">
        <v>35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83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300</v>
      </c>
    </row>
    <row r="154" spans="1:65" s="2" customFormat="1" ht="16.5" customHeight="1">
      <c r="A154" s="38"/>
      <c r="B154" s="39"/>
      <c r="C154" s="219" t="s">
        <v>303</v>
      </c>
      <c r="D154" s="219" t="s">
        <v>171</v>
      </c>
      <c r="E154" s="220" t="s">
        <v>4102</v>
      </c>
      <c r="F154" s="221" t="s">
        <v>4103</v>
      </c>
      <c r="G154" s="222" t="s">
        <v>4104</v>
      </c>
      <c r="H154" s="223">
        <v>18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175</v>
      </c>
      <c r="AT154" s="231" t="s">
        <v>171</v>
      </c>
      <c r="AU154" s="231" t="s">
        <v>83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306</v>
      </c>
    </row>
    <row r="155" spans="1:63" s="12" customFormat="1" ht="25.9" customHeight="1">
      <c r="A155" s="12"/>
      <c r="B155" s="203"/>
      <c r="C155" s="204"/>
      <c r="D155" s="205" t="s">
        <v>74</v>
      </c>
      <c r="E155" s="206" t="s">
        <v>4105</v>
      </c>
      <c r="F155" s="206" t="s">
        <v>4106</v>
      </c>
      <c r="G155" s="204"/>
      <c r="H155" s="204"/>
      <c r="I155" s="207"/>
      <c r="J155" s="208">
        <f>BK155</f>
        <v>0</v>
      </c>
      <c r="K155" s="204"/>
      <c r="L155" s="209"/>
      <c r="M155" s="210"/>
      <c r="N155" s="211"/>
      <c r="O155" s="211"/>
      <c r="P155" s="212">
        <f>SUM(P156:P165)</f>
        <v>0</v>
      </c>
      <c r="Q155" s="211"/>
      <c r="R155" s="212">
        <f>SUM(R156:R165)</f>
        <v>0</v>
      </c>
      <c r="S155" s="211"/>
      <c r="T155" s="213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83</v>
      </c>
      <c r="AT155" s="215" t="s">
        <v>74</v>
      </c>
      <c r="AU155" s="215" t="s">
        <v>75</v>
      </c>
      <c r="AY155" s="214" t="s">
        <v>169</v>
      </c>
      <c r="BK155" s="216">
        <f>SUM(BK156:BK165)</f>
        <v>0</v>
      </c>
    </row>
    <row r="156" spans="1:65" s="2" customFormat="1" ht="16.5" customHeight="1">
      <c r="A156" s="38"/>
      <c r="B156" s="39"/>
      <c r="C156" s="219" t="s">
        <v>239</v>
      </c>
      <c r="D156" s="219" t="s">
        <v>171</v>
      </c>
      <c r="E156" s="220" t="s">
        <v>4107</v>
      </c>
      <c r="F156" s="221" t="s">
        <v>4108</v>
      </c>
      <c r="G156" s="222" t="s">
        <v>413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83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310</v>
      </c>
    </row>
    <row r="157" spans="1:65" s="2" customFormat="1" ht="16.5" customHeight="1">
      <c r="A157" s="38"/>
      <c r="B157" s="39"/>
      <c r="C157" s="219" t="s">
        <v>312</v>
      </c>
      <c r="D157" s="219" t="s">
        <v>171</v>
      </c>
      <c r="E157" s="220" t="s">
        <v>4109</v>
      </c>
      <c r="F157" s="221" t="s">
        <v>4110</v>
      </c>
      <c r="G157" s="222" t="s">
        <v>413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175</v>
      </c>
      <c r="AT157" s="231" t="s">
        <v>171</v>
      </c>
      <c r="AU157" s="231" t="s">
        <v>83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175</v>
      </c>
      <c r="BM157" s="231" t="s">
        <v>315</v>
      </c>
    </row>
    <row r="158" spans="1:65" s="2" customFormat="1" ht="21.75" customHeight="1">
      <c r="A158" s="38"/>
      <c r="B158" s="39"/>
      <c r="C158" s="219" t="s">
        <v>243</v>
      </c>
      <c r="D158" s="219" t="s">
        <v>171</v>
      </c>
      <c r="E158" s="220" t="s">
        <v>4111</v>
      </c>
      <c r="F158" s="221" t="s">
        <v>4112</v>
      </c>
      <c r="G158" s="222" t="s">
        <v>413</v>
      </c>
      <c r="H158" s="223">
        <v>1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175</v>
      </c>
      <c r="AT158" s="231" t="s">
        <v>171</v>
      </c>
      <c r="AU158" s="231" t="s">
        <v>83</v>
      </c>
      <c r="AY158" s="17" t="s">
        <v>169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175</v>
      </c>
      <c r="BM158" s="231" t="s">
        <v>318</v>
      </c>
    </row>
    <row r="159" spans="1:65" s="2" customFormat="1" ht="16.5" customHeight="1">
      <c r="A159" s="38"/>
      <c r="B159" s="39"/>
      <c r="C159" s="219" t="s">
        <v>321</v>
      </c>
      <c r="D159" s="219" t="s">
        <v>171</v>
      </c>
      <c r="E159" s="220" t="s">
        <v>4113</v>
      </c>
      <c r="F159" s="221" t="s">
        <v>4114</v>
      </c>
      <c r="G159" s="222" t="s">
        <v>4115</v>
      </c>
      <c r="H159" s="223">
        <v>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175</v>
      </c>
      <c r="AT159" s="231" t="s">
        <v>171</v>
      </c>
      <c r="AU159" s="231" t="s">
        <v>83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324</v>
      </c>
    </row>
    <row r="160" spans="1:65" s="2" customFormat="1" ht="16.5" customHeight="1">
      <c r="A160" s="38"/>
      <c r="B160" s="39"/>
      <c r="C160" s="219" t="s">
        <v>246</v>
      </c>
      <c r="D160" s="219" t="s">
        <v>171</v>
      </c>
      <c r="E160" s="220" t="s">
        <v>4116</v>
      </c>
      <c r="F160" s="221" t="s">
        <v>4117</v>
      </c>
      <c r="G160" s="222" t="s">
        <v>413</v>
      </c>
      <c r="H160" s="223">
        <v>1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175</v>
      </c>
      <c r="AT160" s="231" t="s">
        <v>171</v>
      </c>
      <c r="AU160" s="231" t="s">
        <v>83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175</v>
      </c>
      <c r="BM160" s="231" t="s">
        <v>329</v>
      </c>
    </row>
    <row r="161" spans="1:65" s="2" customFormat="1" ht="16.5" customHeight="1">
      <c r="A161" s="38"/>
      <c r="B161" s="39"/>
      <c r="C161" s="219" t="s">
        <v>331</v>
      </c>
      <c r="D161" s="219" t="s">
        <v>171</v>
      </c>
      <c r="E161" s="220" t="s">
        <v>4118</v>
      </c>
      <c r="F161" s="221" t="s">
        <v>4119</v>
      </c>
      <c r="G161" s="222" t="s">
        <v>4115</v>
      </c>
      <c r="H161" s="223">
        <v>1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175</v>
      </c>
      <c r="AT161" s="231" t="s">
        <v>171</v>
      </c>
      <c r="AU161" s="231" t="s">
        <v>83</v>
      </c>
      <c r="AY161" s="17" t="s">
        <v>169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175</v>
      </c>
      <c r="BM161" s="231" t="s">
        <v>334</v>
      </c>
    </row>
    <row r="162" spans="1:65" s="2" customFormat="1" ht="16.5" customHeight="1">
      <c r="A162" s="38"/>
      <c r="B162" s="39"/>
      <c r="C162" s="219" t="s">
        <v>253</v>
      </c>
      <c r="D162" s="219" t="s">
        <v>171</v>
      </c>
      <c r="E162" s="220" t="s">
        <v>4120</v>
      </c>
      <c r="F162" s="221" t="s">
        <v>4121</v>
      </c>
      <c r="G162" s="222" t="s">
        <v>413</v>
      </c>
      <c r="H162" s="223">
        <v>1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175</v>
      </c>
      <c r="AT162" s="231" t="s">
        <v>171</v>
      </c>
      <c r="AU162" s="231" t="s">
        <v>83</v>
      </c>
      <c r="AY162" s="17" t="s">
        <v>169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175</v>
      </c>
      <c r="BM162" s="231" t="s">
        <v>338</v>
      </c>
    </row>
    <row r="163" spans="1:65" s="2" customFormat="1" ht="16.5" customHeight="1">
      <c r="A163" s="38"/>
      <c r="B163" s="39"/>
      <c r="C163" s="219" t="s">
        <v>340</v>
      </c>
      <c r="D163" s="219" t="s">
        <v>171</v>
      </c>
      <c r="E163" s="220" t="s">
        <v>4122</v>
      </c>
      <c r="F163" s="221" t="s">
        <v>4123</v>
      </c>
      <c r="G163" s="222" t="s">
        <v>4104</v>
      </c>
      <c r="H163" s="223">
        <v>24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83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343</v>
      </c>
    </row>
    <row r="164" spans="1:65" s="2" customFormat="1" ht="16.5" customHeight="1">
      <c r="A164" s="38"/>
      <c r="B164" s="39"/>
      <c r="C164" s="219" t="s">
        <v>258</v>
      </c>
      <c r="D164" s="219" t="s">
        <v>171</v>
      </c>
      <c r="E164" s="220" t="s">
        <v>4124</v>
      </c>
      <c r="F164" s="221" t="s">
        <v>4125</v>
      </c>
      <c r="G164" s="222" t="s">
        <v>4104</v>
      </c>
      <c r="H164" s="223">
        <v>24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83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347</v>
      </c>
    </row>
    <row r="165" spans="1:65" s="2" customFormat="1" ht="16.5" customHeight="1">
      <c r="A165" s="38"/>
      <c r="B165" s="39"/>
      <c r="C165" s="219" t="s">
        <v>353</v>
      </c>
      <c r="D165" s="219" t="s">
        <v>171</v>
      </c>
      <c r="E165" s="220" t="s">
        <v>4126</v>
      </c>
      <c r="F165" s="221" t="s">
        <v>4127</v>
      </c>
      <c r="G165" s="222" t="s">
        <v>413</v>
      </c>
      <c r="H165" s="223">
        <v>1</v>
      </c>
      <c r="I165" s="224"/>
      <c r="J165" s="225">
        <f>ROUND(I165*H165,2)</f>
        <v>0</v>
      </c>
      <c r="K165" s="226"/>
      <c r="L165" s="44"/>
      <c r="M165" s="281" t="s">
        <v>1</v>
      </c>
      <c r="N165" s="282" t="s">
        <v>40</v>
      </c>
      <c r="O165" s="283"/>
      <c r="P165" s="284">
        <f>O165*H165</f>
        <v>0</v>
      </c>
      <c r="Q165" s="284">
        <v>0</v>
      </c>
      <c r="R165" s="284">
        <f>Q165*H165</f>
        <v>0</v>
      </c>
      <c r="S165" s="284">
        <v>0</v>
      </c>
      <c r="T165" s="28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175</v>
      </c>
      <c r="AT165" s="231" t="s">
        <v>171</v>
      </c>
      <c r="AU165" s="231" t="s">
        <v>83</v>
      </c>
      <c r="AY165" s="17" t="s">
        <v>169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175</v>
      </c>
      <c r="BM165" s="231" t="s">
        <v>356</v>
      </c>
    </row>
    <row r="166" spans="1:31" s="2" customFormat="1" ht="6.95" customHeight="1">
      <c r="A166" s="38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121:K16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4128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ROUND((SUM(BE119:BE126)),2)</f>
        <v>0</v>
      </c>
      <c r="G33" s="38"/>
      <c r="H33" s="38"/>
      <c r="I33" s="155">
        <v>0.21</v>
      </c>
      <c r="J33" s="154">
        <f>ROUND(((SUM(BE119:BE126))*I33),2)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ROUND((SUM(BF119:BF126)),2)</f>
        <v>0</v>
      </c>
      <c r="G34" s="38"/>
      <c r="H34" s="38"/>
      <c r="I34" s="155">
        <v>0.12</v>
      </c>
      <c r="J34" s="154">
        <f>ROUND(((SUM(BF119:BF126))*I34),2)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ROUND((SUM(BG119:BG126)),2)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ROUND((SUM(BH119:BH126)),2)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ROUND((SUM(BI119:BI126)),2)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150 - SO 150  Mobiliář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397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4129</v>
      </c>
      <c r="E99" s="188"/>
      <c r="F99" s="188"/>
      <c r="G99" s="188"/>
      <c r="H99" s="188"/>
      <c r="I99" s="188"/>
      <c r="J99" s="189">
        <f>J122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154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Revitalizace sportovního areálu Lipky - II.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141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 xml:space="preserve">150 - SO 150  Mobiliář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Horažďovice</v>
      </c>
      <c r="G113" s="40"/>
      <c r="H113" s="40"/>
      <c r="I113" s="32" t="s">
        <v>22</v>
      </c>
      <c r="J113" s="79" t="str">
        <f>IF(J12="","",J12)</f>
        <v>12. 10. 2023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30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32</v>
      </c>
      <c r="J116" s="36" t="str">
        <f>E24</f>
        <v>Pavel Matoušek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155</v>
      </c>
      <c r="D118" s="194" t="s">
        <v>60</v>
      </c>
      <c r="E118" s="194" t="s">
        <v>56</v>
      </c>
      <c r="F118" s="194" t="s">
        <v>57</v>
      </c>
      <c r="G118" s="194" t="s">
        <v>156</v>
      </c>
      <c r="H118" s="194" t="s">
        <v>157</v>
      </c>
      <c r="I118" s="194" t="s">
        <v>158</v>
      </c>
      <c r="J118" s="195" t="s">
        <v>145</v>
      </c>
      <c r="K118" s="196" t="s">
        <v>159</v>
      </c>
      <c r="L118" s="197"/>
      <c r="M118" s="100" t="s">
        <v>1</v>
      </c>
      <c r="N118" s="101" t="s">
        <v>39</v>
      </c>
      <c r="O118" s="101" t="s">
        <v>160</v>
      </c>
      <c r="P118" s="101" t="s">
        <v>161</v>
      </c>
      <c r="Q118" s="101" t="s">
        <v>162</v>
      </c>
      <c r="R118" s="101" t="s">
        <v>163</v>
      </c>
      <c r="S118" s="101" t="s">
        <v>164</v>
      </c>
      <c r="T118" s="102" t="s">
        <v>165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166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147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74</v>
      </c>
      <c r="E120" s="206" t="s">
        <v>167</v>
      </c>
      <c r="F120" s="206" t="s">
        <v>168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P121+P122</f>
        <v>0</v>
      </c>
      <c r="Q120" s="211"/>
      <c r="R120" s="212">
        <f>R121+R122</f>
        <v>0</v>
      </c>
      <c r="S120" s="211"/>
      <c r="T120" s="213">
        <f>T121+T122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74</v>
      </c>
      <c r="AU120" s="215" t="s">
        <v>75</v>
      </c>
      <c r="AY120" s="214" t="s">
        <v>169</v>
      </c>
      <c r="BK120" s="216">
        <f>BK121+BK122</f>
        <v>0</v>
      </c>
    </row>
    <row r="121" spans="1:63" s="12" customFormat="1" ht="22.8" customHeight="1">
      <c r="A121" s="12"/>
      <c r="B121" s="203"/>
      <c r="C121" s="204"/>
      <c r="D121" s="205" t="s">
        <v>74</v>
      </c>
      <c r="E121" s="217" t="s">
        <v>213</v>
      </c>
      <c r="F121" s="217" t="s">
        <v>406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v>0</v>
      </c>
      <c r="Q121" s="211"/>
      <c r="R121" s="212">
        <v>0</v>
      </c>
      <c r="S121" s="211"/>
      <c r="T121" s="213"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74</v>
      </c>
      <c r="AU121" s="215" t="s">
        <v>83</v>
      </c>
      <c r="AY121" s="214" t="s">
        <v>169</v>
      </c>
      <c r="BK121" s="216">
        <v>0</v>
      </c>
    </row>
    <row r="122" spans="1:63" s="12" customFormat="1" ht="22.8" customHeight="1">
      <c r="A122" s="12"/>
      <c r="B122" s="203"/>
      <c r="C122" s="204"/>
      <c r="D122" s="205" t="s">
        <v>74</v>
      </c>
      <c r="E122" s="217" t="s">
        <v>2850</v>
      </c>
      <c r="F122" s="217" t="s">
        <v>4130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SUM(P123:P126)</f>
        <v>0</v>
      </c>
      <c r="Q122" s="211"/>
      <c r="R122" s="212">
        <f>SUM(R123:R126)</f>
        <v>0</v>
      </c>
      <c r="S122" s="211"/>
      <c r="T122" s="213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83</v>
      </c>
      <c r="AT122" s="215" t="s">
        <v>74</v>
      </c>
      <c r="AU122" s="215" t="s">
        <v>83</v>
      </c>
      <c r="AY122" s="214" t="s">
        <v>169</v>
      </c>
      <c r="BK122" s="216">
        <f>SUM(BK123:BK126)</f>
        <v>0</v>
      </c>
    </row>
    <row r="123" spans="1:65" s="2" customFormat="1" ht="16.5" customHeight="1">
      <c r="A123" s="38"/>
      <c r="B123" s="39"/>
      <c r="C123" s="219" t="s">
        <v>83</v>
      </c>
      <c r="D123" s="219" t="s">
        <v>171</v>
      </c>
      <c r="E123" s="220" t="s">
        <v>4131</v>
      </c>
      <c r="F123" s="221" t="s">
        <v>4132</v>
      </c>
      <c r="G123" s="222" t="s">
        <v>413</v>
      </c>
      <c r="H123" s="223">
        <v>3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175</v>
      </c>
      <c r="AT123" s="231" t="s">
        <v>171</v>
      </c>
      <c r="AU123" s="231" t="s">
        <v>85</v>
      </c>
      <c r="AY123" s="17" t="s">
        <v>169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83</v>
      </c>
      <c r="BK123" s="232">
        <f>ROUND(I123*H123,2)</f>
        <v>0</v>
      </c>
      <c r="BL123" s="17" t="s">
        <v>175</v>
      </c>
      <c r="BM123" s="231" t="s">
        <v>85</v>
      </c>
    </row>
    <row r="124" spans="1:65" s="2" customFormat="1" ht="16.5" customHeight="1">
      <c r="A124" s="38"/>
      <c r="B124" s="39"/>
      <c r="C124" s="219" t="s">
        <v>85</v>
      </c>
      <c r="D124" s="219" t="s">
        <v>171</v>
      </c>
      <c r="E124" s="220" t="s">
        <v>4133</v>
      </c>
      <c r="F124" s="221" t="s">
        <v>4134</v>
      </c>
      <c r="G124" s="222" t="s">
        <v>413</v>
      </c>
      <c r="H124" s="223">
        <v>5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175</v>
      </c>
      <c r="AT124" s="231" t="s">
        <v>171</v>
      </c>
      <c r="AU124" s="231" t="s">
        <v>85</v>
      </c>
      <c r="AY124" s="17" t="s">
        <v>169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175</v>
      </c>
      <c r="BM124" s="231" t="s">
        <v>175</v>
      </c>
    </row>
    <row r="125" spans="1:65" s="2" customFormat="1" ht="16.5" customHeight="1">
      <c r="A125" s="38"/>
      <c r="B125" s="39"/>
      <c r="C125" s="219" t="s">
        <v>181</v>
      </c>
      <c r="D125" s="219" t="s">
        <v>171</v>
      </c>
      <c r="E125" s="220" t="s">
        <v>4135</v>
      </c>
      <c r="F125" s="221" t="s">
        <v>4136</v>
      </c>
      <c r="G125" s="222" t="s">
        <v>413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85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184</v>
      </c>
    </row>
    <row r="126" spans="1:65" s="2" customFormat="1" ht="16.5" customHeight="1">
      <c r="A126" s="38"/>
      <c r="B126" s="39"/>
      <c r="C126" s="219" t="s">
        <v>175</v>
      </c>
      <c r="D126" s="219" t="s">
        <v>171</v>
      </c>
      <c r="E126" s="220" t="s">
        <v>4137</v>
      </c>
      <c r="F126" s="221" t="s">
        <v>4138</v>
      </c>
      <c r="G126" s="222" t="s">
        <v>413</v>
      </c>
      <c r="H126" s="223">
        <v>4</v>
      </c>
      <c r="I126" s="224"/>
      <c r="J126" s="225">
        <f>ROUND(I126*H126,2)</f>
        <v>0</v>
      </c>
      <c r="K126" s="226"/>
      <c r="L126" s="44"/>
      <c r="M126" s="281" t="s">
        <v>1</v>
      </c>
      <c r="N126" s="282" t="s">
        <v>40</v>
      </c>
      <c r="O126" s="283"/>
      <c r="P126" s="284">
        <f>O126*H126</f>
        <v>0</v>
      </c>
      <c r="Q126" s="284">
        <v>0</v>
      </c>
      <c r="R126" s="284">
        <f>Q126*H126</f>
        <v>0</v>
      </c>
      <c r="S126" s="284">
        <v>0</v>
      </c>
      <c r="T126" s="28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85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190</v>
      </c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118:K12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ROUND((SUM(BE135:BE415)),2)</f>
        <v>0</v>
      </c>
      <c r="G33" s="38"/>
      <c r="H33" s="38"/>
      <c r="I33" s="155">
        <v>0.21</v>
      </c>
      <c r="J33" s="154">
        <f>ROUND(((SUM(BE135:BE415))*I33),2)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ROUND((SUM(BF135:BF415)),2)</f>
        <v>0</v>
      </c>
      <c r="G34" s="38"/>
      <c r="H34" s="38"/>
      <c r="I34" s="155">
        <v>0.12</v>
      </c>
      <c r="J34" s="154">
        <f>ROUND(((SUM(BF135:BF415))*I34),2)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ROUND((SUM(BG135:BG415)),2)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ROUND((SUM(BH135:BH415)),2)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ROUND((SUM(BI135:BI415)),2)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200 - SO 200  Dopravní řešení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J135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4140</v>
      </c>
      <c r="E98" s="188"/>
      <c r="F98" s="188"/>
      <c r="G98" s="188"/>
      <c r="H98" s="188"/>
      <c r="I98" s="188"/>
      <c r="J98" s="189">
        <f>J137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463</v>
      </c>
      <c r="E99" s="188"/>
      <c r="F99" s="188"/>
      <c r="G99" s="188"/>
      <c r="H99" s="188"/>
      <c r="I99" s="188"/>
      <c r="J99" s="189">
        <f>J189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464</v>
      </c>
      <c r="E100" s="188"/>
      <c r="F100" s="188"/>
      <c r="G100" s="188"/>
      <c r="H100" s="188"/>
      <c r="I100" s="188"/>
      <c r="J100" s="189">
        <f>J204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465</v>
      </c>
      <c r="E101" s="188"/>
      <c r="F101" s="188"/>
      <c r="G101" s="188"/>
      <c r="H101" s="188"/>
      <c r="I101" s="188"/>
      <c r="J101" s="189">
        <f>J208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3566</v>
      </c>
      <c r="E102" s="188"/>
      <c r="F102" s="188"/>
      <c r="G102" s="188"/>
      <c r="H102" s="188"/>
      <c r="I102" s="188"/>
      <c r="J102" s="189">
        <f>J211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3567</v>
      </c>
      <c r="E103" s="188"/>
      <c r="F103" s="188"/>
      <c r="G103" s="188"/>
      <c r="H103" s="188"/>
      <c r="I103" s="188"/>
      <c r="J103" s="189">
        <f>J263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469</v>
      </c>
      <c r="E104" s="188"/>
      <c r="F104" s="188"/>
      <c r="G104" s="188"/>
      <c r="H104" s="188"/>
      <c r="I104" s="188"/>
      <c r="J104" s="189">
        <f>J270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150</v>
      </c>
      <c r="E105" s="188"/>
      <c r="F105" s="188"/>
      <c r="G105" s="188"/>
      <c r="H105" s="188"/>
      <c r="I105" s="188"/>
      <c r="J105" s="189">
        <f>J297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151</v>
      </c>
      <c r="E106" s="188"/>
      <c r="F106" s="188"/>
      <c r="G106" s="188"/>
      <c r="H106" s="188"/>
      <c r="I106" s="188"/>
      <c r="J106" s="189">
        <f>J360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5"/>
      <c r="C107" s="186"/>
      <c r="D107" s="187" t="s">
        <v>470</v>
      </c>
      <c r="E107" s="188"/>
      <c r="F107" s="188"/>
      <c r="G107" s="188"/>
      <c r="H107" s="188"/>
      <c r="I107" s="188"/>
      <c r="J107" s="189">
        <f>J370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79"/>
      <c r="C108" s="180"/>
      <c r="D108" s="181" t="s">
        <v>152</v>
      </c>
      <c r="E108" s="182"/>
      <c r="F108" s="182"/>
      <c r="G108" s="182"/>
      <c r="H108" s="182"/>
      <c r="I108" s="182"/>
      <c r="J108" s="183">
        <f>J372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 hidden="1">
      <c r="A109" s="10"/>
      <c r="B109" s="185"/>
      <c r="C109" s="186"/>
      <c r="D109" s="187" t="s">
        <v>471</v>
      </c>
      <c r="E109" s="188"/>
      <c r="F109" s="188"/>
      <c r="G109" s="188"/>
      <c r="H109" s="188"/>
      <c r="I109" s="188"/>
      <c r="J109" s="189">
        <f>J373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5"/>
      <c r="C110" s="186"/>
      <c r="D110" s="187" t="s">
        <v>3314</v>
      </c>
      <c r="E110" s="188"/>
      <c r="F110" s="188"/>
      <c r="G110" s="188"/>
      <c r="H110" s="188"/>
      <c r="I110" s="188"/>
      <c r="J110" s="189">
        <f>J383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5"/>
      <c r="C111" s="186"/>
      <c r="D111" s="187" t="s">
        <v>153</v>
      </c>
      <c r="E111" s="188"/>
      <c r="F111" s="188"/>
      <c r="G111" s="188"/>
      <c r="H111" s="188"/>
      <c r="I111" s="188"/>
      <c r="J111" s="189">
        <f>J385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5"/>
      <c r="C112" s="186"/>
      <c r="D112" s="187" t="s">
        <v>4141</v>
      </c>
      <c r="E112" s="188"/>
      <c r="F112" s="188"/>
      <c r="G112" s="188"/>
      <c r="H112" s="188"/>
      <c r="I112" s="188"/>
      <c r="J112" s="189">
        <f>J407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 hidden="1">
      <c r="A113" s="9"/>
      <c r="B113" s="179"/>
      <c r="C113" s="180"/>
      <c r="D113" s="181" t="s">
        <v>4142</v>
      </c>
      <c r="E113" s="182"/>
      <c r="F113" s="182"/>
      <c r="G113" s="182"/>
      <c r="H113" s="182"/>
      <c r="I113" s="182"/>
      <c r="J113" s="183">
        <f>J411</f>
        <v>0</v>
      </c>
      <c r="K113" s="180"/>
      <c r="L113" s="184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 hidden="1">
      <c r="A114" s="10"/>
      <c r="B114" s="185"/>
      <c r="C114" s="186"/>
      <c r="D114" s="187" t="s">
        <v>4143</v>
      </c>
      <c r="E114" s="188"/>
      <c r="F114" s="188"/>
      <c r="G114" s="188"/>
      <c r="H114" s="188"/>
      <c r="I114" s="188"/>
      <c r="J114" s="189">
        <f>J412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5"/>
      <c r="C115" s="186"/>
      <c r="D115" s="187" t="s">
        <v>4144</v>
      </c>
      <c r="E115" s="188"/>
      <c r="F115" s="188"/>
      <c r="G115" s="188"/>
      <c r="H115" s="188"/>
      <c r="I115" s="188"/>
      <c r="J115" s="189">
        <f>J414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 hidden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 hidden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ht="12" hidden="1"/>
    <row r="119" ht="12" hidden="1"/>
    <row r="120" ht="12" hidden="1"/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154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74" t="str">
        <f>E7</f>
        <v>Revitalizace sportovního areálu Lipky - II. etapa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141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E9</f>
        <v xml:space="preserve">200 - SO 200  Dopravní řešení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F12</f>
        <v>Horažďovice</v>
      </c>
      <c r="G129" s="40"/>
      <c r="H129" s="40"/>
      <c r="I129" s="32" t="s">
        <v>22</v>
      </c>
      <c r="J129" s="79" t="str">
        <f>IF(J12="","",J12)</f>
        <v>12. 10. 2023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E15</f>
        <v xml:space="preserve"> </v>
      </c>
      <c r="G131" s="40"/>
      <c r="H131" s="40"/>
      <c r="I131" s="32" t="s">
        <v>30</v>
      </c>
      <c r="J131" s="36" t="str">
        <f>E21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IF(E18="","",E18)</f>
        <v>Vyplň údaj</v>
      </c>
      <c r="G132" s="40"/>
      <c r="H132" s="40"/>
      <c r="I132" s="32" t="s">
        <v>32</v>
      </c>
      <c r="J132" s="36" t="str">
        <f>E24</f>
        <v>Pavel Matoušek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91"/>
      <c r="B134" s="192"/>
      <c r="C134" s="193" t="s">
        <v>155</v>
      </c>
      <c r="D134" s="194" t="s">
        <v>60</v>
      </c>
      <c r="E134" s="194" t="s">
        <v>56</v>
      </c>
      <c r="F134" s="194" t="s">
        <v>57</v>
      </c>
      <c r="G134" s="194" t="s">
        <v>156</v>
      </c>
      <c r="H134" s="194" t="s">
        <v>157</v>
      </c>
      <c r="I134" s="194" t="s">
        <v>158</v>
      </c>
      <c r="J134" s="195" t="s">
        <v>145</v>
      </c>
      <c r="K134" s="196" t="s">
        <v>159</v>
      </c>
      <c r="L134" s="197"/>
      <c r="M134" s="100" t="s">
        <v>1</v>
      </c>
      <c r="N134" s="101" t="s">
        <v>39</v>
      </c>
      <c r="O134" s="101" t="s">
        <v>160</v>
      </c>
      <c r="P134" s="101" t="s">
        <v>161</v>
      </c>
      <c r="Q134" s="101" t="s">
        <v>162</v>
      </c>
      <c r="R134" s="101" t="s">
        <v>163</v>
      </c>
      <c r="S134" s="101" t="s">
        <v>164</v>
      </c>
      <c r="T134" s="102" t="s">
        <v>165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pans="1:63" s="2" customFormat="1" ht="22.8" customHeight="1">
      <c r="A135" s="38"/>
      <c r="B135" s="39"/>
      <c r="C135" s="107" t="s">
        <v>166</v>
      </c>
      <c r="D135" s="40"/>
      <c r="E135" s="40"/>
      <c r="F135" s="40"/>
      <c r="G135" s="40"/>
      <c r="H135" s="40"/>
      <c r="I135" s="40"/>
      <c r="J135" s="198">
        <f>BK135</f>
        <v>0</v>
      </c>
      <c r="K135" s="40"/>
      <c r="L135" s="44"/>
      <c r="M135" s="103"/>
      <c r="N135" s="199"/>
      <c r="O135" s="104"/>
      <c r="P135" s="200">
        <f>P136+P372+P411</f>
        <v>0</v>
      </c>
      <c r="Q135" s="104"/>
      <c r="R135" s="200">
        <f>R136+R372+R411</f>
        <v>0</v>
      </c>
      <c r="S135" s="104"/>
      <c r="T135" s="201">
        <f>T136+T372+T411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74</v>
      </c>
      <c r="AU135" s="17" t="s">
        <v>147</v>
      </c>
      <c r="BK135" s="202">
        <f>BK136+BK372+BK411</f>
        <v>0</v>
      </c>
    </row>
    <row r="136" spans="1:63" s="12" customFormat="1" ht="25.9" customHeight="1">
      <c r="A136" s="12"/>
      <c r="B136" s="203"/>
      <c r="C136" s="204"/>
      <c r="D136" s="205" t="s">
        <v>74</v>
      </c>
      <c r="E136" s="206" t="s">
        <v>167</v>
      </c>
      <c r="F136" s="206" t="s">
        <v>168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P137+P189+P204+P208+P211+P263+P270+P297+P360+P370</f>
        <v>0</v>
      </c>
      <c r="Q136" s="211"/>
      <c r="R136" s="212">
        <f>R137+R189+R204+R208+R211+R263+R270+R297+R360+R370</f>
        <v>0</v>
      </c>
      <c r="S136" s="211"/>
      <c r="T136" s="213">
        <f>T137+T189+T204+T208+T211+T263+T270+T297+T360+T370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83</v>
      </c>
      <c r="AT136" s="215" t="s">
        <v>74</v>
      </c>
      <c r="AU136" s="215" t="s">
        <v>75</v>
      </c>
      <c r="AY136" s="214" t="s">
        <v>169</v>
      </c>
      <c r="BK136" s="216">
        <f>BK137+BK189+BK204+BK208+BK211+BK263+BK270+BK297+BK360+BK370</f>
        <v>0</v>
      </c>
    </row>
    <row r="137" spans="1:63" s="12" customFormat="1" ht="22.8" customHeight="1">
      <c r="A137" s="12"/>
      <c r="B137" s="203"/>
      <c r="C137" s="204"/>
      <c r="D137" s="205" t="s">
        <v>74</v>
      </c>
      <c r="E137" s="217" t="s">
        <v>83</v>
      </c>
      <c r="F137" s="217" t="s">
        <v>4145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SUM(P138:P188)</f>
        <v>0</v>
      </c>
      <c r="Q137" s="211"/>
      <c r="R137" s="212">
        <f>SUM(R138:R188)</f>
        <v>0</v>
      </c>
      <c r="S137" s="211"/>
      <c r="T137" s="213">
        <f>SUM(T138:T188)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83</v>
      </c>
      <c r="AT137" s="215" t="s">
        <v>74</v>
      </c>
      <c r="AU137" s="215" t="s">
        <v>83</v>
      </c>
      <c r="AY137" s="214" t="s">
        <v>169</v>
      </c>
      <c r="BK137" s="216">
        <f>SUM(BK138:BK188)</f>
        <v>0</v>
      </c>
    </row>
    <row r="138" spans="1:65" s="2" customFormat="1" ht="24.15" customHeight="1">
      <c r="A138" s="38"/>
      <c r="B138" s="39"/>
      <c r="C138" s="219" t="s">
        <v>83</v>
      </c>
      <c r="D138" s="219" t="s">
        <v>171</v>
      </c>
      <c r="E138" s="220" t="s">
        <v>4146</v>
      </c>
      <c r="F138" s="221" t="s">
        <v>4147</v>
      </c>
      <c r="G138" s="222" t="s">
        <v>234</v>
      </c>
      <c r="H138" s="223">
        <v>2489.6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85</v>
      </c>
    </row>
    <row r="139" spans="1:51" s="13" customFormat="1" ht="12">
      <c r="A139" s="13"/>
      <c r="B139" s="233"/>
      <c r="C139" s="234"/>
      <c r="D139" s="235" t="s">
        <v>176</v>
      </c>
      <c r="E139" s="236" t="s">
        <v>1</v>
      </c>
      <c r="F139" s="237" t="s">
        <v>4148</v>
      </c>
      <c r="G139" s="234"/>
      <c r="H139" s="238">
        <v>2489.6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176</v>
      </c>
      <c r="AU139" s="244" t="s">
        <v>85</v>
      </c>
      <c r="AV139" s="13" t="s">
        <v>85</v>
      </c>
      <c r="AW139" s="13" t="s">
        <v>31</v>
      </c>
      <c r="AX139" s="13" t="s">
        <v>75</v>
      </c>
      <c r="AY139" s="244" t="s">
        <v>169</v>
      </c>
    </row>
    <row r="140" spans="1:51" s="14" customFormat="1" ht="12">
      <c r="A140" s="14"/>
      <c r="B140" s="245"/>
      <c r="C140" s="246"/>
      <c r="D140" s="235" t="s">
        <v>176</v>
      </c>
      <c r="E140" s="247" t="s">
        <v>1</v>
      </c>
      <c r="F140" s="248" t="s">
        <v>178</v>
      </c>
      <c r="G140" s="246"/>
      <c r="H140" s="249">
        <v>2489.6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176</v>
      </c>
      <c r="AU140" s="255" t="s">
        <v>85</v>
      </c>
      <c r="AV140" s="14" t="s">
        <v>175</v>
      </c>
      <c r="AW140" s="14" t="s">
        <v>31</v>
      </c>
      <c r="AX140" s="14" t="s">
        <v>83</v>
      </c>
      <c r="AY140" s="255" t="s">
        <v>169</v>
      </c>
    </row>
    <row r="141" spans="1:65" s="2" customFormat="1" ht="24.15" customHeight="1">
      <c r="A141" s="38"/>
      <c r="B141" s="39"/>
      <c r="C141" s="219" t="s">
        <v>85</v>
      </c>
      <c r="D141" s="219" t="s">
        <v>171</v>
      </c>
      <c r="E141" s="220" t="s">
        <v>4149</v>
      </c>
      <c r="F141" s="221" t="s">
        <v>4150</v>
      </c>
      <c r="G141" s="222" t="s">
        <v>234</v>
      </c>
      <c r="H141" s="223">
        <v>472.9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175</v>
      </c>
      <c r="AT141" s="231" t="s">
        <v>171</v>
      </c>
      <c r="AU141" s="231" t="s">
        <v>85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175</v>
      </c>
    </row>
    <row r="142" spans="1:51" s="13" customFormat="1" ht="12">
      <c r="A142" s="13"/>
      <c r="B142" s="233"/>
      <c r="C142" s="234"/>
      <c r="D142" s="235" t="s">
        <v>176</v>
      </c>
      <c r="E142" s="236" t="s">
        <v>1</v>
      </c>
      <c r="F142" s="237" t="s">
        <v>4151</v>
      </c>
      <c r="G142" s="234"/>
      <c r="H142" s="238">
        <v>472.9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176</v>
      </c>
      <c r="AU142" s="244" t="s">
        <v>85</v>
      </c>
      <c r="AV142" s="13" t="s">
        <v>85</v>
      </c>
      <c r="AW142" s="13" t="s">
        <v>31</v>
      </c>
      <c r="AX142" s="13" t="s">
        <v>75</v>
      </c>
      <c r="AY142" s="244" t="s">
        <v>169</v>
      </c>
    </row>
    <row r="143" spans="1:51" s="14" customFormat="1" ht="12">
      <c r="A143" s="14"/>
      <c r="B143" s="245"/>
      <c r="C143" s="246"/>
      <c r="D143" s="235" t="s">
        <v>176</v>
      </c>
      <c r="E143" s="247" t="s">
        <v>1</v>
      </c>
      <c r="F143" s="248" t="s">
        <v>178</v>
      </c>
      <c r="G143" s="246"/>
      <c r="H143" s="249">
        <v>472.9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176</v>
      </c>
      <c r="AU143" s="255" t="s">
        <v>85</v>
      </c>
      <c r="AV143" s="14" t="s">
        <v>175</v>
      </c>
      <c r="AW143" s="14" t="s">
        <v>31</v>
      </c>
      <c r="AX143" s="14" t="s">
        <v>83</v>
      </c>
      <c r="AY143" s="255" t="s">
        <v>169</v>
      </c>
    </row>
    <row r="144" spans="1:65" s="2" customFormat="1" ht="24.15" customHeight="1">
      <c r="A144" s="38"/>
      <c r="B144" s="39"/>
      <c r="C144" s="219" t="s">
        <v>181</v>
      </c>
      <c r="D144" s="219" t="s">
        <v>171</v>
      </c>
      <c r="E144" s="220" t="s">
        <v>4152</v>
      </c>
      <c r="F144" s="221" t="s">
        <v>4153</v>
      </c>
      <c r="G144" s="222" t="s">
        <v>234</v>
      </c>
      <c r="H144" s="223">
        <v>455.2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85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184</v>
      </c>
    </row>
    <row r="145" spans="1:51" s="13" customFormat="1" ht="12">
      <c r="A145" s="13"/>
      <c r="B145" s="233"/>
      <c r="C145" s="234"/>
      <c r="D145" s="235" t="s">
        <v>176</v>
      </c>
      <c r="E145" s="236" t="s">
        <v>1</v>
      </c>
      <c r="F145" s="237" t="s">
        <v>4154</v>
      </c>
      <c r="G145" s="234"/>
      <c r="H145" s="238">
        <v>455.2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176</v>
      </c>
      <c r="AU145" s="244" t="s">
        <v>85</v>
      </c>
      <c r="AV145" s="13" t="s">
        <v>85</v>
      </c>
      <c r="AW145" s="13" t="s">
        <v>31</v>
      </c>
      <c r="AX145" s="13" t="s">
        <v>75</v>
      </c>
      <c r="AY145" s="244" t="s">
        <v>169</v>
      </c>
    </row>
    <row r="146" spans="1:51" s="14" customFormat="1" ht="12">
      <c r="A146" s="14"/>
      <c r="B146" s="245"/>
      <c r="C146" s="246"/>
      <c r="D146" s="235" t="s">
        <v>176</v>
      </c>
      <c r="E146" s="247" t="s">
        <v>1</v>
      </c>
      <c r="F146" s="248" t="s">
        <v>178</v>
      </c>
      <c r="G146" s="246"/>
      <c r="H146" s="249">
        <v>455.2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176</v>
      </c>
      <c r="AU146" s="255" t="s">
        <v>85</v>
      </c>
      <c r="AV146" s="14" t="s">
        <v>175</v>
      </c>
      <c r="AW146" s="14" t="s">
        <v>31</v>
      </c>
      <c r="AX146" s="14" t="s">
        <v>83</v>
      </c>
      <c r="AY146" s="255" t="s">
        <v>169</v>
      </c>
    </row>
    <row r="147" spans="1:65" s="2" customFormat="1" ht="24.15" customHeight="1">
      <c r="A147" s="38"/>
      <c r="B147" s="39"/>
      <c r="C147" s="219" t="s">
        <v>175</v>
      </c>
      <c r="D147" s="219" t="s">
        <v>171</v>
      </c>
      <c r="E147" s="220" t="s">
        <v>4155</v>
      </c>
      <c r="F147" s="221" t="s">
        <v>4156</v>
      </c>
      <c r="G147" s="222" t="s">
        <v>234</v>
      </c>
      <c r="H147" s="223">
        <v>496.55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175</v>
      </c>
      <c r="AT147" s="231" t="s">
        <v>171</v>
      </c>
      <c r="AU147" s="231" t="s">
        <v>85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190</v>
      </c>
    </row>
    <row r="148" spans="1:51" s="13" customFormat="1" ht="12">
      <c r="A148" s="13"/>
      <c r="B148" s="233"/>
      <c r="C148" s="234"/>
      <c r="D148" s="235" t="s">
        <v>176</v>
      </c>
      <c r="E148" s="236" t="s">
        <v>1</v>
      </c>
      <c r="F148" s="237" t="s">
        <v>4157</v>
      </c>
      <c r="G148" s="234"/>
      <c r="H148" s="238">
        <v>496.55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169</v>
      </c>
    </row>
    <row r="149" spans="1:51" s="14" customFormat="1" ht="12">
      <c r="A149" s="14"/>
      <c r="B149" s="245"/>
      <c r="C149" s="246"/>
      <c r="D149" s="235" t="s">
        <v>176</v>
      </c>
      <c r="E149" s="247" t="s">
        <v>1</v>
      </c>
      <c r="F149" s="248" t="s">
        <v>178</v>
      </c>
      <c r="G149" s="246"/>
      <c r="H149" s="249">
        <v>496.55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176</v>
      </c>
      <c r="AU149" s="255" t="s">
        <v>85</v>
      </c>
      <c r="AV149" s="14" t="s">
        <v>175</v>
      </c>
      <c r="AW149" s="14" t="s">
        <v>31</v>
      </c>
      <c r="AX149" s="14" t="s">
        <v>83</v>
      </c>
      <c r="AY149" s="255" t="s">
        <v>169</v>
      </c>
    </row>
    <row r="150" spans="1:65" s="2" customFormat="1" ht="24.15" customHeight="1">
      <c r="A150" s="38"/>
      <c r="B150" s="39"/>
      <c r="C150" s="219" t="s">
        <v>192</v>
      </c>
      <c r="D150" s="219" t="s">
        <v>171</v>
      </c>
      <c r="E150" s="220" t="s">
        <v>4158</v>
      </c>
      <c r="F150" s="221" t="s">
        <v>4159</v>
      </c>
      <c r="G150" s="222" t="s">
        <v>234</v>
      </c>
      <c r="H150" s="223">
        <v>3362.23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195</v>
      </c>
    </row>
    <row r="151" spans="1:51" s="13" customFormat="1" ht="12">
      <c r="A151" s="13"/>
      <c r="B151" s="233"/>
      <c r="C151" s="234"/>
      <c r="D151" s="235" t="s">
        <v>176</v>
      </c>
      <c r="E151" s="236" t="s">
        <v>1</v>
      </c>
      <c r="F151" s="237" t="s">
        <v>4160</v>
      </c>
      <c r="G151" s="234"/>
      <c r="H151" s="238">
        <v>3362.23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176</v>
      </c>
      <c r="AU151" s="244" t="s">
        <v>85</v>
      </c>
      <c r="AV151" s="13" t="s">
        <v>85</v>
      </c>
      <c r="AW151" s="13" t="s">
        <v>31</v>
      </c>
      <c r="AX151" s="13" t="s">
        <v>75</v>
      </c>
      <c r="AY151" s="244" t="s">
        <v>169</v>
      </c>
    </row>
    <row r="152" spans="1:51" s="14" customFormat="1" ht="12">
      <c r="A152" s="14"/>
      <c r="B152" s="245"/>
      <c r="C152" s="246"/>
      <c r="D152" s="235" t="s">
        <v>176</v>
      </c>
      <c r="E152" s="247" t="s">
        <v>1</v>
      </c>
      <c r="F152" s="248" t="s">
        <v>178</v>
      </c>
      <c r="G152" s="246"/>
      <c r="H152" s="249">
        <v>3362.23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176</v>
      </c>
      <c r="AU152" s="255" t="s">
        <v>85</v>
      </c>
      <c r="AV152" s="14" t="s">
        <v>175</v>
      </c>
      <c r="AW152" s="14" t="s">
        <v>31</v>
      </c>
      <c r="AX152" s="14" t="s">
        <v>83</v>
      </c>
      <c r="AY152" s="255" t="s">
        <v>169</v>
      </c>
    </row>
    <row r="153" spans="1:65" s="2" customFormat="1" ht="24.15" customHeight="1">
      <c r="A153" s="38"/>
      <c r="B153" s="39"/>
      <c r="C153" s="219" t="s">
        <v>184</v>
      </c>
      <c r="D153" s="219" t="s">
        <v>171</v>
      </c>
      <c r="E153" s="220" t="s">
        <v>403</v>
      </c>
      <c r="F153" s="221" t="s">
        <v>404</v>
      </c>
      <c r="G153" s="222" t="s">
        <v>234</v>
      </c>
      <c r="H153" s="223">
        <v>1353.3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85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8</v>
      </c>
    </row>
    <row r="154" spans="1:51" s="13" customFormat="1" ht="12">
      <c r="A154" s="13"/>
      <c r="B154" s="233"/>
      <c r="C154" s="234"/>
      <c r="D154" s="235" t="s">
        <v>176</v>
      </c>
      <c r="E154" s="236" t="s">
        <v>1</v>
      </c>
      <c r="F154" s="237" t="s">
        <v>4161</v>
      </c>
      <c r="G154" s="234"/>
      <c r="H154" s="238">
        <v>1353.3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176</v>
      </c>
      <c r="AU154" s="244" t="s">
        <v>85</v>
      </c>
      <c r="AV154" s="13" t="s">
        <v>85</v>
      </c>
      <c r="AW154" s="13" t="s">
        <v>31</v>
      </c>
      <c r="AX154" s="13" t="s">
        <v>75</v>
      </c>
      <c r="AY154" s="244" t="s">
        <v>169</v>
      </c>
    </row>
    <row r="155" spans="1:51" s="14" customFormat="1" ht="12">
      <c r="A155" s="14"/>
      <c r="B155" s="245"/>
      <c r="C155" s="246"/>
      <c r="D155" s="235" t="s">
        <v>176</v>
      </c>
      <c r="E155" s="247" t="s">
        <v>1</v>
      </c>
      <c r="F155" s="248" t="s">
        <v>178</v>
      </c>
      <c r="G155" s="246"/>
      <c r="H155" s="249">
        <v>1353.3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176</v>
      </c>
      <c r="AU155" s="255" t="s">
        <v>85</v>
      </c>
      <c r="AV155" s="14" t="s">
        <v>175</v>
      </c>
      <c r="AW155" s="14" t="s">
        <v>31</v>
      </c>
      <c r="AX155" s="14" t="s">
        <v>83</v>
      </c>
      <c r="AY155" s="255" t="s">
        <v>169</v>
      </c>
    </row>
    <row r="156" spans="1:65" s="2" customFormat="1" ht="24.15" customHeight="1">
      <c r="A156" s="38"/>
      <c r="B156" s="39"/>
      <c r="C156" s="219" t="s">
        <v>201</v>
      </c>
      <c r="D156" s="219" t="s">
        <v>171</v>
      </c>
      <c r="E156" s="220" t="s">
        <v>4162</v>
      </c>
      <c r="F156" s="221" t="s">
        <v>4163</v>
      </c>
      <c r="G156" s="222" t="s">
        <v>234</v>
      </c>
      <c r="H156" s="223">
        <v>137.18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85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204</v>
      </c>
    </row>
    <row r="157" spans="1:51" s="13" customFormat="1" ht="12">
      <c r="A157" s="13"/>
      <c r="B157" s="233"/>
      <c r="C157" s="234"/>
      <c r="D157" s="235" t="s">
        <v>176</v>
      </c>
      <c r="E157" s="236" t="s">
        <v>1</v>
      </c>
      <c r="F157" s="237" t="s">
        <v>4164</v>
      </c>
      <c r="G157" s="234"/>
      <c r="H157" s="238">
        <v>137.18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169</v>
      </c>
    </row>
    <row r="158" spans="1:51" s="14" customFormat="1" ht="12">
      <c r="A158" s="14"/>
      <c r="B158" s="245"/>
      <c r="C158" s="246"/>
      <c r="D158" s="235" t="s">
        <v>176</v>
      </c>
      <c r="E158" s="247" t="s">
        <v>1</v>
      </c>
      <c r="F158" s="248" t="s">
        <v>178</v>
      </c>
      <c r="G158" s="246"/>
      <c r="H158" s="249">
        <v>137.18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176</v>
      </c>
      <c r="AU158" s="255" t="s">
        <v>85</v>
      </c>
      <c r="AV158" s="14" t="s">
        <v>175</v>
      </c>
      <c r="AW158" s="14" t="s">
        <v>31</v>
      </c>
      <c r="AX158" s="14" t="s">
        <v>83</v>
      </c>
      <c r="AY158" s="255" t="s">
        <v>169</v>
      </c>
    </row>
    <row r="159" spans="1:65" s="2" customFormat="1" ht="16.5" customHeight="1">
      <c r="A159" s="38"/>
      <c r="B159" s="39"/>
      <c r="C159" s="219" t="s">
        <v>190</v>
      </c>
      <c r="D159" s="219" t="s">
        <v>171</v>
      </c>
      <c r="E159" s="220" t="s">
        <v>4165</v>
      </c>
      <c r="F159" s="221" t="s">
        <v>4166</v>
      </c>
      <c r="G159" s="222" t="s">
        <v>199</v>
      </c>
      <c r="H159" s="223">
        <v>615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175</v>
      </c>
      <c r="AT159" s="231" t="s">
        <v>171</v>
      </c>
      <c r="AU159" s="231" t="s">
        <v>85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209</v>
      </c>
    </row>
    <row r="160" spans="1:51" s="13" customFormat="1" ht="12">
      <c r="A160" s="13"/>
      <c r="B160" s="233"/>
      <c r="C160" s="234"/>
      <c r="D160" s="235" t="s">
        <v>176</v>
      </c>
      <c r="E160" s="236" t="s">
        <v>1</v>
      </c>
      <c r="F160" s="237" t="s">
        <v>4167</v>
      </c>
      <c r="G160" s="234"/>
      <c r="H160" s="238">
        <v>615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176</v>
      </c>
      <c r="AU160" s="244" t="s">
        <v>85</v>
      </c>
      <c r="AV160" s="13" t="s">
        <v>85</v>
      </c>
      <c r="AW160" s="13" t="s">
        <v>31</v>
      </c>
      <c r="AX160" s="13" t="s">
        <v>75</v>
      </c>
      <c r="AY160" s="244" t="s">
        <v>169</v>
      </c>
    </row>
    <row r="161" spans="1:51" s="14" customFormat="1" ht="12">
      <c r="A161" s="14"/>
      <c r="B161" s="245"/>
      <c r="C161" s="246"/>
      <c r="D161" s="235" t="s">
        <v>176</v>
      </c>
      <c r="E161" s="247" t="s">
        <v>1</v>
      </c>
      <c r="F161" s="248" t="s">
        <v>178</v>
      </c>
      <c r="G161" s="246"/>
      <c r="H161" s="249">
        <v>615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176</v>
      </c>
      <c r="AU161" s="255" t="s">
        <v>85</v>
      </c>
      <c r="AV161" s="14" t="s">
        <v>175</v>
      </c>
      <c r="AW161" s="14" t="s">
        <v>31</v>
      </c>
      <c r="AX161" s="14" t="s">
        <v>83</v>
      </c>
      <c r="AY161" s="255" t="s">
        <v>169</v>
      </c>
    </row>
    <row r="162" spans="1:65" s="2" customFormat="1" ht="33" customHeight="1">
      <c r="A162" s="38"/>
      <c r="B162" s="39"/>
      <c r="C162" s="219" t="s">
        <v>186</v>
      </c>
      <c r="D162" s="219" t="s">
        <v>171</v>
      </c>
      <c r="E162" s="220" t="s">
        <v>4168</v>
      </c>
      <c r="F162" s="221" t="s">
        <v>4169</v>
      </c>
      <c r="G162" s="222" t="s">
        <v>174</v>
      </c>
      <c r="H162" s="223">
        <v>1643.88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175</v>
      </c>
      <c r="AT162" s="231" t="s">
        <v>171</v>
      </c>
      <c r="AU162" s="231" t="s">
        <v>85</v>
      </c>
      <c r="AY162" s="17" t="s">
        <v>169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175</v>
      </c>
      <c r="BM162" s="231" t="s">
        <v>213</v>
      </c>
    </row>
    <row r="163" spans="1:51" s="13" customFormat="1" ht="12">
      <c r="A163" s="13"/>
      <c r="B163" s="233"/>
      <c r="C163" s="234"/>
      <c r="D163" s="235" t="s">
        <v>176</v>
      </c>
      <c r="E163" s="236" t="s">
        <v>1</v>
      </c>
      <c r="F163" s="237" t="s">
        <v>4170</v>
      </c>
      <c r="G163" s="234"/>
      <c r="H163" s="238">
        <v>1643.88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176</v>
      </c>
      <c r="AU163" s="244" t="s">
        <v>85</v>
      </c>
      <c r="AV163" s="13" t="s">
        <v>85</v>
      </c>
      <c r="AW163" s="13" t="s">
        <v>31</v>
      </c>
      <c r="AX163" s="13" t="s">
        <v>75</v>
      </c>
      <c r="AY163" s="244" t="s">
        <v>169</v>
      </c>
    </row>
    <row r="164" spans="1:51" s="14" customFormat="1" ht="12">
      <c r="A164" s="14"/>
      <c r="B164" s="245"/>
      <c r="C164" s="246"/>
      <c r="D164" s="235" t="s">
        <v>176</v>
      </c>
      <c r="E164" s="247" t="s">
        <v>1</v>
      </c>
      <c r="F164" s="248" t="s">
        <v>178</v>
      </c>
      <c r="G164" s="246"/>
      <c r="H164" s="249">
        <v>1643.88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176</v>
      </c>
      <c r="AU164" s="255" t="s">
        <v>85</v>
      </c>
      <c r="AV164" s="14" t="s">
        <v>175</v>
      </c>
      <c r="AW164" s="14" t="s">
        <v>31</v>
      </c>
      <c r="AX164" s="14" t="s">
        <v>83</v>
      </c>
      <c r="AY164" s="255" t="s">
        <v>169</v>
      </c>
    </row>
    <row r="165" spans="1:65" s="2" customFormat="1" ht="24.15" customHeight="1">
      <c r="A165" s="38"/>
      <c r="B165" s="39"/>
      <c r="C165" s="219" t="s">
        <v>195</v>
      </c>
      <c r="D165" s="219" t="s">
        <v>171</v>
      </c>
      <c r="E165" s="220" t="s">
        <v>4171</v>
      </c>
      <c r="F165" s="221" t="s">
        <v>4172</v>
      </c>
      <c r="G165" s="222" t="s">
        <v>174</v>
      </c>
      <c r="H165" s="223">
        <v>31.5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175</v>
      </c>
      <c r="AT165" s="231" t="s">
        <v>171</v>
      </c>
      <c r="AU165" s="231" t="s">
        <v>85</v>
      </c>
      <c r="AY165" s="17" t="s">
        <v>169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175</v>
      </c>
      <c r="BM165" s="231" t="s">
        <v>218</v>
      </c>
    </row>
    <row r="166" spans="1:51" s="13" customFormat="1" ht="12">
      <c r="A166" s="13"/>
      <c r="B166" s="233"/>
      <c r="C166" s="234"/>
      <c r="D166" s="235" t="s">
        <v>176</v>
      </c>
      <c r="E166" s="236" t="s">
        <v>1</v>
      </c>
      <c r="F166" s="237" t="s">
        <v>4173</v>
      </c>
      <c r="G166" s="234"/>
      <c r="H166" s="238">
        <v>31.5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176</v>
      </c>
      <c r="AU166" s="244" t="s">
        <v>85</v>
      </c>
      <c r="AV166" s="13" t="s">
        <v>85</v>
      </c>
      <c r="AW166" s="13" t="s">
        <v>31</v>
      </c>
      <c r="AX166" s="13" t="s">
        <v>75</v>
      </c>
      <c r="AY166" s="244" t="s">
        <v>169</v>
      </c>
    </row>
    <row r="167" spans="1:51" s="14" customFormat="1" ht="12">
      <c r="A167" s="14"/>
      <c r="B167" s="245"/>
      <c r="C167" s="246"/>
      <c r="D167" s="235" t="s">
        <v>176</v>
      </c>
      <c r="E167" s="247" t="s">
        <v>1</v>
      </c>
      <c r="F167" s="248" t="s">
        <v>178</v>
      </c>
      <c r="G167" s="246"/>
      <c r="H167" s="249">
        <v>31.5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176</v>
      </c>
      <c r="AU167" s="255" t="s">
        <v>85</v>
      </c>
      <c r="AV167" s="14" t="s">
        <v>175</v>
      </c>
      <c r="AW167" s="14" t="s">
        <v>31</v>
      </c>
      <c r="AX167" s="14" t="s">
        <v>83</v>
      </c>
      <c r="AY167" s="255" t="s">
        <v>169</v>
      </c>
    </row>
    <row r="168" spans="1:65" s="2" customFormat="1" ht="33" customHeight="1">
      <c r="A168" s="38"/>
      <c r="B168" s="39"/>
      <c r="C168" s="219" t="s">
        <v>221</v>
      </c>
      <c r="D168" s="219" t="s">
        <v>171</v>
      </c>
      <c r="E168" s="220" t="s">
        <v>4174</v>
      </c>
      <c r="F168" s="221" t="s">
        <v>4175</v>
      </c>
      <c r="G168" s="222" t="s">
        <v>174</v>
      </c>
      <c r="H168" s="223">
        <v>19.05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175</v>
      </c>
      <c r="AT168" s="231" t="s">
        <v>171</v>
      </c>
      <c r="AU168" s="231" t="s">
        <v>85</v>
      </c>
      <c r="AY168" s="17" t="s">
        <v>169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175</v>
      </c>
      <c r="BM168" s="231" t="s">
        <v>224</v>
      </c>
    </row>
    <row r="169" spans="1:51" s="13" customFormat="1" ht="12">
      <c r="A169" s="13"/>
      <c r="B169" s="233"/>
      <c r="C169" s="234"/>
      <c r="D169" s="235" t="s">
        <v>176</v>
      </c>
      <c r="E169" s="236" t="s">
        <v>1</v>
      </c>
      <c r="F169" s="237" t="s">
        <v>4176</v>
      </c>
      <c r="G169" s="234"/>
      <c r="H169" s="238">
        <v>19.05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176</v>
      </c>
      <c r="AU169" s="244" t="s">
        <v>85</v>
      </c>
      <c r="AV169" s="13" t="s">
        <v>85</v>
      </c>
      <c r="AW169" s="13" t="s">
        <v>31</v>
      </c>
      <c r="AX169" s="13" t="s">
        <v>75</v>
      </c>
      <c r="AY169" s="244" t="s">
        <v>169</v>
      </c>
    </row>
    <row r="170" spans="1:51" s="14" customFormat="1" ht="12">
      <c r="A170" s="14"/>
      <c r="B170" s="245"/>
      <c r="C170" s="246"/>
      <c r="D170" s="235" t="s">
        <v>176</v>
      </c>
      <c r="E170" s="247" t="s">
        <v>1</v>
      </c>
      <c r="F170" s="248" t="s">
        <v>178</v>
      </c>
      <c r="G170" s="246"/>
      <c r="H170" s="249">
        <v>19.05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176</v>
      </c>
      <c r="AU170" s="255" t="s">
        <v>85</v>
      </c>
      <c r="AV170" s="14" t="s">
        <v>175</v>
      </c>
      <c r="AW170" s="14" t="s">
        <v>31</v>
      </c>
      <c r="AX170" s="14" t="s">
        <v>83</v>
      </c>
      <c r="AY170" s="255" t="s">
        <v>169</v>
      </c>
    </row>
    <row r="171" spans="1:65" s="2" customFormat="1" ht="24.15" customHeight="1">
      <c r="A171" s="38"/>
      <c r="B171" s="39"/>
      <c r="C171" s="219" t="s">
        <v>8</v>
      </c>
      <c r="D171" s="219" t="s">
        <v>171</v>
      </c>
      <c r="E171" s="220" t="s">
        <v>4177</v>
      </c>
      <c r="F171" s="221" t="s">
        <v>4178</v>
      </c>
      <c r="G171" s="222" t="s">
        <v>234</v>
      </c>
      <c r="H171" s="223">
        <v>2489.6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175</v>
      </c>
      <c r="AT171" s="231" t="s">
        <v>171</v>
      </c>
      <c r="AU171" s="231" t="s">
        <v>85</v>
      </c>
      <c r="AY171" s="17" t="s">
        <v>169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175</v>
      </c>
      <c r="BM171" s="231" t="s">
        <v>230</v>
      </c>
    </row>
    <row r="172" spans="1:51" s="13" customFormat="1" ht="12">
      <c r="A172" s="13"/>
      <c r="B172" s="233"/>
      <c r="C172" s="234"/>
      <c r="D172" s="235" t="s">
        <v>176</v>
      </c>
      <c r="E172" s="236" t="s">
        <v>1</v>
      </c>
      <c r="F172" s="237" t="s">
        <v>4148</v>
      </c>
      <c r="G172" s="234"/>
      <c r="H172" s="238">
        <v>2489.6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176</v>
      </c>
      <c r="AU172" s="244" t="s">
        <v>85</v>
      </c>
      <c r="AV172" s="13" t="s">
        <v>85</v>
      </c>
      <c r="AW172" s="13" t="s">
        <v>31</v>
      </c>
      <c r="AX172" s="13" t="s">
        <v>75</v>
      </c>
      <c r="AY172" s="244" t="s">
        <v>169</v>
      </c>
    </row>
    <row r="173" spans="1:51" s="14" customFormat="1" ht="12">
      <c r="A173" s="14"/>
      <c r="B173" s="245"/>
      <c r="C173" s="246"/>
      <c r="D173" s="235" t="s">
        <v>176</v>
      </c>
      <c r="E173" s="247" t="s">
        <v>1</v>
      </c>
      <c r="F173" s="248" t="s">
        <v>178</v>
      </c>
      <c r="G173" s="246"/>
      <c r="H173" s="249">
        <v>2489.6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176</v>
      </c>
      <c r="AU173" s="255" t="s">
        <v>85</v>
      </c>
      <c r="AV173" s="14" t="s">
        <v>175</v>
      </c>
      <c r="AW173" s="14" t="s">
        <v>31</v>
      </c>
      <c r="AX173" s="14" t="s">
        <v>83</v>
      </c>
      <c r="AY173" s="255" t="s">
        <v>169</v>
      </c>
    </row>
    <row r="174" spans="1:65" s="2" customFormat="1" ht="37.8" customHeight="1">
      <c r="A174" s="38"/>
      <c r="B174" s="39"/>
      <c r="C174" s="219" t="s">
        <v>231</v>
      </c>
      <c r="D174" s="219" t="s">
        <v>171</v>
      </c>
      <c r="E174" s="220" t="s">
        <v>4179</v>
      </c>
      <c r="F174" s="221" t="s">
        <v>4180</v>
      </c>
      <c r="G174" s="222" t="s">
        <v>174</v>
      </c>
      <c r="H174" s="223">
        <v>1694.44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175</v>
      </c>
      <c r="AT174" s="231" t="s">
        <v>171</v>
      </c>
      <c r="AU174" s="231" t="s">
        <v>85</v>
      </c>
      <c r="AY174" s="17" t="s">
        <v>169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175</v>
      </c>
      <c r="BM174" s="231" t="s">
        <v>235</v>
      </c>
    </row>
    <row r="175" spans="1:51" s="13" customFormat="1" ht="12">
      <c r="A175" s="13"/>
      <c r="B175" s="233"/>
      <c r="C175" s="234"/>
      <c r="D175" s="235" t="s">
        <v>176</v>
      </c>
      <c r="E175" s="236" t="s">
        <v>1</v>
      </c>
      <c r="F175" s="237" t="s">
        <v>4181</v>
      </c>
      <c r="G175" s="234"/>
      <c r="H175" s="238">
        <v>1694.44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176</v>
      </c>
      <c r="AU175" s="244" t="s">
        <v>85</v>
      </c>
      <c r="AV175" s="13" t="s">
        <v>85</v>
      </c>
      <c r="AW175" s="13" t="s">
        <v>31</v>
      </c>
      <c r="AX175" s="13" t="s">
        <v>75</v>
      </c>
      <c r="AY175" s="244" t="s">
        <v>169</v>
      </c>
    </row>
    <row r="176" spans="1:51" s="14" customFormat="1" ht="12">
      <c r="A176" s="14"/>
      <c r="B176" s="245"/>
      <c r="C176" s="246"/>
      <c r="D176" s="235" t="s">
        <v>176</v>
      </c>
      <c r="E176" s="247" t="s">
        <v>1</v>
      </c>
      <c r="F176" s="248" t="s">
        <v>178</v>
      </c>
      <c r="G176" s="246"/>
      <c r="H176" s="249">
        <v>1694.44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176</v>
      </c>
      <c r="AU176" s="255" t="s">
        <v>85</v>
      </c>
      <c r="AV176" s="14" t="s">
        <v>175</v>
      </c>
      <c r="AW176" s="14" t="s">
        <v>31</v>
      </c>
      <c r="AX176" s="14" t="s">
        <v>83</v>
      </c>
      <c r="AY176" s="255" t="s">
        <v>169</v>
      </c>
    </row>
    <row r="177" spans="1:65" s="2" customFormat="1" ht="16.5" customHeight="1">
      <c r="A177" s="38"/>
      <c r="B177" s="39"/>
      <c r="C177" s="219" t="s">
        <v>204</v>
      </c>
      <c r="D177" s="219" t="s">
        <v>171</v>
      </c>
      <c r="E177" s="220" t="s">
        <v>534</v>
      </c>
      <c r="F177" s="221" t="s">
        <v>535</v>
      </c>
      <c r="G177" s="222" t="s">
        <v>174</v>
      </c>
      <c r="H177" s="223">
        <v>1943.4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175</v>
      </c>
      <c r="AT177" s="231" t="s">
        <v>171</v>
      </c>
      <c r="AU177" s="231" t="s">
        <v>85</v>
      </c>
      <c r="AY177" s="17" t="s">
        <v>169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175</v>
      </c>
      <c r="BM177" s="231" t="s">
        <v>239</v>
      </c>
    </row>
    <row r="178" spans="1:51" s="13" customFormat="1" ht="12">
      <c r="A178" s="13"/>
      <c r="B178" s="233"/>
      <c r="C178" s="234"/>
      <c r="D178" s="235" t="s">
        <v>176</v>
      </c>
      <c r="E178" s="236" t="s">
        <v>1</v>
      </c>
      <c r="F178" s="237" t="s">
        <v>4182</v>
      </c>
      <c r="G178" s="234"/>
      <c r="H178" s="238">
        <v>1943.4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176</v>
      </c>
      <c r="AU178" s="244" t="s">
        <v>85</v>
      </c>
      <c r="AV178" s="13" t="s">
        <v>85</v>
      </c>
      <c r="AW178" s="13" t="s">
        <v>31</v>
      </c>
      <c r="AX178" s="13" t="s">
        <v>75</v>
      </c>
      <c r="AY178" s="244" t="s">
        <v>169</v>
      </c>
    </row>
    <row r="179" spans="1:51" s="14" customFormat="1" ht="12">
      <c r="A179" s="14"/>
      <c r="B179" s="245"/>
      <c r="C179" s="246"/>
      <c r="D179" s="235" t="s">
        <v>176</v>
      </c>
      <c r="E179" s="247" t="s">
        <v>1</v>
      </c>
      <c r="F179" s="248" t="s">
        <v>178</v>
      </c>
      <c r="G179" s="246"/>
      <c r="H179" s="249">
        <v>1943.4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176</v>
      </c>
      <c r="AU179" s="255" t="s">
        <v>85</v>
      </c>
      <c r="AV179" s="14" t="s">
        <v>175</v>
      </c>
      <c r="AW179" s="14" t="s">
        <v>31</v>
      </c>
      <c r="AX179" s="14" t="s">
        <v>83</v>
      </c>
      <c r="AY179" s="255" t="s">
        <v>169</v>
      </c>
    </row>
    <row r="180" spans="1:65" s="2" customFormat="1" ht="24.15" customHeight="1">
      <c r="A180" s="38"/>
      <c r="B180" s="39"/>
      <c r="C180" s="219" t="s">
        <v>240</v>
      </c>
      <c r="D180" s="219" t="s">
        <v>171</v>
      </c>
      <c r="E180" s="220" t="s">
        <v>4183</v>
      </c>
      <c r="F180" s="221" t="s">
        <v>4184</v>
      </c>
      <c r="G180" s="222" t="s">
        <v>174</v>
      </c>
      <c r="H180" s="223">
        <v>35.17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175</v>
      </c>
      <c r="AT180" s="231" t="s">
        <v>171</v>
      </c>
      <c r="AU180" s="231" t="s">
        <v>85</v>
      </c>
      <c r="AY180" s="17" t="s">
        <v>169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175</v>
      </c>
      <c r="BM180" s="231" t="s">
        <v>243</v>
      </c>
    </row>
    <row r="181" spans="1:51" s="13" customFormat="1" ht="12">
      <c r="A181" s="13"/>
      <c r="B181" s="233"/>
      <c r="C181" s="234"/>
      <c r="D181" s="235" t="s">
        <v>176</v>
      </c>
      <c r="E181" s="236" t="s">
        <v>1</v>
      </c>
      <c r="F181" s="237" t="s">
        <v>4185</v>
      </c>
      <c r="G181" s="234"/>
      <c r="H181" s="238">
        <v>35.17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176</v>
      </c>
      <c r="AU181" s="244" t="s">
        <v>85</v>
      </c>
      <c r="AV181" s="13" t="s">
        <v>85</v>
      </c>
      <c r="AW181" s="13" t="s">
        <v>31</v>
      </c>
      <c r="AX181" s="13" t="s">
        <v>75</v>
      </c>
      <c r="AY181" s="244" t="s">
        <v>169</v>
      </c>
    </row>
    <row r="182" spans="1:51" s="14" customFormat="1" ht="12">
      <c r="A182" s="14"/>
      <c r="B182" s="245"/>
      <c r="C182" s="246"/>
      <c r="D182" s="235" t="s">
        <v>176</v>
      </c>
      <c r="E182" s="247" t="s">
        <v>1</v>
      </c>
      <c r="F182" s="248" t="s">
        <v>178</v>
      </c>
      <c r="G182" s="246"/>
      <c r="H182" s="249">
        <v>35.17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176</v>
      </c>
      <c r="AU182" s="255" t="s">
        <v>85</v>
      </c>
      <c r="AV182" s="14" t="s">
        <v>175</v>
      </c>
      <c r="AW182" s="14" t="s">
        <v>31</v>
      </c>
      <c r="AX182" s="14" t="s">
        <v>83</v>
      </c>
      <c r="AY182" s="255" t="s">
        <v>169</v>
      </c>
    </row>
    <row r="183" spans="1:65" s="2" customFormat="1" ht="24.15" customHeight="1">
      <c r="A183" s="38"/>
      <c r="B183" s="39"/>
      <c r="C183" s="219" t="s">
        <v>209</v>
      </c>
      <c r="D183" s="219" t="s">
        <v>171</v>
      </c>
      <c r="E183" s="220" t="s">
        <v>4186</v>
      </c>
      <c r="F183" s="221" t="s">
        <v>4187</v>
      </c>
      <c r="G183" s="222" t="s">
        <v>174</v>
      </c>
      <c r="H183" s="223">
        <v>1100.791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175</v>
      </c>
      <c r="AT183" s="231" t="s">
        <v>171</v>
      </c>
      <c r="AU183" s="231" t="s">
        <v>85</v>
      </c>
      <c r="AY183" s="17" t="s">
        <v>169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175</v>
      </c>
      <c r="BM183" s="231" t="s">
        <v>246</v>
      </c>
    </row>
    <row r="184" spans="1:51" s="13" customFormat="1" ht="12">
      <c r="A184" s="13"/>
      <c r="B184" s="233"/>
      <c r="C184" s="234"/>
      <c r="D184" s="235" t="s">
        <v>176</v>
      </c>
      <c r="E184" s="236" t="s">
        <v>1</v>
      </c>
      <c r="F184" s="237" t="s">
        <v>4188</v>
      </c>
      <c r="G184" s="234"/>
      <c r="H184" s="238">
        <v>1100.791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176</v>
      </c>
      <c r="AU184" s="244" t="s">
        <v>85</v>
      </c>
      <c r="AV184" s="13" t="s">
        <v>85</v>
      </c>
      <c r="AW184" s="13" t="s">
        <v>31</v>
      </c>
      <c r="AX184" s="13" t="s">
        <v>75</v>
      </c>
      <c r="AY184" s="244" t="s">
        <v>169</v>
      </c>
    </row>
    <row r="185" spans="1:51" s="14" customFormat="1" ht="12">
      <c r="A185" s="14"/>
      <c r="B185" s="245"/>
      <c r="C185" s="246"/>
      <c r="D185" s="235" t="s">
        <v>176</v>
      </c>
      <c r="E185" s="247" t="s">
        <v>1</v>
      </c>
      <c r="F185" s="248" t="s">
        <v>178</v>
      </c>
      <c r="G185" s="246"/>
      <c r="H185" s="249">
        <v>1100.791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176</v>
      </c>
      <c r="AU185" s="255" t="s">
        <v>85</v>
      </c>
      <c r="AV185" s="14" t="s">
        <v>175</v>
      </c>
      <c r="AW185" s="14" t="s">
        <v>31</v>
      </c>
      <c r="AX185" s="14" t="s">
        <v>83</v>
      </c>
      <c r="AY185" s="255" t="s">
        <v>169</v>
      </c>
    </row>
    <row r="186" spans="1:65" s="2" customFormat="1" ht="24.15" customHeight="1">
      <c r="A186" s="38"/>
      <c r="B186" s="39"/>
      <c r="C186" s="219" t="s">
        <v>250</v>
      </c>
      <c r="D186" s="219" t="s">
        <v>171</v>
      </c>
      <c r="E186" s="220" t="s">
        <v>545</v>
      </c>
      <c r="F186" s="221" t="s">
        <v>4189</v>
      </c>
      <c r="G186" s="222" t="s">
        <v>234</v>
      </c>
      <c r="H186" s="223">
        <v>7338.606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175</v>
      </c>
      <c r="AT186" s="231" t="s">
        <v>171</v>
      </c>
      <c r="AU186" s="231" t="s">
        <v>85</v>
      </c>
      <c r="AY186" s="17" t="s">
        <v>169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175</v>
      </c>
      <c r="BM186" s="231" t="s">
        <v>253</v>
      </c>
    </row>
    <row r="187" spans="1:51" s="13" customFormat="1" ht="12">
      <c r="A187" s="13"/>
      <c r="B187" s="233"/>
      <c r="C187" s="234"/>
      <c r="D187" s="235" t="s">
        <v>176</v>
      </c>
      <c r="E187" s="236" t="s">
        <v>1</v>
      </c>
      <c r="F187" s="237" t="s">
        <v>4190</v>
      </c>
      <c r="G187" s="234"/>
      <c r="H187" s="238">
        <v>7338.606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176</v>
      </c>
      <c r="AU187" s="244" t="s">
        <v>85</v>
      </c>
      <c r="AV187" s="13" t="s">
        <v>85</v>
      </c>
      <c r="AW187" s="13" t="s">
        <v>31</v>
      </c>
      <c r="AX187" s="13" t="s">
        <v>75</v>
      </c>
      <c r="AY187" s="244" t="s">
        <v>169</v>
      </c>
    </row>
    <row r="188" spans="1:51" s="14" customFormat="1" ht="12">
      <c r="A188" s="14"/>
      <c r="B188" s="245"/>
      <c r="C188" s="246"/>
      <c r="D188" s="235" t="s">
        <v>176</v>
      </c>
      <c r="E188" s="247" t="s">
        <v>1</v>
      </c>
      <c r="F188" s="248" t="s">
        <v>178</v>
      </c>
      <c r="G188" s="246"/>
      <c r="H188" s="249">
        <v>7338.606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176</v>
      </c>
      <c r="AU188" s="255" t="s">
        <v>85</v>
      </c>
      <c r="AV188" s="14" t="s">
        <v>175</v>
      </c>
      <c r="AW188" s="14" t="s">
        <v>31</v>
      </c>
      <c r="AX188" s="14" t="s">
        <v>83</v>
      </c>
      <c r="AY188" s="255" t="s">
        <v>169</v>
      </c>
    </row>
    <row r="189" spans="1:63" s="12" customFormat="1" ht="22.8" customHeight="1">
      <c r="A189" s="12"/>
      <c r="B189" s="203"/>
      <c r="C189" s="204"/>
      <c r="D189" s="205" t="s">
        <v>74</v>
      </c>
      <c r="E189" s="217" t="s">
        <v>85</v>
      </c>
      <c r="F189" s="217" t="s">
        <v>548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SUM(P190:P203)</f>
        <v>0</v>
      </c>
      <c r="Q189" s="211"/>
      <c r="R189" s="212">
        <f>SUM(R190:R203)</f>
        <v>0</v>
      </c>
      <c r="S189" s="211"/>
      <c r="T189" s="213">
        <f>SUM(T190:T203)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83</v>
      </c>
      <c r="AT189" s="215" t="s">
        <v>74</v>
      </c>
      <c r="AU189" s="215" t="s">
        <v>83</v>
      </c>
      <c r="AY189" s="214" t="s">
        <v>169</v>
      </c>
      <c r="BK189" s="216">
        <f>SUM(BK190:BK203)</f>
        <v>0</v>
      </c>
    </row>
    <row r="190" spans="1:65" s="2" customFormat="1" ht="37.8" customHeight="1">
      <c r="A190" s="38"/>
      <c r="B190" s="39"/>
      <c r="C190" s="219" t="s">
        <v>213</v>
      </c>
      <c r="D190" s="219" t="s">
        <v>171</v>
      </c>
      <c r="E190" s="220" t="s">
        <v>4191</v>
      </c>
      <c r="F190" s="221" t="s">
        <v>4192</v>
      </c>
      <c r="G190" s="222" t="s">
        <v>199</v>
      </c>
      <c r="H190" s="223">
        <v>243.25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175</v>
      </c>
      <c r="AT190" s="231" t="s">
        <v>171</v>
      </c>
      <c r="AU190" s="231" t="s">
        <v>85</v>
      </c>
      <c r="AY190" s="17" t="s">
        <v>169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175</v>
      </c>
      <c r="BM190" s="231" t="s">
        <v>258</v>
      </c>
    </row>
    <row r="191" spans="1:65" s="2" customFormat="1" ht="24.15" customHeight="1">
      <c r="A191" s="38"/>
      <c r="B191" s="39"/>
      <c r="C191" s="219" t="s">
        <v>262</v>
      </c>
      <c r="D191" s="219" t="s">
        <v>171</v>
      </c>
      <c r="E191" s="220" t="s">
        <v>4193</v>
      </c>
      <c r="F191" s="221" t="s">
        <v>4194</v>
      </c>
      <c r="G191" s="222" t="s">
        <v>234</v>
      </c>
      <c r="H191" s="223">
        <v>401.898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175</v>
      </c>
      <c r="AT191" s="231" t="s">
        <v>171</v>
      </c>
      <c r="AU191" s="231" t="s">
        <v>85</v>
      </c>
      <c r="AY191" s="17" t="s">
        <v>169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175</v>
      </c>
      <c r="BM191" s="231" t="s">
        <v>265</v>
      </c>
    </row>
    <row r="192" spans="1:51" s="13" customFormat="1" ht="12">
      <c r="A192" s="13"/>
      <c r="B192" s="233"/>
      <c r="C192" s="234"/>
      <c r="D192" s="235" t="s">
        <v>176</v>
      </c>
      <c r="E192" s="236" t="s">
        <v>1</v>
      </c>
      <c r="F192" s="237" t="s">
        <v>4195</v>
      </c>
      <c r="G192" s="234"/>
      <c r="H192" s="238">
        <v>401.898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176</v>
      </c>
      <c r="AU192" s="244" t="s">
        <v>85</v>
      </c>
      <c r="AV192" s="13" t="s">
        <v>85</v>
      </c>
      <c r="AW192" s="13" t="s">
        <v>31</v>
      </c>
      <c r="AX192" s="13" t="s">
        <v>75</v>
      </c>
      <c r="AY192" s="244" t="s">
        <v>169</v>
      </c>
    </row>
    <row r="193" spans="1:51" s="14" customFormat="1" ht="12">
      <c r="A193" s="14"/>
      <c r="B193" s="245"/>
      <c r="C193" s="246"/>
      <c r="D193" s="235" t="s">
        <v>176</v>
      </c>
      <c r="E193" s="247" t="s">
        <v>1</v>
      </c>
      <c r="F193" s="248" t="s">
        <v>178</v>
      </c>
      <c r="G193" s="246"/>
      <c r="H193" s="249">
        <v>401.898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176</v>
      </c>
      <c r="AU193" s="255" t="s">
        <v>85</v>
      </c>
      <c r="AV193" s="14" t="s">
        <v>175</v>
      </c>
      <c r="AW193" s="14" t="s">
        <v>31</v>
      </c>
      <c r="AX193" s="14" t="s">
        <v>83</v>
      </c>
      <c r="AY193" s="255" t="s">
        <v>169</v>
      </c>
    </row>
    <row r="194" spans="1:65" s="2" customFormat="1" ht="24.15" customHeight="1">
      <c r="A194" s="38"/>
      <c r="B194" s="39"/>
      <c r="C194" s="269" t="s">
        <v>218</v>
      </c>
      <c r="D194" s="269" t="s">
        <v>811</v>
      </c>
      <c r="E194" s="270" t="s">
        <v>4196</v>
      </c>
      <c r="F194" s="271" t="s">
        <v>4197</v>
      </c>
      <c r="G194" s="272" t="s">
        <v>234</v>
      </c>
      <c r="H194" s="273">
        <v>437.529</v>
      </c>
      <c r="I194" s="274"/>
      <c r="J194" s="275">
        <f>ROUND(I194*H194,2)</f>
        <v>0</v>
      </c>
      <c r="K194" s="276"/>
      <c r="L194" s="277"/>
      <c r="M194" s="278" t="s">
        <v>1</v>
      </c>
      <c r="N194" s="279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190</v>
      </c>
      <c r="AT194" s="231" t="s">
        <v>811</v>
      </c>
      <c r="AU194" s="231" t="s">
        <v>85</v>
      </c>
      <c r="AY194" s="17" t="s">
        <v>169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175</v>
      </c>
      <c r="BM194" s="231" t="s">
        <v>269</v>
      </c>
    </row>
    <row r="195" spans="1:51" s="13" customFormat="1" ht="12">
      <c r="A195" s="13"/>
      <c r="B195" s="233"/>
      <c r="C195" s="234"/>
      <c r="D195" s="235" t="s">
        <v>176</v>
      </c>
      <c r="E195" s="236" t="s">
        <v>1</v>
      </c>
      <c r="F195" s="237" t="s">
        <v>4198</v>
      </c>
      <c r="G195" s="234"/>
      <c r="H195" s="238">
        <v>437.529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176</v>
      </c>
      <c r="AU195" s="244" t="s">
        <v>85</v>
      </c>
      <c r="AV195" s="13" t="s">
        <v>85</v>
      </c>
      <c r="AW195" s="13" t="s">
        <v>31</v>
      </c>
      <c r="AX195" s="13" t="s">
        <v>75</v>
      </c>
      <c r="AY195" s="244" t="s">
        <v>169</v>
      </c>
    </row>
    <row r="196" spans="1:51" s="14" customFormat="1" ht="12">
      <c r="A196" s="14"/>
      <c r="B196" s="245"/>
      <c r="C196" s="246"/>
      <c r="D196" s="235" t="s">
        <v>176</v>
      </c>
      <c r="E196" s="247" t="s">
        <v>1</v>
      </c>
      <c r="F196" s="248" t="s">
        <v>178</v>
      </c>
      <c r="G196" s="246"/>
      <c r="H196" s="249">
        <v>437.529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176</v>
      </c>
      <c r="AU196" s="255" t="s">
        <v>85</v>
      </c>
      <c r="AV196" s="14" t="s">
        <v>175</v>
      </c>
      <c r="AW196" s="14" t="s">
        <v>31</v>
      </c>
      <c r="AX196" s="14" t="s">
        <v>83</v>
      </c>
      <c r="AY196" s="255" t="s">
        <v>169</v>
      </c>
    </row>
    <row r="197" spans="1:65" s="2" customFormat="1" ht="16.5" customHeight="1">
      <c r="A197" s="38"/>
      <c r="B197" s="39"/>
      <c r="C197" s="219" t="s">
        <v>7</v>
      </c>
      <c r="D197" s="219" t="s">
        <v>171</v>
      </c>
      <c r="E197" s="220" t="s">
        <v>4199</v>
      </c>
      <c r="F197" s="221" t="s">
        <v>4200</v>
      </c>
      <c r="G197" s="222" t="s">
        <v>174</v>
      </c>
      <c r="H197" s="223">
        <v>2.7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175</v>
      </c>
      <c r="AT197" s="231" t="s">
        <v>171</v>
      </c>
      <c r="AU197" s="231" t="s">
        <v>85</v>
      </c>
      <c r="AY197" s="17" t="s">
        <v>169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175</v>
      </c>
      <c r="BM197" s="231" t="s">
        <v>275</v>
      </c>
    </row>
    <row r="198" spans="1:51" s="13" customFormat="1" ht="12">
      <c r="A198" s="13"/>
      <c r="B198" s="233"/>
      <c r="C198" s="234"/>
      <c r="D198" s="235" t="s">
        <v>176</v>
      </c>
      <c r="E198" s="236" t="s">
        <v>1</v>
      </c>
      <c r="F198" s="237" t="s">
        <v>4201</v>
      </c>
      <c r="G198" s="234"/>
      <c r="H198" s="238">
        <v>2.7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176</v>
      </c>
      <c r="AU198" s="244" t="s">
        <v>85</v>
      </c>
      <c r="AV198" s="13" t="s">
        <v>85</v>
      </c>
      <c r="AW198" s="13" t="s">
        <v>31</v>
      </c>
      <c r="AX198" s="13" t="s">
        <v>75</v>
      </c>
      <c r="AY198" s="244" t="s">
        <v>169</v>
      </c>
    </row>
    <row r="199" spans="1:51" s="14" customFormat="1" ht="12">
      <c r="A199" s="14"/>
      <c r="B199" s="245"/>
      <c r="C199" s="246"/>
      <c r="D199" s="235" t="s">
        <v>176</v>
      </c>
      <c r="E199" s="247" t="s">
        <v>1</v>
      </c>
      <c r="F199" s="248" t="s">
        <v>178</v>
      </c>
      <c r="G199" s="246"/>
      <c r="H199" s="249">
        <v>2.7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176</v>
      </c>
      <c r="AU199" s="255" t="s">
        <v>85</v>
      </c>
      <c r="AV199" s="14" t="s">
        <v>175</v>
      </c>
      <c r="AW199" s="14" t="s">
        <v>31</v>
      </c>
      <c r="AX199" s="14" t="s">
        <v>83</v>
      </c>
      <c r="AY199" s="255" t="s">
        <v>169</v>
      </c>
    </row>
    <row r="200" spans="1:65" s="2" customFormat="1" ht="16.5" customHeight="1">
      <c r="A200" s="38"/>
      <c r="B200" s="39"/>
      <c r="C200" s="219" t="s">
        <v>224</v>
      </c>
      <c r="D200" s="219" t="s">
        <v>171</v>
      </c>
      <c r="E200" s="220" t="s">
        <v>3644</v>
      </c>
      <c r="F200" s="221" t="s">
        <v>3645</v>
      </c>
      <c r="G200" s="222" t="s">
        <v>234</v>
      </c>
      <c r="H200" s="223">
        <v>2.18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175</v>
      </c>
      <c r="AT200" s="231" t="s">
        <v>171</v>
      </c>
      <c r="AU200" s="231" t="s">
        <v>85</v>
      </c>
      <c r="AY200" s="17" t="s">
        <v>169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175</v>
      </c>
      <c r="BM200" s="231" t="s">
        <v>279</v>
      </c>
    </row>
    <row r="201" spans="1:51" s="13" customFormat="1" ht="12">
      <c r="A201" s="13"/>
      <c r="B201" s="233"/>
      <c r="C201" s="234"/>
      <c r="D201" s="235" t="s">
        <v>176</v>
      </c>
      <c r="E201" s="236" t="s">
        <v>1</v>
      </c>
      <c r="F201" s="237" t="s">
        <v>4202</v>
      </c>
      <c r="G201" s="234"/>
      <c r="H201" s="238">
        <v>2.18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176</v>
      </c>
      <c r="AU201" s="244" t="s">
        <v>85</v>
      </c>
      <c r="AV201" s="13" t="s">
        <v>85</v>
      </c>
      <c r="AW201" s="13" t="s">
        <v>31</v>
      </c>
      <c r="AX201" s="13" t="s">
        <v>75</v>
      </c>
      <c r="AY201" s="244" t="s">
        <v>169</v>
      </c>
    </row>
    <row r="202" spans="1:51" s="14" customFormat="1" ht="12">
      <c r="A202" s="14"/>
      <c r="B202" s="245"/>
      <c r="C202" s="246"/>
      <c r="D202" s="235" t="s">
        <v>176</v>
      </c>
      <c r="E202" s="247" t="s">
        <v>1</v>
      </c>
      <c r="F202" s="248" t="s">
        <v>178</v>
      </c>
      <c r="G202" s="246"/>
      <c r="H202" s="249">
        <v>2.18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176</v>
      </c>
      <c r="AU202" s="255" t="s">
        <v>85</v>
      </c>
      <c r="AV202" s="14" t="s">
        <v>175</v>
      </c>
      <c r="AW202" s="14" t="s">
        <v>31</v>
      </c>
      <c r="AX202" s="14" t="s">
        <v>83</v>
      </c>
      <c r="AY202" s="255" t="s">
        <v>169</v>
      </c>
    </row>
    <row r="203" spans="1:65" s="2" customFormat="1" ht="16.5" customHeight="1">
      <c r="A203" s="38"/>
      <c r="B203" s="39"/>
      <c r="C203" s="219" t="s">
        <v>281</v>
      </c>
      <c r="D203" s="219" t="s">
        <v>171</v>
      </c>
      <c r="E203" s="220" t="s">
        <v>3647</v>
      </c>
      <c r="F203" s="221" t="s">
        <v>3648</v>
      </c>
      <c r="G203" s="222" t="s">
        <v>234</v>
      </c>
      <c r="H203" s="223">
        <v>2.18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175</v>
      </c>
      <c r="AT203" s="231" t="s">
        <v>171</v>
      </c>
      <c r="AU203" s="231" t="s">
        <v>85</v>
      </c>
      <c r="AY203" s="17" t="s">
        <v>169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175</v>
      </c>
      <c r="BM203" s="231" t="s">
        <v>284</v>
      </c>
    </row>
    <row r="204" spans="1:63" s="12" customFormat="1" ht="22.8" customHeight="1">
      <c r="A204" s="12"/>
      <c r="B204" s="203"/>
      <c r="C204" s="204"/>
      <c r="D204" s="205" t="s">
        <v>74</v>
      </c>
      <c r="E204" s="217" t="s">
        <v>181</v>
      </c>
      <c r="F204" s="217" t="s">
        <v>582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SUM(P205:P207)</f>
        <v>0</v>
      </c>
      <c r="Q204" s="211"/>
      <c r="R204" s="212">
        <f>SUM(R205:R207)</f>
        <v>0</v>
      </c>
      <c r="S204" s="211"/>
      <c r="T204" s="213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83</v>
      </c>
      <c r="AT204" s="215" t="s">
        <v>74</v>
      </c>
      <c r="AU204" s="215" t="s">
        <v>83</v>
      </c>
      <c r="AY204" s="214" t="s">
        <v>169</v>
      </c>
      <c r="BK204" s="216">
        <f>SUM(BK205:BK207)</f>
        <v>0</v>
      </c>
    </row>
    <row r="205" spans="1:65" s="2" customFormat="1" ht="33" customHeight="1">
      <c r="A205" s="38"/>
      <c r="B205" s="39"/>
      <c r="C205" s="219" t="s">
        <v>230</v>
      </c>
      <c r="D205" s="219" t="s">
        <v>171</v>
      </c>
      <c r="E205" s="220" t="s">
        <v>4203</v>
      </c>
      <c r="F205" s="221" t="s">
        <v>4204</v>
      </c>
      <c r="G205" s="222" t="s">
        <v>234</v>
      </c>
      <c r="H205" s="223">
        <v>5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175</v>
      </c>
      <c r="AT205" s="231" t="s">
        <v>171</v>
      </c>
      <c r="AU205" s="231" t="s">
        <v>85</v>
      </c>
      <c r="AY205" s="17" t="s">
        <v>169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175</v>
      </c>
      <c r="BM205" s="231" t="s">
        <v>288</v>
      </c>
    </row>
    <row r="206" spans="1:51" s="13" customFormat="1" ht="12">
      <c r="A206" s="13"/>
      <c r="B206" s="233"/>
      <c r="C206" s="234"/>
      <c r="D206" s="235" t="s">
        <v>176</v>
      </c>
      <c r="E206" s="236" t="s">
        <v>1</v>
      </c>
      <c r="F206" s="237" t="s">
        <v>4205</v>
      </c>
      <c r="G206" s="234"/>
      <c r="H206" s="238">
        <v>5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176</v>
      </c>
      <c r="AU206" s="244" t="s">
        <v>85</v>
      </c>
      <c r="AV206" s="13" t="s">
        <v>85</v>
      </c>
      <c r="AW206" s="13" t="s">
        <v>31</v>
      </c>
      <c r="AX206" s="13" t="s">
        <v>75</v>
      </c>
      <c r="AY206" s="244" t="s">
        <v>169</v>
      </c>
    </row>
    <row r="207" spans="1:51" s="14" customFormat="1" ht="12">
      <c r="A207" s="14"/>
      <c r="B207" s="245"/>
      <c r="C207" s="246"/>
      <c r="D207" s="235" t="s">
        <v>176</v>
      </c>
      <c r="E207" s="247" t="s">
        <v>1</v>
      </c>
      <c r="F207" s="248" t="s">
        <v>178</v>
      </c>
      <c r="G207" s="246"/>
      <c r="H207" s="249">
        <v>5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176</v>
      </c>
      <c r="AU207" s="255" t="s">
        <v>85</v>
      </c>
      <c r="AV207" s="14" t="s">
        <v>175</v>
      </c>
      <c r="AW207" s="14" t="s">
        <v>31</v>
      </c>
      <c r="AX207" s="14" t="s">
        <v>83</v>
      </c>
      <c r="AY207" s="255" t="s">
        <v>169</v>
      </c>
    </row>
    <row r="208" spans="1:63" s="12" customFormat="1" ht="22.8" customHeight="1">
      <c r="A208" s="12"/>
      <c r="B208" s="203"/>
      <c r="C208" s="204"/>
      <c r="D208" s="205" t="s">
        <v>74</v>
      </c>
      <c r="E208" s="217" t="s">
        <v>175</v>
      </c>
      <c r="F208" s="217" t="s">
        <v>624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SUM(P209:P210)</f>
        <v>0</v>
      </c>
      <c r="Q208" s="211"/>
      <c r="R208" s="212">
        <f>SUM(R209:R210)</f>
        <v>0</v>
      </c>
      <c r="S208" s="211"/>
      <c r="T208" s="213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83</v>
      </c>
      <c r="AT208" s="215" t="s">
        <v>74</v>
      </c>
      <c r="AU208" s="215" t="s">
        <v>83</v>
      </c>
      <c r="AY208" s="214" t="s">
        <v>169</v>
      </c>
      <c r="BK208" s="216">
        <f>SUM(BK209:BK210)</f>
        <v>0</v>
      </c>
    </row>
    <row r="209" spans="1:65" s="2" customFormat="1" ht="24.15" customHeight="1">
      <c r="A209" s="38"/>
      <c r="B209" s="39"/>
      <c r="C209" s="219" t="s">
        <v>292</v>
      </c>
      <c r="D209" s="219" t="s">
        <v>171</v>
      </c>
      <c r="E209" s="220" t="s">
        <v>4206</v>
      </c>
      <c r="F209" s="221" t="s">
        <v>4207</v>
      </c>
      <c r="G209" s="222" t="s">
        <v>234</v>
      </c>
      <c r="H209" s="223">
        <v>4.5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175</v>
      </c>
      <c r="AT209" s="231" t="s">
        <v>171</v>
      </c>
      <c r="AU209" s="231" t="s">
        <v>85</v>
      </c>
      <c r="AY209" s="17" t="s">
        <v>169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175</v>
      </c>
      <c r="BM209" s="231" t="s">
        <v>295</v>
      </c>
    </row>
    <row r="210" spans="1:65" s="2" customFormat="1" ht="16.5" customHeight="1">
      <c r="A210" s="38"/>
      <c r="B210" s="39"/>
      <c r="C210" s="219" t="s">
        <v>235</v>
      </c>
      <c r="D210" s="219" t="s">
        <v>171</v>
      </c>
      <c r="E210" s="220" t="s">
        <v>4208</v>
      </c>
      <c r="F210" s="221" t="s">
        <v>4209</v>
      </c>
      <c r="G210" s="222" t="s">
        <v>174</v>
      </c>
      <c r="H210" s="223">
        <v>1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175</v>
      </c>
      <c r="AT210" s="231" t="s">
        <v>171</v>
      </c>
      <c r="AU210" s="231" t="s">
        <v>85</v>
      </c>
      <c r="AY210" s="17" t="s">
        <v>169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175</v>
      </c>
      <c r="BM210" s="231" t="s">
        <v>300</v>
      </c>
    </row>
    <row r="211" spans="1:63" s="12" customFormat="1" ht="22.8" customHeight="1">
      <c r="A211" s="12"/>
      <c r="B211" s="203"/>
      <c r="C211" s="204"/>
      <c r="D211" s="205" t="s">
        <v>74</v>
      </c>
      <c r="E211" s="217" t="s">
        <v>192</v>
      </c>
      <c r="F211" s="217" t="s">
        <v>3714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SUM(P212:P262)</f>
        <v>0</v>
      </c>
      <c r="Q211" s="211"/>
      <c r="R211" s="212">
        <f>SUM(R212:R262)</f>
        <v>0</v>
      </c>
      <c r="S211" s="211"/>
      <c r="T211" s="213">
        <f>SUM(T212:T262)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83</v>
      </c>
      <c r="AT211" s="215" t="s">
        <v>74</v>
      </c>
      <c r="AU211" s="215" t="s">
        <v>83</v>
      </c>
      <c r="AY211" s="214" t="s">
        <v>169</v>
      </c>
      <c r="BK211" s="216">
        <f>SUM(BK212:BK262)</f>
        <v>0</v>
      </c>
    </row>
    <row r="212" spans="1:65" s="2" customFormat="1" ht="24.15" customHeight="1">
      <c r="A212" s="38"/>
      <c r="B212" s="39"/>
      <c r="C212" s="219" t="s">
        <v>303</v>
      </c>
      <c r="D212" s="219" t="s">
        <v>171</v>
      </c>
      <c r="E212" s="220" t="s">
        <v>4210</v>
      </c>
      <c r="F212" s="221" t="s">
        <v>4211</v>
      </c>
      <c r="G212" s="222" t="s">
        <v>234</v>
      </c>
      <c r="H212" s="223">
        <v>16.8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175</v>
      </c>
      <c r="AT212" s="231" t="s">
        <v>171</v>
      </c>
      <c r="AU212" s="231" t="s">
        <v>85</v>
      </c>
      <c r="AY212" s="17" t="s">
        <v>169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175</v>
      </c>
      <c r="BM212" s="231" t="s">
        <v>306</v>
      </c>
    </row>
    <row r="213" spans="1:51" s="13" customFormat="1" ht="12">
      <c r="A213" s="13"/>
      <c r="B213" s="233"/>
      <c r="C213" s="234"/>
      <c r="D213" s="235" t="s">
        <v>176</v>
      </c>
      <c r="E213" s="236" t="s">
        <v>1</v>
      </c>
      <c r="F213" s="237" t="s">
        <v>4212</v>
      </c>
      <c r="G213" s="234"/>
      <c r="H213" s="238">
        <v>16.8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176</v>
      </c>
      <c r="AU213" s="244" t="s">
        <v>85</v>
      </c>
      <c r="AV213" s="13" t="s">
        <v>85</v>
      </c>
      <c r="AW213" s="13" t="s">
        <v>31</v>
      </c>
      <c r="AX213" s="13" t="s">
        <v>75</v>
      </c>
      <c r="AY213" s="244" t="s">
        <v>169</v>
      </c>
    </row>
    <row r="214" spans="1:51" s="14" customFormat="1" ht="12">
      <c r="A214" s="14"/>
      <c r="B214" s="245"/>
      <c r="C214" s="246"/>
      <c r="D214" s="235" t="s">
        <v>176</v>
      </c>
      <c r="E214" s="247" t="s">
        <v>1</v>
      </c>
      <c r="F214" s="248" t="s">
        <v>178</v>
      </c>
      <c r="G214" s="246"/>
      <c r="H214" s="249">
        <v>16.8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176</v>
      </c>
      <c r="AU214" s="255" t="s">
        <v>85</v>
      </c>
      <c r="AV214" s="14" t="s">
        <v>175</v>
      </c>
      <c r="AW214" s="14" t="s">
        <v>31</v>
      </c>
      <c r="AX214" s="14" t="s">
        <v>83</v>
      </c>
      <c r="AY214" s="255" t="s">
        <v>169</v>
      </c>
    </row>
    <row r="215" spans="1:65" s="2" customFormat="1" ht="24.15" customHeight="1">
      <c r="A215" s="38"/>
      <c r="B215" s="39"/>
      <c r="C215" s="219" t="s">
        <v>239</v>
      </c>
      <c r="D215" s="219" t="s">
        <v>171</v>
      </c>
      <c r="E215" s="220" t="s">
        <v>4213</v>
      </c>
      <c r="F215" s="221" t="s">
        <v>4214</v>
      </c>
      <c r="G215" s="222" t="s">
        <v>234</v>
      </c>
      <c r="H215" s="223">
        <v>463.13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175</v>
      </c>
      <c r="AT215" s="231" t="s">
        <v>171</v>
      </c>
      <c r="AU215" s="231" t="s">
        <v>85</v>
      </c>
      <c r="AY215" s="17" t="s">
        <v>169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175</v>
      </c>
      <c r="BM215" s="231" t="s">
        <v>310</v>
      </c>
    </row>
    <row r="216" spans="1:65" s="2" customFormat="1" ht="24.15" customHeight="1">
      <c r="A216" s="38"/>
      <c r="B216" s="39"/>
      <c r="C216" s="219" t="s">
        <v>312</v>
      </c>
      <c r="D216" s="219" t="s">
        <v>171</v>
      </c>
      <c r="E216" s="220" t="s">
        <v>4215</v>
      </c>
      <c r="F216" s="221" t="s">
        <v>4216</v>
      </c>
      <c r="G216" s="222" t="s">
        <v>234</v>
      </c>
      <c r="H216" s="223">
        <v>463.13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175</v>
      </c>
      <c r="AT216" s="231" t="s">
        <v>171</v>
      </c>
      <c r="AU216" s="231" t="s">
        <v>85</v>
      </c>
      <c r="AY216" s="17" t="s">
        <v>169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175</v>
      </c>
      <c r="BM216" s="231" t="s">
        <v>315</v>
      </c>
    </row>
    <row r="217" spans="1:51" s="13" customFormat="1" ht="12">
      <c r="A217" s="13"/>
      <c r="B217" s="233"/>
      <c r="C217" s="234"/>
      <c r="D217" s="235" t="s">
        <v>176</v>
      </c>
      <c r="E217" s="236" t="s">
        <v>1</v>
      </c>
      <c r="F217" s="237" t="s">
        <v>4217</v>
      </c>
      <c r="G217" s="234"/>
      <c r="H217" s="238">
        <v>463.13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176</v>
      </c>
      <c r="AU217" s="244" t="s">
        <v>85</v>
      </c>
      <c r="AV217" s="13" t="s">
        <v>85</v>
      </c>
      <c r="AW217" s="13" t="s">
        <v>31</v>
      </c>
      <c r="AX217" s="13" t="s">
        <v>75</v>
      </c>
      <c r="AY217" s="244" t="s">
        <v>169</v>
      </c>
    </row>
    <row r="218" spans="1:51" s="14" customFormat="1" ht="12">
      <c r="A218" s="14"/>
      <c r="B218" s="245"/>
      <c r="C218" s="246"/>
      <c r="D218" s="235" t="s">
        <v>176</v>
      </c>
      <c r="E218" s="247" t="s">
        <v>1</v>
      </c>
      <c r="F218" s="248" t="s">
        <v>178</v>
      </c>
      <c r="G218" s="246"/>
      <c r="H218" s="249">
        <v>463.13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176</v>
      </c>
      <c r="AU218" s="255" t="s">
        <v>85</v>
      </c>
      <c r="AV218" s="14" t="s">
        <v>175</v>
      </c>
      <c r="AW218" s="14" t="s">
        <v>31</v>
      </c>
      <c r="AX218" s="14" t="s">
        <v>83</v>
      </c>
      <c r="AY218" s="255" t="s">
        <v>169</v>
      </c>
    </row>
    <row r="219" spans="1:65" s="2" customFormat="1" ht="21.75" customHeight="1">
      <c r="A219" s="38"/>
      <c r="B219" s="39"/>
      <c r="C219" s="219" t="s">
        <v>243</v>
      </c>
      <c r="D219" s="219" t="s">
        <v>171</v>
      </c>
      <c r="E219" s="220" t="s">
        <v>4218</v>
      </c>
      <c r="F219" s="221" t="s">
        <v>4219</v>
      </c>
      <c r="G219" s="222" t="s">
        <v>234</v>
      </c>
      <c r="H219" s="223">
        <v>4681.7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175</v>
      </c>
      <c r="AT219" s="231" t="s">
        <v>171</v>
      </c>
      <c r="AU219" s="231" t="s">
        <v>85</v>
      </c>
      <c r="AY219" s="17" t="s">
        <v>169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83</v>
      </c>
      <c r="BK219" s="232">
        <f>ROUND(I219*H219,2)</f>
        <v>0</v>
      </c>
      <c r="BL219" s="17" t="s">
        <v>175</v>
      </c>
      <c r="BM219" s="231" t="s">
        <v>318</v>
      </c>
    </row>
    <row r="220" spans="1:51" s="13" customFormat="1" ht="12">
      <c r="A220" s="13"/>
      <c r="B220" s="233"/>
      <c r="C220" s="234"/>
      <c r="D220" s="235" t="s">
        <v>176</v>
      </c>
      <c r="E220" s="236" t="s">
        <v>1</v>
      </c>
      <c r="F220" s="237" t="s">
        <v>4220</v>
      </c>
      <c r="G220" s="234"/>
      <c r="H220" s="238">
        <v>4681.7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176</v>
      </c>
      <c r="AU220" s="244" t="s">
        <v>85</v>
      </c>
      <c r="AV220" s="13" t="s">
        <v>85</v>
      </c>
      <c r="AW220" s="13" t="s">
        <v>31</v>
      </c>
      <c r="AX220" s="13" t="s">
        <v>75</v>
      </c>
      <c r="AY220" s="244" t="s">
        <v>169</v>
      </c>
    </row>
    <row r="221" spans="1:51" s="14" customFormat="1" ht="12">
      <c r="A221" s="14"/>
      <c r="B221" s="245"/>
      <c r="C221" s="246"/>
      <c r="D221" s="235" t="s">
        <v>176</v>
      </c>
      <c r="E221" s="247" t="s">
        <v>1</v>
      </c>
      <c r="F221" s="248" t="s">
        <v>178</v>
      </c>
      <c r="G221" s="246"/>
      <c r="H221" s="249">
        <v>4681.7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176</v>
      </c>
      <c r="AU221" s="255" t="s">
        <v>85</v>
      </c>
      <c r="AV221" s="14" t="s">
        <v>175</v>
      </c>
      <c r="AW221" s="14" t="s">
        <v>31</v>
      </c>
      <c r="AX221" s="14" t="s">
        <v>83</v>
      </c>
      <c r="AY221" s="255" t="s">
        <v>169</v>
      </c>
    </row>
    <row r="222" spans="1:65" s="2" customFormat="1" ht="21.75" customHeight="1">
      <c r="A222" s="38"/>
      <c r="B222" s="39"/>
      <c r="C222" s="219" t="s">
        <v>321</v>
      </c>
      <c r="D222" s="219" t="s">
        <v>171</v>
      </c>
      <c r="E222" s="220" t="s">
        <v>4218</v>
      </c>
      <c r="F222" s="221" t="s">
        <v>4219</v>
      </c>
      <c r="G222" s="222" t="s">
        <v>234</v>
      </c>
      <c r="H222" s="223">
        <v>6192.12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175</v>
      </c>
      <c r="AT222" s="231" t="s">
        <v>171</v>
      </c>
      <c r="AU222" s="231" t="s">
        <v>85</v>
      </c>
      <c r="AY222" s="17" t="s">
        <v>169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175</v>
      </c>
      <c r="BM222" s="231" t="s">
        <v>324</v>
      </c>
    </row>
    <row r="223" spans="1:51" s="13" customFormat="1" ht="12">
      <c r="A223" s="13"/>
      <c r="B223" s="233"/>
      <c r="C223" s="234"/>
      <c r="D223" s="235" t="s">
        <v>176</v>
      </c>
      <c r="E223" s="236" t="s">
        <v>1</v>
      </c>
      <c r="F223" s="237" t="s">
        <v>4221</v>
      </c>
      <c r="G223" s="234"/>
      <c r="H223" s="238">
        <v>6192.12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176</v>
      </c>
      <c r="AU223" s="244" t="s">
        <v>85</v>
      </c>
      <c r="AV223" s="13" t="s">
        <v>85</v>
      </c>
      <c r="AW223" s="13" t="s">
        <v>31</v>
      </c>
      <c r="AX223" s="13" t="s">
        <v>75</v>
      </c>
      <c r="AY223" s="244" t="s">
        <v>169</v>
      </c>
    </row>
    <row r="224" spans="1:51" s="14" customFormat="1" ht="12">
      <c r="A224" s="14"/>
      <c r="B224" s="245"/>
      <c r="C224" s="246"/>
      <c r="D224" s="235" t="s">
        <v>176</v>
      </c>
      <c r="E224" s="247" t="s">
        <v>1</v>
      </c>
      <c r="F224" s="248" t="s">
        <v>178</v>
      </c>
      <c r="G224" s="246"/>
      <c r="H224" s="249">
        <v>6192.12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176</v>
      </c>
      <c r="AU224" s="255" t="s">
        <v>85</v>
      </c>
      <c r="AV224" s="14" t="s">
        <v>175</v>
      </c>
      <c r="AW224" s="14" t="s">
        <v>31</v>
      </c>
      <c r="AX224" s="14" t="s">
        <v>83</v>
      </c>
      <c r="AY224" s="255" t="s">
        <v>169</v>
      </c>
    </row>
    <row r="225" spans="1:65" s="2" customFormat="1" ht="33" customHeight="1">
      <c r="A225" s="38"/>
      <c r="B225" s="39"/>
      <c r="C225" s="219" t="s">
        <v>246</v>
      </c>
      <c r="D225" s="219" t="s">
        <v>171</v>
      </c>
      <c r="E225" s="220" t="s">
        <v>4222</v>
      </c>
      <c r="F225" s="221" t="s">
        <v>4223</v>
      </c>
      <c r="G225" s="222" t="s">
        <v>234</v>
      </c>
      <c r="H225" s="223">
        <v>993.86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175</v>
      </c>
      <c r="AT225" s="231" t="s">
        <v>171</v>
      </c>
      <c r="AU225" s="231" t="s">
        <v>85</v>
      </c>
      <c r="AY225" s="17" t="s">
        <v>169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175</v>
      </c>
      <c r="BM225" s="231" t="s">
        <v>329</v>
      </c>
    </row>
    <row r="226" spans="1:51" s="13" customFormat="1" ht="12">
      <c r="A226" s="13"/>
      <c r="B226" s="233"/>
      <c r="C226" s="234"/>
      <c r="D226" s="235" t="s">
        <v>176</v>
      </c>
      <c r="E226" s="236" t="s">
        <v>1</v>
      </c>
      <c r="F226" s="237" t="s">
        <v>4224</v>
      </c>
      <c r="G226" s="234"/>
      <c r="H226" s="238">
        <v>993.86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176</v>
      </c>
      <c r="AU226" s="244" t="s">
        <v>85</v>
      </c>
      <c r="AV226" s="13" t="s">
        <v>85</v>
      </c>
      <c r="AW226" s="13" t="s">
        <v>31</v>
      </c>
      <c r="AX226" s="13" t="s">
        <v>75</v>
      </c>
      <c r="AY226" s="244" t="s">
        <v>169</v>
      </c>
    </row>
    <row r="227" spans="1:51" s="14" customFormat="1" ht="12">
      <c r="A227" s="14"/>
      <c r="B227" s="245"/>
      <c r="C227" s="246"/>
      <c r="D227" s="235" t="s">
        <v>176</v>
      </c>
      <c r="E227" s="247" t="s">
        <v>1</v>
      </c>
      <c r="F227" s="248" t="s">
        <v>178</v>
      </c>
      <c r="G227" s="246"/>
      <c r="H227" s="249">
        <v>993.86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176</v>
      </c>
      <c r="AU227" s="255" t="s">
        <v>85</v>
      </c>
      <c r="AV227" s="14" t="s">
        <v>175</v>
      </c>
      <c r="AW227" s="14" t="s">
        <v>31</v>
      </c>
      <c r="AX227" s="14" t="s">
        <v>83</v>
      </c>
      <c r="AY227" s="255" t="s">
        <v>169</v>
      </c>
    </row>
    <row r="228" spans="1:65" s="2" customFormat="1" ht="24.15" customHeight="1">
      <c r="A228" s="38"/>
      <c r="B228" s="39"/>
      <c r="C228" s="219" t="s">
        <v>331</v>
      </c>
      <c r="D228" s="219" t="s">
        <v>171</v>
      </c>
      <c r="E228" s="220" t="s">
        <v>4225</v>
      </c>
      <c r="F228" s="221" t="s">
        <v>4226</v>
      </c>
      <c r="G228" s="222" t="s">
        <v>234</v>
      </c>
      <c r="H228" s="223">
        <v>479.34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175</v>
      </c>
      <c r="AT228" s="231" t="s">
        <v>171</v>
      </c>
      <c r="AU228" s="231" t="s">
        <v>85</v>
      </c>
      <c r="AY228" s="17" t="s">
        <v>169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83</v>
      </c>
      <c r="BK228" s="232">
        <f>ROUND(I228*H228,2)</f>
        <v>0</v>
      </c>
      <c r="BL228" s="17" t="s">
        <v>175</v>
      </c>
      <c r="BM228" s="231" t="s">
        <v>334</v>
      </c>
    </row>
    <row r="229" spans="1:51" s="13" customFormat="1" ht="12">
      <c r="A229" s="13"/>
      <c r="B229" s="233"/>
      <c r="C229" s="234"/>
      <c r="D229" s="235" t="s">
        <v>176</v>
      </c>
      <c r="E229" s="236" t="s">
        <v>1</v>
      </c>
      <c r="F229" s="237" t="s">
        <v>4227</v>
      </c>
      <c r="G229" s="234"/>
      <c r="H229" s="238">
        <v>479.34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176</v>
      </c>
      <c r="AU229" s="244" t="s">
        <v>85</v>
      </c>
      <c r="AV229" s="13" t="s">
        <v>85</v>
      </c>
      <c r="AW229" s="13" t="s">
        <v>31</v>
      </c>
      <c r="AX229" s="13" t="s">
        <v>75</v>
      </c>
      <c r="AY229" s="244" t="s">
        <v>169</v>
      </c>
    </row>
    <row r="230" spans="1:51" s="14" customFormat="1" ht="12">
      <c r="A230" s="14"/>
      <c r="B230" s="245"/>
      <c r="C230" s="246"/>
      <c r="D230" s="235" t="s">
        <v>176</v>
      </c>
      <c r="E230" s="247" t="s">
        <v>1</v>
      </c>
      <c r="F230" s="248" t="s">
        <v>178</v>
      </c>
      <c r="G230" s="246"/>
      <c r="H230" s="249">
        <v>479.34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176</v>
      </c>
      <c r="AU230" s="255" t="s">
        <v>85</v>
      </c>
      <c r="AV230" s="14" t="s">
        <v>175</v>
      </c>
      <c r="AW230" s="14" t="s">
        <v>31</v>
      </c>
      <c r="AX230" s="14" t="s">
        <v>83</v>
      </c>
      <c r="AY230" s="255" t="s">
        <v>169</v>
      </c>
    </row>
    <row r="231" spans="1:65" s="2" customFormat="1" ht="24.15" customHeight="1">
      <c r="A231" s="38"/>
      <c r="B231" s="39"/>
      <c r="C231" s="219" t="s">
        <v>253</v>
      </c>
      <c r="D231" s="219" t="s">
        <v>171</v>
      </c>
      <c r="E231" s="220" t="s">
        <v>4228</v>
      </c>
      <c r="F231" s="221" t="s">
        <v>4229</v>
      </c>
      <c r="G231" s="222" t="s">
        <v>234</v>
      </c>
      <c r="H231" s="223">
        <v>993.86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40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175</v>
      </c>
      <c r="AT231" s="231" t="s">
        <v>171</v>
      </c>
      <c r="AU231" s="231" t="s">
        <v>85</v>
      </c>
      <c r="AY231" s="17" t="s">
        <v>169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175</v>
      </c>
      <c r="BM231" s="231" t="s">
        <v>338</v>
      </c>
    </row>
    <row r="232" spans="1:51" s="13" customFormat="1" ht="12">
      <c r="A232" s="13"/>
      <c r="B232" s="233"/>
      <c r="C232" s="234"/>
      <c r="D232" s="235" t="s">
        <v>176</v>
      </c>
      <c r="E232" s="236" t="s">
        <v>1</v>
      </c>
      <c r="F232" s="237" t="s">
        <v>4230</v>
      </c>
      <c r="G232" s="234"/>
      <c r="H232" s="238">
        <v>993.86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176</v>
      </c>
      <c r="AU232" s="244" t="s">
        <v>85</v>
      </c>
      <c r="AV232" s="13" t="s">
        <v>85</v>
      </c>
      <c r="AW232" s="13" t="s">
        <v>31</v>
      </c>
      <c r="AX232" s="13" t="s">
        <v>75</v>
      </c>
      <c r="AY232" s="244" t="s">
        <v>169</v>
      </c>
    </row>
    <row r="233" spans="1:51" s="14" customFormat="1" ht="12">
      <c r="A233" s="14"/>
      <c r="B233" s="245"/>
      <c r="C233" s="246"/>
      <c r="D233" s="235" t="s">
        <v>176</v>
      </c>
      <c r="E233" s="247" t="s">
        <v>1</v>
      </c>
      <c r="F233" s="248" t="s">
        <v>178</v>
      </c>
      <c r="G233" s="246"/>
      <c r="H233" s="249">
        <v>993.86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176</v>
      </c>
      <c r="AU233" s="255" t="s">
        <v>85</v>
      </c>
      <c r="AV233" s="14" t="s">
        <v>175</v>
      </c>
      <c r="AW233" s="14" t="s">
        <v>31</v>
      </c>
      <c r="AX233" s="14" t="s">
        <v>83</v>
      </c>
      <c r="AY233" s="255" t="s">
        <v>169</v>
      </c>
    </row>
    <row r="234" spans="1:65" s="2" customFormat="1" ht="21.75" customHeight="1">
      <c r="A234" s="38"/>
      <c r="B234" s="39"/>
      <c r="C234" s="219" t="s">
        <v>340</v>
      </c>
      <c r="D234" s="219" t="s">
        <v>171</v>
      </c>
      <c r="E234" s="220" t="s">
        <v>4231</v>
      </c>
      <c r="F234" s="221" t="s">
        <v>4232</v>
      </c>
      <c r="G234" s="222" t="s">
        <v>234</v>
      </c>
      <c r="H234" s="223">
        <v>997.86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175</v>
      </c>
      <c r="AT234" s="231" t="s">
        <v>171</v>
      </c>
      <c r="AU234" s="231" t="s">
        <v>85</v>
      </c>
      <c r="AY234" s="17" t="s">
        <v>169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175</v>
      </c>
      <c r="BM234" s="231" t="s">
        <v>343</v>
      </c>
    </row>
    <row r="235" spans="1:51" s="13" customFormat="1" ht="12">
      <c r="A235" s="13"/>
      <c r="B235" s="233"/>
      <c r="C235" s="234"/>
      <c r="D235" s="235" t="s">
        <v>176</v>
      </c>
      <c r="E235" s="236" t="s">
        <v>1</v>
      </c>
      <c r="F235" s="237" t="s">
        <v>4233</v>
      </c>
      <c r="G235" s="234"/>
      <c r="H235" s="238">
        <v>997.86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176</v>
      </c>
      <c r="AU235" s="244" t="s">
        <v>85</v>
      </c>
      <c r="AV235" s="13" t="s">
        <v>85</v>
      </c>
      <c r="AW235" s="13" t="s">
        <v>31</v>
      </c>
      <c r="AX235" s="13" t="s">
        <v>75</v>
      </c>
      <c r="AY235" s="244" t="s">
        <v>169</v>
      </c>
    </row>
    <row r="236" spans="1:51" s="14" customFormat="1" ht="12">
      <c r="A236" s="14"/>
      <c r="B236" s="245"/>
      <c r="C236" s="246"/>
      <c r="D236" s="235" t="s">
        <v>176</v>
      </c>
      <c r="E236" s="247" t="s">
        <v>1</v>
      </c>
      <c r="F236" s="248" t="s">
        <v>178</v>
      </c>
      <c r="G236" s="246"/>
      <c r="H236" s="249">
        <v>997.86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176</v>
      </c>
      <c r="AU236" s="255" t="s">
        <v>85</v>
      </c>
      <c r="AV236" s="14" t="s">
        <v>175</v>
      </c>
      <c r="AW236" s="14" t="s">
        <v>31</v>
      </c>
      <c r="AX236" s="14" t="s">
        <v>83</v>
      </c>
      <c r="AY236" s="255" t="s">
        <v>169</v>
      </c>
    </row>
    <row r="237" spans="1:65" s="2" customFormat="1" ht="33" customHeight="1">
      <c r="A237" s="38"/>
      <c r="B237" s="39"/>
      <c r="C237" s="219" t="s">
        <v>258</v>
      </c>
      <c r="D237" s="219" t="s">
        <v>171</v>
      </c>
      <c r="E237" s="220" t="s">
        <v>4234</v>
      </c>
      <c r="F237" s="221" t="s">
        <v>4235</v>
      </c>
      <c r="G237" s="222" t="s">
        <v>234</v>
      </c>
      <c r="H237" s="223">
        <v>993.86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40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175</v>
      </c>
      <c r="AT237" s="231" t="s">
        <v>171</v>
      </c>
      <c r="AU237" s="231" t="s">
        <v>85</v>
      </c>
      <c r="AY237" s="17" t="s">
        <v>169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83</v>
      </c>
      <c r="BK237" s="232">
        <f>ROUND(I237*H237,2)</f>
        <v>0</v>
      </c>
      <c r="BL237" s="17" t="s">
        <v>175</v>
      </c>
      <c r="BM237" s="231" t="s">
        <v>347</v>
      </c>
    </row>
    <row r="238" spans="1:51" s="13" customFormat="1" ht="12">
      <c r="A238" s="13"/>
      <c r="B238" s="233"/>
      <c r="C238" s="234"/>
      <c r="D238" s="235" t="s">
        <v>176</v>
      </c>
      <c r="E238" s="236" t="s">
        <v>1</v>
      </c>
      <c r="F238" s="237" t="s">
        <v>4224</v>
      </c>
      <c r="G238" s="234"/>
      <c r="H238" s="238">
        <v>993.86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176</v>
      </c>
      <c r="AU238" s="244" t="s">
        <v>85</v>
      </c>
      <c r="AV238" s="13" t="s">
        <v>85</v>
      </c>
      <c r="AW238" s="13" t="s">
        <v>31</v>
      </c>
      <c r="AX238" s="13" t="s">
        <v>75</v>
      </c>
      <c r="AY238" s="244" t="s">
        <v>169</v>
      </c>
    </row>
    <row r="239" spans="1:51" s="14" customFormat="1" ht="12">
      <c r="A239" s="14"/>
      <c r="B239" s="245"/>
      <c r="C239" s="246"/>
      <c r="D239" s="235" t="s">
        <v>176</v>
      </c>
      <c r="E239" s="247" t="s">
        <v>1</v>
      </c>
      <c r="F239" s="248" t="s">
        <v>178</v>
      </c>
      <c r="G239" s="246"/>
      <c r="H239" s="249">
        <v>993.86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176</v>
      </c>
      <c r="AU239" s="255" t="s">
        <v>85</v>
      </c>
      <c r="AV239" s="14" t="s">
        <v>175</v>
      </c>
      <c r="AW239" s="14" t="s">
        <v>31</v>
      </c>
      <c r="AX239" s="14" t="s">
        <v>83</v>
      </c>
      <c r="AY239" s="255" t="s">
        <v>169</v>
      </c>
    </row>
    <row r="240" spans="1:65" s="2" customFormat="1" ht="24.15" customHeight="1">
      <c r="A240" s="38"/>
      <c r="B240" s="39"/>
      <c r="C240" s="219" t="s">
        <v>353</v>
      </c>
      <c r="D240" s="219" t="s">
        <v>171</v>
      </c>
      <c r="E240" s="220" t="s">
        <v>4236</v>
      </c>
      <c r="F240" s="221" t="s">
        <v>4237</v>
      </c>
      <c r="G240" s="222" t="s">
        <v>234</v>
      </c>
      <c r="H240" s="223">
        <v>94.07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175</v>
      </c>
      <c r="AT240" s="231" t="s">
        <v>171</v>
      </c>
      <c r="AU240" s="231" t="s">
        <v>85</v>
      </c>
      <c r="AY240" s="17" t="s">
        <v>169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175</v>
      </c>
      <c r="BM240" s="231" t="s">
        <v>356</v>
      </c>
    </row>
    <row r="241" spans="1:51" s="13" customFormat="1" ht="12">
      <c r="A241" s="13"/>
      <c r="B241" s="233"/>
      <c r="C241" s="234"/>
      <c r="D241" s="235" t="s">
        <v>176</v>
      </c>
      <c r="E241" s="236" t="s">
        <v>1</v>
      </c>
      <c r="F241" s="237" t="s">
        <v>4238</v>
      </c>
      <c r="G241" s="234"/>
      <c r="H241" s="238">
        <v>94.07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176</v>
      </c>
      <c r="AU241" s="244" t="s">
        <v>85</v>
      </c>
      <c r="AV241" s="13" t="s">
        <v>85</v>
      </c>
      <c r="AW241" s="13" t="s">
        <v>31</v>
      </c>
      <c r="AX241" s="13" t="s">
        <v>75</v>
      </c>
      <c r="AY241" s="244" t="s">
        <v>169</v>
      </c>
    </row>
    <row r="242" spans="1:51" s="14" customFormat="1" ht="12">
      <c r="A242" s="14"/>
      <c r="B242" s="245"/>
      <c r="C242" s="246"/>
      <c r="D242" s="235" t="s">
        <v>176</v>
      </c>
      <c r="E242" s="247" t="s">
        <v>1</v>
      </c>
      <c r="F242" s="248" t="s">
        <v>178</v>
      </c>
      <c r="G242" s="246"/>
      <c r="H242" s="249">
        <v>94.07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176</v>
      </c>
      <c r="AU242" s="255" t="s">
        <v>85</v>
      </c>
      <c r="AV242" s="14" t="s">
        <v>175</v>
      </c>
      <c r="AW242" s="14" t="s">
        <v>31</v>
      </c>
      <c r="AX242" s="14" t="s">
        <v>83</v>
      </c>
      <c r="AY242" s="255" t="s">
        <v>169</v>
      </c>
    </row>
    <row r="243" spans="1:65" s="2" customFormat="1" ht="16.5" customHeight="1">
      <c r="A243" s="38"/>
      <c r="B243" s="39"/>
      <c r="C243" s="269" t="s">
        <v>265</v>
      </c>
      <c r="D243" s="269" t="s">
        <v>811</v>
      </c>
      <c r="E243" s="270" t="s">
        <v>4239</v>
      </c>
      <c r="F243" s="271" t="s">
        <v>4240</v>
      </c>
      <c r="G243" s="272" t="s">
        <v>234</v>
      </c>
      <c r="H243" s="273">
        <v>95.011</v>
      </c>
      <c r="I243" s="274"/>
      <c r="J243" s="275">
        <f>ROUND(I243*H243,2)</f>
        <v>0</v>
      </c>
      <c r="K243" s="276"/>
      <c r="L243" s="277"/>
      <c r="M243" s="278" t="s">
        <v>1</v>
      </c>
      <c r="N243" s="279" t="s">
        <v>40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190</v>
      </c>
      <c r="AT243" s="231" t="s">
        <v>811</v>
      </c>
      <c r="AU243" s="231" t="s">
        <v>85</v>
      </c>
      <c r="AY243" s="17" t="s">
        <v>169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83</v>
      </c>
      <c r="BK243" s="232">
        <f>ROUND(I243*H243,2)</f>
        <v>0</v>
      </c>
      <c r="BL243" s="17" t="s">
        <v>175</v>
      </c>
      <c r="BM243" s="231" t="s">
        <v>640</v>
      </c>
    </row>
    <row r="244" spans="1:51" s="13" customFormat="1" ht="12">
      <c r="A244" s="13"/>
      <c r="B244" s="233"/>
      <c r="C244" s="234"/>
      <c r="D244" s="235" t="s">
        <v>176</v>
      </c>
      <c r="E244" s="236" t="s">
        <v>1</v>
      </c>
      <c r="F244" s="237" t="s">
        <v>4241</v>
      </c>
      <c r="G244" s="234"/>
      <c r="H244" s="238">
        <v>95.011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176</v>
      </c>
      <c r="AU244" s="244" t="s">
        <v>85</v>
      </c>
      <c r="AV244" s="13" t="s">
        <v>85</v>
      </c>
      <c r="AW244" s="13" t="s">
        <v>31</v>
      </c>
      <c r="AX244" s="13" t="s">
        <v>75</v>
      </c>
      <c r="AY244" s="244" t="s">
        <v>169</v>
      </c>
    </row>
    <row r="245" spans="1:51" s="14" customFormat="1" ht="12">
      <c r="A245" s="14"/>
      <c r="B245" s="245"/>
      <c r="C245" s="246"/>
      <c r="D245" s="235" t="s">
        <v>176</v>
      </c>
      <c r="E245" s="247" t="s">
        <v>1</v>
      </c>
      <c r="F245" s="248" t="s">
        <v>178</v>
      </c>
      <c r="G245" s="246"/>
      <c r="H245" s="249">
        <v>95.011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176</v>
      </c>
      <c r="AU245" s="255" t="s">
        <v>85</v>
      </c>
      <c r="AV245" s="14" t="s">
        <v>175</v>
      </c>
      <c r="AW245" s="14" t="s">
        <v>31</v>
      </c>
      <c r="AX245" s="14" t="s">
        <v>83</v>
      </c>
      <c r="AY245" s="255" t="s">
        <v>169</v>
      </c>
    </row>
    <row r="246" spans="1:65" s="2" customFormat="1" ht="24.15" customHeight="1">
      <c r="A246" s="38"/>
      <c r="B246" s="39"/>
      <c r="C246" s="219" t="s">
        <v>642</v>
      </c>
      <c r="D246" s="219" t="s">
        <v>171</v>
      </c>
      <c r="E246" s="220" t="s">
        <v>4242</v>
      </c>
      <c r="F246" s="221" t="s">
        <v>4243</v>
      </c>
      <c r="G246" s="222" t="s">
        <v>234</v>
      </c>
      <c r="H246" s="223">
        <v>4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175</v>
      </c>
      <c r="AT246" s="231" t="s">
        <v>171</v>
      </c>
      <c r="AU246" s="231" t="s">
        <v>85</v>
      </c>
      <c r="AY246" s="17" t="s">
        <v>169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175</v>
      </c>
      <c r="BM246" s="231" t="s">
        <v>645</v>
      </c>
    </row>
    <row r="247" spans="1:65" s="2" customFormat="1" ht="24.15" customHeight="1">
      <c r="A247" s="38"/>
      <c r="B247" s="39"/>
      <c r="C247" s="219" t="s">
        <v>269</v>
      </c>
      <c r="D247" s="219" t="s">
        <v>171</v>
      </c>
      <c r="E247" s="220" t="s">
        <v>4244</v>
      </c>
      <c r="F247" s="221" t="s">
        <v>4245</v>
      </c>
      <c r="G247" s="222" t="s">
        <v>234</v>
      </c>
      <c r="H247" s="223">
        <v>915.84</v>
      </c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40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175</v>
      </c>
      <c r="AT247" s="231" t="s">
        <v>171</v>
      </c>
      <c r="AU247" s="231" t="s">
        <v>85</v>
      </c>
      <c r="AY247" s="17" t="s">
        <v>169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83</v>
      </c>
      <c r="BK247" s="232">
        <f>ROUND(I247*H247,2)</f>
        <v>0</v>
      </c>
      <c r="BL247" s="17" t="s">
        <v>175</v>
      </c>
      <c r="BM247" s="231" t="s">
        <v>655</v>
      </c>
    </row>
    <row r="248" spans="1:65" s="2" customFormat="1" ht="21.75" customHeight="1">
      <c r="A248" s="38"/>
      <c r="B248" s="39"/>
      <c r="C248" s="269" t="s">
        <v>657</v>
      </c>
      <c r="D248" s="269" t="s">
        <v>811</v>
      </c>
      <c r="E248" s="270" t="s">
        <v>4246</v>
      </c>
      <c r="F248" s="271" t="s">
        <v>4247</v>
      </c>
      <c r="G248" s="272" t="s">
        <v>234</v>
      </c>
      <c r="H248" s="273">
        <v>915.348</v>
      </c>
      <c r="I248" s="274"/>
      <c r="J248" s="275">
        <f>ROUND(I248*H248,2)</f>
        <v>0</v>
      </c>
      <c r="K248" s="276"/>
      <c r="L248" s="277"/>
      <c r="M248" s="278" t="s">
        <v>1</v>
      </c>
      <c r="N248" s="279" t="s">
        <v>40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190</v>
      </c>
      <c r="AT248" s="231" t="s">
        <v>811</v>
      </c>
      <c r="AU248" s="231" t="s">
        <v>85</v>
      </c>
      <c r="AY248" s="17" t="s">
        <v>169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175</v>
      </c>
      <c r="BM248" s="231" t="s">
        <v>660</v>
      </c>
    </row>
    <row r="249" spans="1:51" s="13" customFormat="1" ht="12">
      <c r="A249" s="13"/>
      <c r="B249" s="233"/>
      <c r="C249" s="234"/>
      <c r="D249" s="235" t="s">
        <v>176</v>
      </c>
      <c r="E249" s="236" t="s">
        <v>1</v>
      </c>
      <c r="F249" s="237" t="s">
        <v>4248</v>
      </c>
      <c r="G249" s="234"/>
      <c r="H249" s="238">
        <v>915.348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176</v>
      </c>
      <c r="AU249" s="244" t="s">
        <v>85</v>
      </c>
      <c r="AV249" s="13" t="s">
        <v>85</v>
      </c>
      <c r="AW249" s="13" t="s">
        <v>31</v>
      </c>
      <c r="AX249" s="13" t="s">
        <v>75</v>
      </c>
      <c r="AY249" s="244" t="s">
        <v>169</v>
      </c>
    </row>
    <row r="250" spans="1:51" s="14" customFormat="1" ht="12">
      <c r="A250" s="14"/>
      <c r="B250" s="245"/>
      <c r="C250" s="246"/>
      <c r="D250" s="235" t="s">
        <v>176</v>
      </c>
      <c r="E250" s="247" t="s">
        <v>1</v>
      </c>
      <c r="F250" s="248" t="s">
        <v>178</v>
      </c>
      <c r="G250" s="246"/>
      <c r="H250" s="249">
        <v>915.348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176</v>
      </c>
      <c r="AU250" s="255" t="s">
        <v>85</v>
      </c>
      <c r="AV250" s="14" t="s">
        <v>175</v>
      </c>
      <c r="AW250" s="14" t="s">
        <v>31</v>
      </c>
      <c r="AX250" s="14" t="s">
        <v>83</v>
      </c>
      <c r="AY250" s="255" t="s">
        <v>169</v>
      </c>
    </row>
    <row r="251" spans="1:65" s="2" customFormat="1" ht="24.15" customHeight="1">
      <c r="A251" s="38"/>
      <c r="B251" s="39"/>
      <c r="C251" s="269" t="s">
        <v>275</v>
      </c>
      <c r="D251" s="269" t="s">
        <v>811</v>
      </c>
      <c r="E251" s="270" t="s">
        <v>4249</v>
      </c>
      <c r="F251" s="271" t="s">
        <v>4250</v>
      </c>
      <c r="G251" s="272" t="s">
        <v>234</v>
      </c>
      <c r="H251" s="273">
        <v>18.809</v>
      </c>
      <c r="I251" s="274"/>
      <c r="J251" s="275">
        <f>ROUND(I251*H251,2)</f>
        <v>0</v>
      </c>
      <c r="K251" s="276"/>
      <c r="L251" s="277"/>
      <c r="M251" s="278" t="s">
        <v>1</v>
      </c>
      <c r="N251" s="279" t="s">
        <v>40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190</v>
      </c>
      <c r="AT251" s="231" t="s">
        <v>811</v>
      </c>
      <c r="AU251" s="231" t="s">
        <v>85</v>
      </c>
      <c r="AY251" s="17" t="s">
        <v>169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83</v>
      </c>
      <c r="BK251" s="232">
        <f>ROUND(I251*H251,2)</f>
        <v>0</v>
      </c>
      <c r="BL251" s="17" t="s">
        <v>175</v>
      </c>
      <c r="BM251" s="231" t="s">
        <v>665</v>
      </c>
    </row>
    <row r="252" spans="1:51" s="13" customFormat="1" ht="12">
      <c r="A252" s="13"/>
      <c r="B252" s="233"/>
      <c r="C252" s="234"/>
      <c r="D252" s="235" t="s">
        <v>176</v>
      </c>
      <c r="E252" s="236" t="s">
        <v>1</v>
      </c>
      <c r="F252" s="237" t="s">
        <v>4251</v>
      </c>
      <c r="G252" s="234"/>
      <c r="H252" s="238">
        <v>18.809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176</v>
      </c>
      <c r="AU252" s="244" t="s">
        <v>85</v>
      </c>
      <c r="AV252" s="13" t="s">
        <v>85</v>
      </c>
      <c r="AW252" s="13" t="s">
        <v>31</v>
      </c>
      <c r="AX252" s="13" t="s">
        <v>75</v>
      </c>
      <c r="AY252" s="244" t="s">
        <v>169</v>
      </c>
    </row>
    <row r="253" spans="1:51" s="14" customFormat="1" ht="12">
      <c r="A253" s="14"/>
      <c r="B253" s="245"/>
      <c r="C253" s="246"/>
      <c r="D253" s="235" t="s">
        <v>176</v>
      </c>
      <c r="E253" s="247" t="s">
        <v>1</v>
      </c>
      <c r="F253" s="248" t="s">
        <v>178</v>
      </c>
      <c r="G253" s="246"/>
      <c r="H253" s="249">
        <v>18.809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176</v>
      </c>
      <c r="AU253" s="255" t="s">
        <v>85</v>
      </c>
      <c r="AV253" s="14" t="s">
        <v>175</v>
      </c>
      <c r="AW253" s="14" t="s">
        <v>31</v>
      </c>
      <c r="AX253" s="14" t="s">
        <v>83</v>
      </c>
      <c r="AY253" s="255" t="s">
        <v>169</v>
      </c>
    </row>
    <row r="254" spans="1:65" s="2" customFormat="1" ht="24.15" customHeight="1">
      <c r="A254" s="38"/>
      <c r="B254" s="39"/>
      <c r="C254" s="219" t="s">
        <v>668</v>
      </c>
      <c r="D254" s="219" t="s">
        <v>171</v>
      </c>
      <c r="E254" s="220" t="s">
        <v>4252</v>
      </c>
      <c r="F254" s="221" t="s">
        <v>4253</v>
      </c>
      <c r="G254" s="222" t="s">
        <v>234</v>
      </c>
      <c r="H254" s="223">
        <v>3405.87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40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175</v>
      </c>
      <c r="AT254" s="231" t="s">
        <v>171</v>
      </c>
      <c r="AU254" s="231" t="s">
        <v>85</v>
      </c>
      <c r="AY254" s="17" t="s">
        <v>169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175</v>
      </c>
      <c r="BM254" s="231" t="s">
        <v>671</v>
      </c>
    </row>
    <row r="255" spans="1:51" s="13" customFormat="1" ht="12">
      <c r="A255" s="13"/>
      <c r="B255" s="233"/>
      <c r="C255" s="234"/>
      <c r="D255" s="235" t="s">
        <v>176</v>
      </c>
      <c r="E255" s="236" t="s">
        <v>1</v>
      </c>
      <c r="F255" s="237" t="s">
        <v>4254</v>
      </c>
      <c r="G255" s="234"/>
      <c r="H255" s="238">
        <v>3405.87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176</v>
      </c>
      <c r="AU255" s="244" t="s">
        <v>85</v>
      </c>
      <c r="AV255" s="13" t="s">
        <v>85</v>
      </c>
      <c r="AW255" s="13" t="s">
        <v>31</v>
      </c>
      <c r="AX255" s="13" t="s">
        <v>75</v>
      </c>
      <c r="AY255" s="244" t="s">
        <v>169</v>
      </c>
    </row>
    <row r="256" spans="1:51" s="14" customFormat="1" ht="12">
      <c r="A256" s="14"/>
      <c r="B256" s="245"/>
      <c r="C256" s="246"/>
      <c r="D256" s="235" t="s">
        <v>176</v>
      </c>
      <c r="E256" s="247" t="s">
        <v>1</v>
      </c>
      <c r="F256" s="248" t="s">
        <v>178</v>
      </c>
      <c r="G256" s="246"/>
      <c r="H256" s="249">
        <v>3405.87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176</v>
      </c>
      <c r="AU256" s="255" t="s">
        <v>85</v>
      </c>
      <c r="AV256" s="14" t="s">
        <v>175</v>
      </c>
      <c r="AW256" s="14" t="s">
        <v>31</v>
      </c>
      <c r="AX256" s="14" t="s">
        <v>83</v>
      </c>
      <c r="AY256" s="255" t="s">
        <v>169</v>
      </c>
    </row>
    <row r="257" spans="1:65" s="2" customFormat="1" ht="24.15" customHeight="1">
      <c r="A257" s="38"/>
      <c r="B257" s="39"/>
      <c r="C257" s="269" t="s">
        <v>279</v>
      </c>
      <c r="D257" s="269" t="s">
        <v>811</v>
      </c>
      <c r="E257" s="270" t="s">
        <v>4255</v>
      </c>
      <c r="F257" s="271" t="s">
        <v>4256</v>
      </c>
      <c r="G257" s="272" t="s">
        <v>234</v>
      </c>
      <c r="H257" s="273">
        <v>962.88</v>
      </c>
      <c r="I257" s="274"/>
      <c r="J257" s="275">
        <f>ROUND(I257*H257,2)</f>
        <v>0</v>
      </c>
      <c r="K257" s="276"/>
      <c r="L257" s="277"/>
      <c r="M257" s="278" t="s">
        <v>1</v>
      </c>
      <c r="N257" s="279" t="s">
        <v>40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190</v>
      </c>
      <c r="AT257" s="231" t="s">
        <v>811</v>
      </c>
      <c r="AU257" s="231" t="s">
        <v>85</v>
      </c>
      <c r="AY257" s="17" t="s">
        <v>169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83</v>
      </c>
      <c r="BK257" s="232">
        <f>ROUND(I257*H257,2)</f>
        <v>0</v>
      </c>
      <c r="BL257" s="17" t="s">
        <v>175</v>
      </c>
      <c r="BM257" s="231" t="s">
        <v>674</v>
      </c>
    </row>
    <row r="258" spans="1:51" s="13" customFormat="1" ht="12">
      <c r="A258" s="13"/>
      <c r="B258" s="233"/>
      <c r="C258" s="234"/>
      <c r="D258" s="235" t="s">
        <v>176</v>
      </c>
      <c r="E258" s="236" t="s">
        <v>1</v>
      </c>
      <c r="F258" s="237" t="s">
        <v>4257</v>
      </c>
      <c r="G258" s="234"/>
      <c r="H258" s="238">
        <v>962.88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176</v>
      </c>
      <c r="AU258" s="244" t="s">
        <v>85</v>
      </c>
      <c r="AV258" s="13" t="s">
        <v>85</v>
      </c>
      <c r="AW258" s="13" t="s">
        <v>31</v>
      </c>
      <c r="AX258" s="13" t="s">
        <v>75</v>
      </c>
      <c r="AY258" s="244" t="s">
        <v>169</v>
      </c>
    </row>
    <row r="259" spans="1:51" s="14" customFormat="1" ht="12">
      <c r="A259" s="14"/>
      <c r="B259" s="245"/>
      <c r="C259" s="246"/>
      <c r="D259" s="235" t="s">
        <v>176</v>
      </c>
      <c r="E259" s="247" t="s">
        <v>1</v>
      </c>
      <c r="F259" s="248" t="s">
        <v>178</v>
      </c>
      <c r="G259" s="246"/>
      <c r="H259" s="249">
        <v>962.88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176</v>
      </c>
      <c r="AU259" s="255" t="s">
        <v>85</v>
      </c>
      <c r="AV259" s="14" t="s">
        <v>175</v>
      </c>
      <c r="AW259" s="14" t="s">
        <v>31</v>
      </c>
      <c r="AX259" s="14" t="s">
        <v>83</v>
      </c>
      <c r="AY259" s="255" t="s">
        <v>169</v>
      </c>
    </row>
    <row r="260" spans="1:65" s="2" customFormat="1" ht="21.75" customHeight="1">
      <c r="A260" s="38"/>
      <c r="B260" s="39"/>
      <c r="C260" s="269" t="s">
        <v>676</v>
      </c>
      <c r="D260" s="269" t="s">
        <v>811</v>
      </c>
      <c r="E260" s="270" t="s">
        <v>4258</v>
      </c>
      <c r="F260" s="271" t="s">
        <v>4259</v>
      </c>
      <c r="G260" s="272" t="s">
        <v>234</v>
      </c>
      <c r="H260" s="273">
        <v>2532.232</v>
      </c>
      <c r="I260" s="274"/>
      <c r="J260" s="275">
        <f>ROUND(I260*H260,2)</f>
        <v>0</v>
      </c>
      <c r="K260" s="276"/>
      <c r="L260" s="277"/>
      <c r="M260" s="278" t="s">
        <v>1</v>
      </c>
      <c r="N260" s="279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190</v>
      </c>
      <c r="AT260" s="231" t="s">
        <v>811</v>
      </c>
      <c r="AU260" s="231" t="s">
        <v>85</v>
      </c>
      <c r="AY260" s="17" t="s">
        <v>169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175</v>
      </c>
      <c r="BM260" s="231" t="s">
        <v>679</v>
      </c>
    </row>
    <row r="261" spans="1:65" s="2" customFormat="1" ht="24.15" customHeight="1">
      <c r="A261" s="38"/>
      <c r="B261" s="39"/>
      <c r="C261" s="269" t="s">
        <v>284</v>
      </c>
      <c r="D261" s="269" t="s">
        <v>811</v>
      </c>
      <c r="E261" s="270" t="s">
        <v>4260</v>
      </c>
      <c r="F261" s="271" t="s">
        <v>4261</v>
      </c>
      <c r="G261" s="272" t="s">
        <v>234</v>
      </c>
      <c r="H261" s="273">
        <v>3.87</v>
      </c>
      <c r="I261" s="274"/>
      <c r="J261" s="275">
        <f>ROUND(I261*H261,2)</f>
        <v>0</v>
      </c>
      <c r="K261" s="276"/>
      <c r="L261" s="277"/>
      <c r="M261" s="278" t="s">
        <v>1</v>
      </c>
      <c r="N261" s="279" t="s">
        <v>40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190</v>
      </c>
      <c r="AT261" s="231" t="s">
        <v>811</v>
      </c>
      <c r="AU261" s="231" t="s">
        <v>85</v>
      </c>
      <c r="AY261" s="17" t="s">
        <v>169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83</v>
      </c>
      <c r="BK261" s="232">
        <f>ROUND(I261*H261,2)</f>
        <v>0</v>
      </c>
      <c r="BL261" s="17" t="s">
        <v>175</v>
      </c>
      <c r="BM261" s="231" t="s">
        <v>683</v>
      </c>
    </row>
    <row r="262" spans="1:65" s="2" customFormat="1" ht="24.15" customHeight="1">
      <c r="A262" s="38"/>
      <c r="B262" s="39"/>
      <c r="C262" s="219" t="s">
        <v>686</v>
      </c>
      <c r="D262" s="219" t="s">
        <v>171</v>
      </c>
      <c r="E262" s="220" t="s">
        <v>4262</v>
      </c>
      <c r="F262" s="221" t="s">
        <v>4263</v>
      </c>
      <c r="G262" s="222" t="s">
        <v>234</v>
      </c>
      <c r="H262" s="223">
        <v>4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175</v>
      </c>
      <c r="AT262" s="231" t="s">
        <v>171</v>
      </c>
      <c r="AU262" s="231" t="s">
        <v>85</v>
      </c>
      <c r="AY262" s="17" t="s">
        <v>169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175</v>
      </c>
      <c r="BM262" s="231" t="s">
        <v>689</v>
      </c>
    </row>
    <row r="263" spans="1:63" s="12" customFormat="1" ht="22.8" customHeight="1">
      <c r="A263" s="12"/>
      <c r="B263" s="203"/>
      <c r="C263" s="204"/>
      <c r="D263" s="205" t="s">
        <v>74</v>
      </c>
      <c r="E263" s="217" t="s">
        <v>184</v>
      </c>
      <c r="F263" s="217" t="s">
        <v>3726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SUM(P264:P269)</f>
        <v>0</v>
      </c>
      <c r="Q263" s="211"/>
      <c r="R263" s="212">
        <f>SUM(R264:R269)</f>
        <v>0</v>
      </c>
      <c r="S263" s="211"/>
      <c r="T263" s="213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83</v>
      </c>
      <c r="AT263" s="215" t="s">
        <v>74</v>
      </c>
      <c r="AU263" s="215" t="s">
        <v>83</v>
      </c>
      <c r="AY263" s="214" t="s">
        <v>169</v>
      </c>
      <c r="BK263" s="216">
        <f>SUM(BK264:BK269)</f>
        <v>0</v>
      </c>
    </row>
    <row r="264" spans="1:65" s="2" customFormat="1" ht="33" customHeight="1">
      <c r="A264" s="38"/>
      <c r="B264" s="39"/>
      <c r="C264" s="219" t="s">
        <v>288</v>
      </c>
      <c r="D264" s="219" t="s">
        <v>171</v>
      </c>
      <c r="E264" s="220" t="s">
        <v>4264</v>
      </c>
      <c r="F264" s="221" t="s">
        <v>4265</v>
      </c>
      <c r="G264" s="222" t="s">
        <v>174</v>
      </c>
      <c r="H264" s="223">
        <v>0.288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175</v>
      </c>
      <c r="AT264" s="231" t="s">
        <v>171</v>
      </c>
      <c r="AU264" s="231" t="s">
        <v>85</v>
      </c>
      <c r="AY264" s="17" t="s">
        <v>169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175</v>
      </c>
      <c r="BM264" s="231" t="s">
        <v>695</v>
      </c>
    </row>
    <row r="265" spans="1:51" s="13" customFormat="1" ht="12">
      <c r="A265" s="13"/>
      <c r="B265" s="233"/>
      <c r="C265" s="234"/>
      <c r="D265" s="235" t="s">
        <v>176</v>
      </c>
      <c r="E265" s="236" t="s">
        <v>1</v>
      </c>
      <c r="F265" s="237" t="s">
        <v>4266</v>
      </c>
      <c r="G265" s="234"/>
      <c r="H265" s="238">
        <v>0.288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176</v>
      </c>
      <c r="AU265" s="244" t="s">
        <v>85</v>
      </c>
      <c r="AV265" s="13" t="s">
        <v>85</v>
      </c>
      <c r="AW265" s="13" t="s">
        <v>31</v>
      </c>
      <c r="AX265" s="13" t="s">
        <v>75</v>
      </c>
      <c r="AY265" s="244" t="s">
        <v>169</v>
      </c>
    </row>
    <row r="266" spans="1:51" s="14" customFormat="1" ht="12">
      <c r="A266" s="14"/>
      <c r="B266" s="245"/>
      <c r="C266" s="246"/>
      <c r="D266" s="235" t="s">
        <v>176</v>
      </c>
      <c r="E266" s="247" t="s">
        <v>1</v>
      </c>
      <c r="F266" s="248" t="s">
        <v>178</v>
      </c>
      <c r="G266" s="246"/>
      <c r="H266" s="249">
        <v>0.288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176</v>
      </c>
      <c r="AU266" s="255" t="s">
        <v>85</v>
      </c>
      <c r="AV266" s="14" t="s">
        <v>175</v>
      </c>
      <c r="AW266" s="14" t="s">
        <v>31</v>
      </c>
      <c r="AX266" s="14" t="s">
        <v>83</v>
      </c>
      <c r="AY266" s="255" t="s">
        <v>169</v>
      </c>
    </row>
    <row r="267" spans="1:65" s="2" customFormat="1" ht="24.15" customHeight="1">
      <c r="A267" s="38"/>
      <c r="B267" s="39"/>
      <c r="C267" s="219" t="s">
        <v>696</v>
      </c>
      <c r="D267" s="219" t="s">
        <v>171</v>
      </c>
      <c r="E267" s="220" t="s">
        <v>4267</v>
      </c>
      <c r="F267" s="221" t="s">
        <v>4268</v>
      </c>
      <c r="G267" s="222" t="s">
        <v>234</v>
      </c>
      <c r="H267" s="223">
        <v>856.68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40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175</v>
      </c>
      <c r="AT267" s="231" t="s">
        <v>171</v>
      </c>
      <c r="AU267" s="231" t="s">
        <v>85</v>
      </c>
      <c r="AY267" s="17" t="s">
        <v>169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83</v>
      </c>
      <c r="BK267" s="232">
        <f>ROUND(I267*H267,2)</f>
        <v>0</v>
      </c>
      <c r="BL267" s="17" t="s">
        <v>175</v>
      </c>
      <c r="BM267" s="231" t="s">
        <v>699</v>
      </c>
    </row>
    <row r="268" spans="1:51" s="13" customFormat="1" ht="12">
      <c r="A268" s="13"/>
      <c r="B268" s="233"/>
      <c r="C268" s="234"/>
      <c r="D268" s="235" t="s">
        <v>176</v>
      </c>
      <c r="E268" s="236" t="s">
        <v>1</v>
      </c>
      <c r="F268" s="237" t="s">
        <v>4269</v>
      </c>
      <c r="G268" s="234"/>
      <c r="H268" s="238">
        <v>856.68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176</v>
      </c>
      <c r="AU268" s="244" t="s">
        <v>85</v>
      </c>
      <c r="AV268" s="13" t="s">
        <v>85</v>
      </c>
      <c r="AW268" s="13" t="s">
        <v>31</v>
      </c>
      <c r="AX268" s="13" t="s">
        <v>75</v>
      </c>
      <c r="AY268" s="244" t="s">
        <v>169</v>
      </c>
    </row>
    <row r="269" spans="1:51" s="14" customFormat="1" ht="12">
      <c r="A269" s="14"/>
      <c r="B269" s="245"/>
      <c r="C269" s="246"/>
      <c r="D269" s="235" t="s">
        <v>176</v>
      </c>
      <c r="E269" s="247" t="s">
        <v>1</v>
      </c>
      <c r="F269" s="248" t="s">
        <v>178</v>
      </c>
      <c r="G269" s="246"/>
      <c r="H269" s="249">
        <v>856.68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176</v>
      </c>
      <c r="AU269" s="255" t="s">
        <v>85</v>
      </c>
      <c r="AV269" s="14" t="s">
        <v>175</v>
      </c>
      <c r="AW269" s="14" t="s">
        <v>31</v>
      </c>
      <c r="AX269" s="14" t="s">
        <v>83</v>
      </c>
      <c r="AY269" s="255" t="s">
        <v>169</v>
      </c>
    </row>
    <row r="270" spans="1:63" s="12" customFormat="1" ht="22.8" customHeight="1">
      <c r="A270" s="12"/>
      <c r="B270" s="203"/>
      <c r="C270" s="204"/>
      <c r="D270" s="205" t="s">
        <v>74</v>
      </c>
      <c r="E270" s="217" t="s">
        <v>190</v>
      </c>
      <c r="F270" s="217" t="s">
        <v>949</v>
      </c>
      <c r="G270" s="204"/>
      <c r="H270" s="204"/>
      <c r="I270" s="207"/>
      <c r="J270" s="218">
        <f>BK270</f>
        <v>0</v>
      </c>
      <c r="K270" s="204"/>
      <c r="L270" s="209"/>
      <c r="M270" s="210"/>
      <c r="N270" s="211"/>
      <c r="O270" s="211"/>
      <c r="P270" s="212">
        <f>SUM(P271:P296)</f>
        <v>0</v>
      </c>
      <c r="Q270" s="211"/>
      <c r="R270" s="212">
        <f>SUM(R271:R296)</f>
        <v>0</v>
      </c>
      <c r="S270" s="211"/>
      <c r="T270" s="213">
        <f>SUM(T271:T296)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4" t="s">
        <v>83</v>
      </c>
      <c r="AT270" s="215" t="s">
        <v>74</v>
      </c>
      <c r="AU270" s="215" t="s">
        <v>83</v>
      </c>
      <c r="AY270" s="214" t="s">
        <v>169</v>
      </c>
      <c r="BK270" s="216">
        <f>SUM(BK271:BK296)</f>
        <v>0</v>
      </c>
    </row>
    <row r="271" spans="1:65" s="2" customFormat="1" ht="24.15" customHeight="1">
      <c r="A271" s="38"/>
      <c r="B271" s="39"/>
      <c r="C271" s="219" t="s">
        <v>295</v>
      </c>
      <c r="D271" s="219" t="s">
        <v>171</v>
      </c>
      <c r="E271" s="220" t="s">
        <v>4270</v>
      </c>
      <c r="F271" s="221" t="s">
        <v>4271</v>
      </c>
      <c r="G271" s="222" t="s">
        <v>199</v>
      </c>
      <c r="H271" s="223">
        <v>44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175</v>
      </c>
      <c r="AT271" s="231" t="s">
        <v>171</v>
      </c>
      <c r="AU271" s="231" t="s">
        <v>85</v>
      </c>
      <c r="AY271" s="17" t="s">
        <v>169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175</v>
      </c>
      <c r="BM271" s="231" t="s">
        <v>702</v>
      </c>
    </row>
    <row r="272" spans="1:51" s="13" customFormat="1" ht="12">
      <c r="A272" s="13"/>
      <c r="B272" s="233"/>
      <c r="C272" s="234"/>
      <c r="D272" s="235" t="s">
        <v>176</v>
      </c>
      <c r="E272" s="236" t="s">
        <v>1</v>
      </c>
      <c r="F272" s="237" t="s">
        <v>4272</v>
      </c>
      <c r="G272" s="234"/>
      <c r="H272" s="238">
        <v>44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176</v>
      </c>
      <c r="AU272" s="244" t="s">
        <v>85</v>
      </c>
      <c r="AV272" s="13" t="s">
        <v>85</v>
      </c>
      <c r="AW272" s="13" t="s">
        <v>31</v>
      </c>
      <c r="AX272" s="13" t="s">
        <v>75</v>
      </c>
      <c r="AY272" s="244" t="s">
        <v>169</v>
      </c>
    </row>
    <row r="273" spans="1:51" s="14" customFormat="1" ht="12">
      <c r="A273" s="14"/>
      <c r="B273" s="245"/>
      <c r="C273" s="246"/>
      <c r="D273" s="235" t="s">
        <v>176</v>
      </c>
      <c r="E273" s="247" t="s">
        <v>1</v>
      </c>
      <c r="F273" s="248" t="s">
        <v>178</v>
      </c>
      <c r="G273" s="246"/>
      <c r="H273" s="249">
        <v>44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176</v>
      </c>
      <c r="AU273" s="255" t="s">
        <v>85</v>
      </c>
      <c r="AV273" s="14" t="s">
        <v>175</v>
      </c>
      <c r="AW273" s="14" t="s">
        <v>31</v>
      </c>
      <c r="AX273" s="14" t="s">
        <v>83</v>
      </c>
      <c r="AY273" s="255" t="s">
        <v>169</v>
      </c>
    </row>
    <row r="274" spans="1:65" s="2" customFormat="1" ht="24.15" customHeight="1">
      <c r="A274" s="38"/>
      <c r="B274" s="39"/>
      <c r="C274" s="269" t="s">
        <v>703</v>
      </c>
      <c r="D274" s="269" t="s">
        <v>811</v>
      </c>
      <c r="E274" s="270" t="s">
        <v>4273</v>
      </c>
      <c r="F274" s="271" t="s">
        <v>4274</v>
      </c>
      <c r="G274" s="272" t="s">
        <v>199</v>
      </c>
      <c r="H274" s="273">
        <v>44.66</v>
      </c>
      <c r="I274" s="274"/>
      <c r="J274" s="275">
        <f>ROUND(I274*H274,2)</f>
        <v>0</v>
      </c>
      <c r="K274" s="276"/>
      <c r="L274" s="277"/>
      <c r="M274" s="278" t="s">
        <v>1</v>
      </c>
      <c r="N274" s="279" t="s">
        <v>40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190</v>
      </c>
      <c r="AT274" s="231" t="s">
        <v>811</v>
      </c>
      <c r="AU274" s="231" t="s">
        <v>85</v>
      </c>
      <c r="AY274" s="17" t="s">
        <v>169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83</v>
      </c>
      <c r="BK274" s="232">
        <f>ROUND(I274*H274,2)</f>
        <v>0</v>
      </c>
      <c r="BL274" s="17" t="s">
        <v>175</v>
      </c>
      <c r="BM274" s="231" t="s">
        <v>706</v>
      </c>
    </row>
    <row r="275" spans="1:51" s="13" customFormat="1" ht="12">
      <c r="A275" s="13"/>
      <c r="B275" s="233"/>
      <c r="C275" s="234"/>
      <c r="D275" s="235" t="s">
        <v>176</v>
      </c>
      <c r="E275" s="236" t="s">
        <v>1</v>
      </c>
      <c r="F275" s="237" t="s">
        <v>4275</v>
      </c>
      <c r="G275" s="234"/>
      <c r="H275" s="238">
        <v>44.66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176</v>
      </c>
      <c r="AU275" s="244" t="s">
        <v>85</v>
      </c>
      <c r="AV275" s="13" t="s">
        <v>85</v>
      </c>
      <c r="AW275" s="13" t="s">
        <v>31</v>
      </c>
      <c r="AX275" s="13" t="s">
        <v>75</v>
      </c>
      <c r="AY275" s="244" t="s">
        <v>169</v>
      </c>
    </row>
    <row r="276" spans="1:51" s="14" customFormat="1" ht="12">
      <c r="A276" s="14"/>
      <c r="B276" s="245"/>
      <c r="C276" s="246"/>
      <c r="D276" s="235" t="s">
        <v>176</v>
      </c>
      <c r="E276" s="247" t="s">
        <v>1</v>
      </c>
      <c r="F276" s="248" t="s">
        <v>178</v>
      </c>
      <c r="G276" s="246"/>
      <c r="H276" s="249">
        <v>44.66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176</v>
      </c>
      <c r="AU276" s="255" t="s">
        <v>85</v>
      </c>
      <c r="AV276" s="14" t="s">
        <v>175</v>
      </c>
      <c r="AW276" s="14" t="s">
        <v>31</v>
      </c>
      <c r="AX276" s="14" t="s">
        <v>83</v>
      </c>
      <c r="AY276" s="255" t="s">
        <v>169</v>
      </c>
    </row>
    <row r="277" spans="1:65" s="2" customFormat="1" ht="24.15" customHeight="1">
      <c r="A277" s="38"/>
      <c r="B277" s="39"/>
      <c r="C277" s="219" t="s">
        <v>300</v>
      </c>
      <c r="D277" s="219" t="s">
        <v>171</v>
      </c>
      <c r="E277" s="220" t="s">
        <v>4276</v>
      </c>
      <c r="F277" s="221" t="s">
        <v>4277</v>
      </c>
      <c r="G277" s="222" t="s">
        <v>199</v>
      </c>
      <c r="H277" s="223">
        <v>10.5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40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175</v>
      </c>
      <c r="AT277" s="231" t="s">
        <v>171</v>
      </c>
      <c r="AU277" s="231" t="s">
        <v>85</v>
      </c>
      <c r="AY277" s="17" t="s">
        <v>169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83</v>
      </c>
      <c r="BK277" s="232">
        <f>ROUND(I277*H277,2)</f>
        <v>0</v>
      </c>
      <c r="BL277" s="17" t="s">
        <v>175</v>
      </c>
      <c r="BM277" s="231" t="s">
        <v>715</v>
      </c>
    </row>
    <row r="278" spans="1:65" s="2" customFormat="1" ht="24.15" customHeight="1">
      <c r="A278" s="38"/>
      <c r="B278" s="39"/>
      <c r="C278" s="269" t="s">
        <v>717</v>
      </c>
      <c r="D278" s="269" t="s">
        <v>811</v>
      </c>
      <c r="E278" s="270" t="s">
        <v>4278</v>
      </c>
      <c r="F278" s="271" t="s">
        <v>4279</v>
      </c>
      <c r="G278" s="272" t="s">
        <v>208</v>
      </c>
      <c r="H278" s="273">
        <v>10.5</v>
      </c>
      <c r="I278" s="274"/>
      <c r="J278" s="275">
        <f>ROUND(I278*H278,2)</f>
        <v>0</v>
      </c>
      <c r="K278" s="276"/>
      <c r="L278" s="277"/>
      <c r="M278" s="278" t="s">
        <v>1</v>
      </c>
      <c r="N278" s="279" t="s">
        <v>40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190</v>
      </c>
      <c r="AT278" s="231" t="s">
        <v>811</v>
      </c>
      <c r="AU278" s="231" t="s">
        <v>85</v>
      </c>
      <c r="AY278" s="17" t="s">
        <v>169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175</v>
      </c>
      <c r="BM278" s="231" t="s">
        <v>720</v>
      </c>
    </row>
    <row r="279" spans="1:65" s="2" customFormat="1" ht="24.15" customHeight="1">
      <c r="A279" s="38"/>
      <c r="B279" s="39"/>
      <c r="C279" s="219" t="s">
        <v>306</v>
      </c>
      <c r="D279" s="219" t="s">
        <v>171</v>
      </c>
      <c r="E279" s="220" t="s">
        <v>4280</v>
      </c>
      <c r="F279" s="221" t="s">
        <v>4281</v>
      </c>
      <c r="G279" s="222" t="s">
        <v>208</v>
      </c>
      <c r="H279" s="223">
        <v>20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40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175</v>
      </c>
      <c r="AT279" s="231" t="s">
        <v>171</v>
      </c>
      <c r="AU279" s="231" t="s">
        <v>85</v>
      </c>
      <c r="AY279" s="17" t="s">
        <v>169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83</v>
      </c>
      <c r="BK279" s="232">
        <f>ROUND(I279*H279,2)</f>
        <v>0</v>
      </c>
      <c r="BL279" s="17" t="s">
        <v>175</v>
      </c>
      <c r="BM279" s="231" t="s">
        <v>724</v>
      </c>
    </row>
    <row r="280" spans="1:65" s="2" customFormat="1" ht="16.5" customHeight="1">
      <c r="A280" s="38"/>
      <c r="B280" s="39"/>
      <c r="C280" s="269" t="s">
        <v>743</v>
      </c>
      <c r="D280" s="269" t="s">
        <v>811</v>
      </c>
      <c r="E280" s="270" t="s">
        <v>4282</v>
      </c>
      <c r="F280" s="271" t="s">
        <v>4283</v>
      </c>
      <c r="G280" s="272" t="s">
        <v>208</v>
      </c>
      <c r="H280" s="273">
        <v>20</v>
      </c>
      <c r="I280" s="274"/>
      <c r="J280" s="275">
        <f>ROUND(I280*H280,2)</f>
        <v>0</v>
      </c>
      <c r="K280" s="276"/>
      <c r="L280" s="277"/>
      <c r="M280" s="278" t="s">
        <v>1</v>
      </c>
      <c r="N280" s="279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190</v>
      </c>
      <c r="AT280" s="231" t="s">
        <v>811</v>
      </c>
      <c r="AU280" s="231" t="s">
        <v>85</v>
      </c>
      <c r="AY280" s="17" t="s">
        <v>169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175</v>
      </c>
      <c r="BM280" s="231" t="s">
        <v>746</v>
      </c>
    </row>
    <row r="281" spans="1:65" s="2" customFormat="1" ht="24.15" customHeight="1">
      <c r="A281" s="38"/>
      <c r="B281" s="39"/>
      <c r="C281" s="219" t="s">
        <v>310</v>
      </c>
      <c r="D281" s="219" t="s">
        <v>171</v>
      </c>
      <c r="E281" s="220" t="s">
        <v>4284</v>
      </c>
      <c r="F281" s="221" t="s">
        <v>4285</v>
      </c>
      <c r="G281" s="222" t="s">
        <v>208</v>
      </c>
      <c r="H281" s="223">
        <v>20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40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175</v>
      </c>
      <c r="AT281" s="231" t="s">
        <v>171</v>
      </c>
      <c r="AU281" s="231" t="s">
        <v>85</v>
      </c>
      <c r="AY281" s="17" t="s">
        <v>169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83</v>
      </c>
      <c r="BK281" s="232">
        <f>ROUND(I281*H281,2)</f>
        <v>0</v>
      </c>
      <c r="BL281" s="17" t="s">
        <v>175</v>
      </c>
      <c r="BM281" s="231" t="s">
        <v>777</v>
      </c>
    </row>
    <row r="282" spans="1:65" s="2" customFormat="1" ht="33" customHeight="1">
      <c r="A282" s="38"/>
      <c r="B282" s="39"/>
      <c r="C282" s="269" t="s">
        <v>779</v>
      </c>
      <c r="D282" s="269" t="s">
        <v>811</v>
      </c>
      <c r="E282" s="270" t="s">
        <v>4286</v>
      </c>
      <c r="F282" s="271" t="s">
        <v>4287</v>
      </c>
      <c r="G282" s="272" t="s">
        <v>208</v>
      </c>
      <c r="H282" s="273">
        <v>20</v>
      </c>
      <c r="I282" s="274"/>
      <c r="J282" s="275">
        <f>ROUND(I282*H282,2)</f>
        <v>0</v>
      </c>
      <c r="K282" s="276"/>
      <c r="L282" s="277"/>
      <c r="M282" s="278" t="s">
        <v>1</v>
      </c>
      <c r="N282" s="279" t="s">
        <v>40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190</v>
      </c>
      <c r="AT282" s="231" t="s">
        <v>811</v>
      </c>
      <c r="AU282" s="231" t="s">
        <v>85</v>
      </c>
      <c r="AY282" s="17" t="s">
        <v>169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83</v>
      </c>
      <c r="BK282" s="232">
        <f>ROUND(I282*H282,2)</f>
        <v>0</v>
      </c>
      <c r="BL282" s="17" t="s">
        <v>175</v>
      </c>
      <c r="BM282" s="231" t="s">
        <v>782</v>
      </c>
    </row>
    <row r="283" spans="1:65" s="2" customFormat="1" ht="24.15" customHeight="1">
      <c r="A283" s="38"/>
      <c r="B283" s="39"/>
      <c r="C283" s="219" t="s">
        <v>315</v>
      </c>
      <c r="D283" s="219" t="s">
        <v>171</v>
      </c>
      <c r="E283" s="220" t="s">
        <v>4288</v>
      </c>
      <c r="F283" s="221" t="s">
        <v>4289</v>
      </c>
      <c r="G283" s="222" t="s">
        <v>208</v>
      </c>
      <c r="H283" s="223">
        <v>1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40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175</v>
      </c>
      <c r="AT283" s="231" t="s">
        <v>171</v>
      </c>
      <c r="AU283" s="231" t="s">
        <v>85</v>
      </c>
      <c r="AY283" s="17" t="s">
        <v>169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83</v>
      </c>
      <c r="BK283" s="232">
        <f>ROUND(I283*H283,2)</f>
        <v>0</v>
      </c>
      <c r="BL283" s="17" t="s">
        <v>175</v>
      </c>
      <c r="BM283" s="231" t="s">
        <v>785</v>
      </c>
    </row>
    <row r="284" spans="1:65" s="2" customFormat="1" ht="33" customHeight="1">
      <c r="A284" s="38"/>
      <c r="B284" s="39"/>
      <c r="C284" s="219" t="s">
        <v>787</v>
      </c>
      <c r="D284" s="219" t="s">
        <v>171</v>
      </c>
      <c r="E284" s="220" t="s">
        <v>4290</v>
      </c>
      <c r="F284" s="221" t="s">
        <v>4291</v>
      </c>
      <c r="G284" s="222" t="s">
        <v>208</v>
      </c>
      <c r="H284" s="223">
        <v>1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40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175</v>
      </c>
      <c r="AT284" s="231" t="s">
        <v>171</v>
      </c>
      <c r="AU284" s="231" t="s">
        <v>85</v>
      </c>
      <c r="AY284" s="17" t="s">
        <v>169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175</v>
      </c>
      <c r="BM284" s="231" t="s">
        <v>790</v>
      </c>
    </row>
    <row r="285" spans="1:65" s="2" customFormat="1" ht="44.25" customHeight="1">
      <c r="A285" s="38"/>
      <c r="B285" s="39"/>
      <c r="C285" s="269" t="s">
        <v>318</v>
      </c>
      <c r="D285" s="269" t="s">
        <v>811</v>
      </c>
      <c r="E285" s="270" t="s">
        <v>4292</v>
      </c>
      <c r="F285" s="271" t="s">
        <v>4293</v>
      </c>
      <c r="G285" s="272" t="s">
        <v>208</v>
      </c>
      <c r="H285" s="273">
        <v>1</v>
      </c>
      <c r="I285" s="274"/>
      <c r="J285" s="275">
        <f>ROUND(I285*H285,2)</f>
        <v>0</v>
      </c>
      <c r="K285" s="276"/>
      <c r="L285" s="277"/>
      <c r="M285" s="278" t="s">
        <v>1</v>
      </c>
      <c r="N285" s="279" t="s">
        <v>40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190</v>
      </c>
      <c r="AT285" s="231" t="s">
        <v>811</v>
      </c>
      <c r="AU285" s="231" t="s">
        <v>85</v>
      </c>
      <c r="AY285" s="17" t="s">
        <v>169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83</v>
      </c>
      <c r="BK285" s="232">
        <f>ROUND(I285*H285,2)</f>
        <v>0</v>
      </c>
      <c r="BL285" s="17" t="s">
        <v>175</v>
      </c>
      <c r="BM285" s="231" t="s">
        <v>796</v>
      </c>
    </row>
    <row r="286" spans="1:65" s="2" customFormat="1" ht="24.15" customHeight="1">
      <c r="A286" s="38"/>
      <c r="B286" s="39"/>
      <c r="C286" s="219" t="s">
        <v>684</v>
      </c>
      <c r="D286" s="219" t="s">
        <v>171</v>
      </c>
      <c r="E286" s="220" t="s">
        <v>4294</v>
      </c>
      <c r="F286" s="221" t="s">
        <v>4295</v>
      </c>
      <c r="G286" s="222" t="s">
        <v>208</v>
      </c>
      <c r="H286" s="223">
        <v>1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40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175</v>
      </c>
      <c r="AT286" s="231" t="s">
        <v>171</v>
      </c>
      <c r="AU286" s="231" t="s">
        <v>85</v>
      </c>
      <c r="AY286" s="17" t="s">
        <v>169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83</v>
      </c>
      <c r="BK286" s="232">
        <f>ROUND(I286*H286,2)</f>
        <v>0</v>
      </c>
      <c r="BL286" s="17" t="s">
        <v>175</v>
      </c>
      <c r="BM286" s="231" t="s">
        <v>800</v>
      </c>
    </row>
    <row r="287" spans="1:65" s="2" customFormat="1" ht="24.15" customHeight="1">
      <c r="A287" s="38"/>
      <c r="B287" s="39"/>
      <c r="C287" s="269" t="s">
        <v>324</v>
      </c>
      <c r="D287" s="269" t="s">
        <v>811</v>
      </c>
      <c r="E287" s="270" t="s">
        <v>4296</v>
      </c>
      <c r="F287" s="271" t="s">
        <v>4297</v>
      </c>
      <c r="G287" s="272" t="s">
        <v>208</v>
      </c>
      <c r="H287" s="273">
        <v>1</v>
      </c>
      <c r="I287" s="274"/>
      <c r="J287" s="275">
        <f>ROUND(I287*H287,2)</f>
        <v>0</v>
      </c>
      <c r="K287" s="276"/>
      <c r="L287" s="277"/>
      <c r="M287" s="278" t="s">
        <v>1</v>
      </c>
      <c r="N287" s="279" t="s">
        <v>40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190</v>
      </c>
      <c r="AT287" s="231" t="s">
        <v>811</v>
      </c>
      <c r="AU287" s="231" t="s">
        <v>85</v>
      </c>
      <c r="AY287" s="17" t="s">
        <v>169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83</v>
      </c>
      <c r="BK287" s="232">
        <f>ROUND(I287*H287,2)</f>
        <v>0</v>
      </c>
      <c r="BL287" s="17" t="s">
        <v>175</v>
      </c>
      <c r="BM287" s="231" t="s">
        <v>804</v>
      </c>
    </row>
    <row r="288" spans="1:65" s="2" customFormat="1" ht="21.75" customHeight="1">
      <c r="A288" s="38"/>
      <c r="B288" s="39"/>
      <c r="C288" s="269" t="s">
        <v>806</v>
      </c>
      <c r="D288" s="269" t="s">
        <v>811</v>
      </c>
      <c r="E288" s="270" t="s">
        <v>4298</v>
      </c>
      <c r="F288" s="271" t="s">
        <v>4299</v>
      </c>
      <c r="G288" s="272" t="s">
        <v>208</v>
      </c>
      <c r="H288" s="273">
        <v>1</v>
      </c>
      <c r="I288" s="274"/>
      <c r="J288" s="275">
        <f>ROUND(I288*H288,2)</f>
        <v>0</v>
      </c>
      <c r="K288" s="276"/>
      <c r="L288" s="277"/>
      <c r="M288" s="278" t="s">
        <v>1</v>
      </c>
      <c r="N288" s="279" t="s">
        <v>40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190</v>
      </c>
      <c r="AT288" s="231" t="s">
        <v>811</v>
      </c>
      <c r="AU288" s="231" t="s">
        <v>85</v>
      </c>
      <c r="AY288" s="17" t="s">
        <v>169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7" t="s">
        <v>83</v>
      </c>
      <c r="BK288" s="232">
        <f>ROUND(I288*H288,2)</f>
        <v>0</v>
      </c>
      <c r="BL288" s="17" t="s">
        <v>175</v>
      </c>
      <c r="BM288" s="231" t="s">
        <v>809</v>
      </c>
    </row>
    <row r="289" spans="1:65" s="2" customFormat="1" ht="24.15" customHeight="1">
      <c r="A289" s="38"/>
      <c r="B289" s="39"/>
      <c r="C289" s="269" t="s">
        <v>329</v>
      </c>
      <c r="D289" s="269" t="s">
        <v>811</v>
      </c>
      <c r="E289" s="270" t="s">
        <v>4300</v>
      </c>
      <c r="F289" s="271" t="s">
        <v>4301</v>
      </c>
      <c r="G289" s="272" t="s">
        <v>208</v>
      </c>
      <c r="H289" s="273">
        <v>1</v>
      </c>
      <c r="I289" s="274"/>
      <c r="J289" s="275">
        <f>ROUND(I289*H289,2)</f>
        <v>0</v>
      </c>
      <c r="K289" s="276"/>
      <c r="L289" s="277"/>
      <c r="M289" s="278" t="s">
        <v>1</v>
      </c>
      <c r="N289" s="279" t="s">
        <v>40</v>
      </c>
      <c r="O289" s="91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190</v>
      </c>
      <c r="AT289" s="231" t="s">
        <v>811</v>
      </c>
      <c r="AU289" s="231" t="s">
        <v>85</v>
      </c>
      <c r="AY289" s="17" t="s">
        <v>169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83</v>
      </c>
      <c r="BK289" s="232">
        <f>ROUND(I289*H289,2)</f>
        <v>0</v>
      </c>
      <c r="BL289" s="17" t="s">
        <v>175</v>
      </c>
      <c r="BM289" s="231" t="s">
        <v>814</v>
      </c>
    </row>
    <row r="290" spans="1:65" s="2" customFormat="1" ht="24.15" customHeight="1">
      <c r="A290" s="38"/>
      <c r="B290" s="39"/>
      <c r="C290" s="269" t="s">
        <v>815</v>
      </c>
      <c r="D290" s="269" t="s">
        <v>811</v>
      </c>
      <c r="E290" s="270" t="s">
        <v>4302</v>
      </c>
      <c r="F290" s="271" t="s">
        <v>4303</v>
      </c>
      <c r="G290" s="272" t="s">
        <v>208</v>
      </c>
      <c r="H290" s="273">
        <v>1</v>
      </c>
      <c r="I290" s="274"/>
      <c r="J290" s="275">
        <f>ROUND(I290*H290,2)</f>
        <v>0</v>
      </c>
      <c r="K290" s="276"/>
      <c r="L290" s="277"/>
      <c r="M290" s="278" t="s">
        <v>1</v>
      </c>
      <c r="N290" s="279" t="s">
        <v>40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190</v>
      </c>
      <c r="AT290" s="231" t="s">
        <v>811</v>
      </c>
      <c r="AU290" s="231" t="s">
        <v>85</v>
      </c>
      <c r="AY290" s="17" t="s">
        <v>169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83</v>
      </c>
      <c r="BK290" s="232">
        <f>ROUND(I290*H290,2)</f>
        <v>0</v>
      </c>
      <c r="BL290" s="17" t="s">
        <v>175</v>
      </c>
      <c r="BM290" s="231" t="s">
        <v>818</v>
      </c>
    </row>
    <row r="291" spans="1:65" s="2" customFormat="1" ht="24.15" customHeight="1">
      <c r="A291" s="38"/>
      <c r="B291" s="39"/>
      <c r="C291" s="269" t="s">
        <v>334</v>
      </c>
      <c r="D291" s="269" t="s">
        <v>811</v>
      </c>
      <c r="E291" s="270" t="s">
        <v>4304</v>
      </c>
      <c r="F291" s="271" t="s">
        <v>4305</v>
      </c>
      <c r="G291" s="272" t="s">
        <v>208</v>
      </c>
      <c r="H291" s="273">
        <v>1</v>
      </c>
      <c r="I291" s="274"/>
      <c r="J291" s="275">
        <f>ROUND(I291*H291,2)</f>
        <v>0</v>
      </c>
      <c r="K291" s="276"/>
      <c r="L291" s="277"/>
      <c r="M291" s="278" t="s">
        <v>1</v>
      </c>
      <c r="N291" s="279" t="s">
        <v>40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190</v>
      </c>
      <c r="AT291" s="231" t="s">
        <v>811</v>
      </c>
      <c r="AU291" s="231" t="s">
        <v>85</v>
      </c>
      <c r="AY291" s="17" t="s">
        <v>169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83</v>
      </c>
      <c r="BK291" s="232">
        <f>ROUND(I291*H291,2)</f>
        <v>0</v>
      </c>
      <c r="BL291" s="17" t="s">
        <v>175</v>
      </c>
      <c r="BM291" s="231" t="s">
        <v>822</v>
      </c>
    </row>
    <row r="292" spans="1:65" s="2" customFormat="1" ht="16.5" customHeight="1">
      <c r="A292" s="38"/>
      <c r="B292" s="39"/>
      <c r="C292" s="219" t="s">
        <v>824</v>
      </c>
      <c r="D292" s="219" t="s">
        <v>171</v>
      </c>
      <c r="E292" s="220" t="s">
        <v>4306</v>
      </c>
      <c r="F292" s="221" t="s">
        <v>4307</v>
      </c>
      <c r="G292" s="222" t="s">
        <v>208</v>
      </c>
      <c r="H292" s="223">
        <v>1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40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175</v>
      </c>
      <c r="AT292" s="231" t="s">
        <v>171</v>
      </c>
      <c r="AU292" s="231" t="s">
        <v>85</v>
      </c>
      <c r="AY292" s="17" t="s">
        <v>169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175</v>
      </c>
      <c r="BM292" s="231" t="s">
        <v>827</v>
      </c>
    </row>
    <row r="293" spans="1:65" s="2" customFormat="1" ht="24.15" customHeight="1">
      <c r="A293" s="38"/>
      <c r="B293" s="39"/>
      <c r="C293" s="269" t="s">
        <v>338</v>
      </c>
      <c r="D293" s="269" t="s">
        <v>811</v>
      </c>
      <c r="E293" s="270" t="s">
        <v>4308</v>
      </c>
      <c r="F293" s="271" t="s">
        <v>4309</v>
      </c>
      <c r="G293" s="272" t="s">
        <v>208</v>
      </c>
      <c r="H293" s="273">
        <v>1</v>
      </c>
      <c r="I293" s="274"/>
      <c r="J293" s="275">
        <f>ROUND(I293*H293,2)</f>
        <v>0</v>
      </c>
      <c r="K293" s="276"/>
      <c r="L293" s="277"/>
      <c r="M293" s="278" t="s">
        <v>1</v>
      </c>
      <c r="N293" s="279" t="s">
        <v>40</v>
      </c>
      <c r="O293" s="91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190</v>
      </c>
      <c r="AT293" s="231" t="s">
        <v>811</v>
      </c>
      <c r="AU293" s="231" t="s">
        <v>85</v>
      </c>
      <c r="AY293" s="17" t="s">
        <v>169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83</v>
      </c>
      <c r="BK293" s="232">
        <f>ROUND(I293*H293,2)</f>
        <v>0</v>
      </c>
      <c r="BL293" s="17" t="s">
        <v>175</v>
      </c>
      <c r="BM293" s="231" t="s">
        <v>830</v>
      </c>
    </row>
    <row r="294" spans="1:65" s="2" customFormat="1" ht="21.75" customHeight="1">
      <c r="A294" s="38"/>
      <c r="B294" s="39"/>
      <c r="C294" s="269" t="s">
        <v>831</v>
      </c>
      <c r="D294" s="269" t="s">
        <v>811</v>
      </c>
      <c r="E294" s="270" t="s">
        <v>4310</v>
      </c>
      <c r="F294" s="271" t="s">
        <v>4311</v>
      </c>
      <c r="G294" s="272" t="s">
        <v>208</v>
      </c>
      <c r="H294" s="273">
        <v>1</v>
      </c>
      <c r="I294" s="274"/>
      <c r="J294" s="275">
        <f>ROUND(I294*H294,2)</f>
        <v>0</v>
      </c>
      <c r="K294" s="276"/>
      <c r="L294" s="277"/>
      <c r="M294" s="278" t="s">
        <v>1</v>
      </c>
      <c r="N294" s="279" t="s">
        <v>40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190</v>
      </c>
      <c r="AT294" s="231" t="s">
        <v>811</v>
      </c>
      <c r="AU294" s="231" t="s">
        <v>85</v>
      </c>
      <c r="AY294" s="17" t="s">
        <v>169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83</v>
      </c>
      <c r="BK294" s="232">
        <f>ROUND(I294*H294,2)</f>
        <v>0</v>
      </c>
      <c r="BL294" s="17" t="s">
        <v>175</v>
      </c>
      <c r="BM294" s="231" t="s">
        <v>834</v>
      </c>
    </row>
    <row r="295" spans="1:65" s="2" customFormat="1" ht="24.15" customHeight="1">
      <c r="A295" s="38"/>
      <c r="B295" s="39"/>
      <c r="C295" s="219" t="s">
        <v>343</v>
      </c>
      <c r="D295" s="219" t="s">
        <v>171</v>
      </c>
      <c r="E295" s="220" t="s">
        <v>4312</v>
      </c>
      <c r="F295" s="221" t="s">
        <v>4313</v>
      </c>
      <c r="G295" s="222" t="s">
        <v>413</v>
      </c>
      <c r="H295" s="223">
        <v>20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40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175</v>
      </c>
      <c r="AT295" s="231" t="s">
        <v>171</v>
      </c>
      <c r="AU295" s="231" t="s">
        <v>85</v>
      </c>
      <c r="AY295" s="17" t="s">
        <v>169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83</v>
      </c>
      <c r="BK295" s="232">
        <f>ROUND(I295*H295,2)</f>
        <v>0</v>
      </c>
      <c r="BL295" s="17" t="s">
        <v>175</v>
      </c>
      <c r="BM295" s="231" t="s">
        <v>838</v>
      </c>
    </row>
    <row r="296" spans="1:65" s="2" customFormat="1" ht="24.15" customHeight="1">
      <c r="A296" s="38"/>
      <c r="B296" s="39"/>
      <c r="C296" s="219" t="s">
        <v>839</v>
      </c>
      <c r="D296" s="219" t="s">
        <v>171</v>
      </c>
      <c r="E296" s="220" t="s">
        <v>4314</v>
      </c>
      <c r="F296" s="221" t="s">
        <v>4315</v>
      </c>
      <c r="G296" s="222" t="s">
        <v>208</v>
      </c>
      <c r="H296" s="223">
        <v>2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40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175</v>
      </c>
      <c r="AT296" s="231" t="s">
        <v>171</v>
      </c>
      <c r="AU296" s="231" t="s">
        <v>85</v>
      </c>
      <c r="AY296" s="17" t="s">
        <v>169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83</v>
      </c>
      <c r="BK296" s="232">
        <f>ROUND(I296*H296,2)</f>
        <v>0</v>
      </c>
      <c r="BL296" s="17" t="s">
        <v>175</v>
      </c>
      <c r="BM296" s="231" t="s">
        <v>842</v>
      </c>
    </row>
    <row r="297" spans="1:63" s="12" customFormat="1" ht="22.8" customHeight="1">
      <c r="A297" s="12"/>
      <c r="B297" s="203"/>
      <c r="C297" s="204"/>
      <c r="D297" s="205" t="s">
        <v>74</v>
      </c>
      <c r="E297" s="217" t="s">
        <v>186</v>
      </c>
      <c r="F297" s="217" t="s">
        <v>187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SUM(P298:P359)</f>
        <v>0</v>
      </c>
      <c r="Q297" s="211"/>
      <c r="R297" s="212">
        <f>SUM(R298:R359)</f>
        <v>0</v>
      </c>
      <c r="S297" s="211"/>
      <c r="T297" s="213">
        <f>SUM(T298:T359)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4" t="s">
        <v>83</v>
      </c>
      <c r="AT297" s="215" t="s">
        <v>74</v>
      </c>
      <c r="AU297" s="215" t="s">
        <v>83</v>
      </c>
      <c r="AY297" s="214" t="s">
        <v>169</v>
      </c>
      <c r="BK297" s="216">
        <f>SUM(BK298:BK359)</f>
        <v>0</v>
      </c>
    </row>
    <row r="298" spans="1:65" s="2" customFormat="1" ht="16.5" customHeight="1">
      <c r="A298" s="38"/>
      <c r="B298" s="39"/>
      <c r="C298" s="219" t="s">
        <v>347</v>
      </c>
      <c r="D298" s="219" t="s">
        <v>171</v>
      </c>
      <c r="E298" s="220" t="s">
        <v>4316</v>
      </c>
      <c r="F298" s="221" t="s">
        <v>4317</v>
      </c>
      <c r="G298" s="222" t="s">
        <v>208</v>
      </c>
      <c r="H298" s="223">
        <v>12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40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175</v>
      </c>
      <c r="AT298" s="231" t="s">
        <v>171</v>
      </c>
      <c r="AU298" s="231" t="s">
        <v>85</v>
      </c>
      <c r="AY298" s="17" t="s">
        <v>169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83</v>
      </c>
      <c r="BK298" s="232">
        <f>ROUND(I298*H298,2)</f>
        <v>0</v>
      </c>
      <c r="BL298" s="17" t="s">
        <v>175</v>
      </c>
      <c r="BM298" s="231" t="s">
        <v>847</v>
      </c>
    </row>
    <row r="299" spans="1:65" s="2" customFormat="1" ht="24.15" customHeight="1">
      <c r="A299" s="38"/>
      <c r="B299" s="39"/>
      <c r="C299" s="269" t="s">
        <v>848</v>
      </c>
      <c r="D299" s="269" t="s">
        <v>811</v>
      </c>
      <c r="E299" s="270" t="s">
        <v>4318</v>
      </c>
      <c r="F299" s="271" t="s">
        <v>4319</v>
      </c>
      <c r="G299" s="272" t="s">
        <v>208</v>
      </c>
      <c r="H299" s="273">
        <v>12</v>
      </c>
      <c r="I299" s="274"/>
      <c r="J299" s="275">
        <f>ROUND(I299*H299,2)</f>
        <v>0</v>
      </c>
      <c r="K299" s="276"/>
      <c r="L299" s="277"/>
      <c r="M299" s="278" t="s">
        <v>1</v>
      </c>
      <c r="N299" s="279" t="s">
        <v>40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190</v>
      </c>
      <c r="AT299" s="231" t="s">
        <v>811</v>
      </c>
      <c r="AU299" s="231" t="s">
        <v>85</v>
      </c>
      <c r="AY299" s="17" t="s">
        <v>169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83</v>
      </c>
      <c r="BK299" s="232">
        <f>ROUND(I299*H299,2)</f>
        <v>0</v>
      </c>
      <c r="BL299" s="17" t="s">
        <v>175</v>
      </c>
      <c r="BM299" s="231" t="s">
        <v>851</v>
      </c>
    </row>
    <row r="300" spans="1:65" s="2" customFormat="1" ht="24.15" customHeight="1">
      <c r="A300" s="38"/>
      <c r="B300" s="39"/>
      <c r="C300" s="219" t="s">
        <v>356</v>
      </c>
      <c r="D300" s="219" t="s">
        <v>171</v>
      </c>
      <c r="E300" s="220" t="s">
        <v>4320</v>
      </c>
      <c r="F300" s="221" t="s">
        <v>4321</v>
      </c>
      <c r="G300" s="222" t="s">
        <v>208</v>
      </c>
      <c r="H300" s="223">
        <v>11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40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175</v>
      </c>
      <c r="AT300" s="231" t="s">
        <v>171</v>
      </c>
      <c r="AU300" s="231" t="s">
        <v>85</v>
      </c>
      <c r="AY300" s="17" t="s">
        <v>169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83</v>
      </c>
      <c r="BK300" s="232">
        <f>ROUND(I300*H300,2)</f>
        <v>0</v>
      </c>
      <c r="BL300" s="17" t="s">
        <v>175</v>
      </c>
      <c r="BM300" s="231" t="s">
        <v>854</v>
      </c>
    </row>
    <row r="301" spans="1:65" s="2" customFormat="1" ht="24.15" customHeight="1">
      <c r="A301" s="38"/>
      <c r="B301" s="39"/>
      <c r="C301" s="269" t="s">
        <v>855</v>
      </c>
      <c r="D301" s="269" t="s">
        <v>811</v>
      </c>
      <c r="E301" s="270" t="s">
        <v>4322</v>
      </c>
      <c r="F301" s="271" t="s">
        <v>4323</v>
      </c>
      <c r="G301" s="272" t="s">
        <v>208</v>
      </c>
      <c r="H301" s="273">
        <v>3</v>
      </c>
      <c r="I301" s="274"/>
      <c r="J301" s="275">
        <f>ROUND(I301*H301,2)</f>
        <v>0</v>
      </c>
      <c r="K301" s="276"/>
      <c r="L301" s="277"/>
      <c r="M301" s="278" t="s">
        <v>1</v>
      </c>
      <c r="N301" s="279" t="s">
        <v>40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190</v>
      </c>
      <c r="AT301" s="231" t="s">
        <v>811</v>
      </c>
      <c r="AU301" s="231" t="s">
        <v>85</v>
      </c>
      <c r="AY301" s="17" t="s">
        <v>169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83</v>
      </c>
      <c r="BK301" s="232">
        <f>ROUND(I301*H301,2)</f>
        <v>0</v>
      </c>
      <c r="BL301" s="17" t="s">
        <v>175</v>
      </c>
      <c r="BM301" s="231" t="s">
        <v>110</v>
      </c>
    </row>
    <row r="302" spans="1:65" s="2" customFormat="1" ht="24.15" customHeight="1">
      <c r="A302" s="38"/>
      <c r="B302" s="39"/>
      <c r="C302" s="269" t="s">
        <v>640</v>
      </c>
      <c r="D302" s="269" t="s">
        <v>811</v>
      </c>
      <c r="E302" s="270" t="s">
        <v>4324</v>
      </c>
      <c r="F302" s="271" t="s">
        <v>4325</v>
      </c>
      <c r="G302" s="272" t="s">
        <v>208</v>
      </c>
      <c r="H302" s="273">
        <v>3</v>
      </c>
      <c r="I302" s="274"/>
      <c r="J302" s="275">
        <f>ROUND(I302*H302,2)</f>
        <v>0</v>
      </c>
      <c r="K302" s="276"/>
      <c r="L302" s="277"/>
      <c r="M302" s="278" t="s">
        <v>1</v>
      </c>
      <c r="N302" s="279" t="s">
        <v>40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190</v>
      </c>
      <c r="AT302" s="231" t="s">
        <v>811</v>
      </c>
      <c r="AU302" s="231" t="s">
        <v>85</v>
      </c>
      <c r="AY302" s="17" t="s">
        <v>169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83</v>
      </c>
      <c r="BK302" s="232">
        <f>ROUND(I302*H302,2)</f>
        <v>0</v>
      </c>
      <c r="BL302" s="17" t="s">
        <v>175</v>
      </c>
      <c r="BM302" s="231" t="s">
        <v>860</v>
      </c>
    </row>
    <row r="303" spans="1:65" s="2" customFormat="1" ht="21.75" customHeight="1">
      <c r="A303" s="38"/>
      <c r="B303" s="39"/>
      <c r="C303" s="269" t="s">
        <v>862</v>
      </c>
      <c r="D303" s="269" t="s">
        <v>811</v>
      </c>
      <c r="E303" s="270" t="s">
        <v>4326</v>
      </c>
      <c r="F303" s="271" t="s">
        <v>4327</v>
      </c>
      <c r="G303" s="272" t="s">
        <v>208</v>
      </c>
      <c r="H303" s="273">
        <v>1</v>
      </c>
      <c r="I303" s="274"/>
      <c r="J303" s="275">
        <f>ROUND(I303*H303,2)</f>
        <v>0</v>
      </c>
      <c r="K303" s="276"/>
      <c r="L303" s="277"/>
      <c r="M303" s="278" t="s">
        <v>1</v>
      </c>
      <c r="N303" s="279" t="s">
        <v>40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190</v>
      </c>
      <c r="AT303" s="231" t="s">
        <v>811</v>
      </c>
      <c r="AU303" s="231" t="s">
        <v>85</v>
      </c>
      <c r="AY303" s="17" t="s">
        <v>169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83</v>
      </c>
      <c r="BK303" s="232">
        <f>ROUND(I303*H303,2)</f>
        <v>0</v>
      </c>
      <c r="BL303" s="17" t="s">
        <v>175</v>
      </c>
      <c r="BM303" s="231" t="s">
        <v>865</v>
      </c>
    </row>
    <row r="304" spans="1:65" s="2" customFormat="1" ht="21.75" customHeight="1">
      <c r="A304" s="38"/>
      <c r="B304" s="39"/>
      <c r="C304" s="269" t="s">
        <v>645</v>
      </c>
      <c r="D304" s="269" t="s">
        <v>811</v>
      </c>
      <c r="E304" s="270" t="s">
        <v>4328</v>
      </c>
      <c r="F304" s="271" t="s">
        <v>4329</v>
      </c>
      <c r="G304" s="272" t="s">
        <v>208</v>
      </c>
      <c r="H304" s="273">
        <v>4</v>
      </c>
      <c r="I304" s="274"/>
      <c r="J304" s="275">
        <f>ROUND(I304*H304,2)</f>
        <v>0</v>
      </c>
      <c r="K304" s="276"/>
      <c r="L304" s="277"/>
      <c r="M304" s="278" t="s">
        <v>1</v>
      </c>
      <c r="N304" s="279" t="s">
        <v>40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190</v>
      </c>
      <c r="AT304" s="231" t="s">
        <v>811</v>
      </c>
      <c r="AU304" s="231" t="s">
        <v>85</v>
      </c>
      <c r="AY304" s="17" t="s">
        <v>169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83</v>
      </c>
      <c r="BK304" s="232">
        <f>ROUND(I304*H304,2)</f>
        <v>0</v>
      </c>
      <c r="BL304" s="17" t="s">
        <v>175</v>
      </c>
      <c r="BM304" s="231" t="s">
        <v>869</v>
      </c>
    </row>
    <row r="305" spans="1:65" s="2" customFormat="1" ht="24.15" customHeight="1">
      <c r="A305" s="38"/>
      <c r="B305" s="39"/>
      <c r="C305" s="219" t="s">
        <v>871</v>
      </c>
      <c r="D305" s="219" t="s">
        <v>171</v>
      </c>
      <c r="E305" s="220" t="s">
        <v>4330</v>
      </c>
      <c r="F305" s="221" t="s">
        <v>4331</v>
      </c>
      <c r="G305" s="222" t="s">
        <v>208</v>
      </c>
      <c r="H305" s="223">
        <v>7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40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175</v>
      </c>
      <c r="AT305" s="231" t="s">
        <v>171</v>
      </c>
      <c r="AU305" s="231" t="s">
        <v>85</v>
      </c>
      <c r="AY305" s="17" t="s">
        <v>169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83</v>
      </c>
      <c r="BK305" s="232">
        <f>ROUND(I305*H305,2)</f>
        <v>0</v>
      </c>
      <c r="BL305" s="17" t="s">
        <v>175</v>
      </c>
      <c r="BM305" s="231" t="s">
        <v>874</v>
      </c>
    </row>
    <row r="306" spans="1:65" s="2" customFormat="1" ht="21.75" customHeight="1">
      <c r="A306" s="38"/>
      <c r="B306" s="39"/>
      <c r="C306" s="269" t="s">
        <v>655</v>
      </c>
      <c r="D306" s="269" t="s">
        <v>811</v>
      </c>
      <c r="E306" s="270" t="s">
        <v>4332</v>
      </c>
      <c r="F306" s="271" t="s">
        <v>4333</v>
      </c>
      <c r="G306" s="272" t="s">
        <v>208</v>
      </c>
      <c r="H306" s="273">
        <v>7</v>
      </c>
      <c r="I306" s="274"/>
      <c r="J306" s="275">
        <f>ROUND(I306*H306,2)</f>
        <v>0</v>
      </c>
      <c r="K306" s="276"/>
      <c r="L306" s="277"/>
      <c r="M306" s="278" t="s">
        <v>1</v>
      </c>
      <c r="N306" s="279" t="s">
        <v>40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190</v>
      </c>
      <c r="AT306" s="231" t="s">
        <v>811</v>
      </c>
      <c r="AU306" s="231" t="s">
        <v>85</v>
      </c>
      <c r="AY306" s="17" t="s">
        <v>169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83</v>
      </c>
      <c r="BK306" s="232">
        <f>ROUND(I306*H306,2)</f>
        <v>0</v>
      </c>
      <c r="BL306" s="17" t="s">
        <v>175</v>
      </c>
      <c r="BM306" s="231" t="s">
        <v>877</v>
      </c>
    </row>
    <row r="307" spans="1:65" s="2" customFormat="1" ht="16.5" customHeight="1">
      <c r="A307" s="38"/>
      <c r="B307" s="39"/>
      <c r="C307" s="269" t="s">
        <v>878</v>
      </c>
      <c r="D307" s="269" t="s">
        <v>811</v>
      </c>
      <c r="E307" s="270" t="s">
        <v>4334</v>
      </c>
      <c r="F307" s="271" t="s">
        <v>4335</v>
      </c>
      <c r="G307" s="272" t="s">
        <v>208</v>
      </c>
      <c r="H307" s="273">
        <v>7</v>
      </c>
      <c r="I307" s="274"/>
      <c r="J307" s="275">
        <f>ROUND(I307*H307,2)</f>
        <v>0</v>
      </c>
      <c r="K307" s="276"/>
      <c r="L307" s="277"/>
      <c r="M307" s="278" t="s">
        <v>1</v>
      </c>
      <c r="N307" s="279" t="s">
        <v>40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190</v>
      </c>
      <c r="AT307" s="231" t="s">
        <v>811</v>
      </c>
      <c r="AU307" s="231" t="s">
        <v>85</v>
      </c>
      <c r="AY307" s="17" t="s">
        <v>169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83</v>
      </c>
      <c r="BK307" s="232">
        <f>ROUND(I307*H307,2)</f>
        <v>0</v>
      </c>
      <c r="BL307" s="17" t="s">
        <v>175</v>
      </c>
      <c r="BM307" s="231" t="s">
        <v>881</v>
      </c>
    </row>
    <row r="308" spans="1:65" s="2" customFormat="1" ht="16.5" customHeight="1">
      <c r="A308" s="38"/>
      <c r="B308" s="39"/>
      <c r="C308" s="269" t="s">
        <v>660</v>
      </c>
      <c r="D308" s="269" t="s">
        <v>811</v>
      </c>
      <c r="E308" s="270" t="s">
        <v>4336</v>
      </c>
      <c r="F308" s="271" t="s">
        <v>4337</v>
      </c>
      <c r="G308" s="272" t="s">
        <v>208</v>
      </c>
      <c r="H308" s="273">
        <v>7</v>
      </c>
      <c r="I308" s="274"/>
      <c r="J308" s="275">
        <f>ROUND(I308*H308,2)</f>
        <v>0</v>
      </c>
      <c r="K308" s="276"/>
      <c r="L308" s="277"/>
      <c r="M308" s="278" t="s">
        <v>1</v>
      </c>
      <c r="N308" s="279" t="s">
        <v>40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190</v>
      </c>
      <c r="AT308" s="231" t="s">
        <v>811</v>
      </c>
      <c r="AU308" s="231" t="s">
        <v>85</v>
      </c>
      <c r="AY308" s="17" t="s">
        <v>169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17" t="s">
        <v>83</v>
      </c>
      <c r="BK308" s="232">
        <f>ROUND(I308*H308,2)</f>
        <v>0</v>
      </c>
      <c r="BL308" s="17" t="s">
        <v>175</v>
      </c>
      <c r="BM308" s="231" t="s">
        <v>885</v>
      </c>
    </row>
    <row r="309" spans="1:65" s="2" customFormat="1" ht="21.75" customHeight="1">
      <c r="A309" s="38"/>
      <c r="B309" s="39"/>
      <c r="C309" s="269" t="s">
        <v>886</v>
      </c>
      <c r="D309" s="269" t="s">
        <v>811</v>
      </c>
      <c r="E309" s="270" t="s">
        <v>4338</v>
      </c>
      <c r="F309" s="271" t="s">
        <v>4339</v>
      </c>
      <c r="G309" s="272" t="s">
        <v>208</v>
      </c>
      <c r="H309" s="273">
        <v>22</v>
      </c>
      <c r="I309" s="274"/>
      <c r="J309" s="275">
        <f>ROUND(I309*H309,2)</f>
        <v>0</v>
      </c>
      <c r="K309" s="276"/>
      <c r="L309" s="277"/>
      <c r="M309" s="278" t="s">
        <v>1</v>
      </c>
      <c r="N309" s="279" t="s">
        <v>40</v>
      </c>
      <c r="O309" s="91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190</v>
      </c>
      <c r="AT309" s="231" t="s">
        <v>811</v>
      </c>
      <c r="AU309" s="231" t="s">
        <v>85</v>
      </c>
      <c r="AY309" s="17" t="s">
        <v>169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83</v>
      </c>
      <c r="BK309" s="232">
        <f>ROUND(I309*H309,2)</f>
        <v>0</v>
      </c>
      <c r="BL309" s="17" t="s">
        <v>175</v>
      </c>
      <c r="BM309" s="231" t="s">
        <v>889</v>
      </c>
    </row>
    <row r="310" spans="1:65" s="2" customFormat="1" ht="24.15" customHeight="1">
      <c r="A310" s="38"/>
      <c r="B310" s="39"/>
      <c r="C310" s="219" t="s">
        <v>665</v>
      </c>
      <c r="D310" s="219" t="s">
        <v>171</v>
      </c>
      <c r="E310" s="220" t="s">
        <v>4340</v>
      </c>
      <c r="F310" s="221" t="s">
        <v>4341</v>
      </c>
      <c r="G310" s="222" t="s">
        <v>199</v>
      </c>
      <c r="H310" s="223">
        <v>580</v>
      </c>
      <c r="I310" s="224"/>
      <c r="J310" s="225">
        <f>ROUND(I310*H310,2)</f>
        <v>0</v>
      </c>
      <c r="K310" s="226"/>
      <c r="L310" s="44"/>
      <c r="M310" s="227" t="s">
        <v>1</v>
      </c>
      <c r="N310" s="228" t="s">
        <v>40</v>
      </c>
      <c r="O310" s="91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175</v>
      </c>
      <c r="AT310" s="231" t="s">
        <v>171</v>
      </c>
      <c r="AU310" s="231" t="s">
        <v>85</v>
      </c>
      <c r="AY310" s="17" t="s">
        <v>169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83</v>
      </c>
      <c r="BK310" s="232">
        <f>ROUND(I310*H310,2)</f>
        <v>0</v>
      </c>
      <c r="BL310" s="17" t="s">
        <v>175</v>
      </c>
      <c r="BM310" s="231" t="s">
        <v>893</v>
      </c>
    </row>
    <row r="311" spans="1:51" s="13" customFormat="1" ht="12">
      <c r="A311" s="13"/>
      <c r="B311" s="233"/>
      <c r="C311" s="234"/>
      <c r="D311" s="235" t="s">
        <v>176</v>
      </c>
      <c r="E311" s="236" t="s">
        <v>1</v>
      </c>
      <c r="F311" s="237" t="s">
        <v>4342</v>
      </c>
      <c r="G311" s="234"/>
      <c r="H311" s="238">
        <v>580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176</v>
      </c>
      <c r="AU311" s="244" t="s">
        <v>85</v>
      </c>
      <c r="AV311" s="13" t="s">
        <v>85</v>
      </c>
      <c r="AW311" s="13" t="s">
        <v>31</v>
      </c>
      <c r="AX311" s="13" t="s">
        <v>75</v>
      </c>
      <c r="AY311" s="244" t="s">
        <v>169</v>
      </c>
    </row>
    <row r="312" spans="1:51" s="14" customFormat="1" ht="12">
      <c r="A312" s="14"/>
      <c r="B312" s="245"/>
      <c r="C312" s="246"/>
      <c r="D312" s="235" t="s">
        <v>176</v>
      </c>
      <c r="E312" s="247" t="s">
        <v>1</v>
      </c>
      <c r="F312" s="248" t="s">
        <v>178</v>
      </c>
      <c r="G312" s="246"/>
      <c r="H312" s="249">
        <v>580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176</v>
      </c>
      <c r="AU312" s="255" t="s">
        <v>85</v>
      </c>
      <c r="AV312" s="14" t="s">
        <v>175</v>
      </c>
      <c r="AW312" s="14" t="s">
        <v>31</v>
      </c>
      <c r="AX312" s="14" t="s">
        <v>83</v>
      </c>
      <c r="AY312" s="255" t="s">
        <v>169</v>
      </c>
    </row>
    <row r="313" spans="1:65" s="2" customFormat="1" ht="24.15" customHeight="1">
      <c r="A313" s="38"/>
      <c r="B313" s="39"/>
      <c r="C313" s="219" t="s">
        <v>897</v>
      </c>
      <c r="D313" s="219" t="s">
        <v>171</v>
      </c>
      <c r="E313" s="220" t="s">
        <v>4343</v>
      </c>
      <c r="F313" s="221" t="s">
        <v>4344</v>
      </c>
      <c r="G313" s="222" t="s">
        <v>234</v>
      </c>
      <c r="H313" s="223">
        <v>4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40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175</v>
      </c>
      <c r="AT313" s="231" t="s">
        <v>171</v>
      </c>
      <c r="AU313" s="231" t="s">
        <v>85</v>
      </c>
      <c r="AY313" s="17" t="s">
        <v>169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83</v>
      </c>
      <c r="BK313" s="232">
        <f>ROUND(I313*H313,2)</f>
        <v>0</v>
      </c>
      <c r="BL313" s="17" t="s">
        <v>175</v>
      </c>
      <c r="BM313" s="231" t="s">
        <v>900</v>
      </c>
    </row>
    <row r="314" spans="1:65" s="2" customFormat="1" ht="16.5" customHeight="1">
      <c r="A314" s="38"/>
      <c r="B314" s="39"/>
      <c r="C314" s="219" t="s">
        <v>671</v>
      </c>
      <c r="D314" s="219" t="s">
        <v>171</v>
      </c>
      <c r="E314" s="220" t="s">
        <v>4345</v>
      </c>
      <c r="F314" s="221" t="s">
        <v>4346</v>
      </c>
      <c r="G314" s="222" t="s">
        <v>199</v>
      </c>
      <c r="H314" s="223">
        <v>580</v>
      </c>
      <c r="I314" s="224"/>
      <c r="J314" s="225">
        <f>ROUND(I314*H314,2)</f>
        <v>0</v>
      </c>
      <c r="K314" s="226"/>
      <c r="L314" s="44"/>
      <c r="M314" s="227" t="s">
        <v>1</v>
      </c>
      <c r="N314" s="228" t="s">
        <v>40</v>
      </c>
      <c r="O314" s="91"/>
      <c r="P314" s="229">
        <f>O314*H314</f>
        <v>0</v>
      </c>
      <c r="Q314" s="229">
        <v>0</v>
      </c>
      <c r="R314" s="229">
        <f>Q314*H314</f>
        <v>0</v>
      </c>
      <c r="S314" s="229">
        <v>0</v>
      </c>
      <c r="T314" s="230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1" t="s">
        <v>175</v>
      </c>
      <c r="AT314" s="231" t="s">
        <v>171</v>
      </c>
      <c r="AU314" s="231" t="s">
        <v>85</v>
      </c>
      <c r="AY314" s="17" t="s">
        <v>169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83</v>
      </c>
      <c r="BK314" s="232">
        <f>ROUND(I314*H314,2)</f>
        <v>0</v>
      </c>
      <c r="BL314" s="17" t="s">
        <v>175</v>
      </c>
      <c r="BM314" s="231" t="s">
        <v>904</v>
      </c>
    </row>
    <row r="315" spans="1:65" s="2" customFormat="1" ht="33" customHeight="1">
      <c r="A315" s="38"/>
      <c r="B315" s="39"/>
      <c r="C315" s="219" t="s">
        <v>908</v>
      </c>
      <c r="D315" s="219" t="s">
        <v>171</v>
      </c>
      <c r="E315" s="220" t="s">
        <v>4347</v>
      </c>
      <c r="F315" s="221" t="s">
        <v>4348</v>
      </c>
      <c r="G315" s="222" t="s">
        <v>199</v>
      </c>
      <c r="H315" s="223">
        <v>410.1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40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175</v>
      </c>
      <c r="AT315" s="231" t="s">
        <v>171</v>
      </c>
      <c r="AU315" s="231" t="s">
        <v>85</v>
      </c>
      <c r="AY315" s="17" t="s">
        <v>169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7" t="s">
        <v>83</v>
      </c>
      <c r="BK315" s="232">
        <f>ROUND(I315*H315,2)</f>
        <v>0</v>
      </c>
      <c r="BL315" s="17" t="s">
        <v>175</v>
      </c>
      <c r="BM315" s="231" t="s">
        <v>911</v>
      </c>
    </row>
    <row r="316" spans="1:51" s="13" customFormat="1" ht="12">
      <c r="A316" s="13"/>
      <c r="B316" s="233"/>
      <c r="C316" s="234"/>
      <c r="D316" s="235" t="s">
        <v>176</v>
      </c>
      <c r="E316" s="236" t="s">
        <v>1</v>
      </c>
      <c r="F316" s="237" t="s">
        <v>4349</v>
      </c>
      <c r="G316" s="234"/>
      <c r="H316" s="238">
        <v>410.1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176</v>
      </c>
      <c r="AU316" s="244" t="s">
        <v>85</v>
      </c>
      <c r="AV316" s="13" t="s">
        <v>85</v>
      </c>
      <c r="AW316" s="13" t="s">
        <v>31</v>
      </c>
      <c r="AX316" s="13" t="s">
        <v>75</v>
      </c>
      <c r="AY316" s="244" t="s">
        <v>169</v>
      </c>
    </row>
    <row r="317" spans="1:51" s="14" customFormat="1" ht="12">
      <c r="A317" s="14"/>
      <c r="B317" s="245"/>
      <c r="C317" s="246"/>
      <c r="D317" s="235" t="s">
        <v>176</v>
      </c>
      <c r="E317" s="247" t="s">
        <v>1</v>
      </c>
      <c r="F317" s="248" t="s">
        <v>178</v>
      </c>
      <c r="G317" s="246"/>
      <c r="H317" s="249">
        <v>410.1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176</v>
      </c>
      <c r="AU317" s="255" t="s">
        <v>85</v>
      </c>
      <c r="AV317" s="14" t="s">
        <v>175</v>
      </c>
      <c r="AW317" s="14" t="s">
        <v>31</v>
      </c>
      <c r="AX317" s="14" t="s">
        <v>83</v>
      </c>
      <c r="AY317" s="255" t="s">
        <v>169</v>
      </c>
    </row>
    <row r="318" spans="1:65" s="2" customFormat="1" ht="16.5" customHeight="1">
      <c r="A318" s="38"/>
      <c r="B318" s="39"/>
      <c r="C318" s="269" t="s">
        <v>674</v>
      </c>
      <c r="D318" s="269" t="s">
        <v>811</v>
      </c>
      <c r="E318" s="270" t="s">
        <v>4350</v>
      </c>
      <c r="F318" s="271" t="s">
        <v>4351</v>
      </c>
      <c r="G318" s="272" t="s">
        <v>199</v>
      </c>
      <c r="H318" s="273">
        <v>79.968</v>
      </c>
      <c r="I318" s="274"/>
      <c r="J318" s="275">
        <f>ROUND(I318*H318,2)</f>
        <v>0</v>
      </c>
      <c r="K318" s="276"/>
      <c r="L318" s="277"/>
      <c r="M318" s="278" t="s">
        <v>1</v>
      </c>
      <c r="N318" s="279" t="s">
        <v>40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190</v>
      </c>
      <c r="AT318" s="231" t="s">
        <v>811</v>
      </c>
      <c r="AU318" s="231" t="s">
        <v>85</v>
      </c>
      <c r="AY318" s="17" t="s">
        <v>169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83</v>
      </c>
      <c r="BK318" s="232">
        <f>ROUND(I318*H318,2)</f>
        <v>0</v>
      </c>
      <c r="BL318" s="17" t="s">
        <v>175</v>
      </c>
      <c r="BM318" s="231" t="s">
        <v>915</v>
      </c>
    </row>
    <row r="319" spans="1:51" s="13" customFormat="1" ht="12">
      <c r="A319" s="13"/>
      <c r="B319" s="233"/>
      <c r="C319" s="234"/>
      <c r="D319" s="235" t="s">
        <v>176</v>
      </c>
      <c r="E319" s="236" t="s">
        <v>1</v>
      </c>
      <c r="F319" s="237" t="s">
        <v>4352</v>
      </c>
      <c r="G319" s="234"/>
      <c r="H319" s="238">
        <v>79.968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176</v>
      </c>
      <c r="AU319" s="244" t="s">
        <v>85</v>
      </c>
      <c r="AV319" s="13" t="s">
        <v>85</v>
      </c>
      <c r="AW319" s="13" t="s">
        <v>31</v>
      </c>
      <c r="AX319" s="13" t="s">
        <v>75</v>
      </c>
      <c r="AY319" s="244" t="s">
        <v>169</v>
      </c>
    </row>
    <row r="320" spans="1:51" s="14" customFormat="1" ht="12">
      <c r="A320" s="14"/>
      <c r="B320" s="245"/>
      <c r="C320" s="246"/>
      <c r="D320" s="235" t="s">
        <v>176</v>
      </c>
      <c r="E320" s="247" t="s">
        <v>1</v>
      </c>
      <c r="F320" s="248" t="s">
        <v>178</v>
      </c>
      <c r="G320" s="246"/>
      <c r="H320" s="249">
        <v>79.968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5" t="s">
        <v>176</v>
      </c>
      <c r="AU320" s="255" t="s">
        <v>85</v>
      </c>
      <c r="AV320" s="14" t="s">
        <v>175</v>
      </c>
      <c r="AW320" s="14" t="s">
        <v>31</v>
      </c>
      <c r="AX320" s="14" t="s">
        <v>83</v>
      </c>
      <c r="AY320" s="255" t="s">
        <v>169</v>
      </c>
    </row>
    <row r="321" spans="1:65" s="2" customFormat="1" ht="16.5" customHeight="1">
      <c r="A321" s="38"/>
      <c r="B321" s="39"/>
      <c r="C321" s="269" t="s">
        <v>950</v>
      </c>
      <c r="D321" s="269" t="s">
        <v>811</v>
      </c>
      <c r="E321" s="270" t="s">
        <v>4353</v>
      </c>
      <c r="F321" s="271" t="s">
        <v>4354</v>
      </c>
      <c r="G321" s="272" t="s">
        <v>199</v>
      </c>
      <c r="H321" s="273">
        <v>317.934</v>
      </c>
      <c r="I321" s="274"/>
      <c r="J321" s="275">
        <f>ROUND(I321*H321,2)</f>
        <v>0</v>
      </c>
      <c r="K321" s="276"/>
      <c r="L321" s="277"/>
      <c r="M321" s="278" t="s">
        <v>1</v>
      </c>
      <c r="N321" s="279" t="s">
        <v>40</v>
      </c>
      <c r="O321" s="91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190</v>
      </c>
      <c r="AT321" s="231" t="s">
        <v>811</v>
      </c>
      <c r="AU321" s="231" t="s">
        <v>85</v>
      </c>
      <c r="AY321" s="17" t="s">
        <v>169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83</v>
      </c>
      <c r="BK321" s="232">
        <f>ROUND(I321*H321,2)</f>
        <v>0</v>
      </c>
      <c r="BL321" s="17" t="s">
        <v>175</v>
      </c>
      <c r="BM321" s="231" t="s">
        <v>953</v>
      </c>
    </row>
    <row r="322" spans="1:51" s="13" customFormat="1" ht="12">
      <c r="A322" s="13"/>
      <c r="B322" s="233"/>
      <c r="C322" s="234"/>
      <c r="D322" s="235" t="s">
        <v>176</v>
      </c>
      <c r="E322" s="236" t="s">
        <v>1</v>
      </c>
      <c r="F322" s="237" t="s">
        <v>4355</v>
      </c>
      <c r="G322" s="234"/>
      <c r="H322" s="238">
        <v>317.934</v>
      </c>
      <c r="I322" s="239"/>
      <c r="J322" s="234"/>
      <c r="K322" s="234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176</v>
      </c>
      <c r="AU322" s="244" t="s">
        <v>85</v>
      </c>
      <c r="AV322" s="13" t="s">
        <v>85</v>
      </c>
      <c r="AW322" s="13" t="s">
        <v>31</v>
      </c>
      <c r="AX322" s="13" t="s">
        <v>75</v>
      </c>
      <c r="AY322" s="244" t="s">
        <v>169</v>
      </c>
    </row>
    <row r="323" spans="1:51" s="14" customFormat="1" ht="12">
      <c r="A323" s="14"/>
      <c r="B323" s="245"/>
      <c r="C323" s="246"/>
      <c r="D323" s="235" t="s">
        <v>176</v>
      </c>
      <c r="E323" s="247" t="s">
        <v>1</v>
      </c>
      <c r="F323" s="248" t="s">
        <v>178</v>
      </c>
      <c r="G323" s="246"/>
      <c r="H323" s="249">
        <v>317.934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176</v>
      </c>
      <c r="AU323" s="255" t="s">
        <v>85</v>
      </c>
      <c r="AV323" s="14" t="s">
        <v>175</v>
      </c>
      <c r="AW323" s="14" t="s">
        <v>31</v>
      </c>
      <c r="AX323" s="14" t="s">
        <v>83</v>
      </c>
      <c r="AY323" s="255" t="s">
        <v>169</v>
      </c>
    </row>
    <row r="324" spans="1:65" s="2" customFormat="1" ht="24.15" customHeight="1">
      <c r="A324" s="38"/>
      <c r="B324" s="39"/>
      <c r="C324" s="269" t="s">
        <v>679</v>
      </c>
      <c r="D324" s="269" t="s">
        <v>811</v>
      </c>
      <c r="E324" s="270" t="s">
        <v>4356</v>
      </c>
      <c r="F324" s="271" t="s">
        <v>4357</v>
      </c>
      <c r="G324" s="272" t="s">
        <v>199</v>
      </c>
      <c r="H324" s="273">
        <v>20.4</v>
      </c>
      <c r="I324" s="274"/>
      <c r="J324" s="275">
        <f>ROUND(I324*H324,2)</f>
        <v>0</v>
      </c>
      <c r="K324" s="276"/>
      <c r="L324" s="277"/>
      <c r="M324" s="278" t="s">
        <v>1</v>
      </c>
      <c r="N324" s="279" t="s">
        <v>40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190</v>
      </c>
      <c r="AT324" s="231" t="s">
        <v>811</v>
      </c>
      <c r="AU324" s="231" t="s">
        <v>85</v>
      </c>
      <c r="AY324" s="17" t="s">
        <v>169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83</v>
      </c>
      <c r="BK324" s="232">
        <f>ROUND(I324*H324,2)</f>
        <v>0</v>
      </c>
      <c r="BL324" s="17" t="s">
        <v>175</v>
      </c>
      <c r="BM324" s="231" t="s">
        <v>957</v>
      </c>
    </row>
    <row r="325" spans="1:51" s="13" customFormat="1" ht="12">
      <c r="A325" s="13"/>
      <c r="B325" s="233"/>
      <c r="C325" s="234"/>
      <c r="D325" s="235" t="s">
        <v>176</v>
      </c>
      <c r="E325" s="236" t="s">
        <v>1</v>
      </c>
      <c r="F325" s="237" t="s">
        <v>4358</v>
      </c>
      <c r="G325" s="234"/>
      <c r="H325" s="238">
        <v>20.4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176</v>
      </c>
      <c r="AU325" s="244" t="s">
        <v>85</v>
      </c>
      <c r="AV325" s="13" t="s">
        <v>85</v>
      </c>
      <c r="AW325" s="13" t="s">
        <v>31</v>
      </c>
      <c r="AX325" s="13" t="s">
        <v>75</v>
      </c>
      <c r="AY325" s="244" t="s">
        <v>169</v>
      </c>
    </row>
    <row r="326" spans="1:51" s="14" customFormat="1" ht="12">
      <c r="A326" s="14"/>
      <c r="B326" s="245"/>
      <c r="C326" s="246"/>
      <c r="D326" s="235" t="s">
        <v>176</v>
      </c>
      <c r="E326" s="247" t="s">
        <v>1</v>
      </c>
      <c r="F326" s="248" t="s">
        <v>178</v>
      </c>
      <c r="G326" s="246"/>
      <c r="H326" s="249">
        <v>20.4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176</v>
      </c>
      <c r="AU326" s="255" t="s">
        <v>85</v>
      </c>
      <c r="AV326" s="14" t="s">
        <v>175</v>
      </c>
      <c r="AW326" s="14" t="s">
        <v>31</v>
      </c>
      <c r="AX326" s="14" t="s">
        <v>83</v>
      </c>
      <c r="AY326" s="255" t="s">
        <v>169</v>
      </c>
    </row>
    <row r="327" spans="1:65" s="2" customFormat="1" ht="24.15" customHeight="1">
      <c r="A327" s="38"/>
      <c r="B327" s="39"/>
      <c r="C327" s="219" t="s">
        <v>958</v>
      </c>
      <c r="D327" s="219" t="s">
        <v>171</v>
      </c>
      <c r="E327" s="220" t="s">
        <v>4359</v>
      </c>
      <c r="F327" s="221" t="s">
        <v>4360</v>
      </c>
      <c r="G327" s="222" t="s">
        <v>199</v>
      </c>
      <c r="H327" s="223">
        <v>241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40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175</v>
      </c>
      <c r="AT327" s="231" t="s">
        <v>171</v>
      </c>
      <c r="AU327" s="231" t="s">
        <v>85</v>
      </c>
      <c r="AY327" s="17" t="s">
        <v>169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175</v>
      </c>
      <c r="BM327" s="231" t="s">
        <v>961</v>
      </c>
    </row>
    <row r="328" spans="1:51" s="13" customFormat="1" ht="12">
      <c r="A328" s="13"/>
      <c r="B328" s="233"/>
      <c r="C328" s="234"/>
      <c r="D328" s="235" t="s">
        <v>176</v>
      </c>
      <c r="E328" s="236" t="s">
        <v>1</v>
      </c>
      <c r="F328" s="237" t="s">
        <v>4361</v>
      </c>
      <c r="G328" s="234"/>
      <c r="H328" s="238">
        <v>241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176</v>
      </c>
      <c r="AU328" s="244" t="s">
        <v>85</v>
      </c>
      <c r="AV328" s="13" t="s">
        <v>85</v>
      </c>
      <c r="AW328" s="13" t="s">
        <v>31</v>
      </c>
      <c r="AX328" s="13" t="s">
        <v>75</v>
      </c>
      <c r="AY328" s="244" t="s">
        <v>169</v>
      </c>
    </row>
    <row r="329" spans="1:51" s="14" customFormat="1" ht="12">
      <c r="A329" s="14"/>
      <c r="B329" s="245"/>
      <c r="C329" s="246"/>
      <c r="D329" s="235" t="s">
        <v>176</v>
      </c>
      <c r="E329" s="247" t="s">
        <v>1</v>
      </c>
      <c r="F329" s="248" t="s">
        <v>178</v>
      </c>
      <c r="G329" s="246"/>
      <c r="H329" s="249">
        <v>241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176</v>
      </c>
      <c r="AU329" s="255" t="s">
        <v>85</v>
      </c>
      <c r="AV329" s="14" t="s">
        <v>175</v>
      </c>
      <c r="AW329" s="14" t="s">
        <v>31</v>
      </c>
      <c r="AX329" s="14" t="s">
        <v>83</v>
      </c>
      <c r="AY329" s="255" t="s">
        <v>169</v>
      </c>
    </row>
    <row r="330" spans="1:65" s="2" customFormat="1" ht="21.75" customHeight="1">
      <c r="A330" s="38"/>
      <c r="B330" s="39"/>
      <c r="C330" s="269" t="s">
        <v>683</v>
      </c>
      <c r="D330" s="269" t="s">
        <v>811</v>
      </c>
      <c r="E330" s="270" t="s">
        <v>4362</v>
      </c>
      <c r="F330" s="271" t="s">
        <v>4363</v>
      </c>
      <c r="G330" s="272" t="s">
        <v>234</v>
      </c>
      <c r="H330" s="273">
        <v>24.582</v>
      </c>
      <c r="I330" s="274"/>
      <c r="J330" s="275">
        <f>ROUND(I330*H330,2)</f>
        <v>0</v>
      </c>
      <c r="K330" s="276"/>
      <c r="L330" s="277"/>
      <c r="M330" s="278" t="s">
        <v>1</v>
      </c>
      <c r="N330" s="279" t="s">
        <v>40</v>
      </c>
      <c r="O330" s="91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1" t="s">
        <v>190</v>
      </c>
      <c r="AT330" s="231" t="s">
        <v>811</v>
      </c>
      <c r="AU330" s="231" t="s">
        <v>85</v>
      </c>
      <c r="AY330" s="17" t="s">
        <v>169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17" t="s">
        <v>83</v>
      </c>
      <c r="BK330" s="232">
        <f>ROUND(I330*H330,2)</f>
        <v>0</v>
      </c>
      <c r="BL330" s="17" t="s">
        <v>175</v>
      </c>
      <c r="BM330" s="231" t="s">
        <v>407</v>
      </c>
    </row>
    <row r="331" spans="1:51" s="13" customFormat="1" ht="12">
      <c r="A331" s="13"/>
      <c r="B331" s="233"/>
      <c r="C331" s="234"/>
      <c r="D331" s="235" t="s">
        <v>176</v>
      </c>
      <c r="E331" s="236" t="s">
        <v>1</v>
      </c>
      <c r="F331" s="237" t="s">
        <v>4364</v>
      </c>
      <c r="G331" s="234"/>
      <c r="H331" s="238">
        <v>24.582</v>
      </c>
      <c r="I331" s="239"/>
      <c r="J331" s="234"/>
      <c r="K331" s="234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176</v>
      </c>
      <c r="AU331" s="244" t="s">
        <v>85</v>
      </c>
      <c r="AV331" s="13" t="s">
        <v>85</v>
      </c>
      <c r="AW331" s="13" t="s">
        <v>31</v>
      </c>
      <c r="AX331" s="13" t="s">
        <v>75</v>
      </c>
      <c r="AY331" s="244" t="s">
        <v>169</v>
      </c>
    </row>
    <row r="332" spans="1:51" s="14" customFormat="1" ht="12">
      <c r="A332" s="14"/>
      <c r="B332" s="245"/>
      <c r="C332" s="246"/>
      <c r="D332" s="235" t="s">
        <v>176</v>
      </c>
      <c r="E332" s="247" t="s">
        <v>1</v>
      </c>
      <c r="F332" s="248" t="s">
        <v>178</v>
      </c>
      <c r="G332" s="246"/>
      <c r="H332" s="249">
        <v>24.582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176</v>
      </c>
      <c r="AU332" s="255" t="s">
        <v>85</v>
      </c>
      <c r="AV332" s="14" t="s">
        <v>175</v>
      </c>
      <c r="AW332" s="14" t="s">
        <v>31</v>
      </c>
      <c r="AX332" s="14" t="s">
        <v>83</v>
      </c>
      <c r="AY332" s="255" t="s">
        <v>169</v>
      </c>
    </row>
    <row r="333" spans="1:65" s="2" customFormat="1" ht="33" customHeight="1">
      <c r="A333" s="38"/>
      <c r="B333" s="39"/>
      <c r="C333" s="219" t="s">
        <v>966</v>
      </c>
      <c r="D333" s="219" t="s">
        <v>171</v>
      </c>
      <c r="E333" s="220" t="s">
        <v>3916</v>
      </c>
      <c r="F333" s="221" t="s">
        <v>3917</v>
      </c>
      <c r="G333" s="222" t="s">
        <v>199</v>
      </c>
      <c r="H333" s="223">
        <v>982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40</v>
      </c>
      <c r="O333" s="91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175</v>
      </c>
      <c r="AT333" s="231" t="s">
        <v>171</v>
      </c>
      <c r="AU333" s="231" t="s">
        <v>85</v>
      </c>
      <c r="AY333" s="17" t="s">
        <v>169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83</v>
      </c>
      <c r="BK333" s="232">
        <f>ROUND(I333*H333,2)</f>
        <v>0</v>
      </c>
      <c r="BL333" s="17" t="s">
        <v>175</v>
      </c>
      <c r="BM333" s="231" t="s">
        <v>969</v>
      </c>
    </row>
    <row r="334" spans="1:51" s="13" customFormat="1" ht="12">
      <c r="A334" s="13"/>
      <c r="B334" s="233"/>
      <c r="C334" s="234"/>
      <c r="D334" s="235" t="s">
        <v>176</v>
      </c>
      <c r="E334" s="236" t="s">
        <v>1</v>
      </c>
      <c r="F334" s="237" t="s">
        <v>4365</v>
      </c>
      <c r="G334" s="234"/>
      <c r="H334" s="238">
        <v>982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176</v>
      </c>
      <c r="AU334" s="244" t="s">
        <v>85</v>
      </c>
      <c r="AV334" s="13" t="s">
        <v>85</v>
      </c>
      <c r="AW334" s="13" t="s">
        <v>31</v>
      </c>
      <c r="AX334" s="13" t="s">
        <v>75</v>
      </c>
      <c r="AY334" s="244" t="s">
        <v>169</v>
      </c>
    </row>
    <row r="335" spans="1:51" s="14" customFormat="1" ht="12">
      <c r="A335" s="14"/>
      <c r="B335" s="245"/>
      <c r="C335" s="246"/>
      <c r="D335" s="235" t="s">
        <v>176</v>
      </c>
      <c r="E335" s="247" t="s">
        <v>1</v>
      </c>
      <c r="F335" s="248" t="s">
        <v>178</v>
      </c>
      <c r="G335" s="246"/>
      <c r="H335" s="249">
        <v>982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176</v>
      </c>
      <c r="AU335" s="255" t="s">
        <v>85</v>
      </c>
      <c r="AV335" s="14" t="s">
        <v>175</v>
      </c>
      <c r="AW335" s="14" t="s">
        <v>31</v>
      </c>
      <c r="AX335" s="14" t="s">
        <v>83</v>
      </c>
      <c r="AY335" s="255" t="s">
        <v>169</v>
      </c>
    </row>
    <row r="336" spans="1:65" s="2" customFormat="1" ht="21.75" customHeight="1">
      <c r="A336" s="38"/>
      <c r="B336" s="39"/>
      <c r="C336" s="269" t="s">
        <v>689</v>
      </c>
      <c r="D336" s="269" t="s">
        <v>811</v>
      </c>
      <c r="E336" s="270" t="s">
        <v>4366</v>
      </c>
      <c r="F336" s="271" t="s">
        <v>4367</v>
      </c>
      <c r="G336" s="272" t="s">
        <v>199</v>
      </c>
      <c r="H336" s="273">
        <v>654.228</v>
      </c>
      <c r="I336" s="274"/>
      <c r="J336" s="275">
        <f>ROUND(I336*H336,2)</f>
        <v>0</v>
      </c>
      <c r="K336" s="276"/>
      <c r="L336" s="277"/>
      <c r="M336" s="278" t="s">
        <v>1</v>
      </c>
      <c r="N336" s="279" t="s">
        <v>40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190</v>
      </c>
      <c r="AT336" s="231" t="s">
        <v>811</v>
      </c>
      <c r="AU336" s="231" t="s">
        <v>85</v>
      </c>
      <c r="AY336" s="17" t="s">
        <v>169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83</v>
      </c>
      <c r="BK336" s="232">
        <f>ROUND(I336*H336,2)</f>
        <v>0</v>
      </c>
      <c r="BL336" s="17" t="s">
        <v>175</v>
      </c>
      <c r="BM336" s="231" t="s">
        <v>972</v>
      </c>
    </row>
    <row r="337" spans="1:51" s="13" customFormat="1" ht="12">
      <c r="A337" s="13"/>
      <c r="B337" s="233"/>
      <c r="C337" s="234"/>
      <c r="D337" s="235" t="s">
        <v>176</v>
      </c>
      <c r="E337" s="236" t="s">
        <v>1</v>
      </c>
      <c r="F337" s="237" t="s">
        <v>4368</v>
      </c>
      <c r="G337" s="234"/>
      <c r="H337" s="238">
        <v>654.228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176</v>
      </c>
      <c r="AU337" s="244" t="s">
        <v>85</v>
      </c>
      <c r="AV337" s="13" t="s">
        <v>85</v>
      </c>
      <c r="AW337" s="13" t="s">
        <v>31</v>
      </c>
      <c r="AX337" s="13" t="s">
        <v>75</v>
      </c>
      <c r="AY337" s="244" t="s">
        <v>169</v>
      </c>
    </row>
    <row r="338" spans="1:51" s="14" customFormat="1" ht="12">
      <c r="A338" s="14"/>
      <c r="B338" s="245"/>
      <c r="C338" s="246"/>
      <c r="D338" s="235" t="s">
        <v>176</v>
      </c>
      <c r="E338" s="247" t="s">
        <v>1</v>
      </c>
      <c r="F338" s="248" t="s">
        <v>178</v>
      </c>
      <c r="G338" s="246"/>
      <c r="H338" s="249">
        <v>654.228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176</v>
      </c>
      <c r="AU338" s="255" t="s">
        <v>85</v>
      </c>
      <c r="AV338" s="14" t="s">
        <v>175</v>
      </c>
      <c r="AW338" s="14" t="s">
        <v>31</v>
      </c>
      <c r="AX338" s="14" t="s">
        <v>83</v>
      </c>
      <c r="AY338" s="255" t="s">
        <v>169</v>
      </c>
    </row>
    <row r="339" spans="1:65" s="2" customFormat="1" ht="16.5" customHeight="1">
      <c r="A339" s="38"/>
      <c r="B339" s="39"/>
      <c r="C339" s="269" t="s">
        <v>977</v>
      </c>
      <c r="D339" s="269" t="s">
        <v>811</v>
      </c>
      <c r="E339" s="270" t="s">
        <v>4369</v>
      </c>
      <c r="F339" s="271" t="s">
        <v>4370</v>
      </c>
      <c r="G339" s="272" t="s">
        <v>199</v>
      </c>
      <c r="H339" s="273">
        <v>347.412</v>
      </c>
      <c r="I339" s="274"/>
      <c r="J339" s="275">
        <f>ROUND(I339*H339,2)</f>
        <v>0</v>
      </c>
      <c r="K339" s="276"/>
      <c r="L339" s="277"/>
      <c r="M339" s="278" t="s">
        <v>1</v>
      </c>
      <c r="N339" s="279" t="s">
        <v>40</v>
      </c>
      <c r="O339" s="91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190</v>
      </c>
      <c r="AT339" s="231" t="s">
        <v>811</v>
      </c>
      <c r="AU339" s="231" t="s">
        <v>85</v>
      </c>
      <c r="AY339" s="17" t="s">
        <v>169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83</v>
      </c>
      <c r="BK339" s="232">
        <f>ROUND(I339*H339,2)</f>
        <v>0</v>
      </c>
      <c r="BL339" s="17" t="s">
        <v>175</v>
      </c>
      <c r="BM339" s="231" t="s">
        <v>980</v>
      </c>
    </row>
    <row r="340" spans="1:51" s="13" customFormat="1" ht="12">
      <c r="A340" s="13"/>
      <c r="B340" s="233"/>
      <c r="C340" s="234"/>
      <c r="D340" s="235" t="s">
        <v>176</v>
      </c>
      <c r="E340" s="236" t="s">
        <v>1</v>
      </c>
      <c r="F340" s="237" t="s">
        <v>4371</v>
      </c>
      <c r="G340" s="234"/>
      <c r="H340" s="238">
        <v>347.412</v>
      </c>
      <c r="I340" s="239"/>
      <c r="J340" s="234"/>
      <c r="K340" s="234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176</v>
      </c>
      <c r="AU340" s="244" t="s">
        <v>85</v>
      </c>
      <c r="AV340" s="13" t="s">
        <v>85</v>
      </c>
      <c r="AW340" s="13" t="s">
        <v>31</v>
      </c>
      <c r="AX340" s="13" t="s">
        <v>75</v>
      </c>
      <c r="AY340" s="244" t="s">
        <v>169</v>
      </c>
    </row>
    <row r="341" spans="1:51" s="14" customFormat="1" ht="12">
      <c r="A341" s="14"/>
      <c r="B341" s="245"/>
      <c r="C341" s="246"/>
      <c r="D341" s="235" t="s">
        <v>176</v>
      </c>
      <c r="E341" s="247" t="s">
        <v>1</v>
      </c>
      <c r="F341" s="248" t="s">
        <v>178</v>
      </c>
      <c r="G341" s="246"/>
      <c r="H341" s="249">
        <v>347.412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176</v>
      </c>
      <c r="AU341" s="255" t="s">
        <v>85</v>
      </c>
      <c r="AV341" s="14" t="s">
        <v>175</v>
      </c>
      <c r="AW341" s="14" t="s">
        <v>31</v>
      </c>
      <c r="AX341" s="14" t="s">
        <v>83</v>
      </c>
      <c r="AY341" s="255" t="s">
        <v>169</v>
      </c>
    </row>
    <row r="342" spans="1:65" s="2" customFormat="1" ht="24.15" customHeight="1">
      <c r="A342" s="38"/>
      <c r="B342" s="39"/>
      <c r="C342" s="219" t="s">
        <v>695</v>
      </c>
      <c r="D342" s="219" t="s">
        <v>171</v>
      </c>
      <c r="E342" s="220" t="s">
        <v>4372</v>
      </c>
      <c r="F342" s="221" t="s">
        <v>4373</v>
      </c>
      <c r="G342" s="222" t="s">
        <v>199</v>
      </c>
      <c r="H342" s="223">
        <v>39.76</v>
      </c>
      <c r="I342" s="224"/>
      <c r="J342" s="225">
        <f>ROUND(I342*H342,2)</f>
        <v>0</v>
      </c>
      <c r="K342" s="226"/>
      <c r="L342" s="44"/>
      <c r="M342" s="227" t="s">
        <v>1</v>
      </c>
      <c r="N342" s="228" t="s">
        <v>40</v>
      </c>
      <c r="O342" s="91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175</v>
      </c>
      <c r="AT342" s="231" t="s">
        <v>171</v>
      </c>
      <c r="AU342" s="231" t="s">
        <v>85</v>
      </c>
      <c r="AY342" s="17" t="s">
        <v>169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83</v>
      </c>
      <c r="BK342" s="232">
        <f>ROUND(I342*H342,2)</f>
        <v>0</v>
      </c>
      <c r="BL342" s="17" t="s">
        <v>175</v>
      </c>
      <c r="BM342" s="231" t="s">
        <v>983</v>
      </c>
    </row>
    <row r="343" spans="1:51" s="13" customFormat="1" ht="12">
      <c r="A343" s="13"/>
      <c r="B343" s="233"/>
      <c r="C343" s="234"/>
      <c r="D343" s="235" t="s">
        <v>176</v>
      </c>
      <c r="E343" s="236" t="s">
        <v>1</v>
      </c>
      <c r="F343" s="237" t="s">
        <v>4374</v>
      </c>
      <c r="G343" s="234"/>
      <c r="H343" s="238">
        <v>39.76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176</v>
      </c>
      <c r="AU343" s="244" t="s">
        <v>85</v>
      </c>
      <c r="AV343" s="13" t="s">
        <v>85</v>
      </c>
      <c r="AW343" s="13" t="s">
        <v>31</v>
      </c>
      <c r="AX343" s="13" t="s">
        <v>75</v>
      </c>
      <c r="AY343" s="244" t="s">
        <v>169</v>
      </c>
    </row>
    <row r="344" spans="1:51" s="14" customFormat="1" ht="12">
      <c r="A344" s="14"/>
      <c r="B344" s="245"/>
      <c r="C344" s="246"/>
      <c r="D344" s="235" t="s">
        <v>176</v>
      </c>
      <c r="E344" s="247" t="s">
        <v>1</v>
      </c>
      <c r="F344" s="248" t="s">
        <v>178</v>
      </c>
      <c r="G344" s="246"/>
      <c r="H344" s="249">
        <v>39.76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176</v>
      </c>
      <c r="AU344" s="255" t="s">
        <v>85</v>
      </c>
      <c r="AV344" s="14" t="s">
        <v>175</v>
      </c>
      <c r="AW344" s="14" t="s">
        <v>31</v>
      </c>
      <c r="AX344" s="14" t="s">
        <v>83</v>
      </c>
      <c r="AY344" s="255" t="s">
        <v>169</v>
      </c>
    </row>
    <row r="345" spans="1:65" s="2" customFormat="1" ht="16.5" customHeight="1">
      <c r="A345" s="38"/>
      <c r="B345" s="39"/>
      <c r="C345" s="269" t="s">
        <v>985</v>
      </c>
      <c r="D345" s="269" t="s">
        <v>811</v>
      </c>
      <c r="E345" s="270" t="s">
        <v>4375</v>
      </c>
      <c r="F345" s="271" t="s">
        <v>4376</v>
      </c>
      <c r="G345" s="272" t="s">
        <v>199</v>
      </c>
      <c r="H345" s="273">
        <v>40.555</v>
      </c>
      <c r="I345" s="274"/>
      <c r="J345" s="275">
        <f>ROUND(I345*H345,2)</f>
        <v>0</v>
      </c>
      <c r="K345" s="276"/>
      <c r="L345" s="277"/>
      <c r="M345" s="278" t="s">
        <v>1</v>
      </c>
      <c r="N345" s="279" t="s">
        <v>40</v>
      </c>
      <c r="O345" s="91"/>
      <c r="P345" s="229">
        <f>O345*H345</f>
        <v>0</v>
      </c>
      <c r="Q345" s="229">
        <v>0</v>
      </c>
      <c r="R345" s="229">
        <f>Q345*H345</f>
        <v>0</v>
      </c>
      <c r="S345" s="229">
        <v>0</v>
      </c>
      <c r="T345" s="23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1" t="s">
        <v>190</v>
      </c>
      <c r="AT345" s="231" t="s">
        <v>811</v>
      </c>
      <c r="AU345" s="231" t="s">
        <v>85</v>
      </c>
      <c r="AY345" s="17" t="s">
        <v>169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83</v>
      </c>
      <c r="BK345" s="232">
        <f>ROUND(I345*H345,2)</f>
        <v>0</v>
      </c>
      <c r="BL345" s="17" t="s">
        <v>175</v>
      </c>
      <c r="BM345" s="231" t="s">
        <v>988</v>
      </c>
    </row>
    <row r="346" spans="1:51" s="13" customFormat="1" ht="12">
      <c r="A346" s="13"/>
      <c r="B346" s="233"/>
      <c r="C346" s="234"/>
      <c r="D346" s="235" t="s">
        <v>176</v>
      </c>
      <c r="E346" s="236" t="s">
        <v>1</v>
      </c>
      <c r="F346" s="237" t="s">
        <v>4377</v>
      </c>
      <c r="G346" s="234"/>
      <c r="H346" s="238">
        <v>40.555</v>
      </c>
      <c r="I346" s="239"/>
      <c r="J346" s="234"/>
      <c r="K346" s="234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176</v>
      </c>
      <c r="AU346" s="244" t="s">
        <v>85</v>
      </c>
      <c r="AV346" s="13" t="s">
        <v>85</v>
      </c>
      <c r="AW346" s="13" t="s">
        <v>31</v>
      </c>
      <c r="AX346" s="13" t="s">
        <v>75</v>
      </c>
      <c r="AY346" s="244" t="s">
        <v>169</v>
      </c>
    </row>
    <row r="347" spans="1:51" s="14" customFormat="1" ht="12">
      <c r="A347" s="14"/>
      <c r="B347" s="245"/>
      <c r="C347" s="246"/>
      <c r="D347" s="235" t="s">
        <v>176</v>
      </c>
      <c r="E347" s="247" t="s">
        <v>1</v>
      </c>
      <c r="F347" s="248" t="s">
        <v>178</v>
      </c>
      <c r="G347" s="246"/>
      <c r="H347" s="249">
        <v>40.555</v>
      </c>
      <c r="I347" s="250"/>
      <c r="J347" s="246"/>
      <c r="K347" s="246"/>
      <c r="L347" s="251"/>
      <c r="M347" s="252"/>
      <c r="N347" s="253"/>
      <c r="O347" s="253"/>
      <c r="P347" s="253"/>
      <c r="Q347" s="253"/>
      <c r="R347" s="253"/>
      <c r="S347" s="253"/>
      <c r="T347" s="25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5" t="s">
        <v>176</v>
      </c>
      <c r="AU347" s="255" t="s">
        <v>85</v>
      </c>
      <c r="AV347" s="14" t="s">
        <v>175</v>
      </c>
      <c r="AW347" s="14" t="s">
        <v>31</v>
      </c>
      <c r="AX347" s="14" t="s">
        <v>83</v>
      </c>
      <c r="AY347" s="255" t="s">
        <v>169</v>
      </c>
    </row>
    <row r="348" spans="1:65" s="2" customFormat="1" ht="33" customHeight="1">
      <c r="A348" s="38"/>
      <c r="B348" s="39"/>
      <c r="C348" s="219" t="s">
        <v>699</v>
      </c>
      <c r="D348" s="219" t="s">
        <v>171</v>
      </c>
      <c r="E348" s="220" t="s">
        <v>4378</v>
      </c>
      <c r="F348" s="221" t="s">
        <v>4379</v>
      </c>
      <c r="G348" s="222" t="s">
        <v>199</v>
      </c>
      <c r="H348" s="223">
        <v>6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40</v>
      </c>
      <c r="O348" s="91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175</v>
      </c>
      <c r="AT348" s="231" t="s">
        <v>171</v>
      </c>
      <c r="AU348" s="231" t="s">
        <v>85</v>
      </c>
      <c r="AY348" s="17" t="s">
        <v>169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83</v>
      </c>
      <c r="BK348" s="232">
        <f>ROUND(I348*H348,2)</f>
        <v>0</v>
      </c>
      <c r="BL348" s="17" t="s">
        <v>175</v>
      </c>
      <c r="BM348" s="231" t="s">
        <v>994</v>
      </c>
    </row>
    <row r="349" spans="1:65" s="2" customFormat="1" ht="16.5" customHeight="1">
      <c r="A349" s="38"/>
      <c r="B349" s="39"/>
      <c r="C349" s="219" t="s">
        <v>997</v>
      </c>
      <c r="D349" s="219" t="s">
        <v>171</v>
      </c>
      <c r="E349" s="220" t="s">
        <v>4380</v>
      </c>
      <c r="F349" s="221" t="s">
        <v>4381</v>
      </c>
      <c r="G349" s="222" t="s">
        <v>199</v>
      </c>
      <c r="H349" s="223">
        <v>6</v>
      </c>
      <c r="I349" s="224"/>
      <c r="J349" s="225">
        <f>ROUND(I349*H349,2)</f>
        <v>0</v>
      </c>
      <c r="K349" s="226"/>
      <c r="L349" s="44"/>
      <c r="M349" s="227" t="s">
        <v>1</v>
      </c>
      <c r="N349" s="228" t="s">
        <v>40</v>
      </c>
      <c r="O349" s="91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31" t="s">
        <v>175</v>
      </c>
      <c r="AT349" s="231" t="s">
        <v>171</v>
      </c>
      <c r="AU349" s="231" t="s">
        <v>85</v>
      </c>
      <c r="AY349" s="17" t="s">
        <v>169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83</v>
      </c>
      <c r="BK349" s="232">
        <f>ROUND(I349*H349,2)</f>
        <v>0</v>
      </c>
      <c r="BL349" s="17" t="s">
        <v>175</v>
      </c>
      <c r="BM349" s="231" t="s">
        <v>1000</v>
      </c>
    </row>
    <row r="350" spans="1:65" s="2" customFormat="1" ht="24.15" customHeight="1">
      <c r="A350" s="38"/>
      <c r="B350" s="39"/>
      <c r="C350" s="219" t="s">
        <v>702</v>
      </c>
      <c r="D350" s="219" t="s">
        <v>171</v>
      </c>
      <c r="E350" s="220" t="s">
        <v>4382</v>
      </c>
      <c r="F350" s="221" t="s">
        <v>4383</v>
      </c>
      <c r="G350" s="222" t="s">
        <v>199</v>
      </c>
      <c r="H350" s="223">
        <v>6</v>
      </c>
      <c r="I350" s="224"/>
      <c r="J350" s="225">
        <f>ROUND(I350*H350,2)</f>
        <v>0</v>
      </c>
      <c r="K350" s="226"/>
      <c r="L350" s="44"/>
      <c r="M350" s="227" t="s">
        <v>1</v>
      </c>
      <c r="N350" s="228" t="s">
        <v>40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175</v>
      </c>
      <c r="AT350" s="231" t="s">
        <v>171</v>
      </c>
      <c r="AU350" s="231" t="s">
        <v>85</v>
      </c>
      <c r="AY350" s="17" t="s">
        <v>169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83</v>
      </c>
      <c r="BK350" s="232">
        <f>ROUND(I350*H350,2)</f>
        <v>0</v>
      </c>
      <c r="BL350" s="17" t="s">
        <v>175</v>
      </c>
      <c r="BM350" s="231" t="s">
        <v>113</v>
      </c>
    </row>
    <row r="351" spans="1:65" s="2" customFormat="1" ht="24.15" customHeight="1">
      <c r="A351" s="38"/>
      <c r="B351" s="39"/>
      <c r="C351" s="219" t="s">
        <v>1004</v>
      </c>
      <c r="D351" s="219" t="s">
        <v>171</v>
      </c>
      <c r="E351" s="220" t="s">
        <v>4384</v>
      </c>
      <c r="F351" s="221" t="s">
        <v>4385</v>
      </c>
      <c r="G351" s="222" t="s">
        <v>199</v>
      </c>
      <c r="H351" s="223">
        <v>187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40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175</v>
      </c>
      <c r="AT351" s="231" t="s">
        <v>171</v>
      </c>
      <c r="AU351" s="231" t="s">
        <v>85</v>
      </c>
      <c r="AY351" s="17" t="s">
        <v>169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83</v>
      </c>
      <c r="BK351" s="232">
        <f>ROUND(I351*H351,2)</f>
        <v>0</v>
      </c>
      <c r="BL351" s="17" t="s">
        <v>175</v>
      </c>
      <c r="BM351" s="231" t="s">
        <v>1007</v>
      </c>
    </row>
    <row r="352" spans="1:51" s="13" customFormat="1" ht="12">
      <c r="A352" s="13"/>
      <c r="B352" s="233"/>
      <c r="C352" s="234"/>
      <c r="D352" s="235" t="s">
        <v>176</v>
      </c>
      <c r="E352" s="236" t="s">
        <v>1</v>
      </c>
      <c r="F352" s="237" t="s">
        <v>4386</v>
      </c>
      <c r="G352" s="234"/>
      <c r="H352" s="238">
        <v>187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176</v>
      </c>
      <c r="AU352" s="244" t="s">
        <v>85</v>
      </c>
      <c r="AV352" s="13" t="s">
        <v>85</v>
      </c>
      <c r="AW352" s="13" t="s">
        <v>31</v>
      </c>
      <c r="AX352" s="13" t="s">
        <v>75</v>
      </c>
      <c r="AY352" s="244" t="s">
        <v>169</v>
      </c>
    </row>
    <row r="353" spans="1:51" s="14" customFormat="1" ht="12">
      <c r="A353" s="14"/>
      <c r="B353" s="245"/>
      <c r="C353" s="246"/>
      <c r="D353" s="235" t="s">
        <v>176</v>
      </c>
      <c r="E353" s="247" t="s">
        <v>1</v>
      </c>
      <c r="F353" s="248" t="s">
        <v>178</v>
      </c>
      <c r="G353" s="246"/>
      <c r="H353" s="249">
        <v>187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5" t="s">
        <v>176</v>
      </c>
      <c r="AU353" s="255" t="s">
        <v>85</v>
      </c>
      <c r="AV353" s="14" t="s">
        <v>175</v>
      </c>
      <c r="AW353" s="14" t="s">
        <v>31</v>
      </c>
      <c r="AX353" s="14" t="s">
        <v>83</v>
      </c>
      <c r="AY353" s="255" t="s">
        <v>169</v>
      </c>
    </row>
    <row r="354" spans="1:65" s="2" customFormat="1" ht="16.5" customHeight="1">
      <c r="A354" s="38"/>
      <c r="B354" s="39"/>
      <c r="C354" s="269" t="s">
        <v>706</v>
      </c>
      <c r="D354" s="269" t="s">
        <v>811</v>
      </c>
      <c r="E354" s="270" t="s">
        <v>4387</v>
      </c>
      <c r="F354" s="271" t="s">
        <v>4388</v>
      </c>
      <c r="G354" s="272" t="s">
        <v>199</v>
      </c>
      <c r="H354" s="273">
        <v>187</v>
      </c>
      <c r="I354" s="274"/>
      <c r="J354" s="275">
        <f>ROUND(I354*H354,2)</f>
        <v>0</v>
      </c>
      <c r="K354" s="276"/>
      <c r="L354" s="277"/>
      <c r="M354" s="278" t="s">
        <v>1</v>
      </c>
      <c r="N354" s="279" t="s">
        <v>40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190</v>
      </c>
      <c r="AT354" s="231" t="s">
        <v>811</v>
      </c>
      <c r="AU354" s="231" t="s">
        <v>85</v>
      </c>
      <c r="AY354" s="17" t="s">
        <v>169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83</v>
      </c>
      <c r="BK354" s="232">
        <f>ROUND(I354*H354,2)</f>
        <v>0</v>
      </c>
      <c r="BL354" s="17" t="s">
        <v>175</v>
      </c>
      <c r="BM354" s="231" t="s">
        <v>1010</v>
      </c>
    </row>
    <row r="355" spans="1:65" s="2" customFormat="1" ht="24.15" customHeight="1">
      <c r="A355" s="38"/>
      <c r="B355" s="39"/>
      <c r="C355" s="219" t="s">
        <v>1012</v>
      </c>
      <c r="D355" s="219" t="s">
        <v>171</v>
      </c>
      <c r="E355" s="220" t="s">
        <v>4389</v>
      </c>
      <c r="F355" s="221" t="s">
        <v>4390</v>
      </c>
      <c r="G355" s="222" t="s">
        <v>199</v>
      </c>
      <c r="H355" s="223">
        <v>30</v>
      </c>
      <c r="I355" s="224"/>
      <c r="J355" s="225">
        <f>ROUND(I355*H355,2)</f>
        <v>0</v>
      </c>
      <c r="K355" s="226"/>
      <c r="L355" s="44"/>
      <c r="M355" s="227" t="s">
        <v>1</v>
      </c>
      <c r="N355" s="228" t="s">
        <v>40</v>
      </c>
      <c r="O355" s="91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1" t="s">
        <v>175</v>
      </c>
      <c r="AT355" s="231" t="s">
        <v>171</v>
      </c>
      <c r="AU355" s="231" t="s">
        <v>85</v>
      </c>
      <c r="AY355" s="17" t="s">
        <v>169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7" t="s">
        <v>83</v>
      </c>
      <c r="BK355" s="232">
        <f>ROUND(I355*H355,2)</f>
        <v>0</v>
      </c>
      <c r="BL355" s="17" t="s">
        <v>175</v>
      </c>
      <c r="BM355" s="231" t="s">
        <v>1015</v>
      </c>
    </row>
    <row r="356" spans="1:51" s="13" customFormat="1" ht="12">
      <c r="A356" s="13"/>
      <c r="B356" s="233"/>
      <c r="C356" s="234"/>
      <c r="D356" s="235" t="s">
        <v>176</v>
      </c>
      <c r="E356" s="236" t="s">
        <v>1</v>
      </c>
      <c r="F356" s="237" t="s">
        <v>4391</v>
      </c>
      <c r="G356" s="234"/>
      <c r="H356" s="238">
        <v>30</v>
      </c>
      <c r="I356" s="239"/>
      <c r="J356" s="234"/>
      <c r="K356" s="234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176</v>
      </c>
      <c r="AU356" s="244" t="s">
        <v>85</v>
      </c>
      <c r="AV356" s="13" t="s">
        <v>85</v>
      </c>
      <c r="AW356" s="13" t="s">
        <v>31</v>
      </c>
      <c r="AX356" s="13" t="s">
        <v>75</v>
      </c>
      <c r="AY356" s="244" t="s">
        <v>169</v>
      </c>
    </row>
    <row r="357" spans="1:51" s="14" customFormat="1" ht="12">
      <c r="A357" s="14"/>
      <c r="B357" s="245"/>
      <c r="C357" s="246"/>
      <c r="D357" s="235" t="s">
        <v>176</v>
      </c>
      <c r="E357" s="247" t="s">
        <v>1</v>
      </c>
      <c r="F357" s="248" t="s">
        <v>178</v>
      </c>
      <c r="G357" s="246"/>
      <c r="H357" s="249">
        <v>30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5" t="s">
        <v>176</v>
      </c>
      <c r="AU357" s="255" t="s">
        <v>85</v>
      </c>
      <c r="AV357" s="14" t="s">
        <v>175</v>
      </c>
      <c r="AW357" s="14" t="s">
        <v>31</v>
      </c>
      <c r="AX357" s="14" t="s">
        <v>83</v>
      </c>
      <c r="AY357" s="255" t="s">
        <v>169</v>
      </c>
    </row>
    <row r="358" spans="1:65" s="2" customFormat="1" ht="24.15" customHeight="1">
      <c r="A358" s="38"/>
      <c r="B358" s="39"/>
      <c r="C358" s="269" t="s">
        <v>715</v>
      </c>
      <c r="D358" s="269" t="s">
        <v>811</v>
      </c>
      <c r="E358" s="270" t="s">
        <v>4392</v>
      </c>
      <c r="F358" s="271" t="s">
        <v>4393</v>
      </c>
      <c r="G358" s="272" t="s">
        <v>199</v>
      </c>
      <c r="H358" s="273">
        <v>30</v>
      </c>
      <c r="I358" s="274"/>
      <c r="J358" s="275">
        <f>ROUND(I358*H358,2)</f>
        <v>0</v>
      </c>
      <c r="K358" s="276"/>
      <c r="L358" s="277"/>
      <c r="M358" s="278" t="s">
        <v>1</v>
      </c>
      <c r="N358" s="279" t="s">
        <v>40</v>
      </c>
      <c r="O358" s="91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190</v>
      </c>
      <c r="AT358" s="231" t="s">
        <v>811</v>
      </c>
      <c r="AU358" s="231" t="s">
        <v>85</v>
      </c>
      <c r="AY358" s="17" t="s">
        <v>169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83</v>
      </c>
      <c r="BK358" s="232">
        <f>ROUND(I358*H358,2)</f>
        <v>0</v>
      </c>
      <c r="BL358" s="17" t="s">
        <v>175</v>
      </c>
      <c r="BM358" s="231" t="s">
        <v>1019</v>
      </c>
    </row>
    <row r="359" spans="1:65" s="2" customFormat="1" ht="24.15" customHeight="1">
      <c r="A359" s="38"/>
      <c r="B359" s="39"/>
      <c r="C359" s="219" t="s">
        <v>1020</v>
      </c>
      <c r="D359" s="219" t="s">
        <v>171</v>
      </c>
      <c r="E359" s="220" t="s">
        <v>4394</v>
      </c>
      <c r="F359" s="221" t="s">
        <v>4395</v>
      </c>
      <c r="G359" s="222" t="s">
        <v>208</v>
      </c>
      <c r="H359" s="223">
        <v>8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40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175</v>
      </c>
      <c r="AT359" s="231" t="s">
        <v>171</v>
      </c>
      <c r="AU359" s="231" t="s">
        <v>85</v>
      </c>
      <c r="AY359" s="17" t="s">
        <v>169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83</v>
      </c>
      <c r="BK359" s="232">
        <f>ROUND(I359*H359,2)</f>
        <v>0</v>
      </c>
      <c r="BL359" s="17" t="s">
        <v>175</v>
      </c>
      <c r="BM359" s="231" t="s">
        <v>1023</v>
      </c>
    </row>
    <row r="360" spans="1:63" s="12" customFormat="1" ht="22.8" customHeight="1">
      <c r="A360" s="12"/>
      <c r="B360" s="203"/>
      <c r="C360" s="204"/>
      <c r="D360" s="205" t="s">
        <v>74</v>
      </c>
      <c r="E360" s="217" t="s">
        <v>301</v>
      </c>
      <c r="F360" s="217" t="s">
        <v>302</v>
      </c>
      <c r="G360" s="204"/>
      <c r="H360" s="204"/>
      <c r="I360" s="207"/>
      <c r="J360" s="218">
        <f>BK360</f>
        <v>0</v>
      </c>
      <c r="K360" s="204"/>
      <c r="L360" s="209"/>
      <c r="M360" s="210"/>
      <c r="N360" s="211"/>
      <c r="O360" s="211"/>
      <c r="P360" s="212">
        <f>SUM(P361:P369)</f>
        <v>0</v>
      </c>
      <c r="Q360" s="211"/>
      <c r="R360" s="212">
        <f>SUM(R361:R369)</f>
        <v>0</v>
      </c>
      <c r="S360" s="211"/>
      <c r="T360" s="213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4" t="s">
        <v>83</v>
      </c>
      <c r="AT360" s="215" t="s">
        <v>74</v>
      </c>
      <c r="AU360" s="215" t="s">
        <v>83</v>
      </c>
      <c r="AY360" s="214" t="s">
        <v>169</v>
      </c>
      <c r="BK360" s="216">
        <f>SUM(BK361:BK369)</f>
        <v>0</v>
      </c>
    </row>
    <row r="361" spans="1:65" s="2" customFormat="1" ht="44.25" customHeight="1">
      <c r="A361" s="38"/>
      <c r="B361" s="39"/>
      <c r="C361" s="219" t="s">
        <v>720</v>
      </c>
      <c r="D361" s="219" t="s">
        <v>171</v>
      </c>
      <c r="E361" s="220" t="s">
        <v>4396</v>
      </c>
      <c r="F361" s="221" t="s">
        <v>4397</v>
      </c>
      <c r="G361" s="222" t="s">
        <v>217</v>
      </c>
      <c r="H361" s="223">
        <v>310.347</v>
      </c>
      <c r="I361" s="224"/>
      <c r="J361" s="225">
        <f>ROUND(I361*H361,2)</f>
        <v>0</v>
      </c>
      <c r="K361" s="226"/>
      <c r="L361" s="44"/>
      <c r="M361" s="227" t="s">
        <v>1</v>
      </c>
      <c r="N361" s="228" t="s">
        <v>40</v>
      </c>
      <c r="O361" s="91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31" t="s">
        <v>175</v>
      </c>
      <c r="AT361" s="231" t="s">
        <v>171</v>
      </c>
      <c r="AU361" s="231" t="s">
        <v>85</v>
      </c>
      <c r="AY361" s="17" t="s">
        <v>169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83</v>
      </c>
      <c r="BK361" s="232">
        <f>ROUND(I361*H361,2)</f>
        <v>0</v>
      </c>
      <c r="BL361" s="17" t="s">
        <v>175</v>
      </c>
      <c r="BM361" s="231" t="s">
        <v>1028</v>
      </c>
    </row>
    <row r="362" spans="1:51" s="13" customFormat="1" ht="12">
      <c r="A362" s="13"/>
      <c r="B362" s="233"/>
      <c r="C362" s="234"/>
      <c r="D362" s="235" t="s">
        <v>176</v>
      </c>
      <c r="E362" s="236" t="s">
        <v>1</v>
      </c>
      <c r="F362" s="237" t="s">
        <v>4398</v>
      </c>
      <c r="G362" s="234"/>
      <c r="H362" s="238">
        <v>310.347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176</v>
      </c>
      <c r="AU362" s="244" t="s">
        <v>85</v>
      </c>
      <c r="AV362" s="13" t="s">
        <v>85</v>
      </c>
      <c r="AW362" s="13" t="s">
        <v>31</v>
      </c>
      <c r="AX362" s="13" t="s">
        <v>75</v>
      </c>
      <c r="AY362" s="244" t="s">
        <v>169</v>
      </c>
    </row>
    <row r="363" spans="1:51" s="14" customFormat="1" ht="12">
      <c r="A363" s="14"/>
      <c r="B363" s="245"/>
      <c r="C363" s="246"/>
      <c r="D363" s="235" t="s">
        <v>176</v>
      </c>
      <c r="E363" s="247" t="s">
        <v>1</v>
      </c>
      <c r="F363" s="248" t="s">
        <v>178</v>
      </c>
      <c r="G363" s="246"/>
      <c r="H363" s="249">
        <v>310.347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176</v>
      </c>
      <c r="AU363" s="255" t="s">
        <v>85</v>
      </c>
      <c r="AV363" s="14" t="s">
        <v>175</v>
      </c>
      <c r="AW363" s="14" t="s">
        <v>31</v>
      </c>
      <c r="AX363" s="14" t="s">
        <v>83</v>
      </c>
      <c r="AY363" s="255" t="s">
        <v>169</v>
      </c>
    </row>
    <row r="364" spans="1:65" s="2" customFormat="1" ht="21.75" customHeight="1">
      <c r="A364" s="38"/>
      <c r="B364" s="39"/>
      <c r="C364" s="219" t="s">
        <v>1039</v>
      </c>
      <c r="D364" s="219" t="s">
        <v>171</v>
      </c>
      <c r="E364" s="220" t="s">
        <v>445</v>
      </c>
      <c r="F364" s="221" t="s">
        <v>446</v>
      </c>
      <c r="G364" s="222" t="s">
        <v>217</v>
      </c>
      <c r="H364" s="223">
        <v>1753.152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40</v>
      </c>
      <c r="O364" s="91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175</v>
      </c>
      <c r="AT364" s="231" t="s">
        <v>171</v>
      </c>
      <c r="AU364" s="231" t="s">
        <v>85</v>
      </c>
      <c r="AY364" s="17" t="s">
        <v>169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83</v>
      </c>
      <c r="BK364" s="232">
        <f>ROUND(I364*H364,2)</f>
        <v>0</v>
      </c>
      <c r="BL364" s="17" t="s">
        <v>175</v>
      </c>
      <c r="BM364" s="231" t="s">
        <v>1042</v>
      </c>
    </row>
    <row r="365" spans="1:51" s="13" customFormat="1" ht="12">
      <c r="A365" s="13"/>
      <c r="B365" s="233"/>
      <c r="C365" s="234"/>
      <c r="D365" s="235" t="s">
        <v>176</v>
      </c>
      <c r="E365" s="236" t="s">
        <v>1</v>
      </c>
      <c r="F365" s="237" t="s">
        <v>4399</v>
      </c>
      <c r="G365" s="234"/>
      <c r="H365" s="238">
        <v>1753.152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176</v>
      </c>
      <c r="AU365" s="244" t="s">
        <v>85</v>
      </c>
      <c r="AV365" s="13" t="s">
        <v>85</v>
      </c>
      <c r="AW365" s="13" t="s">
        <v>31</v>
      </c>
      <c r="AX365" s="13" t="s">
        <v>75</v>
      </c>
      <c r="AY365" s="244" t="s">
        <v>169</v>
      </c>
    </row>
    <row r="366" spans="1:51" s="14" customFormat="1" ht="12">
      <c r="A366" s="14"/>
      <c r="B366" s="245"/>
      <c r="C366" s="246"/>
      <c r="D366" s="235" t="s">
        <v>176</v>
      </c>
      <c r="E366" s="247" t="s">
        <v>1</v>
      </c>
      <c r="F366" s="248" t="s">
        <v>178</v>
      </c>
      <c r="G366" s="246"/>
      <c r="H366" s="249">
        <v>1753.152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176</v>
      </c>
      <c r="AU366" s="255" t="s">
        <v>85</v>
      </c>
      <c r="AV366" s="14" t="s">
        <v>175</v>
      </c>
      <c r="AW366" s="14" t="s">
        <v>31</v>
      </c>
      <c r="AX366" s="14" t="s">
        <v>83</v>
      </c>
      <c r="AY366" s="255" t="s">
        <v>169</v>
      </c>
    </row>
    <row r="367" spans="1:65" s="2" customFormat="1" ht="24.15" customHeight="1">
      <c r="A367" s="38"/>
      <c r="B367" s="39"/>
      <c r="C367" s="219" t="s">
        <v>724</v>
      </c>
      <c r="D367" s="219" t="s">
        <v>171</v>
      </c>
      <c r="E367" s="220" t="s">
        <v>448</v>
      </c>
      <c r="F367" s="221" t="s">
        <v>449</v>
      </c>
      <c r="G367" s="222" t="s">
        <v>217</v>
      </c>
      <c r="H367" s="223">
        <v>7851.162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40</v>
      </c>
      <c r="O367" s="91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175</v>
      </c>
      <c r="AT367" s="231" t="s">
        <v>171</v>
      </c>
      <c r="AU367" s="231" t="s">
        <v>85</v>
      </c>
      <c r="AY367" s="17" t="s">
        <v>169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83</v>
      </c>
      <c r="BK367" s="232">
        <f>ROUND(I367*H367,2)</f>
        <v>0</v>
      </c>
      <c r="BL367" s="17" t="s">
        <v>175</v>
      </c>
      <c r="BM367" s="231" t="s">
        <v>1045</v>
      </c>
    </row>
    <row r="368" spans="1:51" s="13" customFormat="1" ht="12">
      <c r="A368" s="13"/>
      <c r="B368" s="233"/>
      <c r="C368" s="234"/>
      <c r="D368" s="235" t="s">
        <v>176</v>
      </c>
      <c r="E368" s="236" t="s">
        <v>1</v>
      </c>
      <c r="F368" s="237" t="s">
        <v>4400</v>
      </c>
      <c r="G368" s="234"/>
      <c r="H368" s="238">
        <v>7851.162</v>
      </c>
      <c r="I368" s="239"/>
      <c r="J368" s="234"/>
      <c r="K368" s="234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176</v>
      </c>
      <c r="AU368" s="244" t="s">
        <v>85</v>
      </c>
      <c r="AV368" s="13" t="s">
        <v>85</v>
      </c>
      <c r="AW368" s="13" t="s">
        <v>31</v>
      </c>
      <c r="AX368" s="13" t="s">
        <v>75</v>
      </c>
      <c r="AY368" s="244" t="s">
        <v>169</v>
      </c>
    </row>
    <row r="369" spans="1:51" s="14" customFormat="1" ht="12">
      <c r="A369" s="14"/>
      <c r="B369" s="245"/>
      <c r="C369" s="246"/>
      <c r="D369" s="235" t="s">
        <v>176</v>
      </c>
      <c r="E369" s="247" t="s">
        <v>1</v>
      </c>
      <c r="F369" s="248" t="s">
        <v>178</v>
      </c>
      <c r="G369" s="246"/>
      <c r="H369" s="249">
        <v>7851.162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176</v>
      </c>
      <c r="AU369" s="255" t="s">
        <v>85</v>
      </c>
      <c r="AV369" s="14" t="s">
        <v>175</v>
      </c>
      <c r="AW369" s="14" t="s">
        <v>31</v>
      </c>
      <c r="AX369" s="14" t="s">
        <v>83</v>
      </c>
      <c r="AY369" s="255" t="s">
        <v>169</v>
      </c>
    </row>
    <row r="370" spans="1:63" s="12" customFormat="1" ht="22.8" customHeight="1">
      <c r="A370" s="12"/>
      <c r="B370" s="203"/>
      <c r="C370" s="204"/>
      <c r="D370" s="205" t="s">
        <v>74</v>
      </c>
      <c r="E370" s="217" t="s">
        <v>990</v>
      </c>
      <c r="F370" s="217" t="s">
        <v>991</v>
      </c>
      <c r="G370" s="204"/>
      <c r="H370" s="204"/>
      <c r="I370" s="207"/>
      <c r="J370" s="218">
        <f>BK370</f>
        <v>0</v>
      </c>
      <c r="K370" s="204"/>
      <c r="L370" s="209"/>
      <c r="M370" s="210"/>
      <c r="N370" s="211"/>
      <c r="O370" s="211"/>
      <c r="P370" s="212">
        <f>P371</f>
        <v>0</v>
      </c>
      <c r="Q370" s="211"/>
      <c r="R370" s="212">
        <f>R371</f>
        <v>0</v>
      </c>
      <c r="S370" s="211"/>
      <c r="T370" s="213">
        <f>T371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14" t="s">
        <v>83</v>
      </c>
      <c r="AT370" s="215" t="s">
        <v>74</v>
      </c>
      <c r="AU370" s="215" t="s">
        <v>83</v>
      </c>
      <c r="AY370" s="214" t="s">
        <v>169</v>
      </c>
      <c r="BK370" s="216">
        <f>BK371</f>
        <v>0</v>
      </c>
    </row>
    <row r="371" spans="1:65" s="2" customFormat="1" ht="33" customHeight="1">
      <c r="A371" s="38"/>
      <c r="B371" s="39"/>
      <c r="C371" s="219" t="s">
        <v>1047</v>
      </c>
      <c r="D371" s="219" t="s">
        <v>171</v>
      </c>
      <c r="E371" s="220" t="s">
        <v>4401</v>
      </c>
      <c r="F371" s="221" t="s">
        <v>4402</v>
      </c>
      <c r="G371" s="222" t="s">
        <v>217</v>
      </c>
      <c r="H371" s="223">
        <v>6020.576</v>
      </c>
      <c r="I371" s="224"/>
      <c r="J371" s="225">
        <f>ROUND(I371*H371,2)</f>
        <v>0</v>
      </c>
      <c r="K371" s="226"/>
      <c r="L371" s="44"/>
      <c r="M371" s="227" t="s">
        <v>1</v>
      </c>
      <c r="N371" s="228" t="s">
        <v>40</v>
      </c>
      <c r="O371" s="91"/>
      <c r="P371" s="229">
        <f>O371*H371</f>
        <v>0</v>
      </c>
      <c r="Q371" s="229">
        <v>0</v>
      </c>
      <c r="R371" s="229">
        <f>Q371*H371</f>
        <v>0</v>
      </c>
      <c r="S371" s="229">
        <v>0</v>
      </c>
      <c r="T371" s="23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1" t="s">
        <v>175</v>
      </c>
      <c r="AT371" s="231" t="s">
        <v>171</v>
      </c>
      <c r="AU371" s="231" t="s">
        <v>85</v>
      </c>
      <c r="AY371" s="17" t="s">
        <v>169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17" t="s">
        <v>83</v>
      </c>
      <c r="BK371" s="232">
        <f>ROUND(I371*H371,2)</f>
        <v>0</v>
      </c>
      <c r="BL371" s="17" t="s">
        <v>175</v>
      </c>
      <c r="BM371" s="231" t="s">
        <v>1050</v>
      </c>
    </row>
    <row r="372" spans="1:63" s="12" customFormat="1" ht="25.9" customHeight="1">
      <c r="A372" s="12"/>
      <c r="B372" s="203"/>
      <c r="C372" s="204"/>
      <c r="D372" s="205" t="s">
        <v>74</v>
      </c>
      <c r="E372" s="206" t="s">
        <v>349</v>
      </c>
      <c r="F372" s="206" t="s">
        <v>350</v>
      </c>
      <c r="G372" s="204"/>
      <c r="H372" s="204"/>
      <c r="I372" s="207"/>
      <c r="J372" s="208">
        <f>BK372</f>
        <v>0</v>
      </c>
      <c r="K372" s="204"/>
      <c r="L372" s="209"/>
      <c r="M372" s="210"/>
      <c r="N372" s="211"/>
      <c r="O372" s="211"/>
      <c r="P372" s="212">
        <f>P373+P383+P385+P407</f>
        <v>0</v>
      </c>
      <c r="Q372" s="211"/>
      <c r="R372" s="212">
        <f>R373+R383+R385+R407</f>
        <v>0</v>
      </c>
      <c r="S372" s="211"/>
      <c r="T372" s="213">
        <f>T373+T383+T385+T407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4" t="s">
        <v>85</v>
      </c>
      <c r="AT372" s="215" t="s">
        <v>74</v>
      </c>
      <c r="AU372" s="215" t="s">
        <v>75</v>
      </c>
      <c r="AY372" s="214" t="s">
        <v>169</v>
      </c>
      <c r="BK372" s="216">
        <f>BK373+BK383+BK385+BK407</f>
        <v>0</v>
      </c>
    </row>
    <row r="373" spans="1:63" s="12" customFormat="1" ht="22.8" customHeight="1">
      <c r="A373" s="12"/>
      <c r="B373" s="203"/>
      <c r="C373" s="204"/>
      <c r="D373" s="205" t="s">
        <v>74</v>
      </c>
      <c r="E373" s="217" t="s">
        <v>995</v>
      </c>
      <c r="F373" s="217" t="s">
        <v>996</v>
      </c>
      <c r="G373" s="204"/>
      <c r="H373" s="204"/>
      <c r="I373" s="207"/>
      <c r="J373" s="218">
        <f>BK373</f>
        <v>0</v>
      </c>
      <c r="K373" s="204"/>
      <c r="L373" s="209"/>
      <c r="M373" s="210"/>
      <c r="N373" s="211"/>
      <c r="O373" s="211"/>
      <c r="P373" s="212">
        <f>SUM(P374:P382)</f>
        <v>0</v>
      </c>
      <c r="Q373" s="211"/>
      <c r="R373" s="212">
        <f>SUM(R374:R382)</f>
        <v>0</v>
      </c>
      <c r="S373" s="211"/>
      <c r="T373" s="213">
        <f>SUM(T374:T382)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4" t="s">
        <v>85</v>
      </c>
      <c r="AT373" s="215" t="s">
        <v>74</v>
      </c>
      <c r="AU373" s="215" t="s">
        <v>83</v>
      </c>
      <c r="AY373" s="214" t="s">
        <v>169</v>
      </c>
      <c r="BK373" s="216">
        <f>SUM(BK374:BK382)</f>
        <v>0</v>
      </c>
    </row>
    <row r="374" spans="1:65" s="2" customFormat="1" ht="24.15" customHeight="1">
      <c r="A374" s="38"/>
      <c r="B374" s="39"/>
      <c r="C374" s="219" t="s">
        <v>746</v>
      </c>
      <c r="D374" s="219" t="s">
        <v>171</v>
      </c>
      <c r="E374" s="220" t="s">
        <v>4403</v>
      </c>
      <c r="F374" s="221" t="s">
        <v>4404</v>
      </c>
      <c r="G374" s="222" t="s">
        <v>234</v>
      </c>
      <c r="H374" s="223">
        <v>88.8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40</v>
      </c>
      <c r="O374" s="91"/>
      <c r="P374" s="229">
        <f>O374*H374</f>
        <v>0</v>
      </c>
      <c r="Q374" s="229">
        <v>0</v>
      </c>
      <c r="R374" s="229">
        <f>Q374*H374</f>
        <v>0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209</v>
      </c>
      <c r="AT374" s="231" t="s">
        <v>171</v>
      </c>
      <c r="AU374" s="231" t="s">
        <v>85</v>
      </c>
      <c r="AY374" s="17" t="s">
        <v>169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17" t="s">
        <v>83</v>
      </c>
      <c r="BK374" s="232">
        <f>ROUND(I374*H374,2)</f>
        <v>0</v>
      </c>
      <c r="BL374" s="17" t="s">
        <v>209</v>
      </c>
      <c r="BM374" s="231" t="s">
        <v>1053</v>
      </c>
    </row>
    <row r="375" spans="1:51" s="13" customFormat="1" ht="12">
      <c r="A375" s="13"/>
      <c r="B375" s="233"/>
      <c r="C375" s="234"/>
      <c r="D375" s="235" t="s">
        <v>176</v>
      </c>
      <c r="E375" s="236" t="s">
        <v>1</v>
      </c>
      <c r="F375" s="237" t="s">
        <v>4405</v>
      </c>
      <c r="G375" s="234"/>
      <c r="H375" s="238">
        <v>88.8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176</v>
      </c>
      <c r="AU375" s="244" t="s">
        <v>85</v>
      </c>
      <c r="AV375" s="13" t="s">
        <v>85</v>
      </c>
      <c r="AW375" s="13" t="s">
        <v>31</v>
      </c>
      <c r="AX375" s="13" t="s">
        <v>75</v>
      </c>
      <c r="AY375" s="244" t="s">
        <v>169</v>
      </c>
    </row>
    <row r="376" spans="1:51" s="14" customFormat="1" ht="12">
      <c r="A376" s="14"/>
      <c r="B376" s="245"/>
      <c r="C376" s="246"/>
      <c r="D376" s="235" t="s">
        <v>176</v>
      </c>
      <c r="E376" s="247" t="s">
        <v>1</v>
      </c>
      <c r="F376" s="248" t="s">
        <v>178</v>
      </c>
      <c r="G376" s="246"/>
      <c r="H376" s="249">
        <v>88.8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176</v>
      </c>
      <c r="AU376" s="255" t="s">
        <v>85</v>
      </c>
      <c r="AV376" s="14" t="s">
        <v>175</v>
      </c>
      <c r="AW376" s="14" t="s">
        <v>31</v>
      </c>
      <c r="AX376" s="14" t="s">
        <v>83</v>
      </c>
      <c r="AY376" s="255" t="s">
        <v>169</v>
      </c>
    </row>
    <row r="377" spans="1:65" s="2" customFormat="1" ht="24.15" customHeight="1">
      <c r="A377" s="38"/>
      <c r="B377" s="39"/>
      <c r="C377" s="269" t="s">
        <v>1054</v>
      </c>
      <c r="D377" s="269" t="s">
        <v>811</v>
      </c>
      <c r="E377" s="270" t="s">
        <v>4406</v>
      </c>
      <c r="F377" s="271" t="s">
        <v>4407</v>
      </c>
      <c r="G377" s="272" t="s">
        <v>234</v>
      </c>
      <c r="H377" s="273">
        <v>108.425</v>
      </c>
      <c r="I377" s="274"/>
      <c r="J377" s="275">
        <f>ROUND(I377*H377,2)</f>
        <v>0</v>
      </c>
      <c r="K377" s="276"/>
      <c r="L377" s="277"/>
      <c r="M377" s="278" t="s">
        <v>1</v>
      </c>
      <c r="N377" s="279" t="s">
        <v>40</v>
      </c>
      <c r="O377" s="91"/>
      <c r="P377" s="229">
        <f>O377*H377</f>
        <v>0</v>
      </c>
      <c r="Q377" s="229">
        <v>0</v>
      </c>
      <c r="R377" s="229">
        <f>Q377*H377</f>
        <v>0</v>
      </c>
      <c r="S377" s="229">
        <v>0</v>
      </c>
      <c r="T377" s="23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1" t="s">
        <v>246</v>
      </c>
      <c r="AT377" s="231" t="s">
        <v>811</v>
      </c>
      <c r="AU377" s="231" t="s">
        <v>85</v>
      </c>
      <c r="AY377" s="17" t="s">
        <v>169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17" t="s">
        <v>83</v>
      </c>
      <c r="BK377" s="232">
        <f>ROUND(I377*H377,2)</f>
        <v>0</v>
      </c>
      <c r="BL377" s="17" t="s">
        <v>209</v>
      </c>
      <c r="BM377" s="231" t="s">
        <v>1057</v>
      </c>
    </row>
    <row r="378" spans="1:51" s="13" customFormat="1" ht="12">
      <c r="A378" s="13"/>
      <c r="B378" s="233"/>
      <c r="C378" s="234"/>
      <c r="D378" s="235" t="s">
        <v>176</v>
      </c>
      <c r="E378" s="236" t="s">
        <v>1</v>
      </c>
      <c r="F378" s="237" t="s">
        <v>4408</v>
      </c>
      <c r="G378" s="234"/>
      <c r="H378" s="238">
        <v>108.425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176</v>
      </c>
      <c r="AU378" s="244" t="s">
        <v>85</v>
      </c>
      <c r="AV378" s="13" t="s">
        <v>85</v>
      </c>
      <c r="AW378" s="13" t="s">
        <v>31</v>
      </c>
      <c r="AX378" s="13" t="s">
        <v>75</v>
      </c>
      <c r="AY378" s="244" t="s">
        <v>169</v>
      </c>
    </row>
    <row r="379" spans="1:51" s="14" customFormat="1" ht="12">
      <c r="A379" s="14"/>
      <c r="B379" s="245"/>
      <c r="C379" s="246"/>
      <c r="D379" s="235" t="s">
        <v>176</v>
      </c>
      <c r="E379" s="247" t="s">
        <v>1</v>
      </c>
      <c r="F379" s="248" t="s">
        <v>178</v>
      </c>
      <c r="G379" s="246"/>
      <c r="H379" s="249">
        <v>108.425</v>
      </c>
      <c r="I379" s="250"/>
      <c r="J379" s="246"/>
      <c r="K379" s="246"/>
      <c r="L379" s="251"/>
      <c r="M379" s="252"/>
      <c r="N379" s="253"/>
      <c r="O379" s="253"/>
      <c r="P379" s="253"/>
      <c r="Q379" s="253"/>
      <c r="R379" s="253"/>
      <c r="S379" s="253"/>
      <c r="T379" s="25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5" t="s">
        <v>176</v>
      </c>
      <c r="AU379" s="255" t="s">
        <v>85</v>
      </c>
      <c r="AV379" s="14" t="s">
        <v>175</v>
      </c>
      <c r="AW379" s="14" t="s">
        <v>31</v>
      </c>
      <c r="AX379" s="14" t="s">
        <v>83</v>
      </c>
      <c r="AY379" s="255" t="s">
        <v>169</v>
      </c>
    </row>
    <row r="380" spans="1:65" s="2" customFormat="1" ht="24.15" customHeight="1">
      <c r="A380" s="38"/>
      <c r="B380" s="39"/>
      <c r="C380" s="219" t="s">
        <v>777</v>
      </c>
      <c r="D380" s="219" t="s">
        <v>171</v>
      </c>
      <c r="E380" s="220" t="s">
        <v>4409</v>
      </c>
      <c r="F380" s="221" t="s">
        <v>4410</v>
      </c>
      <c r="G380" s="222" t="s">
        <v>199</v>
      </c>
      <c r="H380" s="223">
        <v>296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40</v>
      </c>
      <c r="O380" s="91"/>
      <c r="P380" s="229">
        <f>O380*H380</f>
        <v>0</v>
      </c>
      <c r="Q380" s="229">
        <v>0</v>
      </c>
      <c r="R380" s="229">
        <f>Q380*H380</f>
        <v>0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209</v>
      </c>
      <c r="AT380" s="231" t="s">
        <v>171</v>
      </c>
      <c r="AU380" s="231" t="s">
        <v>85</v>
      </c>
      <c r="AY380" s="17" t="s">
        <v>169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17" t="s">
        <v>83</v>
      </c>
      <c r="BK380" s="232">
        <f>ROUND(I380*H380,2)</f>
        <v>0</v>
      </c>
      <c r="BL380" s="17" t="s">
        <v>209</v>
      </c>
      <c r="BM380" s="231" t="s">
        <v>1060</v>
      </c>
    </row>
    <row r="381" spans="1:51" s="13" customFormat="1" ht="12">
      <c r="A381" s="13"/>
      <c r="B381" s="233"/>
      <c r="C381" s="234"/>
      <c r="D381" s="235" t="s">
        <v>176</v>
      </c>
      <c r="E381" s="236" t="s">
        <v>1</v>
      </c>
      <c r="F381" s="237" t="s">
        <v>4411</v>
      </c>
      <c r="G381" s="234"/>
      <c r="H381" s="238">
        <v>296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176</v>
      </c>
      <c r="AU381" s="244" t="s">
        <v>85</v>
      </c>
      <c r="AV381" s="13" t="s">
        <v>85</v>
      </c>
      <c r="AW381" s="13" t="s">
        <v>31</v>
      </c>
      <c r="AX381" s="13" t="s">
        <v>75</v>
      </c>
      <c r="AY381" s="244" t="s">
        <v>169</v>
      </c>
    </row>
    <row r="382" spans="1:51" s="14" customFormat="1" ht="12">
      <c r="A382" s="14"/>
      <c r="B382" s="245"/>
      <c r="C382" s="246"/>
      <c r="D382" s="235" t="s">
        <v>176</v>
      </c>
      <c r="E382" s="247" t="s">
        <v>1</v>
      </c>
      <c r="F382" s="248" t="s">
        <v>178</v>
      </c>
      <c r="G382" s="246"/>
      <c r="H382" s="249">
        <v>296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176</v>
      </c>
      <c r="AU382" s="255" t="s">
        <v>85</v>
      </c>
      <c r="AV382" s="14" t="s">
        <v>175</v>
      </c>
      <c r="AW382" s="14" t="s">
        <v>31</v>
      </c>
      <c r="AX382" s="14" t="s">
        <v>83</v>
      </c>
      <c r="AY382" s="255" t="s">
        <v>169</v>
      </c>
    </row>
    <row r="383" spans="1:63" s="12" customFormat="1" ht="22.8" customHeight="1">
      <c r="A383" s="12"/>
      <c r="B383" s="203"/>
      <c r="C383" s="204"/>
      <c r="D383" s="205" t="s">
        <v>74</v>
      </c>
      <c r="E383" s="217" t="s">
        <v>2666</v>
      </c>
      <c r="F383" s="217" t="s">
        <v>3337</v>
      </c>
      <c r="G383" s="204"/>
      <c r="H383" s="204"/>
      <c r="I383" s="207"/>
      <c r="J383" s="218">
        <f>BK383</f>
        <v>0</v>
      </c>
      <c r="K383" s="204"/>
      <c r="L383" s="209"/>
      <c r="M383" s="210"/>
      <c r="N383" s="211"/>
      <c r="O383" s="211"/>
      <c r="P383" s="212">
        <f>P384</f>
        <v>0</v>
      </c>
      <c r="Q383" s="211"/>
      <c r="R383" s="212">
        <f>R384</f>
        <v>0</v>
      </c>
      <c r="S383" s="211"/>
      <c r="T383" s="213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85</v>
      </c>
      <c r="AT383" s="215" t="s">
        <v>74</v>
      </c>
      <c r="AU383" s="215" t="s">
        <v>83</v>
      </c>
      <c r="AY383" s="214" t="s">
        <v>169</v>
      </c>
      <c r="BK383" s="216">
        <f>BK384</f>
        <v>0</v>
      </c>
    </row>
    <row r="384" spans="1:65" s="2" customFormat="1" ht="24.15" customHeight="1">
      <c r="A384" s="38"/>
      <c r="B384" s="39"/>
      <c r="C384" s="219" t="s">
        <v>1061</v>
      </c>
      <c r="D384" s="219" t="s">
        <v>171</v>
      </c>
      <c r="E384" s="220" t="s">
        <v>4412</v>
      </c>
      <c r="F384" s="221" t="s">
        <v>4413</v>
      </c>
      <c r="G384" s="222" t="s">
        <v>208</v>
      </c>
      <c r="H384" s="223">
        <v>1</v>
      </c>
      <c r="I384" s="224"/>
      <c r="J384" s="225">
        <f>ROUND(I384*H384,2)</f>
        <v>0</v>
      </c>
      <c r="K384" s="226"/>
      <c r="L384" s="44"/>
      <c r="M384" s="227" t="s">
        <v>1</v>
      </c>
      <c r="N384" s="228" t="s">
        <v>40</v>
      </c>
      <c r="O384" s="91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209</v>
      </c>
      <c r="AT384" s="231" t="s">
        <v>171</v>
      </c>
      <c r="AU384" s="231" t="s">
        <v>85</v>
      </c>
      <c r="AY384" s="17" t="s">
        <v>169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83</v>
      </c>
      <c r="BK384" s="232">
        <f>ROUND(I384*H384,2)</f>
        <v>0</v>
      </c>
      <c r="BL384" s="17" t="s">
        <v>209</v>
      </c>
      <c r="BM384" s="231" t="s">
        <v>1064</v>
      </c>
    </row>
    <row r="385" spans="1:63" s="12" customFormat="1" ht="22.8" customHeight="1">
      <c r="A385" s="12"/>
      <c r="B385" s="203"/>
      <c r="C385" s="204"/>
      <c r="D385" s="205" t="s">
        <v>74</v>
      </c>
      <c r="E385" s="217" t="s">
        <v>351</v>
      </c>
      <c r="F385" s="217" t="s">
        <v>352</v>
      </c>
      <c r="G385" s="204"/>
      <c r="H385" s="204"/>
      <c r="I385" s="207"/>
      <c r="J385" s="218">
        <f>BK385</f>
        <v>0</v>
      </c>
      <c r="K385" s="204"/>
      <c r="L385" s="209"/>
      <c r="M385" s="210"/>
      <c r="N385" s="211"/>
      <c r="O385" s="211"/>
      <c r="P385" s="212">
        <f>SUM(P386:P406)</f>
        <v>0</v>
      </c>
      <c r="Q385" s="211"/>
      <c r="R385" s="212">
        <f>SUM(R386:R406)</f>
        <v>0</v>
      </c>
      <c r="S385" s="211"/>
      <c r="T385" s="213">
        <f>SUM(T386:T406)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14" t="s">
        <v>85</v>
      </c>
      <c r="AT385" s="215" t="s">
        <v>74</v>
      </c>
      <c r="AU385" s="215" t="s">
        <v>83</v>
      </c>
      <c r="AY385" s="214" t="s">
        <v>169</v>
      </c>
      <c r="BK385" s="216">
        <f>SUM(BK386:BK406)</f>
        <v>0</v>
      </c>
    </row>
    <row r="386" spans="1:65" s="2" customFormat="1" ht="16.5" customHeight="1">
      <c r="A386" s="38"/>
      <c r="B386" s="39"/>
      <c r="C386" s="219" t="s">
        <v>782</v>
      </c>
      <c r="D386" s="219" t="s">
        <v>171</v>
      </c>
      <c r="E386" s="220" t="s">
        <v>4414</v>
      </c>
      <c r="F386" s="221" t="s">
        <v>4415</v>
      </c>
      <c r="G386" s="222" t="s">
        <v>3036</v>
      </c>
      <c r="H386" s="223">
        <v>719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40</v>
      </c>
      <c r="O386" s="91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209</v>
      </c>
      <c r="AT386" s="231" t="s">
        <v>171</v>
      </c>
      <c r="AU386" s="231" t="s">
        <v>85</v>
      </c>
      <c r="AY386" s="17" t="s">
        <v>169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83</v>
      </c>
      <c r="BK386" s="232">
        <f>ROUND(I386*H386,2)</f>
        <v>0</v>
      </c>
      <c r="BL386" s="17" t="s">
        <v>209</v>
      </c>
      <c r="BM386" s="231" t="s">
        <v>1071</v>
      </c>
    </row>
    <row r="387" spans="1:51" s="13" customFormat="1" ht="12">
      <c r="A387" s="13"/>
      <c r="B387" s="233"/>
      <c r="C387" s="234"/>
      <c r="D387" s="235" t="s">
        <v>176</v>
      </c>
      <c r="E387" s="236" t="s">
        <v>1</v>
      </c>
      <c r="F387" s="237" t="s">
        <v>4416</v>
      </c>
      <c r="G387" s="234"/>
      <c r="H387" s="238">
        <v>719</v>
      </c>
      <c r="I387" s="239"/>
      <c r="J387" s="234"/>
      <c r="K387" s="234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176</v>
      </c>
      <c r="AU387" s="244" t="s">
        <v>85</v>
      </c>
      <c r="AV387" s="13" t="s">
        <v>85</v>
      </c>
      <c r="AW387" s="13" t="s">
        <v>31</v>
      </c>
      <c r="AX387" s="13" t="s">
        <v>75</v>
      </c>
      <c r="AY387" s="244" t="s">
        <v>169</v>
      </c>
    </row>
    <row r="388" spans="1:51" s="14" customFormat="1" ht="12">
      <c r="A388" s="14"/>
      <c r="B388" s="245"/>
      <c r="C388" s="246"/>
      <c r="D388" s="235" t="s">
        <v>176</v>
      </c>
      <c r="E388" s="247" t="s">
        <v>1</v>
      </c>
      <c r="F388" s="248" t="s">
        <v>178</v>
      </c>
      <c r="G388" s="246"/>
      <c r="H388" s="249">
        <v>719</v>
      </c>
      <c r="I388" s="250"/>
      <c r="J388" s="246"/>
      <c r="K388" s="246"/>
      <c r="L388" s="251"/>
      <c r="M388" s="252"/>
      <c r="N388" s="253"/>
      <c r="O388" s="253"/>
      <c r="P388" s="253"/>
      <c r="Q388" s="253"/>
      <c r="R388" s="253"/>
      <c r="S388" s="253"/>
      <c r="T388" s="25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5" t="s">
        <v>176</v>
      </c>
      <c r="AU388" s="255" t="s">
        <v>85</v>
      </c>
      <c r="AV388" s="14" t="s">
        <v>175</v>
      </c>
      <c r="AW388" s="14" t="s">
        <v>31</v>
      </c>
      <c r="AX388" s="14" t="s">
        <v>83</v>
      </c>
      <c r="AY388" s="255" t="s">
        <v>169</v>
      </c>
    </row>
    <row r="389" spans="1:65" s="2" customFormat="1" ht="21.75" customHeight="1">
      <c r="A389" s="38"/>
      <c r="B389" s="39"/>
      <c r="C389" s="269" t="s">
        <v>1072</v>
      </c>
      <c r="D389" s="269" t="s">
        <v>811</v>
      </c>
      <c r="E389" s="270" t="s">
        <v>4417</v>
      </c>
      <c r="F389" s="271" t="s">
        <v>4418</v>
      </c>
      <c r="G389" s="272" t="s">
        <v>217</v>
      </c>
      <c r="H389" s="273">
        <v>0.667</v>
      </c>
      <c r="I389" s="274"/>
      <c r="J389" s="275">
        <f>ROUND(I389*H389,2)</f>
        <v>0</v>
      </c>
      <c r="K389" s="276"/>
      <c r="L389" s="277"/>
      <c r="M389" s="278" t="s">
        <v>1</v>
      </c>
      <c r="N389" s="279" t="s">
        <v>40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246</v>
      </c>
      <c r="AT389" s="231" t="s">
        <v>811</v>
      </c>
      <c r="AU389" s="231" t="s">
        <v>85</v>
      </c>
      <c r="AY389" s="17" t="s">
        <v>169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83</v>
      </c>
      <c r="BK389" s="232">
        <f>ROUND(I389*H389,2)</f>
        <v>0</v>
      </c>
      <c r="BL389" s="17" t="s">
        <v>209</v>
      </c>
      <c r="BM389" s="231" t="s">
        <v>1075</v>
      </c>
    </row>
    <row r="390" spans="1:51" s="13" customFormat="1" ht="12">
      <c r="A390" s="13"/>
      <c r="B390" s="233"/>
      <c r="C390" s="234"/>
      <c r="D390" s="235" t="s">
        <v>176</v>
      </c>
      <c r="E390" s="236" t="s">
        <v>1</v>
      </c>
      <c r="F390" s="237" t="s">
        <v>4419</v>
      </c>
      <c r="G390" s="234"/>
      <c r="H390" s="238">
        <v>0.667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176</v>
      </c>
      <c r="AU390" s="244" t="s">
        <v>85</v>
      </c>
      <c r="AV390" s="13" t="s">
        <v>85</v>
      </c>
      <c r="AW390" s="13" t="s">
        <v>31</v>
      </c>
      <c r="AX390" s="13" t="s">
        <v>75</v>
      </c>
      <c r="AY390" s="244" t="s">
        <v>169</v>
      </c>
    </row>
    <row r="391" spans="1:51" s="14" customFormat="1" ht="12">
      <c r="A391" s="14"/>
      <c r="B391" s="245"/>
      <c r="C391" s="246"/>
      <c r="D391" s="235" t="s">
        <v>176</v>
      </c>
      <c r="E391" s="247" t="s">
        <v>1</v>
      </c>
      <c r="F391" s="248" t="s">
        <v>178</v>
      </c>
      <c r="G391" s="246"/>
      <c r="H391" s="249">
        <v>0.667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176</v>
      </c>
      <c r="AU391" s="255" t="s">
        <v>85</v>
      </c>
      <c r="AV391" s="14" t="s">
        <v>175</v>
      </c>
      <c r="AW391" s="14" t="s">
        <v>31</v>
      </c>
      <c r="AX391" s="14" t="s">
        <v>83</v>
      </c>
      <c r="AY391" s="255" t="s">
        <v>169</v>
      </c>
    </row>
    <row r="392" spans="1:65" s="2" customFormat="1" ht="24.15" customHeight="1">
      <c r="A392" s="38"/>
      <c r="B392" s="39"/>
      <c r="C392" s="269" t="s">
        <v>785</v>
      </c>
      <c r="D392" s="269" t="s">
        <v>811</v>
      </c>
      <c r="E392" s="270" t="s">
        <v>4420</v>
      </c>
      <c r="F392" s="271" t="s">
        <v>4421</v>
      </c>
      <c r="G392" s="272" t="s">
        <v>217</v>
      </c>
      <c r="H392" s="273">
        <v>0.066</v>
      </c>
      <c r="I392" s="274"/>
      <c r="J392" s="275">
        <f>ROUND(I392*H392,2)</f>
        <v>0</v>
      </c>
      <c r="K392" s="276"/>
      <c r="L392" s="277"/>
      <c r="M392" s="278" t="s">
        <v>1</v>
      </c>
      <c r="N392" s="279" t="s">
        <v>40</v>
      </c>
      <c r="O392" s="91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246</v>
      </c>
      <c r="AT392" s="231" t="s">
        <v>811</v>
      </c>
      <c r="AU392" s="231" t="s">
        <v>85</v>
      </c>
      <c r="AY392" s="17" t="s">
        <v>169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83</v>
      </c>
      <c r="BK392" s="232">
        <f>ROUND(I392*H392,2)</f>
        <v>0</v>
      </c>
      <c r="BL392" s="17" t="s">
        <v>209</v>
      </c>
      <c r="BM392" s="231" t="s">
        <v>1078</v>
      </c>
    </row>
    <row r="393" spans="1:51" s="13" customFormat="1" ht="12">
      <c r="A393" s="13"/>
      <c r="B393" s="233"/>
      <c r="C393" s="234"/>
      <c r="D393" s="235" t="s">
        <v>176</v>
      </c>
      <c r="E393" s="236" t="s">
        <v>1</v>
      </c>
      <c r="F393" s="237" t="s">
        <v>4422</v>
      </c>
      <c r="G393" s="234"/>
      <c r="H393" s="238">
        <v>0.066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176</v>
      </c>
      <c r="AU393" s="244" t="s">
        <v>85</v>
      </c>
      <c r="AV393" s="13" t="s">
        <v>85</v>
      </c>
      <c r="AW393" s="13" t="s">
        <v>31</v>
      </c>
      <c r="AX393" s="13" t="s">
        <v>75</v>
      </c>
      <c r="AY393" s="244" t="s">
        <v>169</v>
      </c>
    </row>
    <row r="394" spans="1:51" s="14" customFormat="1" ht="12">
      <c r="A394" s="14"/>
      <c r="B394" s="245"/>
      <c r="C394" s="246"/>
      <c r="D394" s="235" t="s">
        <v>176</v>
      </c>
      <c r="E394" s="247" t="s">
        <v>1</v>
      </c>
      <c r="F394" s="248" t="s">
        <v>178</v>
      </c>
      <c r="G394" s="246"/>
      <c r="H394" s="249">
        <v>0.066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176</v>
      </c>
      <c r="AU394" s="255" t="s">
        <v>85</v>
      </c>
      <c r="AV394" s="14" t="s">
        <v>175</v>
      </c>
      <c r="AW394" s="14" t="s">
        <v>31</v>
      </c>
      <c r="AX394" s="14" t="s">
        <v>83</v>
      </c>
      <c r="AY394" s="255" t="s">
        <v>169</v>
      </c>
    </row>
    <row r="395" spans="1:65" s="2" customFormat="1" ht="16.5" customHeight="1">
      <c r="A395" s="38"/>
      <c r="B395" s="39"/>
      <c r="C395" s="219" t="s">
        <v>1081</v>
      </c>
      <c r="D395" s="219" t="s">
        <v>171</v>
      </c>
      <c r="E395" s="220" t="s">
        <v>4423</v>
      </c>
      <c r="F395" s="221" t="s">
        <v>4415</v>
      </c>
      <c r="G395" s="222" t="s">
        <v>3036</v>
      </c>
      <c r="H395" s="223">
        <v>0.75</v>
      </c>
      <c r="I395" s="224"/>
      <c r="J395" s="225">
        <f>ROUND(I395*H395,2)</f>
        <v>0</v>
      </c>
      <c r="K395" s="226"/>
      <c r="L395" s="44"/>
      <c r="M395" s="227" t="s">
        <v>1</v>
      </c>
      <c r="N395" s="228" t="s">
        <v>40</v>
      </c>
      <c r="O395" s="91"/>
      <c r="P395" s="229">
        <f>O395*H395</f>
        <v>0</v>
      </c>
      <c r="Q395" s="229">
        <v>0</v>
      </c>
      <c r="R395" s="229">
        <f>Q395*H395</f>
        <v>0</v>
      </c>
      <c r="S395" s="229">
        <v>0</v>
      </c>
      <c r="T395" s="23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1" t="s">
        <v>209</v>
      </c>
      <c r="AT395" s="231" t="s">
        <v>171</v>
      </c>
      <c r="AU395" s="231" t="s">
        <v>85</v>
      </c>
      <c r="AY395" s="17" t="s">
        <v>169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7" t="s">
        <v>83</v>
      </c>
      <c r="BK395" s="232">
        <f>ROUND(I395*H395,2)</f>
        <v>0</v>
      </c>
      <c r="BL395" s="17" t="s">
        <v>209</v>
      </c>
      <c r="BM395" s="231" t="s">
        <v>1084</v>
      </c>
    </row>
    <row r="396" spans="1:51" s="13" customFormat="1" ht="12">
      <c r="A396" s="13"/>
      <c r="B396" s="233"/>
      <c r="C396" s="234"/>
      <c r="D396" s="235" t="s">
        <v>176</v>
      </c>
      <c r="E396" s="236" t="s">
        <v>1</v>
      </c>
      <c r="F396" s="237" t="s">
        <v>4424</v>
      </c>
      <c r="G396" s="234"/>
      <c r="H396" s="238">
        <v>0.75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176</v>
      </c>
      <c r="AU396" s="244" t="s">
        <v>85</v>
      </c>
      <c r="AV396" s="13" t="s">
        <v>85</v>
      </c>
      <c r="AW396" s="13" t="s">
        <v>31</v>
      </c>
      <c r="AX396" s="13" t="s">
        <v>75</v>
      </c>
      <c r="AY396" s="244" t="s">
        <v>169</v>
      </c>
    </row>
    <row r="397" spans="1:51" s="14" customFormat="1" ht="12">
      <c r="A397" s="14"/>
      <c r="B397" s="245"/>
      <c r="C397" s="246"/>
      <c r="D397" s="235" t="s">
        <v>176</v>
      </c>
      <c r="E397" s="247" t="s">
        <v>1</v>
      </c>
      <c r="F397" s="248" t="s">
        <v>178</v>
      </c>
      <c r="G397" s="246"/>
      <c r="H397" s="249">
        <v>0.75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176</v>
      </c>
      <c r="AU397" s="255" t="s">
        <v>85</v>
      </c>
      <c r="AV397" s="14" t="s">
        <v>175</v>
      </c>
      <c r="AW397" s="14" t="s">
        <v>31</v>
      </c>
      <c r="AX397" s="14" t="s">
        <v>83</v>
      </c>
      <c r="AY397" s="255" t="s">
        <v>169</v>
      </c>
    </row>
    <row r="398" spans="1:65" s="2" customFormat="1" ht="21.75" customHeight="1">
      <c r="A398" s="38"/>
      <c r="B398" s="39"/>
      <c r="C398" s="269" t="s">
        <v>790</v>
      </c>
      <c r="D398" s="269" t="s">
        <v>811</v>
      </c>
      <c r="E398" s="270" t="s">
        <v>4425</v>
      </c>
      <c r="F398" s="271" t="s">
        <v>4426</v>
      </c>
      <c r="G398" s="272" t="s">
        <v>217</v>
      </c>
      <c r="H398" s="273">
        <v>0.075</v>
      </c>
      <c r="I398" s="274"/>
      <c r="J398" s="275">
        <f>ROUND(I398*H398,2)</f>
        <v>0</v>
      </c>
      <c r="K398" s="276"/>
      <c r="L398" s="277"/>
      <c r="M398" s="278" t="s">
        <v>1</v>
      </c>
      <c r="N398" s="279" t="s">
        <v>40</v>
      </c>
      <c r="O398" s="91"/>
      <c r="P398" s="229">
        <f>O398*H398</f>
        <v>0</v>
      </c>
      <c r="Q398" s="229">
        <v>0</v>
      </c>
      <c r="R398" s="229">
        <f>Q398*H398</f>
        <v>0</v>
      </c>
      <c r="S398" s="229">
        <v>0</v>
      </c>
      <c r="T398" s="23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1" t="s">
        <v>246</v>
      </c>
      <c r="AT398" s="231" t="s">
        <v>811</v>
      </c>
      <c r="AU398" s="231" t="s">
        <v>85</v>
      </c>
      <c r="AY398" s="17" t="s">
        <v>169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7" t="s">
        <v>83</v>
      </c>
      <c r="BK398" s="232">
        <f>ROUND(I398*H398,2)</f>
        <v>0</v>
      </c>
      <c r="BL398" s="17" t="s">
        <v>209</v>
      </c>
      <c r="BM398" s="231" t="s">
        <v>1091</v>
      </c>
    </row>
    <row r="399" spans="1:51" s="13" customFormat="1" ht="12">
      <c r="A399" s="13"/>
      <c r="B399" s="233"/>
      <c r="C399" s="234"/>
      <c r="D399" s="235" t="s">
        <v>176</v>
      </c>
      <c r="E399" s="236" t="s">
        <v>1</v>
      </c>
      <c r="F399" s="237" t="s">
        <v>4427</v>
      </c>
      <c r="G399" s="234"/>
      <c r="H399" s="238">
        <v>0.075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176</v>
      </c>
      <c r="AU399" s="244" t="s">
        <v>85</v>
      </c>
      <c r="AV399" s="13" t="s">
        <v>85</v>
      </c>
      <c r="AW399" s="13" t="s">
        <v>31</v>
      </c>
      <c r="AX399" s="13" t="s">
        <v>75</v>
      </c>
      <c r="AY399" s="244" t="s">
        <v>169</v>
      </c>
    </row>
    <row r="400" spans="1:51" s="14" customFormat="1" ht="12">
      <c r="A400" s="14"/>
      <c r="B400" s="245"/>
      <c r="C400" s="246"/>
      <c r="D400" s="235" t="s">
        <v>176</v>
      </c>
      <c r="E400" s="247" t="s">
        <v>1</v>
      </c>
      <c r="F400" s="248" t="s">
        <v>178</v>
      </c>
      <c r="G400" s="246"/>
      <c r="H400" s="249">
        <v>0.075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5" t="s">
        <v>176</v>
      </c>
      <c r="AU400" s="255" t="s">
        <v>85</v>
      </c>
      <c r="AV400" s="14" t="s">
        <v>175</v>
      </c>
      <c r="AW400" s="14" t="s">
        <v>31</v>
      </c>
      <c r="AX400" s="14" t="s">
        <v>83</v>
      </c>
      <c r="AY400" s="255" t="s">
        <v>169</v>
      </c>
    </row>
    <row r="401" spans="1:65" s="2" customFormat="1" ht="24.15" customHeight="1">
      <c r="A401" s="38"/>
      <c r="B401" s="39"/>
      <c r="C401" s="219" t="s">
        <v>1098</v>
      </c>
      <c r="D401" s="219" t="s">
        <v>171</v>
      </c>
      <c r="E401" s="220" t="s">
        <v>4428</v>
      </c>
      <c r="F401" s="221" t="s">
        <v>4429</v>
      </c>
      <c r="G401" s="222" t="s">
        <v>3036</v>
      </c>
      <c r="H401" s="223">
        <v>719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40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209</v>
      </c>
      <c r="AT401" s="231" t="s">
        <v>171</v>
      </c>
      <c r="AU401" s="231" t="s">
        <v>85</v>
      </c>
      <c r="AY401" s="17" t="s">
        <v>169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83</v>
      </c>
      <c r="BK401" s="232">
        <f>ROUND(I401*H401,2)</f>
        <v>0</v>
      </c>
      <c r="BL401" s="17" t="s">
        <v>209</v>
      </c>
      <c r="BM401" s="231" t="s">
        <v>1101</v>
      </c>
    </row>
    <row r="402" spans="1:51" s="13" customFormat="1" ht="12">
      <c r="A402" s="13"/>
      <c r="B402" s="233"/>
      <c r="C402" s="234"/>
      <c r="D402" s="235" t="s">
        <v>176</v>
      </c>
      <c r="E402" s="236" t="s">
        <v>1</v>
      </c>
      <c r="F402" s="237" t="s">
        <v>4416</v>
      </c>
      <c r="G402" s="234"/>
      <c r="H402" s="238">
        <v>719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176</v>
      </c>
      <c r="AU402" s="244" t="s">
        <v>85</v>
      </c>
      <c r="AV402" s="13" t="s">
        <v>85</v>
      </c>
      <c r="AW402" s="13" t="s">
        <v>31</v>
      </c>
      <c r="AX402" s="13" t="s">
        <v>75</v>
      </c>
      <c r="AY402" s="244" t="s">
        <v>169</v>
      </c>
    </row>
    <row r="403" spans="1:51" s="14" customFormat="1" ht="12">
      <c r="A403" s="14"/>
      <c r="B403" s="245"/>
      <c r="C403" s="246"/>
      <c r="D403" s="235" t="s">
        <v>176</v>
      </c>
      <c r="E403" s="247" t="s">
        <v>1</v>
      </c>
      <c r="F403" s="248" t="s">
        <v>178</v>
      </c>
      <c r="G403" s="246"/>
      <c r="H403" s="249">
        <v>719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176</v>
      </c>
      <c r="AU403" s="255" t="s">
        <v>85</v>
      </c>
      <c r="AV403" s="14" t="s">
        <v>175</v>
      </c>
      <c r="AW403" s="14" t="s">
        <v>31</v>
      </c>
      <c r="AX403" s="14" t="s">
        <v>83</v>
      </c>
      <c r="AY403" s="255" t="s">
        <v>169</v>
      </c>
    </row>
    <row r="404" spans="1:65" s="2" customFormat="1" ht="16.5" customHeight="1">
      <c r="A404" s="38"/>
      <c r="B404" s="39"/>
      <c r="C404" s="219" t="s">
        <v>796</v>
      </c>
      <c r="D404" s="219" t="s">
        <v>171</v>
      </c>
      <c r="E404" s="220" t="s">
        <v>3908</v>
      </c>
      <c r="F404" s="221" t="s">
        <v>4430</v>
      </c>
      <c r="G404" s="222" t="s">
        <v>199</v>
      </c>
      <c r="H404" s="223">
        <v>4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40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209</v>
      </c>
      <c r="AT404" s="231" t="s">
        <v>171</v>
      </c>
      <c r="AU404" s="231" t="s">
        <v>85</v>
      </c>
      <c r="AY404" s="17" t="s">
        <v>169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83</v>
      </c>
      <c r="BK404" s="232">
        <f>ROUND(I404*H404,2)</f>
        <v>0</v>
      </c>
      <c r="BL404" s="17" t="s">
        <v>209</v>
      </c>
      <c r="BM404" s="231" t="s">
        <v>1104</v>
      </c>
    </row>
    <row r="405" spans="1:51" s="13" customFormat="1" ht="12">
      <c r="A405" s="13"/>
      <c r="B405" s="233"/>
      <c r="C405" s="234"/>
      <c r="D405" s="235" t="s">
        <v>176</v>
      </c>
      <c r="E405" s="236" t="s">
        <v>1</v>
      </c>
      <c r="F405" s="237" t="s">
        <v>175</v>
      </c>
      <c r="G405" s="234"/>
      <c r="H405" s="238">
        <v>4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176</v>
      </c>
      <c r="AU405" s="244" t="s">
        <v>85</v>
      </c>
      <c r="AV405" s="13" t="s">
        <v>85</v>
      </c>
      <c r="AW405" s="13" t="s">
        <v>31</v>
      </c>
      <c r="AX405" s="13" t="s">
        <v>75</v>
      </c>
      <c r="AY405" s="244" t="s">
        <v>169</v>
      </c>
    </row>
    <row r="406" spans="1:51" s="14" customFormat="1" ht="12">
      <c r="A406" s="14"/>
      <c r="B406" s="245"/>
      <c r="C406" s="246"/>
      <c r="D406" s="235" t="s">
        <v>176</v>
      </c>
      <c r="E406" s="247" t="s">
        <v>1</v>
      </c>
      <c r="F406" s="248" t="s">
        <v>178</v>
      </c>
      <c r="G406" s="246"/>
      <c r="H406" s="249">
        <v>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176</v>
      </c>
      <c r="AU406" s="255" t="s">
        <v>85</v>
      </c>
      <c r="AV406" s="14" t="s">
        <v>175</v>
      </c>
      <c r="AW406" s="14" t="s">
        <v>31</v>
      </c>
      <c r="AX406" s="14" t="s">
        <v>83</v>
      </c>
      <c r="AY406" s="255" t="s">
        <v>169</v>
      </c>
    </row>
    <row r="407" spans="1:63" s="12" customFormat="1" ht="22.8" customHeight="1">
      <c r="A407" s="12"/>
      <c r="B407" s="203"/>
      <c r="C407" s="204"/>
      <c r="D407" s="205" t="s">
        <v>74</v>
      </c>
      <c r="E407" s="217" t="s">
        <v>4431</v>
      </c>
      <c r="F407" s="217" t="s">
        <v>4432</v>
      </c>
      <c r="G407" s="204"/>
      <c r="H407" s="204"/>
      <c r="I407" s="207"/>
      <c r="J407" s="218">
        <f>BK407</f>
        <v>0</v>
      </c>
      <c r="K407" s="204"/>
      <c r="L407" s="209"/>
      <c r="M407" s="210"/>
      <c r="N407" s="211"/>
      <c r="O407" s="211"/>
      <c r="P407" s="212">
        <f>SUM(P408:P410)</f>
        <v>0</v>
      </c>
      <c r="Q407" s="211"/>
      <c r="R407" s="212">
        <f>SUM(R408:R410)</f>
        <v>0</v>
      </c>
      <c r="S407" s="211"/>
      <c r="T407" s="213">
        <f>SUM(T408:T410)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4" t="s">
        <v>85</v>
      </c>
      <c r="AT407" s="215" t="s">
        <v>74</v>
      </c>
      <c r="AU407" s="215" t="s">
        <v>83</v>
      </c>
      <c r="AY407" s="214" t="s">
        <v>169</v>
      </c>
      <c r="BK407" s="216">
        <f>SUM(BK408:BK410)</f>
        <v>0</v>
      </c>
    </row>
    <row r="408" spans="1:65" s="2" customFormat="1" ht="21.75" customHeight="1">
      <c r="A408" s="38"/>
      <c r="B408" s="39"/>
      <c r="C408" s="219" t="s">
        <v>1107</v>
      </c>
      <c r="D408" s="219" t="s">
        <v>171</v>
      </c>
      <c r="E408" s="220" t="s">
        <v>4433</v>
      </c>
      <c r="F408" s="221" t="s">
        <v>4434</v>
      </c>
      <c r="G408" s="222" t="s">
        <v>3036</v>
      </c>
      <c r="H408" s="223">
        <v>794</v>
      </c>
      <c r="I408" s="224"/>
      <c r="J408" s="225">
        <f>ROUND(I408*H408,2)</f>
        <v>0</v>
      </c>
      <c r="K408" s="226"/>
      <c r="L408" s="44"/>
      <c r="M408" s="227" t="s">
        <v>1</v>
      </c>
      <c r="N408" s="228" t="s">
        <v>40</v>
      </c>
      <c r="O408" s="91"/>
      <c r="P408" s="229">
        <f>O408*H408</f>
        <v>0</v>
      </c>
      <c r="Q408" s="229">
        <v>0</v>
      </c>
      <c r="R408" s="229">
        <f>Q408*H408</f>
        <v>0</v>
      </c>
      <c r="S408" s="229">
        <v>0</v>
      </c>
      <c r="T408" s="23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1" t="s">
        <v>209</v>
      </c>
      <c r="AT408" s="231" t="s">
        <v>171</v>
      </c>
      <c r="AU408" s="231" t="s">
        <v>85</v>
      </c>
      <c r="AY408" s="17" t="s">
        <v>169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83</v>
      </c>
      <c r="BK408" s="232">
        <f>ROUND(I408*H408,2)</f>
        <v>0</v>
      </c>
      <c r="BL408" s="17" t="s">
        <v>209</v>
      </c>
      <c r="BM408" s="231" t="s">
        <v>1110</v>
      </c>
    </row>
    <row r="409" spans="1:51" s="13" customFormat="1" ht="12">
      <c r="A409" s="13"/>
      <c r="B409" s="233"/>
      <c r="C409" s="234"/>
      <c r="D409" s="235" t="s">
        <v>176</v>
      </c>
      <c r="E409" s="236" t="s">
        <v>1</v>
      </c>
      <c r="F409" s="237" t="s">
        <v>4435</v>
      </c>
      <c r="G409" s="234"/>
      <c r="H409" s="238">
        <v>794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176</v>
      </c>
      <c r="AU409" s="244" t="s">
        <v>85</v>
      </c>
      <c r="AV409" s="13" t="s">
        <v>85</v>
      </c>
      <c r="AW409" s="13" t="s">
        <v>31</v>
      </c>
      <c r="AX409" s="13" t="s">
        <v>75</v>
      </c>
      <c r="AY409" s="244" t="s">
        <v>169</v>
      </c>
    </row>
    <row r="410" spans="1:51" s="14" customFormat="1" ht="12">
      <c r="A410" s="14"/>
      <c r="B410" s="245"/>
      <c r="C410" s="246"/>
      <c r="D410" s="235" t="s">
        <v>176</v>
      </c>
      <c r="E410" s="247" t="s">
        <v>1</v>
      </c>
      <c r="F410" s="248" t="s">
        <v>178</v>
      </c>
      <c r="G410" s="246"/>
      <c r="H410" s="249">
        <v>794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5" t="s">
        <v>176</v>
      </c>
      <c r="AU410" s="255" t="s">
        <v>85</v>
      </c>
      <c r="AV410" s="14" t="s">
        <v>175</v>
      </c>
      <c r="AW410" s="14" t="s">
        <v>31</v>
      </c>
      <c r="AX410" s="14" t="s">
        <v>83</v>
      </c>
      <c r="AY410" s="255" t="s">
        <v>169</v>
      </c>
    </row>
    <row r="411" spans="1:63" s="12" customFormat="1" ht="25.9" customHeight="1">
      <c r="A411" s="12"/>
      <c r="B411" s="203"/>
      <c r="C411" s="204"/>
      <c r="D411" s="205" t="s">
        <v>74</v>
      </c>
      <c r="E411" s="206" t="s">
        <v>4436</v>
      </c>
      <c r="F411" s="206" t="s">
        <v>4437</v>
      </c>
      <c r="G411" s="204"/>
      <c r="H411" s="204"/>
      <c r="I411" s="207"/>
      <c r="J411" s="208">
        <f>BK411</f>
        <v>0</v>
      </c>
      <c r="K411" s="204"/>
      <c r="L411" s="209"/>
      <c r="M411" s="210"/>
      <c r="N411" s="211"/>
      <c r="O411" s="211"/>
      <c r="P411" s="212">
        <f>P412+P414</f>
        <v>0</v>
      </c>
      <c r="Q411" s="211"/>
      <c r="R411" s="212">
        <f>R412+R414</f>
        <v>0</v>
      </c>
      <c r="S411" s="211"/>
      <c r="T411" s="213">
        <f>T412+T414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14" t="s">
        <v>192</v>
      </c>
      <c r="AT411" s="215" t="s">
        <v>74</v>
      </c>
      <c r="AU411" s="215" t="s">
        <v>75</v>
      </c>
      <c r="AY411" s="214" t="s">
        <v>169</v>
      </c>
      <c r="BK411" s="216">
        <f>BK412+BK414</f>
        <v>0</v>
      </c>
    </row>
    <row r="412" spans="1:63" s="12" customFormat="1" ht="22.8" customHeight="1">
      <c r="A412" s="12"/>
      <c r="B412" s="203"/>
      <c r="C412" s="204"/>
      <c r="D412" s="205" t="s">
        <v>74</v>
      </c>
      <c r="E412" s="217" t="s">
        <v>4438</v>
      </c>
      <c r="F412" s="217" t="s">
        <v>4439</v>
      </c>
      <c r="G412" s="204"/>
      <c r="H412" s="204"/>
      <c r="I412" s="207"/>
      <c r="J412" s="218">
        <f>BK412</f>
        <v>0</v>
      </c>
      <c r="K412" s="204"/>
      <c r="L412" s="209"/>
      <c r="M412" s="210"/>
      <c r="N412" s="211"/>
      <c r="O412" s="211"/>
      <c r="P412" s="212">
        <f>P413</f>
        <v>0</v>
      </c>
      <c r="Q412" s="211"/>
      <c r="R412" s="212">
        <f>R413</f>
        <v>0</v>
      </c>
      <c r="S412" s="211"/>
      <c r="T412" s="213">
        <f>T413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4" t="s">
        <v>192</v>
      </c>
      <c r="AT412" s="215" t="s">
        <v>74</v>
      </c>
      <c r="AU412" s="215" t="s">
        <v>83</v>
      </c>
      <c r="AY412" s="214" t="s">
        <v>169</v>
      </c>
      <c r="BK412" s="216">
        <f>BK413</f>
        <v>0</v>
      </c>
    </row>
    <row r="413" spans="1:65" s="2" customFormat="1" ht="16.5" customHeight="1">
      <c r="A413" s="38"/>
      <c r="B413" s="39"/>
      <c r="C413" s="219" t="s">
        <v>809</v>
      </c>
      <c r="D413" s="219" t="s">
        <v>171</v>
      </c>
      <c r="E413" s="220" t="s">
        <v>4440</v>
      </c>
      <c r="F413" s="221" t="s">
        <v>4441</v>
      </c>
      <c r="G413" s="222" t="s">
        <v>2713</v>
      </c>
      <c r="H413" s="223">
        <v>4</v>
      </c>
      <c r="I413" s="224"/>
      <c r="J413" s="225">
        <f>ROUND(I413*H413,2)</f>
        <v>0</v>
      </c>
      <c r="K413" s="226"/>
      <c r="L413" s="44"/>
      <c r="M413" s="227" t="s">
        <v>1</v>
      </c>
      <c r="N413" s="228" t="s">
        <v>40</v>
      </c>
      <c r="O413" s="91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175</v>
      </c>
      <c r="AT413" s="231" t="s">
        <v>171</v>
      </c>
      <c r="AU413" s="231" t="s">
        <v>85</v>
      </c>
      <c r="AY413" s="17" t="s">
        <v>169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83</v>
      </c>
      <c r="BK413" s="232">
        <f>ROUND(I413*H413,2)</f>
        <v>0</v>
      </c>
      <c r="BL413" s="17" t="s">
        <v>175</v>
      </c>
      <c r="BM413" s="231" t="s">
        <v>1131</v>
      </c>
    </row>
    <row r="414" spans="1:63" s="12" customFormat="1" ht="22.8" customHeight="1">
      <c r="A414" s="12"/>
      <c r="B414" s="203"/>
      <c r="C414" s="204"/>
      <c r="D414" s="205" t="s">
        <v>74</v>
      </c>
      <c r="E414" s="217" t="s">
        <v>4442</v>
      </c>
      <c r="F414" s="217" t="s">
        <v>4443</v>
      </c>
      <c r="G414" s="204"/>
      <c r="H414" s="204"/>
      <c r="I414" s="207"/>
      <c r="J414" s="218">
        <f>BK414</f>
        <v>0</v>
      </c>
      <c r="K414" s="204"/>
      <c r="L414" s="209"/>
      <c r="M414" s="210"/>
      <c r="N414" s="211"/>
      <c r="O414" s="211"/>
      <c r="P414" s="212">
        <f>P415</f>
        <v>0</v>
      </c>
      <c r="Q414" s="211"/>
      <c r="R414" s="212">
        <f>R415</f>
        <v>0</v>
      </c>
      <c r="S414" s="211"/>
      <c r="T414" s="213">
        <f>T415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4" t="s">
        <v>192</v>
      </c>
      <c r="AT414" s="215" t="s">
        <v>74</v>
      </c>
      <c r="AU414" s="215" t="s">
        <v>83</v>
      </c>
      <c r="AY414" s="214" t="s">
        <v>169</v>
      </c>
      <c r="BK414" s="216">
        <f>BK415</f>
        <v>0</v>
      </c>
    </row>
    <row r="415" spans="1:65" s="2" customFormat="1" ht="24.15" customHeight="1">
      <c r="A415" s="38"/>
      <c r="B415" s="39"/>
      <c r="C415" s="219" t="s">
        <v>814</v>
      </c>
      <c r="D415" s="219" t="s">
        <v>171</v>
      </c>
      <c r="E415" s="220" t="s">
        <v>4444</v>
      </c>
      <c r="F415" s="221" t="s">
        <v>4445</v>
      </c>
      <c r="G415" s="222" t="s">
        <v>2713</v>
      </c>
      <c r="H415" s="223">
        <v>1</v>
      </c>
      <c r="I415" s="224"/>
      <c r="J415" s="225">
        <f>ROUND(I415*H415,2)</f>
        <v>0</v>
      </c>
      <c r="K415" s="226"/>
      <c r="L415" s="44"/>
      <c r="M415" s="281" t="s">
        <v>1</v>
      </c>
      <c r="N415" s="282" t="s">
        <v>40</v>
      </c>
      <c r="O415" s="283"/>
      <c r="P415" s="284">
        <f>O415*H415</f>
        <v>0</v>
      </c>
      <c r="Q415" s="284">
        <v>0</v>
      </c>
      <c r="R415" s="284">
        <f>Q415*H415</f>
        <v>0</v>
      </c>
      <c r="S415" s="284">
        <v>0</v>
      </c>
      <c r="T415" s="285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4446</v>
      </c>
      <c r="AT415" s="231" t="s">
        <v>171</v>
      </c>
      <c r="AU415" s="231" t="s">
        <v>85</v>
      </c>
      <c r="AY415" s="17" t="s">
        <v>169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83</v>
      </c>
      <c r="BK415" s="232">
        <f>ROUND(I415*H415,2)</f>
        <v>0</v>
      </c>
      <c r="BL415" s="17" t="s">
        <v>4446</v>
      </c>
      <c r="BM415" s="231" t="s">
        <v>4447</v>
      </c>
    </row>
    <row r="416" spans="1:31" s="2" customFormat="1" ht="6.95" customHeight="1">
      <c r="A416" s="38"/>
      <c r="B416" s="66"/>
      <c r="C416" s="67"/>
      <c r="D416" s="67"/>
      <c r="E416" s="67"/>
      <c r="F416" s="67"/>
      <c r="G416" s="67"/>
      <c r="H416" s="67"/>
      <c r="I416" s="67"/>
      <c r="J416" s="67"/>
      <c r="K416" s="67"/>
      <c r="L416" s="44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sheetProtection password="CC35" sheet="1" objects="1" scenarios="1" formatColumns="0" formatRows="0" autoFilter="0"/>
  <autoFilter ref="C134:K415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4448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ROUND((SUM(BE125:BE167)),2)</f>
        <v>0</v>
      </c>
      <c r="G33" s="38"/>
      <c r="H33" s="38"/>
      <c r="I33" s="155">
        <v>0.21</v>
      </c>
      <c r="J33" s="154">
        <f>ROUND(((SUM(BE125:BE167))*I33),2)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ROUND((SUM(BF125:BF167)),2)</f>
        <v>0</v>
      </c>
      <c r="G34" s="38"/>
      <c r="H34" s="38"/>
      <c r="I34" s="155">
        <v>0.12</v>
      </c>
      <c r="J34" s="154">
        <f>ROUND(((SUM(BF125:BF167))*I34),2)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ROUND((SUM(BG125:BG167)),2)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ROUND((SUM(BH125:BH167)),2)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ROUND((SUM(BI125:BI167)),2)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300 - SO 300  Terénní a sadové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4449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4450</v>
      </c>
      <c r="E98" s="182"/>
      <c r="F98" s="182"/>
      <c r="G98" s="182"/>
      <c r="H98" s="182"/>
      <c r="I98" s="182"/>
      <c r="J98" s="183">
        <f>J130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4451</v>
      </c>
      <c r="E99" s="182"/>
      <c r="F99" s="182"/>
      <c r="G99" s="182"/>
      <c r="H99" s="182"/>
      <c r="I99" s="182"/>
      <c r="J99" s="183">
        <f>J135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85"/>
      <c r="C100" s="186"/>
      <c r="D100" s="187" t="s">
        <v>4452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4453</v>
      </c>
      <c r="E101" s="188"/>
      <c r="F101" s="188"/>
      <c r="G101" s="188"/>
      <c r="H101" s="188"/>
      <c r="I101" s="188"/>
      <c r="J101" s="189">
        <f>J144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179"/>
      <c r="C102" s="180"/>
      <c r="D102" s="181" t="s">
        <v>4454</v>
      </c>
      <c r="E102" s="182"/>
      <c r="F102" s="182"/>
      <c r="G102" s="182"/>
      <c r="H102" s="182"/>
      <c r="I102" s="182"/>
      <c r="J102" s="183">
        <f>J150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79"/>
      <c r="C103" s="180"/>
      <c r="D103" s="181" t="s">
        <v>4455</v>
      </c>
      <c r="E103" s="182"/>
      <c r="F103" s="182"/>
      <c r="G103" s="182"/>
      <c r="H103" s="182"/>
      <c r="I103" s="182"/>
      <c r="J103" s="183">
        <f>J156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79"/>
      <c r="C104" s="180"/>
      <c r="D104" s="181" t="s">
        <v>4456</v>
      </c>
      <c r="E104" s="182"/>
      <c r="F104" s="182"/>
      <c r="G104" s="182"/>
      <c r="H104" s="182"/>
      <c r="I104" s="182"/>
      <c r="J104" s="183">
        <f>J158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179"/>
      <c r="C105" s="180"/>
      <c r="D105" s="181" t="s">
        <v>4457</v>
      </c>
      <c r="E105" s="182"/>
      <c r="F105" s="182"/>
      <c r="G105" s="182"/>
      <c r="H105" s="182"/>
      <c r="I105" s="182"/>
      <c r="J105" s="183">
        <f>J160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 hidden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ht="12" hidden="1"/>
    <row r="109" ht="12" hidden="1"/>
    <row r="110" ht="12" hidden="1"/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Revitalizace sportovního areálu Lipky - II. etapa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 xml:space="preserve">300 - SO 300  Terénní a sadové úpravy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Horažďovice</v>
      </c>
      <c r="G119" s="40"/>
      <c r="H119" s="40"/>
      <c r="I119" s="32" t="s">
        <v>22</v>
      </c>
      <c r="J119" s="79" t="str">
        <f>IF(J12="","",J12)</f>
        <v>12. 10. 2023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30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32</v>
      </c>
      <c r="J122" s="36" t="str">
        <f>E24</f>
        <v>Pavel Matoušek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155</v>
      </c>
      <c r="D124" s="194" t="s">
        <v>60</v>
      </c>
      <c r="E124" s="194" t="s">
        <v>56</v>
      </c>
      <c r="F124" s="194" t="s">
        <v>57</v>
      </c>
      <c r="G124" s="194" t="s">
        <v>156</v>
      </c>
      <c r="H124" s="194" t="s">
        <v>157</v>
      </c>
      <c r="I124" s="194" t="s">
        <v>158</v>
      </c>
      <c r="J124" s="195" t="s">
        <v>145</v>
      </c>
      <c r="K124" s="196" t="s">
        <v>159</v>
      </c>
      <c r="L124" s="197"/>
      <c r="M124" s="100" t="s">
        <v>1</v>
      </c>
      <c r="N124" s="101" t="s">
        <v>39</v>
      </c>
      <c r="O124" s="101" t="s">
        <v>160</v>
      </c>
      <c r="P124" s="101" t="s">
        <v>161</v>
      </c>
      <c r="Q124" s="101" t="s">
        <v>162</v>
      </c>
      <c r="R124" s="101" t="s">
        <v>163</v>
      </c>
      <c r="S124" s="101" t="s">
        <v>164</v>
      </c>
      <c r="T124" s="102" t="s">
        <v>165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166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P126+P130+P135+P150+P156+P158+P160</f>
        <v>0</v>
      </c>
      <c r="Q125" s="104"/>
      <c r="R125" s="200">
        <f>R126+R130+R135+R150+R156+R158+R160</f>
        <v>0</v>
      </c>
      <c r="S125" s="104"/>
      <c r="T125" s="201">
        <f>T126+T130+T135+T150+T156+T158+T160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74</v>
      </c>
      <c r="AU125" s="17" t="s">
        <v>147</v>
      </c>
      <c r="BK125" s="202">
        <f>BK126+BK130+BK135+BK150+BK156+BK158+BK160</f>
        <v>0</v>
      </c>
    </row>
    <row r="126" spans="1:63" s="12" customFormat="1" ht="25.9" customHeight="1">
      <c r="A126" s="12"/>
      <c r="B126" s="203"/>
      <c r="C126" s="204"/>
      <c r="D126" s="205" t="s">
        <v>74</v>
      </c>
      <c r="E126" s="206" t="s">
        <v>4458</v>
      </c>
      <c r="F126" s="206" t="s">
        <v>4459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SUM(P127:P129)</f>
        <v>0</v>
      </c>
      <c r="Q126" s="211"/>
      <c r="R126" s="212">
        <f>SUM(R127:R129)</f>
        <v>0</v>
      </c>
      <c r="S126" s="211"/>
      <c r="T126" s="213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83</v>
      </c>
      <c r="AT126" s="215" t="s">
        <v>74</v>
      </c>
      <c r="AU126" s="215" t="s">
        <v>75</v>
      </c>
      <c r="AY126" s="214" t="s">
        <v>169</v>
      </c>
      <c r="BK126" s="216">
        <f>SUM(BK127:BK129)</f>
        <v>0</v>
      </c>
    </row>
    <row r="127" spans="1:65" s="2" customFormat="1" ht="16.5" customHeight="1">
      <c r="A127" s="38"/>
      <c r="B127" s="39"/>
      <c r="C127" s="219" t="s">
        <v>83</v>
      </c>
      <c r="D127" s="219" t="s">
        <v>171</v>
      </c>
      <c r="E127" s="220" t="s">
        <v>4460</v>
      </c>
      <c r="F127" s="221" t="s">
        <v>4461</v>
      </c>
      <c r="G127" s="222" t="s">
        <v>234</v>
      </c>
      <c r="H127" s="223">
        <v>10350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83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85</v>
      </c>
    </row>
    <row r="128" spans="1:65" s="2" customFormat="1" ht="16.5" customHeight="1">
      <c r="A128" s="38"/>
      <c r="B128" s="39"/>
      <c r="C128" s="219" t="s">
        <v>85</v>
      </c>
      <c r="D128" s="219" t="s">
        <v>171</v>
      </c>
      <c r="E128" s="220" t="s">
        <v>4462</v>
      </c>
      <c r="F128" s="221" t="s">
        <v>4463</v>
      </c>
      <c r="G128" s="222" t="s">
        <v>299</v>
      </c>
      <c r="H128" s="223">
        <v>27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83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175</v>
      </c>
    </row>
    <row r="129" spans="1:65" s="2" customFormat="1" ht="16.5" customHeight="1">
      <c r="A129" s="38"/>
      <c r="B129" s="39"/>
      <c r="C129" s="219" t="s">
        <v>181</v>
      </c>
      <c r="D129" s="219" t="s">
        <v>171</v>
      </c>
      <c r="E129" s="220" t="s">
        <v>4464</v>
      </c>
      <c r="F129" s="221" t="s">
        <v>4465</v>
      </c>
      <c r="G129" s="222" t="s">
        <v>299</v>
      </c>
      <c r="H129" s="223">
        <v>7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83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184</v>
      </c>
    </row>
    <row r="130" spans="1:63" s="12" customFormat="1" ht="25.9" customHeight="1">
      <c r="A130" s="12"/>
      <c r="B130" s="203"/>
      <c r="C130" s="204"/>
      <c r="D130" s="205" t="s">
        <v>74</v>
      </c>
      <c r="E130" s="206" t="s">
        <v>4466</v>
      </c>
      <c r="F130" s="206" t="s">
        <v>4467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SUM(P131:P134)</f>
        <v>0</v>
      </c>
      <c r="Q130" s="211"/>
      <c r="R130" s="212">
        <f>SUM(R131:R134)</f>
        <v>0</v>
      </c>
      <c r="S130" s="211"/>
      <c r="T130" s="213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83</v>
      </c>
      <c r="AT130" s="215" t="s">
        <v>74</v>
      </c>
      <c r="AU130" s="215" t="s">
        <v>75</v>
      </c>
      <c r="AY130" s="214" t="s">
        <v>169</v>
      </c>
      <c r="BK130" s="216">
        <f>SUM(BK131:BK134)</f>
        <v>0</v>
      </c>
    </row>
    <row r="131" spans="1:65" s="2" customFormat="1" ht="16.5" customHeight="1">
      <c r="A131" s="38"/>
      <c r="B131" s="39"/>
      <c r="C131" s="219" t="s">
        <v>175</v>
      </c>
      <c r="D131" s="219" t="s">
        <v>171</v>
      </c>
      <c r="E131" s="220" t="s">
        <v>4468</v>
      </c>
      <c r="F131" s="221" t="s">
        <v>4469</v>
      </c>
      <c r="G131" s="222" t="s">
        <v>299</v>
      </c>
      <c r="H131" s="223">
        <v>54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83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190</v>
      </c>
    </row>
    <row r="132" spans="1:65" s="2" customFormat="1" ht="16.5" customHeight="1">
      <c r="A132" s="38"/>
      <c r="B132" s="39"/>
      <c r="C132" s="219" t="s">
        <v>192</v>
      </c>
      <c r="D132" s="219" t="s">
        <v>171</v>
      </c>
      <c r="E132" s="220" t="s">
        <v>4470</v>
      </c>
      <c r="F132" s="221" t="s">
        <v>4471</v>
      </c>
      <c r="G132" s="222" t="s">
        <v>174</v>
      </c>
      <c r="H132" s="223">
        <v>98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83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195</v>
      </c>
    </row>
    <row r="133" spans="1:65" s="2" customFormat="1" ht="16.5" customHeight="1">
      <c r="A133" s="38"/>
      <c r="B133" s="39"/>
      <c r="C133" s="219" t="s">
        <v>184</v>
      </c>
      <c r="D133" s="219" t="s">
        <v>171</v>
      </c>
      <c r="E133" s="220" t="s">
        <v>4472</v>
      </c>
      <c r="F133" s="221" t="s">
        <v>4473</v>
      </c>
      <c r="G133" s="222" t="s">
        <v>174</v>
      </c>
      <c r="H133" s="223">
        <v>135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175</v>
      </c>
      <c r="AT133" s="231" t="s">
        <v>171</v>
      </c>
      <c r="AU133" s="231" t="s">
        <v>83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8</v>
      </c>
    </row>
    <row r="134" spans="1:65" s="2" customFormat="1" ht="16.5" customHeight="1">
      <c r="A134" s="38"/>
      <c r="B134" s="39"/>
      <c r="C134" s="219" t="s">
        <v>201</v>
      </c>
      <c r="D134" s="219" t="s">
        <v>171</v>
      </c>
      <c r="E134" s="220" t="s">
        <v>4474</v>
      </c>
      <c r="F134" s="221" t="s">
        <v>4475</v>
      </c>
      <c r="G134" s="222" t="s">
        <v>299</v>
      </c>
      <c r="H134" s="223">
        <v>27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83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204</v>
      </c>
    </row>
    <row r="135" spans="1:63" s="12" customFormat="1" ht="25.9" customHeight="1">
      <c r="A135" s="12"/>
      <c r="B135" s="203"/>
      <c r="C135" s="204"/>
      <c r="D135" s="205" t="s">
        <v>74</v>
      </c>
      <c r="E135" s="206" t="s">
        <v>4476</v>
      </c>
      <c r="F135" s="206" t="s">
        <v>4477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P136+SUM(P137:P139)+P144</f>
        <v>0</v>
      </c>
      <c r="Q135" s="211"/>
      <c r="R135" s="212">
        <f>R136+SUM(R137:R139)+R144</f>
        <v>0</v>
      </c>
      <c r="S135" s="211"/>
      <c r="T135" s="213">
        <f>T136+SUM(T137:T139)+T144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83</v>
      </c>
      <c r="AT135" s="215" t="s">
        <v>74</v>
      </c>
      <c r="AU135" s="215" t="s">
        <v>75</v>
      </c>
      <c r="AY135" s="214" t="s">
        <v>169</v>
      </c>
      <c r="BK135" s="216">
        <f>BK136+SUM(BK137:BK139)+BK144</f>
        <v>0</v>
      </c>
    </row>
    <row r="136" spans="1:65" s="2" customFormat="1" ht="16.5" customHeight="1">
      <c r="A136" s="38"/>
      <c r="B136" s="39"/>
      <c r="C136" s="219" t="s">
        <v>190</v>
      </c>
      <c r="D136" s="219" t="s">
        <v>171</v>
      </c>
      <c r="E136" s="220" t="s">
        <v>4478</v>
      </c>
      <c r="F136" s="221" t="s">
        <v>4479</v>
      </c>
      <c r="G136" s="222" t="s">
        <v>413</v>
      </c>
      <c r="H136" s="223">
        <v>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83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209</v>
      </c>
    </row>
    <row r="137" spans="1:65" s="2" customFormat="1" ht="24.15" customHeight="1">
      <c r="A137" s="38"/>
      <c r="B137" s="39"/>
      <c r="C137" s="219" t="s">
        <v>186</v>
      </c>
      <c r="D137" s="219" t="s">
        <v>171</v>
      </c>
      <c r="E137" s="220" t="s">
        <v>4480</v>
      </c>
      <c r="F137" s="221" t="s">
        <v>4481</v>
      </c>
      <c r="G137" s="222" t="s">
        <v>413</v>
      </c>
      <c r="H137" s="223">
        <v>3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175</v>
      </c>
      <c r="AT137" s="231" t="s">
        <v>171</v>
      </c>
      <c r="AU137" s="231" t="s">
        <v>83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213</v>
      </c>
    </row>
    <row r="138" spans="1:65" s="2" customFormat="1" ht="37.8" customHeight="1">
      <c r="A138" s="38"/>
      <c r="B138" s="39"/>
      <c r="C138" s="219" t="s">
        <v>195</v>
      </c>
      <c r="D138" s="219" t="s">
        <v>171</v>
      </c>
      <c r="E138" s="220" t="s">
        <v>4482</v>
      </c>
      <c r="F138" s="221" t="s">
        <v>4483</v>
      </c>
      <c r="G138" s="222" t="s">
        <v>413</v>
      </c>
      <c r="H138" s="223">
        <v>18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83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218</v>
      </c>
    </row>
    <row r="139" spans="1:63" s="12" customFormat="1" ht="22.8" customHeight="1">
      <c r="A139" s="12"/>
      <c r="B139" s="203"/>
      <c r="C139" s="204"/>
      <c r="D139" s="205" t="s">
        <v>74</v>
      </c>
      <c r="E139" s="217" t="s">
        <v>4484</v>
      </c>
      <c r="F139" s="217" t="s">
        <v>4485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SUM(P140:P143)</f>
        <v>0</v>
      </c>
      <c r="Q139" s="211"/>
      <c r="R139" s="212">
        <f>SUM(R140:R143)</f>
        <v>0</v>
      </c>
      <c r="S139" s="211"/>
      <c r="T139" s="213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83</v>
      </c>
      <c r="AT139" s="215" t="s">
        <v>74</v>
      </c>
      <c r="AU139" s="215" t="s">
        <v>83</v>
      </c>
      <c r="AY139" s="214" t="s">
        <v>169</v>
      </c>
      <c r="BK139" s="216">
        <f>SUM(BK140:BK143)</f>
        <v>0</v>
      </c>
    </row>
    <row r="140" spans="1:65" s="2" customFormat="1" ht="16.5" customHeight="1">
      <c r="A140" s="38"/>
      <c r="B140" s="39"/>
      <c r="C140" s="269" t="s">
        <v>221</v>
      </c>
      <c r="D140" s="269" t="s">
        <v>811</v>
      </c>
      <c r="E140" s="270" t="s">
        <v>4486</v>
      </c>
      <c r="F140" s="271" t="s">
        <v>4487</v>
      </c>
      <c r="G140" s="272" t="s">
        <v>413</v>
      </c>
      <c r="H140" s="273">
        <v>7</v>
      </c>
      <c r="I140" s="274"/>
      <c r="J140" s="275">
        <f>ROUND(I140*H140,2)</f>
        <v>0</v>
      </c>
      <c r="K140" s="276"/>
      <c r="L140" s="277"/>
      <c r="M140" s="278" t="s">
        <v>1</v>
      </c>
      <c r="N140" s="279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190</v>
      </c>
      <c r="AT140" s="231" t="s">
        <v>811</v>
      </c>
      <c r="AU140" s="231" t="s">
        <v>85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224</v>
      </c>
    </row>
    <row r="141" spans="1:65" s="2" customFormat="1" ht="16.5" customHeight="1">
      <c r="A141" s="38"/>
      <c r="B141" s="39"/>
      <c r="C141" s="269" t="s">
        <v>8</v>
      </c>
      <c r="D141" s="269" t="s">
        <v>811</v>
      </c>
      <c r="E141" s="270" t="s">
        <v>4488</v>
      </c>
      <c r="F141" s="271" t="s">
        <v>4489</v>
      </c>
      <c r="G141" s="272" t="s">
        <v>413</v>
      </c>
      <c r="H141" s="273">
        <v>1</v>
      </c>
      <c r="I141" s="274"/>
      <c r="J141" s="275">
        <f>ROUND(I141*H141,2)</f>
        <v>0</v>
      </c>
      <c r="K141" s="276"/>
      <c r="L141" s="277"/>
      <c r="M141" s="278" t="s">
        <v>1</v>
      </c>
      <c r="N141" s="279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190</v>
      </c>
      <c r="AT141" s="231" t="s">
        <v>811</v>
      </c>
      <c r="AU141" s="231" t="s">
        <v>85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230</v>
      </c>
    </row>
    <row r="142" spans="1:65" s="2" customFormat="1" ht="16.5" customHeight="1">
      <c r="A142" s="38"/>
      <c r="B142" s="39"/>
      <c r="C142" s="269" t="s">
        <v>231</v>
      </c>
      <c r="D142" s="269" t="s">
        <v>811</v>
      </c>
      <c r="E142" s="270" t="s">
        <v>4490</v>
      </c>
      <c r="F142" s="271" t="s">
        <v>4491</v>
      </c>
      <c r="G142" s="272" t="s">
        <v>413</v>
      </c>
      <c r="H142" s="273">
        <v>4</v>
      </c>
      <c r="I142" s="274"/>
      <c r="J142" s="275">
        <f>ROUND(I142*H142,2)</f>
        <v>0</v>
      </c>
      <c r="K142" s="276"/>
      <c r="L142" s="277"/>
      <c r="M142" s="278" t="s">
        <v>1</v>
      </c>
      <c r="N142" s="279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190</v>
      </c>
      <c r="AT142" s="231" t="s">
        <v>811</v>
      </c>
      <c r="AU142" s="231" t="s">
        <v>85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235</v>
      </c>
    </row>
    <row r="143" spans="1:65" s="2" customFormat="1" ht="16.5" customHeight="1">
      <c r="A143" s="38"/>
      <c r="B143" s="39"/>
      <c r="C143" s="269" t="s">
        <v>204</v>
      </c>
      <c r="D143" s="269" t="s">
        <v>811</v>
      </c>
      <c r="E143" s="270" t="s">
        <v>4492</v>
      </c>
      <c r="F143" s="271" t="s">
        <v>4493</v>
      </c>
      <c r="G143" s="272" t="s">
        <v>413</v>
      </c>
      <c r="H143" s="273">
        <v>9</v>
      </c>
      <c r="I143" s="274"/>
      <c r="J143" s="275">
        <f>ROUND(I143*H143,2)</f>
        <v>0</v>
      </c>
      <c r="K143" s="276"/>
      <c r="L143" s="277"/>
      <c r="M143" s="278" t="s">
        <v>1</v>
      </c>
      <c r="N143" s="279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190</v>
      </c>
      <c r="AT143" s="231" t="s">
        <v>811</v>
      </c>
      <c r="AU143" s="231" t="s">
        <v>85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239</v>
      </c>
    </row>
    <row r="144" spans="1:63" s="12" customFormat="1" ht="22.8" customHeight="1">
      <c r="A144" s="12"/>
      <c r="B144" s="203"/>
      <c r="C144" s="204"/>
      <c r="D144" s="205" t="s">
        <v>74</v>
      </c>
      <c r="E144" s="217" t="s">
        <v>4494</v>
      </c>
      <c r="F144" s="217" t="s">
        <v>4495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SUM(P145:P149)</f>
        <v>0</v>
      </c>
      <c r="Q144" s="211"/>
      <c r="R144" s="212">
        <f>SUM(R145:R149)</f>
        <v>0</v>
      </c>
      <c r="S144" s="211"/>
      <c r="T144" s="213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83</v>
      </c>
      <c r="AT144" s="215" t="s">
        <v>74</v>
      </c>
      <c r="AU144" s="215" t="s">
        <v>83</v>
      </c>
      <c r="AY144" s="214" t="s">
        <v>169</v>
      </c>
      <c r="BK144" s="216">
        <f>SUM(BK145:BK149)</f>
        <v>0</v>
      </c>
    </row>
    <row r="145" spans="1:65" s="2" customFormat="1" ht="16.5" customHeight="1">
      <c r="A145" s="38"/>
      <c r="B145" s="39"/>
      <c r="C145" s="269" t="s">
        <v>240</v>
      </c>
      <c r="D145" s="269" t="s">
        <v>811</v>
      </c>
      <c r="E145" s="270" t="s">
        <v>4496</v>
      </c>
      <c r="F145" s="271" t="s">
        <v>4497</v>
      </c>
      <c r="G145" s="272" t="s">
        <v>413</v>
      </c>
      <c r="H145" s="273">
        <v>2</v>
      </c>
      <c r="I145" s="274"/>
      <c r="J145" s="275">
        <f>ROUND(I145*H145,2)</f>
        <v>0</v>
      </c>
      <c r="K145" s="276"/>
      <c r="L145" s="277"/>
      <c r="M145" s="278" t="s">
        <v>1</v>
      </c>
      <c r="N145" s="279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190</v>
      </c>
      <c r="AT145" s="231" t="s">
        <v>811</v>
      </c>
      <c r="AU145" s="231" t="s">
        <v>85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243</v>
      </c>
    </row>
    <row r="146" spans="1:65" s="2" customFormat="1" ht="16.5" customHeight="1">
      <c r="A146" s="38"/>
      <c r="B146" s="39"/>
      <c r="C146" s="269" t="s">
        <v>209</v>
      </c>
      <c r="D146" s="269" t="s">
        <v>811</v>
      </c>
      <c r="E146" s="270" t="s">
        <v>4498</v>
      </c>
      <c r="F146" s="271" t="s">
        <v>4499</v>
      </c>
      <c r="G146" s="272" t="s">
        <v>413</v>
      </c>
      <c r="H146" s="273">
        <v>1</v>
      </c>
      <c r="I146" s="274"/>
      <c r="J146" s="275">
        <f>ROUND(I146*H146,2)</f>
        <v>0</v>
      </c>
      <c r="K146" s="276"/>
      <c r="L146" s="277"/>
      <c r="M146" s="278" t="s">
        <v>1</v>
      </c>
      <c r="N146" s="279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190</v>
      </c>
      <c r="AT146" s="231" t="s">
        <v>811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246</v>
      </c>
    </row>
    <row r="147" spans="1:65" s="2" customFormat="1" ht="16.5" customHeight="1">
      <c r="A147" s="38"/>
      <c r="B147" s="39"/>
      <c r="C147" s="269" t="s">
        <v>250</v>
      </c>
      <c r="D147" s="269" t="s">
        <v>811</v>
      </c>
      <c r="E147" s="270" t="s">
        <v>4500</v>
      </c>
      <c r="F147" s="271" t="s">
        <v>4501</v>
      </c>
      <c r="G147" s="272" t="s">
        <v>413</v>
      </c>
      <c r="H147" s="273">
        <v>1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190</v>
      </c>
      <c r="AT147" s="231" t="s">
        <v>811</v>
      </c>
      <c r="AU147" s="231" t="s">
        <v>85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253</v>
      </c>
    </row>
    <row r="148" spans="1:65" s="2" customFormat="1" ht="16.5" customHeight="1">
      <c r="A148" s="38"/>
      <c r="B148" s="39"/>
      <c r="C148" s="269" t="s">
        <v>213</v>
      </c>
      <c r="D148" s="269" t="s">
        <v>811</v>
      </c>
      <c r="E148" s="270" t="s">
        <v>4502</v>
      </c>
      <c r="F148" s="271" t="s">
        <v>4503</v>
      </c>
      <c r="G148" s="272" t="s">
        <v>413</v>
      </c>
      <c r="H148" s="273">
        <v>1</v>
      </c>
      <c r="I148" s="274"/>
      <c r="J148" s="275">
        <f>ROUND(I148*H148,2)</f>
        <v>0</v>
      </c>
      <c r="K148" s="276"/>
      <c r="L148" s="277"/>
      <c r="M148" s="278" t="s">
        <v>1</v>
      </c>
      <c r="N148" s="279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190</v>
      </c>
      <c r="AT148" s="231" t="s">
        <v>811</v>
      </c>
      <c r="AU148" s="231" t="s">
        <v>85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175</v>
      </c>
      <c r="BM148" s="231" t="s">
        <v>258</v>
      </c>
    </row>
    <row r="149" spans="1:65" s="2" customFormat="1" ht="16.5" customHeight="1">
      <c r="A149" s="38"/>
      <c r="B149" s="39"/>
      <c r="C149" s="219" t="s">
        <v>262</v>
      </c>
      <c r="D149" s="219" t="s">
        <v>171</v>
      </c>
      <c r="E149" s="220" t="s">
        <v>4504</v>
      </c>
      <c r="F149" s="221" t="s">
        <v>4505</v>
      </c>
      <c r="G149" s="222" t="s">
        <v>413</v>
      </c>
      <c r="H149" s="223">
        <v>12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175</v>
      </c>
      <c r="AT149" s="231" t="s">
        <v>171</v>
      </c>
      <c r="AU149" s="231" t="s">
        <v>85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265</v>
      </c>
    </row>
    <row r="150" spans="1:63" s="12" customFormat="1" ht="25.9" customHeight="1">
      <c r="A150" s="12"/>
      <c r="B150" s="203"/>
      <c r="C150" s="204"/>
      <c r="D150" s="205" t="s">
        <v>74</v>
      </c>
      <c r="E150" s="206" t="s">
        <v>4506</v>
      </c>
      <c r="F150" s="206" t="s">
        <v>4507</v>
      </c>
      <c r="G150" s="204"/>
      <c r="H150" s="204"/>
      <c r="I150" s="207"/>
      <c r="J150" s="208">
        <f>BK150</f>
        <v>0</v>
      </c>
      <c r="K150" s="204"/>
      <c r="L150" s="209"/>
      <c r="M150" s="210"/>
      <c r="N150" s="211"/>
      <c r="O150" s="211"/>
      <c r="P150" s="212">
        <f>SUM(P151:P155)</f>
        <v>0</v>
      </c>
      <c r="Q150" s="211"/>
      <c r="R150" s="212">
        <f>SUM(R151:R155)</f>
        <v>0</v>
      </c>
      <c r="S150" s="211"/>
      <c r="T150" s="213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83</v>
      </c>
      <c r="AT150" s="215" t="s">
        <v>74</v>
      </c>
      <c r="AU150" s="215" t="s">
        <v>75</v>
      </c>
      <c r="AY150" s="214" t="s">
        <v>169</v>
      </c>
      <c r="BK150" s="216">
        <f>SUM(BK151:BK155)</f>
        <v>0</v>
      </c>
    </row>
    <row r="151" spans="1:65" s="2" customFormat="1" ht="44.25" customHeight="1">
      <c r="A151" s="38"/>
      <c r="B151" s="39"/>
      <c r="C151" s="219" t="s">
        <v>218</v>
      </c>
      <c r="D151" s="219" t="s">
        <v>171</v>
      </c>
      <c r="E151" s="220" t="s">
        <v>4508</v>
      </c>
      <c r="F151" s="221" t="s">
        <v>4509</v>
      </c>
      <c r="G151" s="222" t="s">
        <v>234</v>
      </c>
      <c r="H151" s="223">
        <v>230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83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269</v>
      </c>
    </row>
    <row r="152" spans="1:65" s="2" customFormat="1" ht="24.15" customHeight="1">
      <c r="A152" s="38"/>
      <c r="B152" s="39"/>
      <c r="C152" s="219" t="s">
        <v>7</v>
      </c>
      <c r="D152" s="219" t="s">
        <v>171</v>
      </c>
      <c r="E152" s="220" t="s">
        <v>4510</v>
      </c>
      <c r="F152" s="221" t="s">
        <v>4511</v>
      </c>
      <c r="G152" s="222" t="s">
        <v>234</v>
      </c>
      <c r="H152" s="223">
        <v>450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83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275</v>
      </c>
    </row>
    <row r="153" spans="1:65" s="2" customFormat="1" ht="24.15" customHeight="1">
      <c r="A153" s="38"/>
      <c r="B153" s="39"/>
      <c r="C153" s="219" t="s">
        <v>224</v>
      </c>
      <c r="D153" s="219" t="s">
        <v>171</v>
      </c>
      <c r="E153" s="220" t="s">
        <v>4512</v>
      </c>
      <c r="F153" s="221" t="s">
        <v>4513</v>
      </c>
      <c r="G153" s="222" t="s">
        <v>199</v>
      </c>
      <c r="H153" s="223">
        <v>230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83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279</v>
      </c>
    </row>
    <row r="154" spans="1:65" s="2" customFormat="1" ht="37.8" customHeight="1">
      <c r="A154" s="38"/>
      <c r="B154" s="39"/>
      <c r="C154" s="219" t="s">
        <v>281</v>
      </c>
      <c r="D154" s="219" t="s">
        <v>171</v>
      </c>
      <c r="E154" s="220" t="s">
        <v>4514</v>
      </c>
      <c r="F154" s="221" t="s">
        <v>3616</v>
      </c>
      <c r="G154" s="222" t="s">
        <v>234</v>
      </c>
      <c r="H154" s="223">
        <v>2563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175</v>
      </c>
      <c r="AT154" s="231" t="s">
        <v>171</v>
      </c>
      <c r="AU154" s="231" t="s">
        <v>83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284</v>
      </c>
    </row>
    <row r="155" spans="1:65" s="2" customFormat="1" ht="21.75" customHeight="1">
      <c r="A155" s="38"/>
      <c r="B155" s="39"/>
      <c r="C155" s="219" t="s">
        <v>230</v>
      </c>
      <c r="D155" s="219" t="s">
        <v>171</v>
      </c>
      <c r="E155" s="220" t="s">
        <v>4515</v>
      </c>
      <c r="F155" s="221" t="s">
        <v>4516</v>
      </c>
      <c r="G155" s="222" t="s">
        <v>234</v>
      </c>
      <c r="H155" s="223">
        <v>1035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175</v>
      </c>
      <c r="AT155" s="231" t="s">
        <v>171</v>
      </c>
      <c r="AU155" s="231" t="s">
        <v>83</v>
      </c>
      <c r="AY155" s="17" t="s">
        <v>169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175</v>
      </c>
      <c r="BM155" s="231" t="s">
        <v>288</v>
      </c>
    </row>
    <row r="156" spans="1:63" s="12" customFormat="1" ht="25.9" customHeight="1">
      <c r="A156" s="12"/>
      <c r="B156" s="203"/>
      <c r="C156" s="204"/>
      <c r="D156" s="205" t="s">
        <v>74</v>
      </c>
      <c r="E156" s="206" t="s">
        <v>4517</v>
      </c>
      <c r="F156" s="206" t="s">
        <v>4518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P157</f>
        <v>0</v>
      </c>
      <c r="Q156" s="211"/>
      <c r="R156" s="212">
        <f>R157</f>
        <v>0</v>
      </c>
      <c r="S156" s="211"/>
      <c r="T156" s="213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83</v>
      </c>
      <c r="AT156" s="215" t="s">
        <v>74</v>
      </c>
      <c r="AU156" s="215" t="s">
        <v>75</v>
      </c>
      <c r="AY156" s="214" t="s">
        <v>169</v>
      </c>
      <c r="BK156" s="216">
        <f>BK157</f>
        <v>0</v>
      </c>
    </row>
    <row r="157" spans="1:65" s="2" customFormat="1" ht="21.75" customHeight="1">
      <c r="A157" s="38"/>
      <c r="B157" s="39"/>
      <c r="C157" s="219" t="s">
        <v>292</v>
      </c>
      <c r="D157" s="219" t="s">
        <v>171</v>
      </c>
      <c r="E157" s="220" t="s">
        <v>4519</v>
      </c>
      <c r="F157" s="221" t="s">
        <v>4520</v>
      </c>
      <c r="G157" s="222" t="s">
        <v>234</v>
      </c>
      <c r="H157" s="223">
        <v>470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175</v>
      </c>
      <c r="AT157" s="231" t="s">
        <v>171</v>
      </c>
      <c r="AU157" s="231" t="s">
        <v>83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175</v>
      </c>
      <c r="BM157" s="231" t="s">
        <v>295</v>
      </c>
    </row>
    <row r="158" spans="1:63" s="12" customFormat="1" ht="25.9" customHeight="1">
      <c r="A158" s="12"/>
      <c r="B158" s="203"/>
      <c r="C158" s="204"/>
      <c r="D158" s="205" t="s">
        <v>74</v>
      </c>
      <c r="E158" s="206" t="s">
        <v>4521</v>
      </c>
      <c r="F158" s="206" t="s">
        <v>4522</v>
      </c>
      <c r="G158" s="204"/>
      <c r="H158" s="204"/>
      <c r="I158" s="207"/>
      <c r="J158" s="208">
        <f>BK158</f>
        <v>0</v>
      </c>
      <c r="K158" s="204"/>
      <c r="L158" s="209"/>
      <c r="M158" s="210"/>
      <c r="N158" s="211"/>
      <c r="O158" s="211"/>
      <c r="P158" s="212">
        <f>P159</f>
        <v>0</v>
      </c>
      <c r="Q158" s="211"/>
      <c r="R158" s="212">
        <f>R159</f>
        <v>0</v>
      </c>
      <c r="S158" s="211"/>
      <c r="T158" s="213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83</v>
      </c>
      <c r="AT158" s="215" t="s">
        <v>74</v>
      </c>
      <c r="AU158" s="215" t="s">
        <v>75</v>
      </c>
      <c r="AY158" s="214" t="s">
        <v>169</v>
      </c>
      <c r="BK158" s="216">
        <f>BK159</f>
        <v>0</v>
      </c>
    </row>
    <row r="159" spans="1:65" s="2" customFormat="1" ht="16.5" customHeight="1">
      <c r="A159" s="38"/>
      <c r="B159" s="39"/>
      <c r="C159" s="219" t="s">
        <v>235</v>
      </c>
      <c r="D159" s="219" t="s">
        <v>171</v>
      </c>
      <c r="E159" s="220" t="s">
        <v>4523</v>
      </c>
      <c r="F159" s="221" t="s">
        <v>4524</v>
      </c>
      <c r="G159" s="222" t="s">
        <v>234</v>
      </c>
      <c r="H159" s="223">
        <v>410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175</v>
      </c>
      <c r="AT159" s="231" t="s">
        <v>171</v>
      </c>
      <c r="AU159" s="231" t="s">
        <v>83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300</v>
      </c>
    </row>
    <row r="160" spans="1:63" s="12" customFormat="1" ht="25.9" customHeight="1">
      <c r="A160" s="12"/>
      <c r="B160" s="203"/>
      <c r="C160" s="204"/>
      <c r="D160" s="205" t="s">
        <v>74</v>
      </c>
      <c r="E160" s="206" t="s">
        <v>4525</v>
      </c>
      <c r="F160" s="206" t="s">
        <v>4526</v>
      </c>
      <c r="G160" s="204"/>
      <c r="H160" s="204"/>
      <c r="I160" s="207"/>
      <c r="J160" s="208">
        <f>BK160</f>
        <v>0</v>
      </c>
      <c r="K160" s="204"/>
      <c r="L160" s="209"/>
      <c r="M160" s="210"/>
      <c r="N160" s="211"/>
      <c r="O160" s="211"/>
      <c r="P160" s="212">
        <f>SUM(P161:P167)</f>
        <v>0</v>
      </c>
      <c r="Q160" s="211"/>
      <c r="R160" s="212">
        <f>SUM(R161:R167)</f>
        <v>0</v>
      </c>
      <c r="S160" s="211"/>
      <c r="T160" s="213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83</v>
      </c>
      <c r="AT160" s="215" t="s">
        <v>74</v>
      </c>
      <c r="AU160" s="215" t="s">
        <v>75</v>
      </c>
      <c r="AY160" s="214" t="s">
        <v>169</v>
      </c>
      <c r="BK160" s="216">
        <f>SUM(BK161:BK167)</f>
        <v>0</v>
      </c>
    </row>
    <row r="161" spans="1:65" s="2" customFormat="1" ht="16.5" customHeight="1">
      <c r="A161" s="38"/>
      <c r="B161" s="39"/>
      <c r="C161" s="219" t="s">
        <v>303</v>
      </c>
      <c r="D161" s="219" t="s">
        <v>171</v>
      </c>
      <c r="E161" s="220" t="s">
        <v>4527</v>
      </c>
      <c r="F161" s="221" t="s">
        <v>3618</v>
      </c>
      <c r="G161" s="222" t="s">
        <v>234</v>
      </c>
      <c r="H161" s="223">
        <v>2563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175</v>
      </c>
      <c r="AT161" s="231" t="s">
        <v>171</v>
      </c>
      <c r="AU161" s="231" t="s">
        <v>83</v>
      </c>
      <c r="AY161" s="17" t="s">
        <v>169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175</v>
      </c>
      <c r="BM161" s="231" t="s">
        <v>306</v>
      </c>
    </row>
    <row r="162" spans="1:65" s="2" customFormat="1" ht="16.5" customHeight="1">
      <c r="A162" s="38"/>
      <c r="B162" s="39"/>
      <c r="C162" s="219" t="s">
        <v>239</v>
      </c>
      <c r="D162" s="219" t="s">
        <v>171</v>
      </c>
      <c r="E162" s="220" t="s">
        <v>4528</v>
      </c>
      <c r="F162" s="221" t="s">
        <v>4529</v>
      </c>
      <c r="G162" s="222" t="s">
        <v>413</v>
      </c>
      <c r="H162" s="223">
        <v>26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175</v>
      </c>
      <c r="AT162" s="231" t="s">
        <v>171</v>
      </c>
      <c r="AU162" s="231" t="s">
        <v>83</v>
      </c>
      <c r="AY162" s="17" t="s">
        <v>169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175</v>
      </c>
      <c r="BM162" s="231" t="s">
        <v>310</v>
      </c>
    </row>
    <row r="163" spans="1:65" s="2" customFormat="1" ht="16.5" customHeight="1">
      <c r="A163" s="38"/>
      <c r="B163" s="39"/>
      <c r="C163" s="219" t="s">
        <v>312</v>
      </c>
      <c r="D163" s="219" t="s">
        <v>171</v>
      </c>
      <c r="E163" s="220" t="s">
        <v>4530</v>
      </c>
      <c r="F163" s="221" t="s">
        <v>3620</v>
      </c>
      <c r="G163" s="222" t="s">
        <v>234</v>
      </c>
      <c r="H163" s="223">
        <v>3598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83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315</v>
      </c>
    </row>
    <row r="164" spans="1:65" s="2" customFormat="1" ht="16.5" customHeight="1">
      <c r="A164" s="38"/>
      <c r="B164" s="39"/>
      <c r="C164" s="219" t="s">
        <v>243</v>
      </c>
      <c r="D164" s="219" t="s">
        <v>171</v>
      </c>
      <c r="E164" s="220" t="s">
        <v>4531</v>
      </c>
      <c r="F164" s="221" t="s">
        <v>4532</v>
      </c>
      <c r="G164" s="222" t="s">
        <v>234</v>
      </c>
      <c r="H164" s="223">
        <v>3598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83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318</v>
      </c>
    </row>
    <row r="165" spans="1:65" s="2" customFormat="1" ht="16.5" customHeight="1">
      <c r="A165" s="38"/>
      <c r="B165" s="39"/>
      <c r="C165" s="219" t="s">
        <v>331</v>
      </c>
      <c r="D165" s="219" t="s">
        <v>171</v>
      </c>
      <c r="E165" s="220" t="s">
        <v>4533</v>
      </c>
      <c r="F165" s="221" t="s">
        <v>4534</v>
      </c>
      <c r="G165" s="222" t="s">
        <v>234</v>
      </c>
      <c r="H165" s="223">
        <v>925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175</v>
      </c>
      <c r="AT165" s="231" t="s">
        <v>171</v>
      </c>
      <c r="AU165" s="231" t="s">
        <v>83</v>
      </c>
      <c r="AY165" s="17" t="s">
        <v>169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175</v>
      </c>
      <c r="BM165" s="231" t="s">
        <v>334</v>
      </c>
    </row>
    <row r="166" spans="1:65" s="2" customFormat="1" ht="16.5" customHeight="1">
      <c r="A166" s="38"/>
      <c r="B166" s="39"/>
      <c r="C166" s="219" t="s">
        <v>253</v>
      </c>
      <c r="D166" s="219" t="s">
        <v>171</v>
      </c>
      <c r="E166" s="220" t="s">
        <v>4535</v>
      </c>
      <c r="F166" s="221" t="s">
        <v>4536</v>
      </c>
      <c r="G166" s="222" t="s">
        <v>234</v>
      </c>
      <c r="H166" s="223">
        <v>552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175</v>
      </c>
      <c r="AT166" s="231" t="s">
        <v>171</v>
      </c>
      <c r="AU166" s="231" t="s">
        <v>83</v>
      </c>
      <c r="AY166" s="17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175</v>
      </c>
      <c r="BM166" s="231" t="s">
        <v>338</v>
      </c>
    </row>
    <row r="167" spans="1:65" s="2" customFormat="1" ht="16.5" customHeight="1">
      <c r="A167" s="38"/>
      <c r="B167" s="39"/>
      <c r="C167" s="219" t="s">
        <v>340</v>
      </c>
      <c r="D167" s="219" t="s">
        <v>171</v>
      </c>
      <c r="E167" s="220" t="s">
        <v>4537</v>
      </c>
      <c r="F167" s="221" t="s">
        <v>4538</v>
      </c>
      <c r="G167" s="222" t="s">
        <v>413</v>
      </c>
      <c r="H167" s="223">
        <v>40</v>
      </c>
      <c r="I167" s="224"/>
      <c r="J167" s="225">
        <f>ROUND(I167*H167,2)</f>
        <v>0</v>
      </c>
      <c r="K167" s="226"/>
      <c r="L167" s="44"/>
      <c r="M167" s="281" t="s">
        <v>1</v>
      </c>
      <c r="N167" s="282" t="s">
        <v>40</v>
      </c>
      <c r="O167" s="283"/>
      <c r="P167" s="284">
        <f>O167*H167</f>
        <v>0</v>
      </c>
      <c r="Q167" s="284">
        <v>0</v>
      </c>
      <c r="R167" s="284">
        <f>Q167*H167</f>
        <v>0</v>
      </c>
      <c r="S167" s="284">
        <v>0</v>
      </c>
      <c r="T167" s="28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175</v>
      </c>
      <c r="AT167" s="231" t="s">
        <v>171</v>
      </c>
      <c r="AU167" s="231" t="s">
        <v>83</v>
      </c>
      <c r="AY167" s="17" t="s">
        <v>169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175</v>
      </c>
      <c r="BM167" s="231" t="s">
        <v>343</v>
      </c>
    </row>
    <row r="168" spans="1:31" s="2" customFormat="1" ht="6.95" customHeight="1">
      <c r="A168" s="38"/>
      <c r="B168" s="66"/>
      <c r="C168" s="67"/>
      <c r="D168" s="67"/>
      <c r="E168" s="67"/>
      <c r="F168" s="67"/>
      <c r="G168" s="67"/>
      <c r="H168" s="67"/>
      <c r="I168" s="67"/>
      <c r="J168" s="67"/>
      <c r="K168" s="67"/>
      <c r="L168" s="44"/>
      <c r="M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</sheetData>
  <sheetProtection password="CC35" sheet="1" objects="1" scenarios="1" formatColumns="0" formatRows="0" autoFilter="0"/>
  <autoFilter ref="C124:K16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4539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ROUND((SUM(BE124:BE171)),2)</f>
        <v>0</v>
      </c>
      <c r="G33" s="38"/>
      <c r="H33" s="38"/>
      <c r="I33" s="155">
        <v>0.21</v>
      </c>
      <c r="J33" s="154">
        <f>ROUND(((SUM(BE124:BE171))*I33),2)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ROUND((SUM(BF124:BF171)),2)</f>
        <v>0</v>
      </c>
      <c r="G34" s="38"/>
      <c r="H34" s="38"/>
      <c r="I34" s="155">
        <v>0.12</v>
      </c>
      <c r="J34" s="154">
        <f>ROUND(((SUM(BF124:BF171))*I34),2)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ROUND((SUM(BG124:BG171)),2)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ROUND((SUM(BH124:BH171)),2)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ROUND((SUM(BI124:BI171)),2)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401a - SO 400  Veřejná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465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 hidden="1">
      <c r="A100" s="10"/>
      <c r="B100" s="185"/>
      <c r="C100" s="186"/>
      <c r="D100" s="187" t="s">
        <v>4540</v>
      </c>
      <c r="E100" s="188"/>
      <c r="F100" s="188"/>
      <c r="G100" s="188"/>
      <c r="H100" s="188"/>
      <c r="I100" s="188"/>
      <c r="J100" s="189">
        <f>J143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469</v>
      </c>
      <c r="E101" s="188"/>
      <c r="F101" s="188"/>
      <c r="G101" s="188"/>
      <c r="H101" s="188"/>
      <c r="I101" s="188"/>
      <c r="J101" s="189">
        <f>J145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150</v>
      </c>
      <c r="E102" s="188"/>
      <c r="F102" s="188"/>
      <c r="G102" s="188"/>
      <c r="H102" s="188"/>
      <c r="I102" s="188"/>
      <c r="J102" s="189">
        <f>J165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470</v>
      </c>
      <c r="E103" s="188"/>
      <c r="F103" s="188"/>
      <c r="G103" s="188"/>
      <c r="H103" s="188"/>
      <c r="I103" s="188"/>
      <c r="J103" s="189">
        <f>J168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79"/>
      <c r="C104" s="180"/>
      <c r="D104" s="181" t="s">
        <v>4541</v>
      </c>
      <c r="E104" s="182"/>
      <c r="F104" s="182"/>
      <c r="G104" s="182"/>
      <c r="H104" s="182"/>
      <c r="I104" s="182"/>
      <c r="J104" s="183">
        <f>J170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154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Revitalizace sportovního areálu Lipky - II. etapa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401a - SO 400  Veřejná kanalizace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Horažďovice</v>
      </c>
      <c r="G118" s="40"/>
      <c r="H118" s="40"/>
      <c r="I118" s="32" t="s">
        <v>22</v>
      </c>
      <c r="J118" s="79" t="str">
        <f>IF(J12="","",J12)</f>
        <v>12. 10. 2023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32</v>
      </c>
      <c r="J121" s="36" t="str">
        <f>E24</f>
        <v>Pavel Matoušek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155</v>
      </c>
      <c r="D123" s="194" t="s">
        <v>60</v>
      </c>
      <c r="E123" s="194" t="s">
        <v>56</v>
      </c>
      <c r="F123" s="194" t="s">
        <v>57</v>
      </c>
      <c r="G123" s="194" t="s">
        <v>156</v>
      </c>
      <c r="H123" s="194" t="s">
        <v>157</v>
      </c>
      <c r="I123" s="194" t="s">
        <v>158</v>
      </c>
      <c r="J123" s="195" t="s">
        <v>145</v>
      </c>
      <c r="K123" s="196" t="s">
        <v>159</v>
      </c>
      <c r="L123" s="197"/>
      <c r="M123" s="100" t="s">
        <v>1</v>
      </c>
      <c r="N123" s="101" t="s">
        <v>39</v>
      </c>
      <c r="O123" s="101" t="s">
        <v>160</v>
      </c>
      <c r="P123" s="101" t="s">
        <v>161</v>
      </c>
      <c r="Q123" s="101" t="s">
        <v>162</v>
      </c>
      <c r="R123" s="101" t="s">
        <v>163</v>
      </c>
      <c r="S123" s="101" t="s">
        <v>164</v>
      </c>
      <c r="T123" s="102" t="s">
        <v>165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166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P125+P170</f>
        <v>0</v>
      </c>
      <c r="Q124" s="104"/>
      <c r="R124" s="200">
        <f>R125+R170</f>
        <v>0</v>
      </c>
      <c r="S124" s="104"/>
      <c r="T124" s="201">
        <f>T125+T170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147</v>
      </c>
      <c r="BK124" s="202">
        <f>BK125+BK170</f>
        <v>0</v>
      </c>
    </row>
    <row r="125" spans="1:63" s="12" customFormat="1" ht="25.9" customHeight="1">
      <c r="A125" s="12"/>
      <c r="B125" s="203"/>
      <c r="C125" s="204"/>
      <c r="D125" s="205" t="s">
        <v>74</v>
      </c>
      <c r="E125" s="206" t="s">
        <v>167</v>
      </c>
      <c r="F125" s="206" t="s">
        <v>168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P126+P141+P145+P165+P168</f>
        <v>0</v>
      </c>
      <c r="Q125" s="211"/>
      <c r="R125" s="212">
        <f>R126+R141+R145+R165+R168</f>
        <v>0</v>
      </c>
      <c r="S125" s="211"/>
      <c r="T125" s="213">
        <f>T126+T141+T145+T165+T168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83</v>
      </c>
      <c r="AT125" s="215" t="s">
        <v>74</v>
      </c>
      <c r="AU125" s="215" t="s">
        <v>75</v>
      </c>
      <c r="AY125" s="214" t="s">
        <v>169</v>
      </c>
      <c r="BK125" s="216">
        <f>BK126+BK141+BK145+BK165+BK168</f>
        <v>0</v>
      </c>
    </row>
    <row r="126" spans="1:63" s="12" customFormat="1" ht="22.8" customHeight="1">
      <c r="A126" s="12"/>
      <c r="B126" s="203"/>
      <c r="C126" s="204"/>
      <c r="D126" s="205" t="s">
        <v>74</v>
      </c>
      <c r="E126" s="217" t="s">
        <v>83</v>
      </c>
      <c r="F126" s="217" t="s">
        <v>170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SUM(P127:P140)</f>
        <v>0</v>
      </c>
      <c r="Q126" s="211"/>
      <c r="R126" s="212">
        <f>SUM(R127:R140)</f>
        <v>0</v>
      </c>
      <c r="S126" s="211"/>
      <c r="T126" s="213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83</v>
      </c>
      <c r="AT126" s="215" t="s">
        <v>74</v>
      </c>
      <c r="AU126" s="215" t="s">
        <v>83</v>
      </c>
      <c r="AY126" s="214" t="s">
        <v>169</v>
      </c>
      <c r="BK126" s="216">
        <f>SUM(BK127:BK140)</f>
        <v>0</v>
      </c>
    </row>
    <row r="127" spans="1:65" s="2" customFormat="1" ht="24.15" customHeight="1">
      <c r="A127" s="38"/>
      <c r="B127" s="39"/>
      <c r="C127" s="219" t="s">
        <v>83</v>
      </c>
      <c r="D127" s="219" t="s">
        <v>171</v>
      </c>
      <c r="E127" s="220" t="s">
        <v>4542</v>
      </c>
      <c r="F127" s="221" t="s">
        <v>4543</v>
      </c>
      <c r="G127" s="222" t="s">
        <v>299</v>
      </c>
      <c r="H127" s="223">
        <v>120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85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4544</v>
      </c>
    </row>
    <row r="128" spans="1:65" s="2" customFormat="1" ht="33" customHeight="1">
      <c r="A128" s="38"/>
      <c r="B128" s="39"/>
      <c r="C128" s="219" t="s">
        <v>85</v>
      </c>
      <c r="D128" s="219" t="s">
        <v>171</v>
      </c>
      <c r="E128" s="220" t="s">
        <v>4545</v>
      </c>
      <c r="F128" s="221" t="s">
        <v>4546</v>
      </c>
      <c r="G128" s="222" t="s">
        <v>174</v>
      </c>
      <c r="H128" s="223">
        <v>48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85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4547</v>
      </c>
    </row>
    <row r="129" spans="1:65" s="2" customFormat="1" ht="33" customHeight="1">
      <c r="A129" s="38"/>
      <c r="B129" s="39"/>
      <c r="C129" s="219" t="s">
        <v>181</v>
      </c>
      <c r="D129" s="219" t="s">
        <v>171</v>
      </c>
      <c r="E129" s="220" t="s">
        <v>4548</v>
      </c>
      <c r="F129" s="221" t="s">
        <v>4549</v>
      </c>
      <c r="G129" s="222" t="s">
        <v>174</v>
      </c>
      <c r="H129" s="223">
        <v>277.97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4550</v>
      </c>
    </row>
    <row r="130" spans="1:65" s="2" customFormat="1" ht="44.25" customHeight="1">
      <c r="A130" s="38"/>
      <c r="B130" s="39"/>
      <c r="C130" s="219" t="s">
        <v>175</v>
      </c>
      <c r="D130" s="219" t="s">
        <v>171</v>
      </c>
      <c r="E130" s="220" t="s">
        <v>4551</v>
      </c>
      <c r="F130" s="221" t="s">
        <v>4552</v>
      </c>
      <c r="G130" s="222" t="s">
        <v>199</v>
      </c>
      <c r="H130" s="223">
        <v>30.4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85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4553</v>
      </c>
    </row>
    <row r="131" spans="1:65" s="2" customFormat="1" ht="21.75" customHeight="1">
      <c r="A131" s="38"/>
      <c r="B131" s="39"/>
      <c r="C131" s="269" t="s">
        <v>192</v>
      </c>
      <c r="D131" s="269" t="s">
        <v>811</v>
      </c>
      <c r="E131" s="270" t="s">
        <v>4554</v>
      </c>
      <c r="F131" s="271" t="s">
        <v>4555</v>
      </c>
      <c r="G131" s="272" t="s">
        <v>199</v>
      </c>
      <c r="H131" s="273">
        <v>31</v>
      </c>
      <c r="I131" s="274"/>
      <c r="J131" s="275">
        <f>ROUND(I131*H131,2)</f>
        <v>0</v>
      </c>
      <c r="K131" s="276"/>
      <c r="L131" s="277"/>
      <c r="M131" s="278" t="s">
        <v>1</v>
      </c>
      <c r="N131" s="279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190</v>
      </c>
      <c r="AT131" s="231" t="s">
        <v>811</v>
      </c>
      <c r="AU131" s="231" t="s">
        <v>85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4556</v>
      </c>
    </row>
    <row r="132" spans="1:65" s="2" customFormat="1" ht="21.75" customHeight="1">
      <c r="A132" s="38"/>
      <c r="B132" s="39"/>
      <c r="C132" s="219" t="s">
        <v>184</v>
      </c>
      <c r="D132" s="219" t="s">
        <v>171</v>
      </c>
      <c r="E132" s="220" t="s">
        <v>4557</v>
      </c>
      <c r="F132" s="221" t="s">
        <v>4558</v>
      </c>
      <c r="G132" s="222" t="s">
        <v>234</v>
      </c>
      <c r="H132" s="223">
        <v>794.2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85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4559</v>
      </c>
    </row>
    <row r="133" spans="1:65" s="2" customFormat="1" ht="21.75" customHeight="1">
      <c r="A133" s="38"/>
      <c r="B133" s="39"/>
      <c r="C133" s="219" t="s">
        <v>201</v>
      </c>
      <c r="D133" s="219" t="s">
        <v>171</v>
      </c>
      <c r="E133" s="220" t="s">
        <v>4560</v>
      </c>
      <c r="F133" s="221" t="s">
        <v>4561</v>
      </c>
      <c r="G133" s="222" t="s">
        <v>234</v>
      </c>
      <c r="H133" s="223">
        <v>794.2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175</v>
      </c>
      <c r="AT133" s="231" t="s">
        <v>171</v>
      </c>
      <c r="AU133" s="231" t="s">
        <v>85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4562</v>
      </c>
    </row>
    <row r="134" spans="1:65" s="2" customFormat="1" ht="37.8" customHeight="1">
      <c r="A134" s="38"/>
      <c r="B134" s="39"/>
      <c r="C134" s="219" t="s">
        <v>190</v>
      </c>
      <c r="D134" s="219" t="s">
        <v>171</v>
      </c>
      <c r="E134" s="220" t="s">
        <v>4563</v>
      </c>
      <c r="F134" s="221" t="s">
        <v>4564</v>
      </c>
      <c r="G134" s="222" t="s">
        <v>174</v>
      </c>
      <c r="H134" s="223">
        <v>277.97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85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4565</v>
      </c>
    </row>
    <row r="135" spans="1:65" s="2" customFormat="1" ht="24.15" customHeight="1">
      <c r="A135" s="38"/>
      <c r="B135" s="39"/>
      <c r="C135" s="219" t="s">
        <v>186</v>
      </c>
      <c r="D135" s="219" t="s">
        <v>171</v>
      </c>
      <c r="E135" s="220" t="s">
        <v>4566</v>
      </c>
      <c r="F135" s="221" t="s">
        <v>4567</v>
      </c>
      <c r="G135" s="222" t="s">
        <v>217</v>
      </c>
      <c r="H135" s="223">
        <v>500.35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85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4568</v>
      </c>
    </row>
    <row r="136" spans="1:65" s="2" customFormat="1" ht="16.5" customHeight="1">
      <c r="A136" s="38"/>
      <c r="B136" s="39"/>
      <c r="C136" s="219" t="s">
        <v>195</v>
      </c>
      <c r="D136" s="219" t="s">
        <v>171</v>
      </c>
      <c r="E136" s="220" t="s">
        <v>534</v>
      </c>
      <c r="F136" s="221" t="s">
        <v>535</v>
      </c>
      <c r="G136" s="222" t="s">
        <v>174</v>
      </c>
      <c r="H136" s="223">
        <v>277.97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85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4569</v>
      </c>
    </row>
    <row r="137" spans="1:65" s="2" customFormat="1" ht="24.15" customHeight="1">
      <c r="A137" s="38"/>
      <c r="B137" s="39"/>
      <c r="C137" s="219" t="s">
        <v>221</v>
      </c>
      <c r="D137" s="219" t="s">
        <v>171</v>
      </c>
      <c r="E137" s="220" t="s">
        <v>182</v>
      </c>
      <c r="F137" s="221" t="s">
        <v>183</v>
      </c>
      <c r="G137" s="222" t="s">
        <v>174</v>
      </c>
      <c r="H137" s="223">
        <v>252.82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175</v>
      </c>
      <c r="AT137" s="231" t="s">
        <v>171</v>
      </c>
      <c r="AU137" s="231" t="s">
        <v>85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4570</v>
      </c>
    </row>
    <row r="138" spans="1:65" s="2" customFormat="1" ht="16.5" customHeight="1">
      <c r="A138" s="38"/>
      <c r="B138" s="39"/>
      <c r="C138" s="269" t="s">
        <v>8</v>
      </c>
      <c r="D138" s="269" t="s">
        <v>811</v>
      </c>
      <c r="E138" s="270" t="s">
        <v>4571</v>
      </c>
      <c r="F138" s="271" t="s">
        <v>4572</v>
      </c>
      <c r="G138" s="272" t="s">
        <v>217</v>
      </c>
      <c r="H138" s="273">
        <v>409.64</v>
      </c>
      <c r="I138" s="274"/>
      <c r="J138" s="275">
        <f>ROUND(I138*H138,2)</f>
        <v>0</v>
      </c>
      <c r="K138" s="276"/>
      <c r="L138" s="277"/>
      <c r="M138" s="278" t="s">
        <v>1</v>
      </c>
      <c r="N138" s="279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190</v>
      </c>
      <c r="AT138" s="231" t="s">
        <v>811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4573</v>
      </c>
    </row>
    <row r="139" spans="1:65" s="2" customFormat="1" ht="24.15" customHeight="1">
      <c r="A139" s="38"/>
      <c r="B139" s="39"/>
      <c r="C139" s="219" t="s">
        <v>231</v>
      </c>
      <c r="D139" s="219" t="s">
        <v>171</v>
      </c>
      <c r="E139" s="220" t="s">
        <v>4574</v>
      </c>
      <c r="F139" s="221" t="s">
        <v>4575</v>
      </c>
      <c r="G139" s="222" t="s">
        <v>174</v>
      </c>
      <c r="H139" s="223">
        <v>58.52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175</v>
      </c>
      <c r="AT139" s="231" t="s">
        <v>171</v>
      </c>
      <c r="AU139" s="231" t="s">
        <v>85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4576</v>
      </c>
    </row>
    <row r="140" spans="1:65" s="2" customFormat="1" ht="16.5" customHeight="1">
      <c r="A140" s="38"/>
      <c r="B140" s="39"/>
      <c r="C140" s="269" t="s">
        <v>204</v>
      </c>
      <c r="D140" s="269" t="s">
        <v>811</v>
      </c>
      <c r="E140" s="270" t="s">
        <v>4577</v>
      </c>
      <c r="F140" s="271" t="s">
        <v>4578</v>
      </c>
      <c r="G140" s="272" t="s">
        <v>217</v>
      </c>
      <c r="H140" s="273">
        <v>111.19</v>
      </c>
      <c r="I140" s="274"/>
      <c r="J140" s="275">
        <f>ROUND(I140*H140,2)</f>
        <v>0</v>
      </c>
      <c r="K140" s="276"/>
      <c r="L140" s="277"/>
      <c r="M140" s="278" t="s">
        <v>1</v>
      </c>
      <c r="N140" s="279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190</v>
      </c>
      <c r="AT140" s="231" t="s">
        <v>811</v>
      </c>
      <c r="AU140" s="231" t="s">
        <v>85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4579</v>
      </c>
    </row>
    <row r="141" spans="1:63" s="12" customFormat="1" ht="22.8" customHeight="1">
      <c r="A141" s="12"/>
      <c r="B141" s="203"/>
      <c r="C141" s="204"/>
      <c r="D141" s="205" t="s">
        <v>74</v>
      </c>
      <c r="E141" s="217" t="s">
        <v>175</v>
      </c>
      <c r="F141" s="217" t="s">
        <v>624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P142+P143</f>
        <v>0</v>
      </c>
      <c r="Q141" s="211"/>
      <c r="R141" s="212">
        <f>R142+R143</f>
        <v>0</v>
      </c>
      <c r="S141" s="211"/>
      <c r="T141" s="213">
        <f>T142+T143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83</v>
      </c>
      <c r="AT141" s="215" t="s">
        <v>74</v>
      </c>
      <c r="AU141" s="215" t="s">
        <v>83</v>
      </c>
      <c r="AY141" s="214" t="s">
        <v>169</v>
      </c>
      <c r="BK141" s="216">
        <f>BK142+BK143</f>
        <v>0</v>
      </c>
    </row>
    <row r="142" spans="1:65" s="2" customFormat="1" ht="16.5" customHeight="1">
      <c r="A142" s="38"/>
      <c r="B142" s="39"/>
      <c r="C142" s="219" t="s">
        <v>240</v>
      </c>
      <c r="D142" s="219" t="s">
        <v>171</v>
      </c>
      <c r="E142" s="220" t="s">
        <v>4580</v>
      </c>
      <c r="F142" s="221" t="s">
        <v>4581</v>
      </c>
      <c r="G142" s="222" t="s">
        <v>174</v>
      </c>
      <c r="H142" s="223">
        <v>14.63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175</v>
      </c>
      <c r="AT142" s="231" t="s">
        <v>171</v>
      </c>
      <c r="AU142" s="231" t="s">
        <v>85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4582</v>
      </c>
    </row>
    <row r="143" spans="1:63" s="12" customFormat="1" ht="20.85" customHeight="1">
      <c r="A143" s="12"/>
      <c r="B143" s="203"/>
      <c r="C143" s="204"/>
      <c r="D143" s="205" t="s">
        <v>74</v>
      </c>
      <c r="E143" s="217" t="s">
        <v>192</v>
      </c>
      <c r="F143" s="217" t="s">
        <v>3714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</v>
      </c>
      <c r="S143" s="211"/>
      <c r="T143" s="21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74</v>
      </c>
      <c r="AU143" s="215" t="s">
        <v>85</v>
      </c>
      <c r="AY143" s="214" t="s">
        <v>169</v>
      </c>
      <c r="BK143" s="216">
        <f>BK144</f>
        <v>0</v>
      </c>
    </row>
    <row r="144" spans="1:65" s="2" customFormat="1" ht="24.15" customHeight="1">
      <c r="A144" s="38"/>
      <c r="B144" s="39"/>
      <c r="C144" s="219" t="s">
        <v>269</v>
      </c>
      <c r="D144" s="219" t="s">
        <v>171</v>
      </c>
      <c r="E144" s="220" t="s">
        <v>4583</v>
      </c>
      <c r="F144" s="221" t="s">
        <v>4584</v>
      </c>
      <c r="G144" s="222" t="s">
        <v>208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181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4585</v>
      </c>
    </row>
    <row r="145" spans="1:63" s="12" customFormat="1" ht="22.8" customHeight="1">
      <c r="A145" s="12"/>
      <c r="B145" s="203"/>
      <c r="C145" s="204"/>
      <c r="D145" s="205" t="s">
        <v>74</v>
      </c>
      <c r="E145" s="217" t="s">
        <v>190</v>
      </c>
      <c r="F145" s="217" t="s">
        <v>949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SUM(P146:P164)</f>
        <v>0</v>
      </c>
      <c r="Q145" s="211"/>
      <c r="R145" s="212">
        <f>SUM(R146:R164)</f>
        <v>0</v>
      </c>
      <c r="S145" s="211"/>
      <c r="T145" s="213">
        <f>SUM(T146:T164)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83</v>
      </c>
      <c r="AT145" s="215" t="s">
        <v>74</v>
      </c>
      <c r="AU145" s="215" t="s">
        <v>83</v>
      </c>
      <c r="AY145" s="214" t="s">
        <v>169</v>
      </c>
      <c r="BK145" s="216">
        <f>SUM(BK146:BK164)</f>
        <v>0</v>
      </c>
    </row>
    <row r="146" spans="1:65" s="2" customFormat="1" ht="24.15" customHeight="1">
      <c r="A146" s="38"/>
      <c r="B146" s="39"/>
      <c r="C146" s="219" t="s">
        <v>209</v>
      </c>
      <c r="D146" s="219" t="s">
        <v>171</v>
      </c>
      <c r="E146" s="220" t="s">
        <v>4586</v>
      </c>
      <c r="F146" s="221" t="s">
        <v>4587</v>
      </c>
      <c r="G146" s="222" t="s">
        <v>199</v>
      </c>
      <c r="H146" s="223">
        <v>249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4588</v>
      </c>
    </row>
    <row r="147" spans="1:65" s="2" customFormat="1" ht="21.75" customHeight="1">
      <c r="A147" s="38"/>
      <c r="B147" s="39"/>
      <c r="C147" s="269" t="s">
        <v>250</v>
      </c>
      <c r="D147" s="269" t="s">
        <v>811</v>
      </c>
      <c r="E147" s="270" t="s">
        <v>4589</v>
      </c>
      <c r="F147" s="271" t="s">
        <v>4590</v>
      </c>
      <c r="G147" s="272" t="s">
        <v>199</v>
      </c>
      <c r="H147" s="273">
        <v>255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190</v>
      </c>
      <c r="AT147" s="231" t="s">
        <v>811</v>
      </c>
      <c r="AU147" s="231" t="s">
        <v>85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4591</v>
      </c>
    </row>
    <row r="148" spans="1:65" s="2" customFormat="1" ht="24.15" customHeight="1">
      <c r="A148" s="38"/>
      <c r="B148" s="39"/>
      <c r="C148" s="219" t="s">
        <v>213</v>
      </c>
      <c r="D148" s="219" t="s">
        <v>171</v>
      </c>
      <c r="E148" s="220" t="s">
        <v>4592</v>
      </c>
      <c r="F148" s="221" t="s">
        <v>4593</v>
      </c>
      <c r="G148" s="222" t="s">
        <v>208</v>
      </c>
      <c r="H148" s="223">
        <v>52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175</v>
      </c>
      <c r="AT148" s="231" t="s">
        <v>171</v>
      </c>
      <c r="AU148" s="231" t="s">
        <v>85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175</v>
      </c>
      <c r="BM148" s="231" t="s">
        <v>4594</v>
      </c>
    </row>
    <row r="149" spans="1:65" s="2" customFormat="1" ht="24.15" customHeight="1">
      <c r="A149" s="38"/>
      <c r="B149" s="39"/>
      <c r="C149" s="269" t="s">
        <v>262</v>
      </c>
      <c r="D149" s="269" t="s">
        <v>811</v>
      </c>
      <c r="E149" s="270" t="s">
        <v>4595</v>
      </c>
      <c r="F149" s="271" t="s">
        <v>4596</v>
      </c>
      <c r="G149" s="272" t="s">
        <v>208</v>
      </c>
      <c r="H149" s="273">
        <v>45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190</v>
      </c>
      <c r="AT149" s="231" t="s">
        <v>811</v>
      </c>
      <c r="AU149" s="231" t="s">
        <v>85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4597</v>
      </c>
    </row>
    <row r="150" spans="1:65" s="2" customFormat="1" ht="16.5" customHeight="1">
      <c r="A150" s="38"/>
      <c r="B150" s="39"/>
      <c r="C150" s="269" t="s">
        <v>218</v>
      </c>
      <c r="D150" s="269" t="s">
        <v>811</v>
      </c>
      <c r="E150" s="270" t="s">
        <v>4598</v>
      </c>
      <c r="F150" s="271" t="s">
        <v>4599</v>
      </c>
      <c r="G150" s="272" t="s">
        <v>208</v>
      </c>
      <c r="H150" s="273">
        <v>7</v>
      </c>
      <c r="I150" s="274"/>
      <c r="J150" s="275">
        <f>ROUND(I150*H150,2)</f>
        <v>0</v>
      </c>
      <c r="K150" s="276"/>
      <c r="L150" s="277"/>
      <c r="M150" s="278" t="s">
        <v>1</v>
      </c>
      <c r="N150" s="279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190</v>
      </c>
      <c r="AT150" s="231" t="s">
        <v>811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4600</v>
      </c>
    </row>
    <row r="151" spans="1:65" s="2" customFormat="1" ht="24.15" customHeight="1">
      <c r="A151" s="38"/>
      <c r="B151" s="39"/>
      <c r="C151" s="219" t="s">
        <v>7</v>
      </c>
      <c r="D151" s="219" t="s">
        <v>171</v>
      </c>
      <c r="E151" s="220" t="s">
        <v>4601</v>
      </c>
      <c r="F151" s="221" t="s">
        <v>4602</v>
      </c>
      <c r="G151" s="222" t="s">
        <v>208</v>
      </c>
      <c r="H151" s="223">
        <v>3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85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4603</v>
      </c>
    </row>
    <row r="152" spans="1:65" s="2" customFormat="1" ht="24.15" customHeight="1">
      <c r="A152" s="38"/>
      <c r="B152" s="39"/>
      <c r="C152" s="269" t="s">
        <v>224</v>
      </c>
      <c r="D152" s="269" t="s">
        <v>811</v>
      </c>
      <c r="E152" s="270" t="s">
        <v>4604</v>
      </c>
      <c r="F152" s="271" t="s">
        <v>4605</v>
      </c>
      <c r="G152" s="272" t="s">
        <v>208</v>
      </c>
      <c r="H152" s="273">
        <v>3</v>
      </c>
      <c r="I152" s="274"/>
      <c r="J152" s="275">
        <f>ROUND(I152*H152,2)</f>
        <v>0</v>
      </c>
      <c r="K152" s="276"/>
      <c r="L152" s="277"/>
      <c r="M152" s="278" t="s">
        <v>1</v>
      </c>
      <c r="N152" s="279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190</v>
      </c>
      <c r="AT152" s="231" t="s">
        <v>811</v>
      </c>
      <c r="AU152" s="231" t="s">
        <v>85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4606</v>
      </c>
    </row>
    <row r="153" spans="1:65" s="2" customFormat="1" ht="24.15" customHeight="1">
      <c r="A153" s="38"/>
      <c r="B153" s="39"/>
      <c r="C153" s="219" t="s">
        <v>281</v>
      </c>
      <c r="D153" s="219" t="s">
        <v>171</v>
      </c>
      <c r="E153" s="220" t="s">
        <v>4607</v>
      </c>
      <c r="F153" s="221" t="s">
        <v>4608</v>
      </c>
      <c r="G153" s="222" t="s">
        <v>208</v>
      </c>
      <c r="H153" s="223">
        <v>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85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4609</v>
      </c>
    </row>
    <row r="154" spans="1:65" s="2" customFormat="1" ht="21.75" customHeight="1">
      <c r="A154" s="38"/>
      <c r="B154" s="39"/>
      <c r="C154" s="269" t="s">
        <v>230</v>
      </c>
      <c r="D154" s="269" t="s">
        <v>811</v>
      </c>
      <c r="E154" s="270" t="s">
        <v>4610</v>
      </c>
      <c r="F154" s="271" t="s">
        <v>4611</v>
      </c>
      <c r="G154" s="272" t="s">
        <v>208</v>
      </c>
      <c r="H154" s="273">
        <v>1</v>
      </c>
      <c r="I154" s="274"/>
      <c r="J154" s="275">
        <f>ROUND(I154*H154,2)</f>
        <v>0</v>
      </c>
      <c r="K154" s="276"/>
      <c r="L154" s="277"/>
      <c r="M154" s="278" t="s">
        <v>1</v>
      </c>
      <c r="N154" s="279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190</v>
      </c>
      <c r="AT154" s="231" t="s">
        <v>811</v>
      </c>
      <c r="AU154" s="231" t="s">
        <v>85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4612</v>
      </c>
    </row>
    <row r="155" spans="1:65" s="2" customFormat="1" ht="16.5" customHeight="1">
      <c r="A155" s="38"/>
      <c r="B155" s="39"/>
      <c r="C155" s="219" t="s">
        <v>292</v>
      </c>
      <c r="D155" s="219" t="s">
        <v>171</v>
      </c>
      <c r="E155" s="220" t="s">
        <v>4613</v>
      </c>
      <c r="F155" s="221" t="s">
        <v>4614</v>
      </c>
      <c r="G155" s="222" t="s">
        <v>199</v>
      </c>
      <c r="H155" s="223">
        <v>249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175</v>
      </c>
      <c r="AT155" s="231" t="s">
        <v>171</v>
      </c>
      <c r="AU155" s="231" t="s">
        <v>85</v>
      </c>
      <c r="AY155" s="17" t="s">
        <v>169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175</v>
      </c>
      <c r="BM155" s="231" t="s">
        <v>4615</v>
      </c>
    </row>
    <row r="156" spans="1:65" s="2" customFormat="1" ht="24.15" customHeight="1">
      <c r="A156" s="38"/>
      <c r="B156" s="39"/>
      <c r="C156" s="219" t="s">
        <v>235</v>
      </c>
      <c r="D156" s="219" t="s">
        <v>171</v>
      </c>
      <c r="E156" s="220" t="s">
        <v>4616</v>
      </c>
      <c r="F156" s="221" t="s">
        <v>4617</v>
      </c>
      <c r="G156" s="222" t="s">
        <v>208</v>
      </c>
      <c r="H156" s="223">
        <v>2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85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4618</v>
      </c>
    </row>
    <row r="157" spans="1:65" s="2" customFormat="1" ht="33" customHeight="1">
      <c r="A157" s="38"/>
      <c r="B157" s="39"/>
      <c r="C157" s="219" t="s">
        <v>303</v>
      </c>
      <c r="D157" s="219" t="s">
        <v>171</v>
      </c>
      <c r="E157" s="220" t="s">
        <v>4619</v>
      </c>
      <c r="F157" s="221" t="s">
        <v>4620</v>
      </c>
      <c r="G157" s="222" t="s">
        <v>208</v>
      </c>
      <c r="H157" s="223">
        <v>1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175</v>
      </c>
      <c r="AT157" s="231" t="s">
        <v>171</v>
      </c>
      <c r="AU157" s="231" t="s">
        <v>85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175</v>
      </c>
      <c r="BM157" s="231" t="s">
        <v>4621</v>
      </c>
    </row>
    <row r="158" spans="1:65" s="2" customFormat="1" ht="24.15" customHeight="1">
      <c r="A158" s="38"/>
      <c r="B158" s="39"/>
      <c r="C158" s="269" t="s">
        <v>239</v>
      </c>
      <c r="D158" s="269" t="s">
        <v>811</v>
      </c>
      <c r="E158" s="270" t="s">
        <v>4622</v>
      </c>
      <c r="F158" s="271" t="s">
        <v>4623</v>
      </c>
      <c r="G158" s="272" t="s">
        <v>208</v>
      </c>
      <c r="H158" s="273">
        <v>1</v>
      </c>
      <c r="I158" s="274"/>
      <c r="J158" s="275">
        <f>ROUND(I158*H158,2)</f>
        <v>0</v>
      </c>
      <c r="K158" s="276"/>
      <c r="L158" s="277"/>
      <c r="M158" s="278" t="s">
        <v>1</v>
      </c>
      <c r="N158" s="279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190</v>
      </c>
      <c r="AT158" s="231" t="s">
        <v>811</v>
      </c>
      <c r="AU158" s="231" t="s">
        <v>85</v>
      </c>
      <c r="AY158" s="17" t="s">
        <v>169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175</v>
      </c>
      <c r="BM158" s="231" t="s">
        <v>4624</v>
      </c>
    </row>
    <row r="159" spans="1:65" s="2" customFormat="1" ht="24.15" customHeight="1">
      <c r="A159" s="38"/>
      <c r="B159" s="39"/>
      <c r="C159" s="269" t="s">
        <v>312</v>
      </c>
      <c r="D159" s="269" t="s">
        <v>811</v>
      </c>
      <c r="E159" s="270" t="s">
        <v>4625</v>
      </c>
      <c r="F159" s="271" t="s">
        <v>4626</v>
      </c>
      <c r="G159" s="272" t="s">
        <v>208</v>
      </c>
      <c r="H159" s="273">
        <v>1</v>
      </c>
      <c r="I159" s="274"/>
      <c r="J159" s="275">
        <f>ROUND(I159*H159,2)</f>
        <v>0</v>
      </c>
      <c r="K159" s="276"/>
      <c r="L159" s="277"/>
      <c r="M159" s="278" t="s">
        <v>1</v>
      </c>
      <c r="N159" s="279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190</v>
      </c>
      <c r="AT159" s="231" t="s">
        <v>811</v>
      </c>
      <c r="AU159" s="231" t="s">
        <v>85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4627</v>
      </c>
    </row>
    <row r="160" spans="1:65" s="2" customFormat="1" ht="24.15" customHeight="1">
      <c r="A160" s="38"/>
      <c r="B160" s="39"/>
      <c r="C160" s="269" t="s">
        <v>243</v>
      </c>
      <c r="D160" s="269" t="s">
        <v>811</v>
      </c>
      <c r="E160" s="270" t="s">
        <v>4628</v>
      </c>
      <c r="F160" s="271" t="s">
        <v>4629</v>
      </c>
      <c r="G160" s="272" t="s">
        <v>208</v>
      </c>
      <c r="H160" s="273">
        <v>1</v>
      </c>
      <c r="I160" s="274"/>
      <c r="J160" s="275">
        <f>ROUND(I160*H160,2)</f>
        <v>0</v>
      </c>
      <c r="K160" s="276"/>
      <c r="L160" s="277"/>
      <c r="M160" s="278" t="s">
        <v>1</v>
      </c>
      <c r="N160" s="279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190</v>
      </c>
      <c r="AT160" s="231" t="s">
        <v>811</v>
      </c>
      <c r="AU160" s="231" t="s">
        <v>85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175</v>
      </c>
      <c r="BM160" s="231" t="s">
        <v>4630</v>
      </c>
    </row>
    <row r="161" spans="1:65" s="2" customFormat="1" ht="21.75" customHeight="1">
      <c r="A161" s="38"/>
      <c r="B161" s="39"/>
      <c r="C161" s="219" t="s">
        <v>321</v>
      </c>
      <c r="D161" s="219" t="s">
        <v>171</v>
      </c>
      <c r="E161" s="220" t="s">
        <v>4631</v>
      </c>
      <c r="F161" s="221" t="s">
        <v>4632</v>
      </c>
      <c r="G161" s="222" t="s">
        <v>208</v>
      </c>
      <c r="H161" s="223">
        <v>1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175</v>
      </c>
      <c r="AT161" s="231" t="s">
        <v>171</v>
      </c>
      <c r="AU161" s="231" t="s">
        <v>85</v>
      </c>
      <c r="AY161" s="17" t="s">
        <v>169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175</v>
      </c>
      <c r="BM161" s="231" t="s">
        <v>4633</v>
      </c>
    </row>
    <row r="162" spans="1:65" s="2" customFormat="1" ht="24.15" customHeight="1">
      <c r="A162" s="38"/>
      <c r="B162" s="39"/>
      <c r="C162" s="269" t="s">
        <v>246</v>
      </c>
      <c r="D162" s="269" t="s">
        <v>811</v>
      </c>
      <c r="E162" s="270" t="s">
        <v>4634</v>
      </c>
      <c r="F162" s="271" t="s">
        <v>4635</v>
      </c>
      <c r="G162" s="272" t="s">
        <v>208</v>
      </c>
      <c r="H162" s="273">
        <v>1</v>
      </c>
      <c r="I162" s="274"/>
      <c r="J162" s="275">
        <f>ROUND(I162*H162,2)</f>
        <v>0</v>
      </c>
      <c r="K162" s="276"/>
      <c r="L162" s="277"/>
      <c r="M162" s="278" t="s">
        <v>1</v>
      </c>
      <c r="N162" s="279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190</v>
      </c>
      <c r="AT162" s="231" t="s">
        <v>811</v>
      </c>
      <c r="AU162" s="231" t="s">
        <v>85</v>
      </c>
      <c r="AY162" s="17" t="s">
        <v>169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175</v>
      </c>
      <c r="BM162" s="231" t="s">
        <v>4636</v>
      </c>
    </row>
    <row r="163" spans="1:65" s="2" customFormat="1" ht="16.5" customHeight="1">
      <c r="A163" s="38"/>
      <c r="B163" s="39"/>
      <c r="C163" s="219" t="s">
        <v>331</v>
      </c>
      <c r="D163" s="219" t="s">
        <v>171</v>
      </c>
      <c r="E163" s="220" t="s">
        <v>4637</v>
      </c>
      <c r="F163" s="221" t="s">
        <v>4638</v>
      </c>
      <c r="G163" s="222" t="s">
        <v>199</v>
      </c>
      <c r="H163" s="223">
        <v>261.45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85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4639</v>
      </c>
    </row>
    <row r="164" spans="1:65" s="2" customFormat="1" ht="21.75" customHeight="1">
      <c r="A164" s="38"/>
      <c r="B164" s="39"/>
      <c r="C164" s="219" t="s">
        <v>253</v>
      </c>
      <c r="D164" s="219" t="s">
        <v>171</v>
      </c>
      <c r="E164" s="220" t="s">
        <v>4640</v>
      </c>
      <c r="F164" s="221" t="s">
        <v>4641</v>
      </c>
      <c r="G164" s="222" t="s">
        <v>199</v>
      </c>
      <c r="H164" s="223">
        <v>261.45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85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4642</v>
      </c>
    </row>
    <row r="165" spans="1:63" s="12" customFormat="1" ht="22.8" customHeight="1">
      <c r="A165" s="12"/>
      <c r="B165" s="203"/>
      <c r="C165" s="204"/>
      <c r="D165" s="205" t="s">
        <v>74</v>
      </c>
      <c r="E165" s="217" t="s">
        <v>186</v>
      </c>
      <c r="F165" s="217" t="s">
        <v>187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SUM(P166:P167)</f>
        <v>0</v>
      </c>
      <c r="Q165" s="211"/>
      <c r="R165" s="212">
        <f>SUM(R166:R167)</f>
        <v>0</v>
      </c>
      <c r="S165" s="211"/>
      <c r="T165" s="213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83</v>
      </c>
      <c r="AT165" s="215" t="s">
        <v>74</v>
      </c>
      <c r="AU165" s="215" t="s">
        <v>83</v>
      </c>
      <c r="AY165" s="214" t="s">
        <v>169</v>
      </c>
      <c r="BK165" s="216">
        <f>SUM(BK166:BK167)</f>
        <v>0</v>
      </c>
    </row>
    <row r="166" spans="1:65" s="2" customFormat="1" ht="24.15" customHeight="1">
      <c r="A166" s="38"/>
      <c r="B166" s="39"/>
      <c r="C166" s="219" t="s">
        <v>340</v>
      </c>
      <c r="D166" s="219" t="s">
        <v>171</v>
      </c>
      <c r="E166" s="220" t="s">
        <v>4643</v>
      </c>
      <c r="F166" s="221" t="s">
        <v>4644</v>
      </c>
      <c r="G166" s="222" t="s">
        <v>208</v>
      </c>
      <c r="H166" s="223">
        <v>1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175</v>
      </c>
      <c r="AT166" s="231" t="s">
        <v>171</v>
      </c>
      <c r="AU166" s="231" t="s">
        <v>85</v>
      </c>
      <c r="AY166" s="17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175</v>
      </c>
      <c r="BM166" s="231" t="s">
        <v>4645</v>
      </c>
    </row>
    <row r="167" spans="1:65" s="2" customFormat="1" ht="21.75" customHeight="1">
      <c r="A167" s="38"/>
      <c r="B167" s="39"/>
      <c r="C167" s="219" t="s">
        <v>258</v>
      </c>
      <c r="D167" s="219" t="s">
        <v>171</v>
      </c>
      <c r="E167" s="220" t="s">
        <v>4646</v>
      </c>
      <c r="F167" s="221" t="s">
        <v>4647</v>
      </c>
      <c r="G167" s="222" t="s">
        <v>208</v>
      </c>
      <c r="H167" s="223">
        <v>3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175</v>
      </c>
      <c r="AT167" s="231" t="s">
        <v>171</v>
      </c>
      <c r="AU167" s="231" t="s">
        <v>85</v>
      </c>
      <c r="AY167" s="17" t="s">
        <v>169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175</v>
      </c>
      <c r="BM167" s="231" t="s">
        <v>4648</v>
      </c>
    </row>
    <row r="168" spans="1:63" s="12" customFormat="1" ht="22.8" customHeight="1">
      <c r="A168" s="12"/>
      <c r="B168" s="203"/>
      <c r="C168" s="204"/>
      <c r="D168" s="205" t="s">
        <v>74</v>
      </c>
      <c r="E168" s="217" t="s">
        <v>990</v>
      </c>
      <c r="F168" s="217" t="s">
        <v>991</v>
      </c>
      <c r="G168" s="204"/>
      <c r="H168" s="204"/>
      <c r="I168" s="207"/>
      <c r="J168" s="218">
        <f>BK168</f>
        <v>0</v>
      </c>
      <c r="K168" s="204"/>
      <c r="L168" s="209"/>
      <c r="M168" s="210"/>
      <c r="N168" s="211"/>
      <c r="O168" s="211"/>
      <c r="P168" s="212">
        <f>P169</f>
        <v>0</v>
      </c>
      <c r="Q168" s="211"/>
      <c r="R168" s="212">
        <f>R169</f>
        <v>0</v>
      </c>
      <c r="S168" s="211"/>
      <c r="T168" s="213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83</v>
      </c>
      <c r="AT168" s="215" t="s">
        <v>74</v>
      </c>
      <c r="AU168" s="215" t="s">
        <v>83</v>
      </c>
      <c r="AY168" s="214" t="s">
        <v>169</v>
      </c>
      <c r="BK168" s="216">
        <f>BK169</f>
        <v>0</v>
      </c>
    </row>
    <row r="169" spans="1:65" s="2" customFormat="1" ht="24.15" customHeight="1">
      <c r="A169" s="38"/>
      <c r="B169" s="39"/>
      <c r="C169" s="219" t="s">
        <v>353</v>
      </c>
      <c r="D169" s="219" t="s">
        <v>171</v>
      </c>
      <c r="E169" s="220" t="s">
        <v>4649</v>
      </c>
      <c r="F169" s="221" t="s">
        <v>4650</v>
      </c>
      <c r="G169" s="222" t="s">
        <v>217</v>
      </c>
      <c r="H169" s="223">
        <v>7.38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175</v>
      </c>
      <c r="AT169" s="231" t="s">
        <v>171</v>
      </c>
      <c r="AU169" s="231" t="s">
        <v>85</v>
      </c>
      <c r="AY169" s="17" t="s">
        <v>169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175</v>
      </c>
      <c r="BM169" s="231" t="s">
        <v>4651</v>
      </c>
    </row>
    <row r="170" spans="1:63" s="12" customFormat="1" ht="25.9" customHeight="1">
      <c r="A170" s="12"/>
      <c r="B170" s="203"/>
      <c r="C170" s="204"/>
      <c r="D170" s="205" t="s">
        <v>74</v>
      </c>
      <c r="E170" s="206" t="s">
        <v>4652</v>
      </c>
      <c r="F170" s="206" t="s">
        <v>4653</v>
      </c>
      <c r="G170" s="204"/>
      <c r="H170" s="204"/>
      <c r="I170" s="207"/>
      <c r="J170" s="208">
        <f>BK170</f>
        <v>0</v>
      </c>
      <c r="K170" s="204"/>
      <c r="L170" s="209"/>
      <c r="M170" s="210"/>
      <c r="N170" s="211"/>
      <c r="O170" s="211"/>
      <c r="P170" s="212">
        <f>P171</f>
        <v>0</v>
      </c>
      <c r="Q170" s="211"/>
      <c r="R170" s="212">
        <f>R171</f>
        <v>0</v>
      </c>
      <c r="S170" s="211"/>
      <c r="T170" s="213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181</v>
      </c>
      <c r="AT170" s="215" t="s">
        <v>74</v>
      </c>
      <c r="AU170" s="215" t="s">
        <v>75</v>
      </c>
      <c r="AY170" s="214" t="s">
        <v>169</v>
      </c>
      <c r="BK170" s="216">
        <f>BK171</f>
        <v>0</v>
      </c>
    </row>
    <row r="171" spans="1:65" s="2" customFormat="1" ht="24.15" customHeight="1">
      <c r="A171" s="38"/>
      <c r="B171" s="39"/>
      <c r="C171" s="219" t="s">
        <v>265</v>
      </c>
      <c r="D171" s="219" t="s">
        <v>171</v>
      </c>
      <c r="E171" s="220" t="s">
        <v>4654</v>
      </c>
      <c r="F171" s="221" t="s">
        <v>4655</v>
      </c>
      <c r="G171" s="222" t="s">
        <v>199</v>
      </c>
      <c r="H171" s="223">
        <v>31</v>
      </c>
      <c r="I171" s="224"/>
      <c r="J171" s="225">
        <f>ROUND(I171*H171,2)</f>
        <v>0</v>
      </c>
      <c r="K171" s="226"/>
      <c r="L171" s="44"/>
      <c r="M171" s="281" t="s">
        <v>1</v>
      </c>
      <c r="N171" s="282" t="s">
        <v>40</v>
      </c>
      <c r="O171" s="283"/>
      <c r="P171" s="284">
        <f>O171*H171</f>
        <v>0</v>
      </c>
      <c r="Q171" s="284">
        <v>0</v>
      </c>
      <c r="R171" s="284">
        <f>Q171*H171</f>
        <v>0</v>
      </c>
      <c r="S171" s="284">
        <v>0</v>
      </c>
      <c r="T171" s="28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329</v>
      </c>
      <c r="AT171" s="231" t="s">
        <v>171</v>
      </c>
      <c r="AU171" s="231" t="s">
        <v>83</v>
      </c>
      <c r="AY171" s="17" t="s">
        <v>169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329</v>
      </c>
      <c r="BM171" s="231" t="s">
        <v>4656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3:K17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4657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ROUND((SUM(BE121:BE158)),2)</f>
        <v>0</v>
      </c>
      <c r="G33" s="38"/>
      <c r="H33" s="38"/>
      <c r="I33" s="155">
        <v>0.21</v>
      </c>
      <c r="J33" s="154">
        <f>ROUND(((SUM(BE121:BE158))*I33),2)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ROUND((SUM(BF121:BF158)),2)</f>
        <v>0</v>
      </c>
      <c r="G34" s="38"/>
      <c r="H34" s="38"/>
      <c r="I34" s="155">
        <v>0.12</v>
      </c>
      <c r="J34" s="154">
        <f>ROUND(((SUM(BF121:BF158))*I34),2)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ROUND((SUM(BG121:BG158)),2)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ROUND((SUM(BH121:BH158)),2)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ROUND((SUM(BI121:BI158)),2)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401b - SO 400 Areálová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465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469</v>
      </c>
      <c r="E100" s="188"/>
      <c r="F100" s="188"/>
      <c r="G100" s="188"/>
      <c r="H100" s="188"/>
      <c r="I100" s="188"/>
      <c r="J100" s="189">
        <f>J136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470</v>
      </c>
      <c r="E101" s="188"/>
      <c r="F101" s="188"/>
      <c r="G101" s="188"/>
      <c r="H101" s="188"/>
      <c r="I101" s="188"/>
      <c r="J101" s="189">
        <f>J157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 hidden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t="12" hidden="1"/>
    <row r="105" ht="12" hidden="1"/>
    <row r="106" ht="12" hidden="1"/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Revitalizace sportovního areálu Lipky - II. etapa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141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401b - SO 400 Areálová kanalizace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Horažďovice</v>
      </c>
      <c r="G115" s="40"/>
      <c r="H115" s="40"/>
      <c r="I115" s="32" t="s">
        <v>22</v>
      </c>
      <c r="J115" s="79" t="str">
        <f>IF(J12="","",J12)</f>
        <v>12. 10. 2023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>Pavel Matoušek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155</v>
      </c>
      <c r="D120" s="194" t="s">
        <v>60</v>
      </c>
      <c r="E120" s="194" t="s">
        <v>56</v>
      </c>
      <c r="F120" s="194" t="s">
        <v>57</v>
      </c>
      <c r="G120" s="194" t="s">
        <v>156</v>
      </c>
      <c r="H120" s="194" t="s">
        <v>157</v>
      </c>
      <c r="I120" s="194" t="s">
        <v>158</v>
      </c>
      <c r="J120" s="195" t="s">
        <v>145</v>
      </c>
      <c r="K120" s="196" t="s">
        <v>159</v>
      </c>
      <c r="L120" s="197"/>
      <c r="M120" s="100" t="s">
        <v>1</v>
      </c>
      <c r="N120" s="101" t="s">
        <v>39</v>
      </c>
      <c r="O120" s="101" t="s">
        <v>160</v>
      </c>
      <c r="P120" s="101" t="s">
        <v>161</v>
      </c>
      <c r="Q120" s="101" t="s">
        <v>162</v>
      </c>
      <c r="R120" s="101" t="s">
        <v>163</v>
      </c>
      <c r="S120" s="101" t="s">
        <v>164</v>
      </c>
      <c r="T120" s="102" t="s">
        <v>165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166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0.7072335832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147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74</v>
      </c>
      <c r="E122" s="206" t="s">
        <v>167</v>
      </c>
      <c r="F122" s="206" t="s">
        <v>168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P123+P134+P136+P157</f>
        <v>0</v>
      </c>
      <c r="Q122" s="211"/>
      <c r="R122" s="212">
        <f>R123+R134+R136+R157</f>
        <v>0.7072335832</v>
      </c>
      <c r="S122" s="211"/>
      <c r="T122" s="213">
        <f>T123+T134+T136+T157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83</v>
      </c>
      <c r="AT122" s="215" t="s">
        <v>74</v>
      </c>
      <c r="AU122" s="215" t="s">
        <v>75</v>
      </c>
      <c r="AY122" s="214" t="s">
        <v>169</v>
      </c>
      <c r="BK122" s="216">
        <f>BK123+BK134+BK136+BK157</f>
        <v>0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83</v>
      </c>
      <c r="F123" s="217" t="s">
        <v>170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SUM(P124:P133)</f>
        <v>0</v>
      </c>
      <c r="Q123" s="211"/>
      <c r="R123" s="212">
        <f>SUM(R124:R133)</f>
        <v>0.07997188159999999</v>
      </c>
      <c r="S123" s="211"/>
      <c r="T123" s="213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83</v>
      </c>
      <c r="AT123" s="215" t="s">
        <v>74</v>
      </c>
      <c r="AU123" s="215" t="s">
        <v>83</v>
      </c>
      <c r="AY123" s="214" t="s">
        <v>169</v>
      </c>
      <c r="BK123" s="216">
        <f>SUM(BK124:BK133)</f>
        <v>0</v>
      </c>
    </row>
    <row r="124" spans="1:65" s="2" customFormat="1" ht="33" customHeight="1">
      <c r="A124" s="38"/>
      <c r="B124" s="39"/>
      <c r="C124" s="219" t="s">
        <v>83</v>
      </c>
      <c r="D124" s="219" t="s">
        <v>171</v>
      </c>
      <c r="E124" s="220" t="s">
        <v>4548</v>
      </c>
      <c r="F124" s="221" t="s">
        <v>4549</v>
      </c>
      <c r="G124" s="222" t="s">
        <v>174</v>
      </c>
      <c r="H124" s="223">
        <v>41.27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175</v>
      </c>
      <c r="AT124" s="231" t="s">
        <v>171</v>
      </c>
      <c r="AU124" s="231" t="s">
        <v>85</v>
      </c>
      <c r="AY124" s="17" t="s">
        <v>169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175</v>
      </c>
      <c r="BM124" s="231" t="s">
        <v>4658</v>
      </c>
    </row>
    <row r="125" spans="1:65" s="2" customFormat="1" ht="21.75" customHeight="1">
      <c r="A125" s="38"/>
      <c r="B125" s="39"/>
      <c r="C125" s="219" t="s">
        <v>85</v>
      </c>
      <c r="D125" s="219" t="s">
        <v>171</v>
      </c>
      <c r="E125" s="220" t="s">
        <v>4557</v>
      </c>
      <c r="F125" s="221" t="s">
        <v>4558</v>
      </c>
      <c r="G125" s="222" t="s">
        <v>234</v>
      </c>
      <c r="H125" s="223">
        <v>137.56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0.00058136</v>
      </c>
      <c r="R125" s="229">
        <f>Q125*H125</f>
        <v>0.07997188159999999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85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4659</v>
      </c>
    </row>
    <row r="126" spans="1:65" s="2" customFormat="1" ht="21.75" customHeight="1">
      <c r="A126" s="38"/>
      <c r="B126" s="39"/>
      <c r="C126" s="219" t="s">
        <v>181</v>
      </c>
      <c r="D126" s="219" t="s">
        <v>171</v>
      </c>
      <c r="E126" s="220" t="s">
        <v>4560</v>
      </c>
      <c r="F126" s="221" t="s">
        <v>4561</v>
      </c>
      <c r="G126" s="222" t="s">
        <v>234</v>
      </c>
      <c r="H126" s="223">
        <v>137.56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85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4660</v>
      </c>
    </row>
    <row r="127" spans="1:65" s="2" customFormat="1" ht="37.8" customHeight="1">
      <c r="A127" s="38"/>
      <c r="B127" s="39"/>
      <c r="C127" s="219" t="s">
        <v>175</v>
      </c>
      <c r="D127" s="219" t="s">
        <v>171</v>
      </c>
      <c r="E127" s="220" t="s">
        <v>4563</v>
      </c>
      <c r="F127" s="221" t="s">
        <v>4564</v>
      </c>
      <c r="G127" s="222" t="s">
        <v>174</v>
      </c>
      <c r="H127" s="223">
        <v>41.27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85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4661</v>
      </c>
    </row>
    <row r="128" spans="1:65" s="2" customFormat="1" ht="24.15" customHeight="1">
      <c r="A128" s="38"/>
      <c r="B128" s="39"/>
      <c r="C128" s="219" t="s">
        <v>192</v>
      </c>
      <c r="D128" s="219" t="s">
        <v>171</v>
      </c>
      <c r="E128" s="220" t="s">
        <v>4566</v>
      </c>
      <c r="F128" s="221" t="s">
        <v>4567</v>
      </c>
      <c r="G128" s="222" t="s">
        <v>217</v>
      </c>
      <c r="H128" s="223">
        <v>74.29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85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4662</v>
      </c>
    </row>
    <row r="129" spans="1:65" s="2" customFormat="1" ht="16.5" customHeight="1">
      <c r="A129" s="38"/>
      <c r="B129" s="39"/>
      <c r="C129" s="219" t="s">
        <v>184</v>
      </c>
      <c r="D129" s="219" t="s">
        <v>171</v>
      </c>
      <c r="E129" s="220" t="s">
        <v>534</v>
      </c>
      <c r="F129" s="221" t="s">
        <v>535</v>
      </c>
      <c r="G129" s="222" t="s">
        <v>174</v>
      </c>
      <c r="H129" s="223">
        <v>41.27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4663</v>
      </c>
    </row>
    <row r="130" spans="1:65" s="2" customFormat="1" ht="24.15" customHeight="1">
      <c r="A130" s="38"/>
      <c r="B130" s="39"/>
      <c r="C130" s="219" t="s">
        <v>201</v>
      </c>
      <c r="D130" s="219" t="s">
        <v>171</v>
      </c>
      <c r="E130" s="220" t="s">
        <v>182</v>
      </c>
      <c r="F130" s="221" t="s">
        <v>183</v>
      </c>
      <c r="G130" s="222" t="s">
        <v>174</v>
      </c>
      <c r="H130" s="223">
        <v>30.41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85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4664</v>
      </c>
    </row>
    <row r="131" spans="1:65" s="2" customFormat="1" ht="16.5" customHeight="1">
      <c r="A131" s="38"/>
      <c r="B131" s="39"/>
      <c r="C131" s="269" t="s">
        <v>190</v>
      </c>
      <c r="D131" s="269" t="s">
        <v>811</v>
      </c>
      <c r="E131" s="270" t="s">
        <v>4571</v>
      </c>
      <c r="F131" s="271" t="s">
        <v>4572</v>
      </c>
      <c r="G131" s="272" t="s">
        <v>217</v>
      </c>
      <c r="H131" s="273">
        <v>60.82</v>
      </c>
      <c r="I131" s="274"/>
      <c r="J131" s="275">
        <f>ROUND(I131*H131,2)</f>
        <v>0</v>
      </c>
      <c r="K131" s="276"/>
      <c r="L131" s="277"/>
      <c r="M131" s="278" t="s">
        <v>1</v>
      </c>
      <c r="N131" s="279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190</v>
      </c>
      <c r="AT131" s="231" t="s">
        <v>811</v>
      </c>
      <c r="AU131" s="231" t="s">
        <v>85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4665</v>
      </c>
    </row>
    <row r="132" spans="1:65" s="2" customFormat="1" ht="24.15" customHeight="1">
      <c r="A132" s="38"/>
      <c r="B132" s="39"/>
      <c r="C132" s="219" t="s">
        <v>186</v>
      </c>
      <c r="D132" s="219" t="s">
        <v>171</v>
      </c>
      <c r="E132" s="220" t="s">
        <v>4574</v>
      </c>
      <c r="F132" s="221" t="s">
        <v>4575</v>
      </c>
      <c r="G132" s="222" t="s">
        <v>174</v>
      </c>
      <c r="H132" s="223">
        <v>8.69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85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4666</v>
      </c>
    </row>
    <row r="133" spans="1:65" s="2" customFormat="1" ht="16.5" customHeight="1">
      <c r="A133" s="38"/>
      <c r="B133" s="39"/>
      <c r="C133" s="269" t="s">
        <v>195</v>
      </c>
      <c r="D133" s="269" t="s">
        <v>811</v>
      </c>
      <c r="E133" s="270" t="s">
        <v>4577</v>
      </c>
      <c r="F133" s="271" t="s">
        <v>4578</v>
      </c>
      <c r="G133" s="272" t="s">
        <v>217</v>
      </c>
      <c r="H133" s="273">
        <v>16.51</v>
      </c>
      <c r="I133" s="274"/>
      <c r="J133" s="275">
        <f>ROUND(I133*H133,2)</f>
        <v>0</v>
      </c>
      <c r="K133" s="276"/>
      <c r="L133" s="277"/>
      <c r="M133" s="278" t="s">
        <v>1</v>
      </c>
      <c r="N133" s="279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190</v>
      </c>
      <c r="AT133" s="231" t="s">
        <v>811</v>
      </c>
      <c r="AU133" s="231" t="s">
        <v>85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4667</v>
      </c>
    </row>
    <row r="134" spans="1:63" s="12" customFormat="1" ht="22.8" customHeight="1">
      <c r="A134" s="12"/>
      <c r="B134" s="203"/>
      <c r="C134" s="204"/>
      <c r="D134" s="205" t="s">
        <v>74</v>
      </c>
      <c r="E134" s="217" t="s">
        <v>175</v>
      </c>
      <c r="F134" s="217" t="s">
        <v>624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83</v>
      </c>
      <c r="AT134" s="215" t="s">
        <v>74</v>
      </c>
      <c r="AU134" s="215" t="s">
        <v>83</v>
      </c>
      <c r="AY134" s="214" t="s">
        <v>169</v>
      </c>
      <c r="BK134" s="216">
        <f>BK135</f>
        <v>0</v>
      </c>
    </row>
    <row r="135" spans="1:65" s="2" customFormat="1" ht="16.5" customHeight="1">
      <c r="A135" s="38"/>
      <c r="B135" s="39"/>
      <c r="C135" s="219" t="s">
        <v>221</v>
      </c>
      <c r="D135" s="219" t="s">
        <v>171</v>
      </c>
      <c r="E135" s="220" t="s">
        <v>4580</v>
      </c>
      <c r="F135" s="221" t="s">
        <v>4581</v>
      </c>
      <c r="G135" s="222" t="s">
        <v>174</v>
      </c>
      <c r="H135" s="223">
        <v>2.17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85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4668</v>
      </c>
    </row>
    <row r="136" spans="1:63" s="12" customFormat="1" ht="22.8" customHeight="1">
      <c r="A136" s="12"/>
      <c r="B136" s="203"/>
      <c r="C136" s="204"/>
      <c r="D136" s="205" t="s">
        <v>74</v>
      </c>
      <c r="E136" s="217" t="s">
        <v>190</v>
      </c>
      <c r="F136" s="217" t="s">
        <v>949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SUM(P137:P156)</f>
        <v>0</v>
      </c>
      <c r="Q136" s="211"/>
      <c r="R136" s="212">
        <f>SUM(R137:R156)</f>
        <v>0.6272617015999999</v>
      </c>
      <c r="S136" s="211"/>
      <c r="T136" s="213">
        <f>SUM(T137:T156)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83</v>
      </c>
      <c r="AT136" s="215" t="s">
        <v>74</v>
      </c>
      <c r="AU136" s="215" t="s">
        <v>83</v>
      </c>
      <c r="AY136" s="214" t="s">
        <v>169</v>
      </c>
      <c r="BK136" s="216">
        <f>SUM(BK137:BK156)</f>
        <v>0</v>
      </c>
    </row>
    <row r="137" spans="1:65" s="2" customFormat="1" ht="24.15" customHeight="1">
      <c r="A137" s="38"/>
      <c r="B137" s="39"/>
      <c r="C137" s="219" t="s">
        <v>8</v>
      </c>
      <c r="D137" s="219" t="s">
        <v>171</v>
      </c>
      <c r="E137" s="220" t="s">
        <v>4669</v>
      </c>
      <c r="F137" s="221" t="s">
        <v>4670</v>
      </c>
      <c r="G137" s="222" t="s">
        <v>199</v>
      </c>
      <c r="H137" s="223">
        <v>18.4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175</v>
      </c>
      <c r="AT137" s="231" t="s">
        <v>171</v>
      </c>
      <c r="AU137" s="231" t="s">
        <v>85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4671</v>
      </c>
    </row>
    <row r="138" spans="1:65" s="2" customFormat="1" ht="24.15" customHeight="1">
      <c r="A138" s="38"/>
      <c r="B138" s="39"/>
      <c r="C138" s="269" t="s">
        <v>231</v>
      </c>
      <c r="D138" s="269" t="s">
        <v>811</v>
      </c>
      <c r="E138" s="270" t="s">
        <v>4672</v>
      </c>
      <c r="F138" s="271" t="s">
        <v>4673</v>
      </c>
      <c r="G138" s="272" t="s">
        <v>199</v>
      </c>
      <c r="H138" s="273">
        <v>20</v>
      </c>
      <c r="I138" s="274"/>
      <c r="J138" s="275">
        <f>ROUND(I138*H138,2)</f>
        <v>0</v>
      </c>
      <c r="K138" s="276"/>
      <c r="L138" s="277"/>
      <c r="M138" s="278" t="s">
        <v>1</v>
      </c>
      <c r="N138" s="279" t="s">
        <v>40</v>
      </c>
      <c r="O138" s="91"/>
      <c r="P138" s="229">
        <f>O138*H138</f>
        <v>0</v>
      </c>
      <c r="Q138" s="229">
        <v>0.00043</v>
      </c>
      <c r="R138" s="229">
        <f>Q138*H138</f>
        <v>0.0086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190</v>
      </c>
      <c r="AT138" s="231" t="s">
        <v>811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4674</v>
      </c>
    </row>
    <row r="139" spans="1:65" s="2" customFormat="1" ht="24.15" customHeight="1">
      <c r="A139" s="38"/>
      <c r="B139" s="39"/>
      <c r="C139" s="219" t="s">
        <v>204</v>
      </c>
      <c r="D139" s="219" t="s">
        <v>171</v>
      </c>
      <c r="E139" s="220" t="s">
        <v>4675</v>
      </c>
      <c r="F139" s="221" t="s">
        <v>4676</v>
      </c>
      <c r="G139" s="222" t="s">
        <v>199</v>
      </c>
      <c r="H139" s="223">
        <v>9.3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175</v>
      </c>
      <c r="AT139" s="231" t="s">
        <v>171</v>
      </c>
      <c r="AU139" s="231" t="s">
        <v>85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4677</v>
      </c>
    </row>
    <row r="140" spans="1:65" s="2" customFormat="1" ht="24.15" customHeight="1">
      <c r="A140" s="38"/>
      <c r="B140" s="39"/>
      <c r="C140" s="269" t="s">
        <v>240</v>
      </c>
      <c r="D140" s="269" t="s">
        <v>811</v>
      </c>
      <c r="E140" s="270" t="s">
        <v>4678</v>
      </c>
      <c r="F140" s="271" t="s">
        <v>4679</v>
      </c>
      <c r="G140" s="272" t="s">
        <v>199</v>
      </c>
      <c r="H140" s="273">
        <v>10</v>
      </c>
      <c r="I140" s="274"/>
      <c r="J140" s="275">
        <f>ROUND(I140*H140,2)</f>
        <v>0</v>
      </c>
      <c r="K140" s="276"/>
      <c r="L140" s="277"/>
      <c r="M140" s="278" t="s">
        <v>1</v>
      </c>
      <c r="N140" s="279" t="s">
        <v>40</v>
      </c>
      <c r="O140" s="91"/>
      <c r="P140" s="229">
        <f>O140*H140</f>
        <v>0</v>
      </c>
      <c r="Q140" s="229">
        <v>0.00067</v>
      </c>
      <c r="R140" s="229">
        <f>Q140*H140</f>
        <v>0.0067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190</v>
      </c>
      <c r="AT140" s="231" t="s">
        <v>811</v>
      </c>
      <c r="AU140" s="231" t="s">
        <v>85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4680</v>
      </c>
    </row>
    <row r="141" spans="1:65" s="2" customFormat="1" ht="24.15" customHeight="1">
      <c r="A141" s="38"/>
      <c r="B141" s="39"/>
      <c r="C141" s="219" t="s">
        <v>209</v>
      </c>
      <c r="D141" s="219" t="s">
        <v>171</v>
      </c>
      <c r="E141" s="220" t="s">
        <v>4681</v>
      </c>
      <c r="F141" s="221" t="s">
        <v>4682</v>
      </c>
      <c r="G141" s="222" t="s">
        <v>199</v>
      </c>
      <c r="H141" s="223">
        <v>4.5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175</v>
      </c>
      <c r="AT141" s="231" t="s">
        <v>171</v>
      </c>
      <c r="AU141" s="231" t="s">
        <v>85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4683</v>
      </c>
    </row>
    <row r="142" spans="1:65" s="2" customFormat="1" ht="24.15" customHeight="1">
      <c r="A142" s="38"/>
      <c r="B142" s="39"/>
      <c r="C142" s="269" t="s">
        <v>250</v>
      </c>
      <c r="D142" s="269" t="s">
        <v>811</v>
      </c>
      <c r="E142" s="270" t="s">
        <v>4684</v>
      </c>
      <c r="F142" s="271" t="s">
        <v>4685</v>
      </c>
      <c r="G142" s="272" t="s">
        <v>199</v>
      </c>
      <c r="H142" s="273">
        <v>5</v>
      </c>
      <c r="I142" s="274"/>
      <c r="J142" s="275">
        <f>ROUND(I142*H142,2)</f>
        <v>0</v>
      </c>
      <c r="K142" s="276"/>
      <c r="L142" s="277"/>
      <c r="M142" s="278" t="s">
        <v>1</v>
      </c>
      <c r="N142" s="279" t="s">
        <v>40</v>
      </c>
      <c r="O142" s="91"/>
      <c r="P142" s="229">
        <f>O142*H142</f>
        <v>0</v>
      </c>
      <c r="Q142" s="229">
        <v>0.00106</v>
      </c>
      <c r="R142" s="229">
        <f>Q142*H142</f>
        <v>0.0053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190</v>
      </c>
      <c r="AT142" s="231" t="s">
        <v>811</v>
      </c>
      <c r="AU142" s="231" t="s">
        <v>85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4686</v>
      </c>
    </row>
    <row r="143" spans="1:65" s="2" customFormat="1" ht="24.15" customHeight="1">
      <c r="A143" s="38"/>
      <c r="B143" s="39"/>
      <c r="C143" s="219" t="s">
        <v>213</v>
      </c>
      <c r="D143" s="219" t="s">
        <v>171</v>
      </c>
      <c r="E143" s="220" t="s">
        <v>4687</v>
      </c>
      <c r="F143" s="221" t="s">
        <v>4688</v>
      </c>
      <c r="G143" s="222" t="s">
        <v>199</v>
      </c>
      <c r="H143" s="223">
        <v>4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0.00248</v>
      </c>
      <c r="R143" s="229">
        <f>Q143*H143</f>
        <v>0.00992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175</v>
      </c>
      <c r="AT143" s="231" t="s">
        <v>171</v>
      </c>
      <c r="AU143" s="231" t="s">
        <v>85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4689</v>
      </c>
    </row>
    <row r="144" spans="1:65" s="2" customFormat="1" ht="24.15" customHeight="1">
      <c r="A144" s="38"/>
      <c r="B144" s="39"/>
      <c r="C144" s="219" t="s">
        <v>262</v>
      </c>
      <c r="D144" s="219" t="s">
        <v>171</v>
      </c>
      <c r="E144" s="220" t="s">
        <v>4690</v>
      </c>
      <c r="F144" s="221" t="s">
        <v>4691</v>
      </c>
      <c r="G144" s="222" t="s">
        <v>208</v>
      </c>
      <c r="H144" s="223">
        <v>3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85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4692</v>
      </c>
    </row>
    <row r="145" spans="1:65" s="2" customFormat="1" ht="16.5" customHeight="1">
      <c r="A145" s="38"/>
      <c r="B145" s="39"/>
      <c r="C145" s="269" t="s">
        <v>218</v>
      </c>
      <c r="D145" s="269" t="s">
        <v>811</v>
      </c>
      <c r="E145" s="270" t="s">
        <v>4693</v>
      </c>
      <c r="F145" s="271" t="s">
        <v>4694</v>
      </c>
      <c r="G145" s="272" t="s">
        <v>208</v>
      </c>
      <c r="H145" s="273">
        <v>3</v>
      </c>
      <c r="I145" s="274"/>
      <c r="J145" s="275">
        <f>ROUND(I145*H145,2)</f>
        <v>0</v>
      </c>
      <c r="K145" s="276"/>
      <c r="L145" s="277"/>
      <c r="M145" s="278" t="s">
        <v>1</v>
      </c>
      <c r="N145" s="279" t="s">
        <v>40</v>
      </c>
      <c r="O145" s="91"/>
      <c r="P145" s="229">
        <f>O145*H145</f>
        <v>0</v>
      </c>
      <c r="Q145" s="229">
        <v>0.0001</v>
      </c>
      <c r="R145" s="229">
        <f>Q145*H145</f>
        <v>0.00030000000000000003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190</v>
      </c>
      <c r="AT145" s="231" t="s">
        <v>811</v>
      </c>
      <c r="AU145" s="231" t="s">
        <v>85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4695</v>
      </c>
    </row>
    <row r="146" spans="1:65" s="2" customFormat="1" ht="24.15" customHeight="1">
      <c r="A146" s="38"/>
      <c r="B146" s="39"/>
      <c r="C146" s="219" t="s">
        <v>7</v>
      </c>
      <c r="D146" s="219" t="s">
        <v>171</v>
      </c>
      <c r="E146" s="220" t="s">
        <v>4696</v>
      </c>
      <c r="F146" s="221" t="s">
        <v>4697</v>
      </c>
      <c r="G146" s="222" t="s">
        <v>208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4698</v>
      </c>
    </row>
    <row r="147" spans="1:65" s="2" customFormat="1" ht="16.5" customHeight="1">
      <c r="A147" s="38"/>
      <c r="B147" s="39"/>
      <c r="C147" s="269" t="s">
        <v>224</v>
      </c>
      <c r="D147" s="269" t="s">
        <v>811</v>
      </c>
      <c r="E147" s="270" t="s">
        <v>4699</v>
      </c>
      <c r="F147" s="271" t="s">
        <v>4700</v>
      </c>
      <c r="G147" s="272" t="s">
        <v>208</v>
      </c>
      <c r="H147" s="273">
        <v>1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40</v>
      </c>
      <c r="O147" s="91"/>
      <c r="P147" s="229">
        <f>O147*H147</f>
        <v>0</v>
      </c>
      <c r="Q147" s="229">
        <v>0.00013</v>
      </c>
      <c r="R147" s="229">
        <f>Q147*H147</f>
        <v>0.00013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190</v>
      </c>
      <c r="AT147" s="231" t="s">
        <v>811</v>
      </c>
      <c r="AU147" s="231" t="s">
        <v>85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4701</v>
      </c>
    </row>
    <row r="148" spans="1:65" s="2" customFormat="1" ht="21.75" customHeight="1">
      <c r="A148" s="38"/>
      <c r="B148" s="39"/>
      <c r="C148" s="219" t="s">
        <v>281</v>
      </c>
      <c r="D148" s="219" t="s">
        <v>171</v>
      </c>
      <c r="E148" s="220" t="s">
        <v>4702</v>
      </c>
      <c r="F148" s="221" t="s">
        <v>4703</v>
      </c>
      <c r="G148" s="222" t="s">
        <v>208</v>
      </c>
      <c r="H148" s="223">
        <v>8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0.00071872</v>
      </c>
      <c r="R148" s="229">
        <f>Q148*H148</f>
        <v>0.00574976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175</v>
      </c>
      <c r="AT148" s="231" t="s">
        <v>171</v>
      </c>
      <c r="AU148" s="231" t="s">
        <v>85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175</v>
      </c>
      <c r="BM148" s="231" t="s">
        <v>4704</v>
      </c>
    </row>
    <row r="149" spans="1:65" s="2" customFormat="1" ht="24.15" customHeight="1">
      <c r="A149" s="38"/>
      <c r="B149" s="39"/>
      <c r="C149" s="269" t="s">
        <v>230</v>
      </c>
      <c r="D149" s="269" t="s">
        <v>811</v>
      </c>
      <c r="E149" s="270" t="s">
        <v>4705</v>
      </c>
      <c r="F149" s="271" t="s">
        <v>4706</v>
      </c>
      <c r="G149" s="272" t="s">
        <v>208</v>
      </c>
      <c r="H149" s="273">
        <v>8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40</v>
      </c>
      <c r="O149" s="91"/>
      <c r="P149" s="229">
        <f>O149*H149</f>
        <v>0</v>
      </c>
      <c r="Q149" s="229">
        <v>0.011</v>
      </c>
      <c r="R149" s="229">
        <f>Q149*H149</f>
        <v>0.088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190</v>
      </c>
      <c r="AT149" s="231" t="s">
        <v>811</v>
      </c>
      <c r="AU149" s="231" t="s">
        <v>85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4707</v>
      </c>
    </row>
    <row r="150" spans="1:65" s="2" customFormat="1" ht="21.75" customHeight="1">
      <c r="A150" s="38"/>
      <c r="B150" s="39"/>
      <c r="C150" s="219" t="s">
        <v>292</v>
      </c>
      <c r="D150" s="219" t="s">
        <v>171</v>
      </c>
      <c r="E150" s="220" t="s">
        <v>4708</v>
      </c>
      <c r="F150" s="221" t="s">
        <v>4709</v>
      </c>
      <c r="G150" s="222" t="s">
        <v>208</v>
      </c>
      <c r="H150" s="223">
        <v>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0.00072</v>
      </c>
      <c r="R150" s="229">
        <f>Q150*H150</f>
        <v>0.00072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4710</v>
      </c>
    </row>
    <row r="151" spans="1:65" s="2" customFormat="1" ht="24.15" customHeight="1">
      <c r="A151" s="38"/>
      <c r="B151" s="39"/>
      <c r="C151" s="269" t="s">
        <v>235</v>
      </c>
      <c r="D151" s="269" t="s">
        <v>811</v>
      </c>
      <c r="E151" s="270" t="s">
        <v>4711</v>
      </c>
      <c r="F151" s="271" t="s">
        <v>4712</v>
      </c>
      <c r="G151" s="272" t="s">
        <v>208</v>
      </c>
      <c r="H151" s="273">
        <v>1</v>
      </c>
      <c r="I151" s="274"/>
      <c r="J151" s="275">
        <f>ROUND(I151*H151,2)</f>
        <v>0</v>
      </c>
      <c r="K151" s="276"/>
      <c r="L151" s="277"/>
      <c r="M151" s="278" t="s">
        <v>1</v>
      </c>
      <c r="N151" s="279" t="s">
        <v>40</v>
      </c>
      <c r="O151" s="91"/>
      <c r="P151" s="229">
        <f>O151*H151</f>
        <v>0</v>
      </c>
      <c r="Q151" s="229">
        <v>0.012</v>
      </c>
      <c r="R151" s="229">
        <f>Q151*H151</f>
        <v>0.012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190</v>
      </c>
      <c r="AT151" s="231" t="s">
        <v>811</v>
      </c>
      <c r="AU151" s="231" t="s">
        <v>85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4713</v>
      </c>
    </row>
    <row r="152" spans="1:65" s="2" customFormat="1" ht="16.5" customHeight="1">
      <c r="A152" s="38"/>
      <c r="B152" s="39"/>
      <c r="C152" s="219" t="s">
        <v>303</v>
      </c>
      <c r="D152" s="219" t="s">
        <v>171</v>
      </c>
      <c r="E152" s="220" t="s">
        <v>4714</v>
      </c>
      <c r="F152" s="221" t="s">
        <v>4715</v>
      </c>
      <c r="G152" s="222" t="s">
        <v>208</v>
      </c>
      <c r="H152" s="223">
        <v>9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0.04</v>
      </c>
      <c r="R152" s="229">
        <f>Q152*H152</f>
        <v>0.36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85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4716</v>
      </c>
    </row>
    <row r="153" spans="1:65" s="2" customFormat="1" ht="24.15" customHeight="1">
      <c r="A153" s="38"/>
      <c r="B153" s="39"/>
      <c r="C153" s="269" t="s">
        <v>239</v>
      </c>
      <c r="D153" s="269" t="s">
        <v>811</v>
      </c>
      <c r="E153" s="270" t="s">
        <v>4717</v>
      </c>
      <c r="F153" s="271" t="s">
        <v>4718</v>
      </c>
      <c r="G153" s="272" t="s">
        <v>208</v>
      </c>
      <c r="H153" s="273">
        <v>9</v>
      </c>
      <c r="I153" s="274"/>
      <c r="J153" s="275">
        <f>ROUND(I153*H153,2)</f>
        <v>0</v>
      </c>
      <c r="K153" s="276"/>
      <c r="L153" s="277"/>
      <c r="M153" s="278" t="s">
        <v>1</v>
      </c>
      <c r="N153" s="279" t="s">
        <v>40</v>
      </c>
      <c r="O153" s="91"/>
      <c r="P153" s="229">
        <f>O153*H153</f>
        <v>0</v>
      </c>
      <c r="Q153" s="229">
        <v>0.0133</v>
      </c>
      <c r="R153" s="229">
        <f>Q153*H153</f>
        <v>0.1197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190</v>
      </c>
      <c r="AT153" s="231" t="s">
        <v>811</v>
      </c>
      <c r="AU153" s="231" t="s">
        <v>85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4719</v>
      </c>
    </row>
    <row r="154" spans="1:65" s="2" customFormat="1" ht="16.5" customHeight="1">
      <c r="A154" s="38"/>
      <c r="B154" s="39"/>
      <c r="C154" s="219" t="s">
        <v>312</v>
      </c>
      <c r="D154" s="219" t="s">
        <v>171</v>
      </c>
      <c r="E154" s="220" t="s">
        <v>4637</v>
      </c>
      <c r="F154" s="221" t="s">
        <v>4638</v>
      </c>
      <c r="G154" s="222" t="s">
        <v>199</v>
      </c>
      <c r="H154" s="223">
        <v>33.81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0.00019236</v>
      </c>
      <c r="R154" s="229">
        <f>Q154*H154</f>
        <v>0.006503691600000001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175</v>
      </c>
      <c r="AT154" s="231" t="s">
        <v>171</v>
      </c>
      <c r="AU154" s="231" t="s">
        <v>85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4720</v>
      </c>
    </row>
    <row r="155" spans="1:65" s="2" customFormat="1" ht="21.75" customHeight="1">
      <c r="A155" s="38"/>
      <c r="B155" s="39"/>
      <c r="C155" s="219" t="s">
        <v>243</v>
      </c>
      <c r="D155" s="219" t="s">
        <v>171</v>
      </c>
      <c r="E155" s="220" t="s">
        <v>4640</v>
      </c>
      <c r="F155" s="221" t="s">
        <v>4641</v>
      </c>
      <c r="G155" s="222" t="s">
        <v>199</v>
      </c>
      <c r="H155" s="223">
        <v>38.5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9.45E-05</v>
      </c>
      <c r="R155" s="229">
        <f>Q155*H155</f>
        <v>0.0036382500000000004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175</v>
      </c>
      <c r="AT155" s="231" t="s">
        <v>171</v>
      </c>
      <c r="AU155" s="231" t="s">
        <v>85</v>
      </c>
      <c r="AY155" s="17" t="s">
        <v>169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175</v>
      </c>
      <c r="BM155" s="231" t="s">
        <v>4721</v>
      </c>
    </row>
    <row r="156" spans="1:65" s="2" customFormat="1" ht="16.5" customHeight="1">
      <c r="A156" s="38"/>
      <c r="B156" s="39"/>
      <c r="C156" s="219" t="s">
        <v>321</v>
      </c>
      <c r="D156" s="219" t="s">
        <v>171</v>
      </c>
      <c r="E156" s="220" t="s">
        <v>4722</v>
      </c>
      <c r="F156" s="221" t="s">
        <v>4723</v>
      </c>
      <c r="G156" s="222" t="s">
        <v>208</v>
      </c>
      <c r="H156" s="223">
        <v>2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85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4724</v>
      </c>
    </row>
    <row r="157" spans="1:63" s="12" customFormat="1" ht="22.8" customHeight="1">
      <c r="A157" s="12"/>
      <c r="B157" s="203"/>
      <c r="C157" s="204"/>
      <c r="D157" s="205" t="s">
        <v>74</v>
      </c>
      <c r="E157" s="217" t="s">
        <v>990</v>
      </c>
      <c r="F157" s="217" t="s">
        <v>991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P158</f>
        <v>0</v>
      </c>
      <c r="Q157" s="211"/>
      <c r="R157" s="212">
        <f>R158</f>
        <v>0</v>
      </c>
      <c r="S157" s="211"/>
      <c r="T157" s="213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83</v>
      </c>
      <c r="AT157" s="215" t="s">
        <v>74</v>
      </c>
      <c r="AU157" s="215" t="s">
        <v>83</v>
      </c>
      <c r="AY157" s="214" t="s">
        <v>169</v>
      </c>
      <c r="BK157" s="216">
        <f>BK158</f>
        <v>0</v>
      </c>
    </row>
    <row r="158" spans="1:65" s="2" customFormat="1" ht="24.15" customHeight="1">
      <c r="A158" s="38"/>
      <c r="B158" s="39"/>
      <c r="C158" s="219" t="s">
        <v>246</v>
      </c>
      <c r="D158" s="219" t="s">
        <v>171</v>
      </c>
      <c r="E158" s="220" t="s">
        <v>4649</v>
      </c>
      <c r="F158" s="221" t="s">
        <v>4650</v>
      </c>
      <c r="G158" s="222" t="s">
        <v>217</v>
      </c>
      <c r="H158" s="223">
        <v>0.71</v>
      </c>
      <c r="I158" s="224"/>
      <c r="J158" s="225">
        <f>ROUND(I158*H158,2)</f>
        <v>0</v>
      </c>
      <c r="K158" s="226"/>
      <c r="L158" s="44"/>
      <c r="M158" s="281" t="s">
        <v>1</v>
      </c>
      <c r="N158" s="282" t="s">
        <v>40</v>
      </c>
      <c r="O158" s="283"/>
      <c r="P158" s="284">
        <f>O158*H158</f>
        <v>0</v>
      </c>
      <c r="Q158" s="284">
        <v>0</v>
      </c>
      <c r="R158" s="284">
        <f>Q158*H158</f>
        <v>0</v>
      </c>
      <c r="S158" s="284">
        <v>0</v>
      </c>
      <c r="T158" s="28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175</v>
      </c>
      <c r="AT158" s="231" t="s">
        <v>171</v>
      </c>
      <c r="AU158" s="231" t="s">
        <v>85</v>
      </c>
      <c r="AY158" s="17" t="s">
        <v>169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175</v>
      </c>
      <c r="BM158" s="231" t="s">
        <v>4725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20:K15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4726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ROUND((SUM(BE124:BE176)),2)</f>
        <v>0</v>
      </c>
      <c r="G33" s="38"/>
      <c r="H33" s="38"/>
      <c r="I33" s="155">
        <v>0.21</v>
      </c>
      <c r="J33" s="154">
        <f>ROUND(((SUM(BE124:BE176))*I33),2)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ROUND((SUM(BF124:BF176)),2)</f>
        <v>0</v>
      </c>
      <c r="G34" s="38"/>
      <c r="H34" s="38"/>
      <c r="I34" s="155">
        <v>0.12</v>
      </c>
      <c r="J34" s="154">
        <f>ROUND(((SUM(BF124:BF176))*I34),2)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ROUND((SUM(BG124:BG176)),2)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ROUND((SUM(BH124:BH176)),2)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ROUND((SUM(BI124:BI176)),2)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501a - SO 500  Veřejný vodovod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4727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4728</v>
      </c>
      <c r="E98" s="182"/>
      <c r="F98" s="182"/>
      <c r="G98" s="182"/>
      <c r="H98" s="182"/>
      <c r="I98" s="182"/>
      <c r="J98" s="183">
        <f>J138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4729</v>
      </c>
      <c r="E99" s="182"/>
      <c r="F99" s="182"/>
      <c r="G99" s="182"/>
      <c r="H99" s="182"/>
      <c r="I99" s="182"/>
      <c r="J99" s="183">
        <f>J140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9"/>
      <c r="C100" s="180"/>
      <c r="D100" s="181" t="s">
        <v>4730</v>
      </c>
      <c r="E100" s="182"/>
      <c r="F100" s="182"/>
      <c r="G100" s="182"/>
      <c r="H100" s="182"/>
      <c r="I100" s="182"/>
      <c r="J100" s="183">
        <f>J142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79"/>
      <c r="C101" s="180"/>
      <c r="D101" s="181" t="s">
        <v>4731</v>
      </c>
      <c r="E101" s="182"/>
      <c r="F101" s="182"/>
      <c r="G101" s="182"/>
      <c r="H101" s="182"/>
      <c r="I101" s="182"/>
      <c r="J101" s="183">
        <f>J170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79"/>
      <c r="C102" s="180"/>
      <c r="D102" s="181" t="s">
        <v>4732</v>
      </c>
      <c r="E102" s="182"/>
      <c r="F102" s="182"/>
      <c r="G102" s="182"/>
      <c r="H102" s="182"/>
      <c r="I102" s="182"/>
      <c r="J102" s="183">
        <f>J172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79"/>
      <c r="C103" s="180"/>
      <c r="D103" s="181" t="s">
        <v>4142</v>
      </c>
      <c r="E103" s="182"/>
      <c r="F103" s="182"/>
      <c r="G103" s="182"/>
      <c r="H103" s="182"/>
      <c r="I103" s="182"/>
      <c r="J103" s="183">
        <f>J174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5"/>
      <c r="C104" s="186"/>
      <c r="D104" s="187" t="s">
        <v>4144</v>
      </c>
      <c r="E104" s="188"/>
      <c r="F104" s="188"/>
      <c r="G104" s="188"/>
      <c r="H104" s="188"/>
      <c r="I104" s="188"/>
      <c r="J104" s="189">
        <f>J175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154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Revitalizace sportovního areálu Lipky - II. etapa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 xml:space="preserve">501a - SO 500  Veřejný vodovod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Horažďovice</v>
      </c>
      <c r="G118" s="40"/>
      <c r="H118" s="40"/>
      <c r="I118" s="32" t="s">
        <v>22</v>
      </c>
      <c r="J118" s="79" t="str">
        <f>IF(J12="","",J12)</f>
        <v>12. 10. 2023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32</v>
      </c>
      <c r="J121" s="36" t="str">
        <f>E24</f>
        <v>Pavel Matoušek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155</v>
      </c>
      <c r="D123" s="194" t="s">
        <v>60</v>
      </c>
      <c r="E123" s="194" t="s">
        <v>56</v>
      </c>
      <c r="F123" s="194" t="s">
        <v>57</v>
      </c>
      <c r="G123" s="194" t="s">
        <v>156</v>
      </c>
      <c r="H123" s="194" t="s">
        <v>157</v>
      </c>
      <c r="I123" s="194" t="s">
        <v>158</v>
      </c>
      <c r="J123" s="195" t="s">
        <v>145</v>
      </c>
      <c r="K123" s="196" t="s">
        <v>159</v>
      </c>
      <c r="L123" s="197"/>
      <c r="M123" s="100" t="s">
        <v>1</v>
      </c>
      <c r="N123" s="101" t="s">
        <v>39</v>
      </c>
      <c r="O123" s="101" t="s">
        <v>160</v>
      </c>
      <c r="P123" s="101" t="s">
        <v>161</v>
      </c>
      <c r="Q123" s="101" t="s">
        <v>162</v>
      </c>
      <c r="R123" s="101" t="s">
        <v>163</v>
      </c>
      <c r="S123" s="101" t="s">
        <v>164</v>
      </c>
      <c r="T123" s="102" t="s">
        <v>165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166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P125+P138+P140+P142+P170+P172+P174</f>
        <v>0</v>
      </c>
      <c r="Q124" s="104"/>
      <c r="R124" s="200">
        <f>R125+R138+R140+R142+R170+R172+R174</f>
        <v>0</v>
      </c>
      <c r="S124" s="104"/>
      <c r="T124" s="201">
        <f>T125+T138+T140+T142+T170+T172+T174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147</v>
      </c>
      <c r="BK124" s="202">
        <f>BK125+BK138+BK140+BK142+BK170+BK172+BK174</f>
        <v>0</v>
      </c>
    </row>
    <row r="125" spans="1:63" s="12" customFormat="1" ht="25.9" customHeight="1">
      <c r="A125" s="12"/>
      <c r="B125" s="203"/>
      <c r="C125" s="204"/>
      <c r="D125" s="205" t="s">
        <v>74</v>
      </c>
      <c r="E125" s="206" t="s">
        <v>83</v>
      </c>
      <c r="F125" s="206" t="s">
        <v>170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SUM(P126:P137)</f>
        <v>0</v>
      </c>
      <c r="Q125" s="211"/>
      <c r="R125" s="212">
        <f>SUM(R126:R137)</f>
        <v>0</v>
      </c>
      <c r="S125" s="211"/>
      <c r="T125" s="213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83</v>
      </c>
      <c r="AT125" s="215" t="s">
        <v>74</v>
      </c>
      <c r="AU125" s="215" t="s">
        <v>75</v>
      </c>
      <c r="AY125" s="214" t="s">
        <v>169</v>
      </c>
      <c r="BK125" s="216">
        <f>SUM(BK126:BK137)</f>
        <v>0</v>
      </c>
    </row>
    <row r="126" spans="1:65" s="2" customFormat="1" ht="24.15" customHeight="1">
      <c r="A126" s="38"/>
      <c r="B126" s="39"/>
      <c r="C126" s="219" t="s">
        <v>83</v>
      </c>
      <c r="D126" s="219" t="s">
        <v>171</v>
      </c>
      <c r="E126" s="220" t="s">
        <v>4733</v>
      </c>
      <c r="F126" s="221" t="s">
        <v>4734</v>
      </c>
      <c r="G126" s="222" t="s">
        <v>234</v>
      </c>
      <c r="H126" s="223">
        <v>82.5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83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4735</v>
      </c>
    </row>
    <row r="127" spans="1:65" s="2" customFormat="1" ht="24.15" customHeight="1">
      <c r="A127" s="38"/>
      <c r="B127" s="39"/>
      <c r="C127" s="219" t="s">
        <v>85</v>
      </c>
      <c r="D127" s="219" t="s">
        <v>171</v>
      </c>
      <c r="E127" s="220" t="s">
        <v>4542</v>
      </c>
      <c r="F127" s="221" t="s">
        <v>4543</v>
      </c>
      <c r="G127" s="222" t="s">
        <v>299</v>
      </c>
      <c r="H127" s="223">
        <v>80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83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4736</v>
      </c>
    </row>
    <row r="128" spans="1:65" s="2" customFormat="1" ht="33" customHeight="1">
      <c r="A128" s="38"/>
      <c r="B128" s="39"/>
      <c r="C128" s="219" t="s">
        <v>181</v>
      </c>
      <c r="D128" s="219" t="s">
        <v>171</v>
      </c>
      <c r="E128" s="220" t="s">
        <v>4548</v>
      </c>
      <c r="F128" s="221" t="s">
        <v>4549</v>
      </c>
      <c r="G128" s="222" t="s">
        <v>174</v>
      </c>
      <c r="H128" s="223">
        <v>296.31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83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4737</v>
      </c>
    </row>
    <row r="129" spans="1:65" s="2" customFormat="1" ht="21.75" customHeight="1">
      <c r="A129" s="38"/>
      <c r="B129" s="39"/>
      <c r="C129" s="219" t="s">
        <v>175</v>
      </c>
      <c r="D129" s="219" t="s">
        <v>171</v>
      </c>
      <c r="E129" s="220" t="s">
        <v>4557</v>
      </c>
      <c r="F129" s="221" t="s">
        <v>4558</v>
      </c>
      <c r="G129" s="222" t="s">
        <v>234</v>
      </c>
      <c r="H129" s="223">
        <v>846.6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83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4738</v>
      </c>
    </row>
    <row r="130" spans="1:65" s="2" customFormat="1" ht="21.75" customHeight="1">
      <c r="A130" s="38"/>
      <c r="B130" s="39"/>
      <c r="C130" s="219" t="s">
        <v>192</v>
      </c>
      <c r="D130" s="219" t="s">
        <v>171</v>
      </c>
      <c r="E130" s="220" t="s">
        <v>4560</v>
      </c>
      <c r="F130" s="221" t="s">
        <v>4561</v>
      </c>
      <c r="G130" s="222" t="s">
        <v>234</v>
      </c>
      <c r="H130" s="223">
        <v>846.6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83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4739</v>
      </c>
    </row>
    <row r="131" spans="1:65" s="2" customFormat="1" ht="37.8" customHeight="1">
      <c r="A131" s="38"/>
      <c r="B131" s="39"/>
      <c r="C131" s="219" t="s">
        <v>184</v>
      </c>
      <c r="D131" s="219" t="s">
        <v>171</v>
      </c>
      <c r="E131" s="220" t="s">
        <v>4563</v>
      </c>
      <c r="F131" s="221" t="s">
        <v>4564</v>
      </c>
      <c r="G131" s="222" t="s">
        <v>174</v>
      </c>
      <c r="H131" s="223">
        <v>279.51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83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4740</v>
      </c>
    </row>
    <row r="132" spans="1:65" s="2" customFormat="1" ht="24.15" customHeight="1">
      <c r="A132" s="38"/>
      <c r="B132" s="39"/>
      <c r="C132" s="219" t="s">
        <v>201</v>
      </c>
      <c r="D132" s="219" t="s">
        <v>171</v>
      </c>
      <c r="E132" s="220" t="s">
        <v>4566</v>
      </c>
      <c r="F132" s="221" t="s">
        <v>4567</v>
      </c>
      <c r="G132" s="222" t="s">
        <v>217</v>
      </c>
      <c r="H132" s="223">
        <v>503.12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83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4741</v>
      </c>
    </row>
    <row r="133" spans="1:65" s="2" customFormat="1" ht="16.5" customHeight="1">
      <c r="A133" s="38"/>
      <c r="B133" s="39"/>
      <c r="C133" s="219" t="s">
        <v>190</v>
      </c>
      <c r="D133" s="219" t="s">
        <v>171</v>
      </c>
      <c r="E133" s="220" t="s">
        <v>534</v>
      </c>
      <c r="F133" s="221" t="s">
        <v>535</v>
      </c>
      <c r="G133" s="222" t="s">
        <v>174</v>
      </c>
      <c r="H133" s="223">
        <v>279.51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175</v>
      </c>
      <c r="AT133" s="231" t="s">
        <v>171</v>
      </c>
      <c r="AU133" s="231" t="s">
        <v>83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4742</v>
      </c>
    </row>
    <row r="134" spans="1:65" s="2" customFormat="1" ht="24.15" customHeight="1">
      <c r="A134" s="38"/>
      <c r="B134" s="39"/>
      <c r="C134" s="219" t="s">
        <v>186</v>
      </c>
      <c r="D134" s="219" t="s">
        <v>171</v>
      </c>
      <c r="E134" s="220" t="s">
        <v>182</v>
      </c>
      <c r="F134" s="221" t="s">
        <v>183</v>
      </c>
      <c r="G134" s="222" t="s">
        <v>174</v>
      </c>
      <c r="H134" s="223">
        <v>209.16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83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4743</v>
      </c>
    </row>
    <row r="135" spans="1:65" s="2" customFormat="1" ht="16.5" customHeight="1">
      <c r="A135" s="38"/>
      <c r="B135" s="39"/>
      <c r="C135" s="269" t="s">
        <v>195</v>
      </c>
      <c r="D135" s="269" t="s">
        <v>811</v>
      </c>
      <c r="E135" s="270" t="s">
        <v>4571</v>
      </c>
      <c r="F135" s="271" t="s">
        <v>4572</v>
      </c>
      <c r="G135" s="272" t="s">
        <v>217</v>
      </c>
      <c r="H135" s="273">
        <v>384.72</v>
      </c>
      <c r="I135" s="274"/>
      <c r="J135" s="275">
        <f>ROUND(I135*H135,2)</f>
        <v>0</v>
      </c>
      <c r="K135" s="276"/>
      <c r="L135" s="277"/>
      <c r="M135" s="278" t="s">
        <v>1</v>
      </c>
      <c r="N135" s="279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190</v>
      </c>
      <c r="AT135" s="231" t="s">
        <v>811</v>
      </c>
      <c r="AU135" s="231" t="s">
        <v>83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4744</v>
      </c>
    </row>
    <row r="136" spans="1:65" s="2" customFormat="1" ht="24.15" customHeight="1">
      <c r="A136" s="38"/>
      <c r="B136" s="39"/>
      <c r="C136" s="219" t="s">
        <v>221</v>
      </c>
      <c r="D136" s="219" t="s">
        <v>171</v>
      </c>
      <c r="E136" s="220" t="s">
        <v>4574</v>
      </c>
      <c r="F136" s="221" t="s">
        <v>4575</v>
      </c>
      <c r="G136" s="222" t="s">
        <v>174</v>
      </c>
      <c r="H136" s="223">
        <v>69.72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83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4745</v>
      </c>
    </row>
    <row r="137" spans="1:65" s="2" customFormat="1" ht="16.5" customHeight="1">
      <c r="A137" s="38"/>
      <c r="B137" s="39"/>
      <c r="C137" s="269" t="s">
        <v>8</v>
      </c>
      <c r="D137" s="269" t="s">
        <v>811</v>
      </c>
      <c r="E137" s="270" t="s">
        <v>4577</v>
      </c>
      <c r="F137" s="271" t="s">
        <v>4578</v>
      </c>
      <c r="G137" s="272" t="s">
        <v>217</v>
      </c>
      <c r="H137" s="273">
        <v>132.47</v>
      </c>
      <c r="I137" s="274"/>
      <c r="J137" s="275">
        <f>ROUND(I137*H137,2)</f>
        <v>0</v>
      </c>
      <c r="K137" s="276"/>
      <c r="L137" s="277"/>
      <c r="M137" s="278" t="s">
        <v>1</v>
      </c>
      <c r="N137" s="279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190</v>
      </c>
      <c r="AT137" s="231" t="s">
        <v>811</v>
      </c>
      <c r="AU137" s="231" t="s">
        <v>83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4746</v>
      </c>
    </row>
    <row r="138" spans="1:63" s="12" customFormat="1" ht="25.9" customHeight="1">
      <c r="A138" s="12"/>
      <c r="B138" s="203"/>
      <c r="C138" s="204"/>
      <c r="D138" s="205" t="s">
        <v>74</v>
      </c>
      <c r="E138" s="206" t="s">
        <v>175</v>
      </c>
      <c r="F138" s="206" t="s">
        <v>624</v>
      </c>
      <c r="G138" s="204"/>
      <c r="H138" s="204"/>
      <c r="I138" s="207"/>
      <c r="J138" s="208">
        <f>BK138</f>
        <v>0</v>
      </c>
      <c r="K138" s="204"/>
      <c r="L138" s="209"/>
      <c r="M138" s="210"/>
      <c r="N138" s="211"/>
      <c r="O138" s="211"/>
      <c r="P138" s="212">
        <f>P139</f>
        <v>0</v>
      </c>
      <c r="Q138" s="211"/>
      <c r="R138" s="212">
        <f>R139</f>
        <v>0</v>
      </c>
      <c r="S138" s="211"/>
      <c r="T138" s="213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83</v>
      </c>
      <c r="AT138" s="215" t="s">
        <v>74</v>
      </c>
      <c r="AU138" s="215" t="s">
        <v>75</v>
      </c>
      <c r="AY138" s="214" t="s">
        <v>169</v>
      </c>
      <c r="BK138" s="216">
        <f>BK139</f>
        <v>0</v>
      </c>
    </row>
    <row r="139" spans="1:65" s="2" customFormat="1" ht="16.5" customHeight="1">
      <c r="A139" s="38"/>
      <c r="B139" s="39"/>
      <c r="C139" s="219" t="s">
        <v>231</v>
      </c>
      <c r="D139" s="219" t="s">
        <v>171</v>
      </c>
      <c r="E139" s="220" t="s">
        <v>4580</v>
      </c>
      <c r="F139" s="221" t="s">
        <v>4581</v>
      </c>
      <c r="G139" s="222" t="s">
        <v>174</v>
      </c>
      <c r="H139" s="223">
        <v>17.43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175</v>
      </c>
      <c r="AT139" s="231" t="s">
        <v>171</v>
      </c>
      <c r="AU139" s="231" t="s">
        <v>83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4747</v>
      </c>
    </row>
    <row r="140" spans="1:63" s="12" customFormat="1" ht="25.9" customHeight="1">
      <c r="A140" s="12"/>
      <c r="B140" s="203"/>
      <c r="C140" s="204"/>
      <c r="D140" s="205" t="s">
        <v>74</v>
      </c>
      <c r="E140" s="206" t="s">
        <v>192</v>
      </c>
      <c r="F140" s="206" t="s">
        <v>3714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P141</f>
        <v>0</v>
      </c>
      <c r="Q140" s="211"/>
      <c r="R140" s="212">
        <f>R141</f>
        <v>0</v>
      </c>
      <c r="S140" s="211"/>
      <c r="T140" s="213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83</v>
      </c>
      <c r="AT140" s="215" t="s">
        <v>74</v>
      </c>
      <c r="AU140" s="215" t="s">
        <v>75</v>
      </c>
      <c r="AY140" s="214" t="s">
        <v>169</v>
      </c>
      <c r="BK140" s="216">
        <f>BK141</f>
        <v>0</v>
      </c>
    </row>
    <row r="141" spans="1:65" s="2" customFormat="1" ht="24.15" customHeight="1">
      <c r="A141" s="38"/>
      <c r="B141" s="39"/>
      <c r="C141" s="219" t="s">
        <v>204</v>
      </c>
      <c r="D141" s="219" t="s">
        <v>171</v>
      </c>
      <c r="E141" s="220" t="s">
        <v>4748</v>
      </c>
      <c r="F141" s="221" t="s">
        <v>4749</v>
      </c>
      <c r="G141" s="222" t="s">
        <v>234</v>
      </c>
      <c r="H141" s="223">
        <v>82.5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175</v>
      </c>
      <c r="AT141" s="231" t="s">
        <v>171</v>
      </c>
      <c r="AU141" s="231" t="s">
        <v>83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4750</v>
      </c>
    </row>
    <row r="142" spans="1:63" s="12" customFormat="1" ht="25.9" customHeight="1">
      <c r="A142" s="12"/>
      <c r="B142" s="203"/>
      <c r="C142" s="204"/>
      <c r="D142" s="205" t="s">
        <v>74</v>
      </c>
      <c r="E142" s="206" t="s">
        <v>190</v>
      </c>
      <c r="F142" s="206" t="s">
        <v>949</v>
      </c>
      <c r="G142" s="204"/>
      <c r="H142" s="204"/>
      <c r="I142" s="207"/>
      <c r="J142" s="208">
        <f>BK142</f>
        <v>0</v>
      </c>
      <c r="K142" s="204"/>
      <c r="L142" s="209"/>
      <c r="M142" s="210"/>
      <c r="N142" s="211"/>
      <c r="O142" s="211"/>
      <c r="P142" s="212">
        <f>SUM(P143:P169)</f>
        <v>0</v>
      </c>
      <c r="Q142" s="211"/>
      <c r="R142" s="212">
        <f>SUM(R143:R169)</f>
        <v>0</v>
      </c>
      <c r="S142" s="211"/>
      <c r="T142" s="213">
        <f>SUM(T143:T169)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83</v>
      </c>
      <c r="AT142" s="215" t="s">
        <v>74</v>
      </c>
      <c r="AU142" s="215" t="s">
        <v>75</v>
      </c>
      <c r="AY142" s="214" t="s">
        <v>169</v>
      </c>
      <c r="BK142" s="216">
        <f>SUM(BK143:BK169)</f>
        <v>0</v>
      </c>
    </row>
    <row r="143" spans="1:65" s="2" customFormat="1" ht="24.15" customHeight="1">
      <c r="A143" s="38"/>
      <c r="B143" s="39"/>
      <c r="C143" s="219" t="s">
        <v>240</v>
      </c>
      <c r="D143" s="219" t="s">
        <v>171</v>
      </c>
      <c r="E143" s="220" t="s">
        <v>4751</v>
      </c>
      <c r="F143" s="221" t="s">
        <v>4752</v>
      </c>
      <c r="G143" s="222" t="s">
        <v>208</v>
      </c>
      <c r="H143" s="223">
        <v>2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175</v>
      </c>
      <c r="AT143" s="231" t="s">
        <v>171</v>
      </c>
      <c r="AU143" s="231" t="s">
        <v>83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4753</v>
      </c>
    </row>
    <row r="144" spans="1:65" s="2" customFormat="1" ht="24.15" customHeight="1">
      <c r="A144" s="38"/>
      <c r="B144" s="39"/>
      <c r="C144" s="269" t="s">
        <v>209</v>
      </c>
      <c r="D144" s="269" t="s">
        <v>811</v>
      </c>
      <c r="E144" s="270" t="s">
        <v>4754</v>
      </c>
      <c r="F144" s="271" t="s">
        <v>4755</v>
      </c>
      <c r="G144" s="272" t="s">
        <v>208</v>
      </c>
      <c r="H144" s="273">
        <v>2</v>
      </c>
      <c r="I144" s="274"/>
      <c r="J144" s="275">
        <f>ROUND(I144*H144,2)</f>
        <v>0</v>
      </c>
      <c r="K144" s="276"/>
      <c r="L144" s="277"/>
      <c r="M144" s="278" t="s">
        <v>1</v>
      </c>
      <c r="N144" s="279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190</v>
      </c>
      <c r="AT144" s="231" t="s">
        <v>811</v>
      </c>
      <c r="AU144" s="231" t="s">
        <v>83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4756</v>
      </c>
    </row>
    <row r="145" spans="1:65" s="2" customFormat="1" ht="24.15" customHeight="1">
      <c r="A145" s="38"/>
      <c r="B145" s="39"/>
      <c r="C145" s="219" t="s">
        <v>250</v>
      </c>
      <c r="D145" s="219" t="s">
        <v>171</v>
      </c>
      <c r="E145" s="220" t="s">
        <v>4757</v>
      </c>
      <c r="F145" s="221" t="s">
        <v>4758</v>
      </c>
      <c r="G145" s="222" t="s">
        <v>208</v>
      </c>
      <c r="H145" s="223">
        <v>4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175</v>
      </c>
      <c r="AT145" s="231" t="s">
        <v>171</v>
      </c>
      <c r="AU145" s="231" t="s">
        <v>83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4759</v>
      </c>
    </row>
    <row r="146" spans="1:65" s="2" customFormat="1" ht="33" customHeight="1">
      <c r="A146" s="38"/>
      <c r="B146" s="39"/>
      <c r="C146" s="269" t="s">
        <v>213</v>
      </c>
      <c r="D146" s="269" t="s">
        <v>811</v>
      </c>
      <c r="E146" s="270" t="s">
        <v>4760</v>
      </c>
      <c r="F146" s="271" t="s">
        <v>4761</v>
      </c>
      <c r="G146" s="272" t="s">
        <v>208</v>
      </c>
      <c r="H146" s="273">
        <v>4</v>
      </c>
      <c r="I146" s="274"/>
      <c r="J146" s="275">
        <f>ROUND(I146*H146,2)</f>
        <v>0</v>
      </c>
      <c r="K146" s="276"/>
      <c r="L146" s="277"/>
      <c r="M146" s="278" t="s">
        <v>1</v>
      </c>
      <c r="N146" s="279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190</v>
      </c>
      <c r="AT146" s="231" t="s">
        <v>811</v>
      </c>
      <c r="AU146" s="231" t="s">
        <v>83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4762</v>
      </c>
    </row>
    <row r="147" spans="1:65" s="2" customFormat="1" ht="24.15" customHeight="1">
      <c r="A147" s="38"/>
      <c r="B147" s="39"/>
      <c r="C147" s="219" t="s">
        <v>262</v>
      </c>
      <c r="D147" s="219" t="s">
        <v>171</v>
      </c>
      <c r="E147" s="220" t="s">
        <v>4763</v>
      </c>
      <c r="F147" s="221" t="s">
        <v>4764</v>
      </c>
      <c r="G147" s="222" t="s">
        <v>199</v>
      </c>
      <c r="H147" s="223">
        <v>338.1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175</v>
      </c>
      <c r="AT147" s="231" t="s">
        <v>171</v>
      </c>
      <c r="AU147" s="231" t="s">
        <v>83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4765</v>
      </c>
    </row>
    <row r="148" spans="1:65" s="2" customFormat="1" ht="21.75" customHeight="1">
      <c r="A148" s="38"/>
      <c r="B148" s="39"/>
      <c r="C148" s="269" t="s">
        <v>218</v>
      </c>
      <c r="D148" s="269" t="s">
        <v>811</v>
      </c>
      <c r="E148" s="270" t="s">
        <v>4766</v>
      </c>
      <c r="F148" s="271" t="s">
        <v>4767</v>
      </c>
      <c r="G148" s="272" t="s">
        <v>199</v>
      </c>
      <c r="H148" s="273">
        <v>345</v>
      </c>
      <c r="I148" s="274"/>
      <c r="J148" s="275">
        <f>ROUND(I148*H148,2)</f>
        <v>0</v>
      </c>
      <c r="K148" s="276"/>
      <c r="L148" s="277"/>
      <c r="M148" s="278" t="s">
        <v>1</v>
      </c>
      <c r="N148" s="279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190</v>
      </c>
      <c r="AT148" s="231" t="s">
        <v>811</v>
      </c>
      <c r="AU148" s="231" t="s">
        <v>83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175</v>
      </c>
      <c r="BM148" s="231" t="s">
        <v>4768</v>
      </c>
    </row>
    <row r="149" spans="1:65" s="2" customFormat="1" ht="24.15" customHeight="1">
      <c r="A149" s="38"/>
      <c r="B149" s="39"/>
      <c r="C149" s="219" t="s">
        <v>7</v>
      </c>
      <c r="D149" s="219" t="s">
        <v>171</v>
      </c>
      <c r="E149" s="220" t="s">
        <v>4769</v>
      </c>
      <c r="F149" s="221" t="s">
        <v>4770</v>
      </c>
      <c r="G149" s="222" t="s">
        <v>208</v>
      </c>
      <c r="H149" s="223">
        <v>40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175</v>
      </c>
      <c r="AT149" s="231" t="s">
        <v>171</v>
      </c>
      <c r="AU149" s="231" t="s">
        <v>83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4771</v>
      </c>
    </row>
    <row r="150" spans="1:65" s="2" customFormat="1" ht="16.5" customHeight="1">
      <c r="A150" s="38"/>
      <c r="B150" s="39"/>
      <c r="C150" s="269" t="s">
        <v>224</v>
      </c>
      <c r="D150" s="269" t="s">
        <v>811</v>
      </c>
      <c r="E150" s="270" t="s">
        <v>4772</v>
      </c>
      <c r="F150" s="271" t="s">
        <v>4773</v>
      </c>
      <c r="G150" s="272" t="s">
        <v>208</v>
      </c>
      <c r="H150" s="273">
        <v>40</v>
      </c>
      <c r="I150" s="274"/>
      <c r="J150" s="275">
        <f>ROUND(I150*H150,2)</f>
        <v>0</v>
      </c>
      <c r="K150" s="276"/>
      <c r="L150" s="277"/>
      <c r="M150" s="278" t="s">
        <v>1</v>
      </c>
      <c r="N150" s="279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190</v>
      </c>
      <c r="AT150" s="231" t="s">
        <v>811</v>
      </c>
      <c r="AU150" s="231" t="s">
        <v>83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4774</v>
      </c>
    </row>
    <row r="151" spans="1:65" s="2" customFormat="1" ht="24.15" customHeight="1">
      <c r="A151" s="38"/>
      <c r="B151" s="39"/>
      <c r="C151" s="219" t="s">
        <v>281</v>
      </c>
      <c r="D151" s="219" t="s">
        <v>171</v>
      </c>
      <c r="E151" s="220" t="s">
        <v>4775</v>
      </c>
      <c r="F151" s="221" t="s">
        <v>4776</v>
      </c>
      <c r="G151" s="222" t="s">
        <v>208</v>
      </c>
      <c r="H151" s="223">
        <v>8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83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4777</v>
      </c>
    </row>
    <row r="152" spans="1:65" s="2" customFormat="1" ht="16.5" customHeight="1">
      <c r="A152" s="38"/>
      <c r="B152" s="39"/>
      <c r="C152" s="269" t="s">
        <v>230</v>
      </c>
      <c r="D152" s="269" t="s">
        <v>811</v>
      </c>
      <c r="E152" s="270" t="s">
        <v>4778</v>
      </c>
      <c r="F152" s="271" t="s">
        <v>4779</v>
      </c>
      <c r="G152" s="272" t="s">
        <v>208</v>
      </c>
      <c r="H152" s="273">
        <v>8</v>
      </c>
      <c r="I152" s="274"/>
      <c r="J152" s="275">
        <f>ROUND(I152*H152,2)</f>
        <v>0</v>
      </c>
      <c r="K152" s="276"/>
      <c r="L152" s="277"/>
      <c r="M152" s="278" t="s">
        <v>1</v>
      </c>
      <c r="N152" s="279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190</v>
      </c>
      <c r="AT152" s="231" t="s">
        <v>811</v>
      </c>
      <c r="AU152" s="231" t="s">
        <v>83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4780</v>
      </c>
    </row>
    <row r="153" spans="1:65" s="2" customFormat="1" ht="24.15" customHeight="1">
      <c r="A153" s="38"/>
      <c r="B153" s="39"/>
      <c r="C153" s="219" t="s">
        <v>292</v>
      </c>
      <c r="D153" s="219" t="s">
        <v>171</v>
      </c>
      <c r="E153" s="220" t="s">
        <v>4781</v>
      </c>
      <c r="F153" s="221" t="s">
        <v>4782</v>
      </c>
      <c r="G153" s="222" t="s">
        <v>208</v>
      </c>
      <c r="H153" s="223">
        <v>4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83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4783</v>
      </c>
    </row>
    <row r="154" spans="1:65" s="2" customFormat="1" ht="16.5" customHeight="1">
      <c r="A154" s="38"/>
      <c r="B154" s="39"/>
      <c r="C154" s="269" t="s">
        <v>235</v>
      </c>
      <c r="D154" s="269" t="s">
        <v>811</v>
      </c>
      <c r="E154" s="270" t="s">
        <v>4784</v>
      </c>
      <c r="F154" s="271" t="s">
        <v>4785</v>
      </c>
      <c r="G154" s="272" t="s">
        <v>208</v>
      </c>
      <c r="H154" s="273">
        <v>4</v>
      </c>
      <c r="I154" s="274"/>
      <c r="J154" s="275">
        <f>ROUND(I154*H154,2)</f>
        <v>0</v>
      </c>
      <c r="K154" s="276"/>
      <c r="L154" s="277"/>
      <c r="M154" s="278" t="s">
        <v>1</v>
      </c>
      <c r="N154" s="279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190</v>
      </c>
      <c r="AT154" s="231" t="s">
        <v>811</v>
      </c>
      <c r="AU154" s="231" t="s">
        <v>83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4786</v>
      </c>
    </row>
    <row r="155" spans="1:65" s="2" customFormat="1" ht="21.75" customHeight="1">
      <c r="A155" s="38"/>
      <c r="B155" s="39"/>
      <c r="C155" s="219" t="s">
        <v>303</v>
      </c>
      <c r="D155" s="219" t="s">
        <v>171</v>
      </c>
      <c r="E155" s="220" t="s">
        <v>4787</v>
      </c>
      <c r="F155" s="221" t="s">
        <v>4788</v>
      </c>
      <c r="G155" s="222" t="s">
        <v>208</v>
      </c>
      <c r="H155" s="223">
        <v>4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175</v>
      </c>
      <c r="AT155" s="231" t="s">
        <v>171</v>
      </c>
      <c r="AU155" s="231" t="s">
        <v>83</v>
      </c>
      <c r="AY155" s="17" t="s">
        <v>169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175</v>
      </c>
      <c r="BM155" s="231" t="s">
        <v>4789</v>
      </c>
    </row>
    <row r="156" spans="1:65" s="2" customFormat="1" ht="24.15" customHeight="1">
      <c r="A156" s="38"/>
      <c r="B156" s="39"/>
      <c r="C156" s="269" t="s">
        <v>239</v>
      </c>
      <c r="D156" s="269" t="s">
        <v>811</v>
      </c>
      <c r="E156" s="270" t="s">
        <v>4790</v>
      </c>
      <c r="F156" s="271" t="s">
        <v>4791</v>
      </c>
      <c r="G156" s="272" t="s">
        <v>208</v>
      </c>
      <c r="H156" s="273">
        <v>4</v>
      </c>
      <c r="I156" s="274"/>
      <c r="J156" s="275">
        <f>ROUND(I156*H156,2)</f>
        <v>0</v>
      </c>
      <c r="K156" s="276"/>
      <c r="L156" s="277"/>
      <c r="M156" s="278" t="s">
        <v>1</v>
      </c>
      <c r="N156" s="279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190</v>
      </c>
      <c r="AT156" s="231" t="s">
        <v>811</v>
      </c>
      <c r="AU156" s="231" t="s">
        <v>83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4792</v>
      </c>
    </row>
    <row r="157" spans="1:65" s="2" customFormat="1" ht="16.5" customHeight="1">
      <c r="A157" s="38"/>
      <c r="B157" s="39"/>
      <c r="C157" s="219" t="s">
        <v>312</v>
      </c>
      <c r="D157" s="219" t="s">
        <v>171</v>
      </c>
      <c r="E157" s="220" t="s">
        <v>4793</v>
      </c>
      <c r="F157" s="221" t="s">
        <v>4794</v>
      </c>
      <c r="G157" s="222" t="s">
        <v>208</v>
      </c>
      <c r="H157" s="223">
        <v>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175</v>
      </c>
      <c r="AT157" s="231" t="s">
        <v>171</v>
      </c>
      <c r="AU157" s="231" t="s">
        <v>83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175</v>
      </c>
      <c r="BM157" s="231" t="s">
        <v>4795</v>
      </c>
    </row>
    <row r="158" spans="1:65" s="2" customFormat="1" ht="24.15" customHeight="1">
      <c r="A158" s="38"/>
      <c r="B158" s="39"/>
      <c r="C158" s="269" t="s">
        <v>243</v>
      </c>
      <c r="D158" s="269" t="s">
        <v>811</v>
      </c>
      <c r="E158" s="270" t="s">
        <v>4796</v>
      </c>
      <c r="F158" s="271" t="s">
        <v>4797</v>
      </c>
      <c r="G158" s="272" t="s">
        <v>208</v>
      </c>
      <c r="H158" s="273">
        <v>2</v>
      </c>
      <c r="I158" s="274"/>
      <c r="J158" s="275">
        <f>ROUND(I158*H158,2)</f>
        <v>0</v>
      </c>
      <c r="K158" s="276"/>
      <c r="L158" s="277"/>
      <c r="M158" s="278" t="s">
        <v>1</v>
      </c>
      <c r="N158" s="279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190</v>
      </c>
      <c r="AT158" s="231" t="s">
        <v>811</v>
      </c>
      <c r="AU158" s="231" t="s">
        <v>83</v>
      </c>
      <c r="AY158" s="17" t="s">
        <v>169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175</v>
      </c>
      <c r="BM158" s="231" t="s">
        <v>4798</v>
      </c>
    </row>
    <row r="159" spans="1:65" s="2" customFormat="1" ht="21.75" customHeight="1">
      <c r="A159" s="38"/>
      <c r="B159" s="39"/>
      <c r="C159" s="219" t="s">
        <v>321</v>
      </c>
      <c r="D159" s="219" t="s">
        <v>171</v>
      </c>
      <c r="E159" s="220" t="s">
        <v>4799</v>
      </c>
      <c r="F159" s="221" t="s">
        <v>4800</v>
      </c>
      <c r="G159" s="222" t="s">
        <v>208</v>
      </c>
      <c r="H159" s="223">
        <v>2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175</v>
      </c>
      <c r="AT159" s="231" t="s">
        <v>171</v>
      </c>
      <c r="AU159" s="231" t="s">
        <v>83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4801</v>
      </c>
    </row>
    <row r="160" spans="1:65" s="2" customFormat="1" ht="24.15" customHeight="1">
      <c r="A160" s="38"/>
      <c r="B160" s="39"/>
      <c r="C160" s="269" t="s">
        <v>246</v>
      </c>
      <c r="D160" s="269" t="s">
        <v>811</v>
      </c>
      <c r="E160" s="270" t="s">
        <v>4802</v>
      </c>
      <c r="F160" s="271" t="s">
        <v>4803</v>
      </c>
      <c r="G160" s="272" t="s">
        <v>208</v>
      </c>
      <c r="H160" s="273">
        <v>2</v>
      </c>
      <c r="I160" s="274"/>
      <c r="J160" s="275">
        <f>ROUND(I160*H160,2)</f>
        <v>0</v>
      </c>
      <c r="K160" s="276"/>
      <c r="L160" s="277"/>
      <c r="M160" s="278" t="s">
        <v>1</v>
      </c>
      <c r="N160" s="279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190</v>
      </c>
      <c r="AT160" s="231" t="s">
        <v>811</v>
      </c>
      <c r="AU160" s="231" t="s">
        <v>83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175</v>
      </c>
      <c r="BM160" s="231" t="s">
        <v>4804</v>
      </c>
    </row>
    <row r="161" spans="1:65" s="2" customFormat="1" ht="21.75" customHeight="1">
      <c r="A161" s="38"/>
      <c r="B161" s="39"/>
      <c r="C161" s="219" t="s">
        <v>331</v>
      </c>
      <c r="D161" s="219" t="s">
        <v>171</v>
      </c>
      <c r="E161" s="220" t="s">
        <v>4805</v>
      </c>
      <c r="F161" s="221" t="s">
        <v>4806</v>
      </c>
      <c r="G161" s="222" t="s">
        <v>199</v>
      </c>
      <c r="H161" s="223">
        <v>338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175</v>
      </c>
      <c r="AT161" s="231" t="s">
        <v>171</v>
      </c>
      <c r="AU161" s="231" t="s">
        <v>83</v>
      </c>
      <c r="AY161" s="17" t="s">
        <v>169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175</v>
      </c>
      <c r="BM161" s="231" t="s">
        <v>4807</v>
      </c>
    </row>
    <row r="162" spans="1:65" s="2" customFormat="1" ht="24.15" customHeight="1">
      <c r="A162" s="38"/>
      <c r="B162" s="39"/>
      <c r="C162" s="219" t="s">
        <v>253</v>
      </c>
      <c r="D162" s="219" t="s">
        <v>171</v>
      </c>
      <c r="E162" s="220" t="s">
        <v>4808</v>
      </c>
      <c r="F162" s="221" t="s">
        <v>4809</v>
      </c>
      <c r="G162" s="222" t="s">
        <v>199</v>
      </c>
      <c r="H162" s="223">
        <v>338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175</v>
      </c>
      <c r="AT162" s="231" t="s">
        <v>171</v>
      </c>
      <c r="AU162" s="231" t="s">
        <v>83</v>
      </c>
      <c r="AY162" s="17" t="s">
        <v>169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175</v>
      </c>
      <c r="BM162" s="231" t="s">
        <v>4810</v>
      </c>
    </row>
    <row r="163" spans="1:65" s="2" customFormat="1" ht="24.15" customHeight="1">
      <c r="A163" s="38"/>
      <c r="B163" s="39"/>
      <c r="C163" s="219" t="s">
        <v>340</v>
      </c>
      <c r="D163" s="219" t="s">
        <v>171</v>
      </c>
      <c r="E163" s="220" t="s">
        <v>4616</v>
      </c>
      <c r="F163" s="221" t="s">
        <v>4617</v>
      </c>
      <c r="G163" s="222" t="s">
        <v>208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83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4811</v>
      </c>
    </row>
    <row r="164" spans="1:65" s="2" customFormat="1" ht="16.5" customHeight="1">
      <c r="A164" s="38"/>
      <c r="B164" s="39"/>
      <c r="C164" s="219" t="s">
        <v>258</v>
      </c>
      <c r="D164" s="219" t="s">
        <v>171</v>
      </c>
      <c r="E164" s="220" t="s">
        <v>4714</v>
      </c>
      <c r="F164" s="221" t="s">
        <v>4715</v>
      </c>
      <c r="G164" s="222" t="s">
        <v>208</v>
      </c>
      <c r="H164" s="223">
        <v>6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83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4812</v>
      </c>
    </row>
    <row r="165" spans="1:65" s="2" customFormat="1" ht="24.15" customHeight="1">
      <c r="A165" s="38"/>
      <c r="B165" s="39"/>
      <c r="C165" s="269" t="s">
        <v>353</v>
      </c>
      <c r="D165" s="269" t="s">
        <v>811</v>
      </c>
      <c r="E165" s="270" t="s">
        <v>4717</v>
      </c>
      <c r="F165" s="271" t="s">
        <v>4718</v>
      </c>
      <c r="G165" s="272" t="s">
        <v>208</v>
      </c>
      <c r="H165" s="273">
        <v>6</v>
      </c>
      <c r="I165" s="274"/>
      <c r="J165" s="275">
        <f>ROUND(I165*H165,2)</f>
        <v>0</v>
      </c>
      <c r="K165" s="276"/>
      <c r="L165" s="277"/>
      <c r="M165" s="278" t="s">
        <v>1</v>
      </c>
      <c r="N165" s="279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190</v>
      </c>
      <c r="AT165" s="231" t="s">
        <v>811</v>
      </c>
      <c r="AU165" s="231" t="s">
        <v>83</v>
      </c>
      <c r="AY165" s="17" t="s">
        <v>169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175</v>
      </c>
      <c r="BM165" s="231" t="s">
        <v>4813</v>
      </c>
    </row>
    <row r="166" spans="1:65" s="2" customFormat="1" ht="16.5" customHeight="1">
      <c r="A166" s="38"/>
      <c r="B166" s="39"/>
      <c r="C166" s="219" t="s">
        <v>265</v>
      </c>
      <c r="D166" s="219" t="s">
        <v>171</v>
      </c>
      <c r="E166" s="220" t="s">
        <v>4814</v>
      </c>
      <c r="F166" s="221" t="s">
        <v>4815</v>
      </c>
      <c r="G166" s="222" t="s">
        <v>208</v>
      </c>
      <c r="H166" s="223">
        <v>2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175</v>
      </c>
      <c r="AT166" s="231" t="s">
        <v>171</v>
      </c>
      <c r="AU166" s="231" t="s">
        <v>83</v>
      </c>
      <c r="AY166" s="17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175</v>
      </c>
      <c r="BM166" s="231" t="s">
        <v>4816</v>
      </c>
    </row>
    <row r="167" spans="1:65" s="2" customFormat="1" ht="16.5" customHeight="1">
      <c r="A167" s="38"/>
      <c r="B167" s="39"/>
      <c r="C167" s="269" t="s">
        <v>642</v>
      </c>
      <c r="D167" s="269" t="s">
        <v>811</v>
      </c>
      <c r="E167" s="270" t="s">
        <v>4817</v>
      </c>
      <c r="F167" s="271" t="s">
        <v>4818</v>
      </c>
      <c r="G167" s="272" t="s">
        <v>208</v>
      </c>
      <c r="H167" s="273">
        <v>2</v>
      </c>
      <c r="I167" s="274"/>
      <c r="J167" s="275">
        <f>ROUND(I167*H167,2)</f>
        <v>0</v>
      </c>
      <c r="K167" s="276"/>
      <c r="L167" s="277"/>
      <c r="M167" s="278" t="s">
        <v>1</v>
      </c>
      <c r="N167" s="279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190</v>
      </c>
      <c r="AT167" s="231" t="s">
        <v>811</v>
      </c>
      <c r="AU167" s="231" t="s">
        <v>83</v>
      </c>
      <c r="AY167" s="17" t="s">
        <v>169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175</v>
      </c>
      <c r="BM167" s="231" t="s">
        <v>4819</v>
      </c>
    </row>
    <row r="168" spans="1:65" s="2" customFormat="1" ht="16.5" customHeight="1">
      <c r="A168" s="38"/>
      <c r="B168" s="39"/>
      <c r="C168" s="219" t="s">
        <v>269</v>
      </c>
      <c r="D168" s="219" t="s">
        <v>171</v>
      </c>
      <c r="E168" s="220" t="s">
        <v>4637</v>
      </c>
      <c r="F168" s="221" t="s">
        <v>4638</v>
      </c>
      <c r="G168" s="222" t="s">
        <v>199</v>
      </c>
      <c r="H168" s="223">
        <v>261.45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175</v>
      </c>
      <c r="AT168" s="231" t="s">
        <v>171</v>
      </c>
      <c r="AU168" s="231" t="s">
        <v>83</v>
      </c>
      <c r="AY168" s="17" t="s">
        <v>169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175</v>
      </c>
      <c r="BM168" s="231" t="s">
        <v>4820</v>
      </c>
    </row>
    <row r="169" spans="1:65" s="2" customFormat="1" ht="21.75" customHeight="1">
      <c r="A169" s="38"/>
      <c r="B169" s="39"/>
      <c r="C169" s="219" t="s">
        <v>657</v>
      </c>
      <c r="D169" s="219" t="s">
        <v>171</v>
      </c>
      <c r="E169" s="220" t="s">
        <v>4640</v>
      </c>
      <c r="F169" s="221" t="s">
        <v>4641</v>
      </c>
      <c r="G169" s="222" t="s">
        <v>199</v>
      </c>
      <c r="H169" s="223">
        <v>261.45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175</v>
      </c>
      <c r="AT169" s="231" t="s">
        <v>171</v>
      </c>
      <c r="AU169" s="231" t="s">
        <v>83</v>
      </c>
      <c r="AY169" s="17" t="s">
        <v>169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175</v>
      </c>
      <c r="BM169" s="231" t="s">
        <v>4821</v>
      </c>
    </row>
    <row r="170" spans="1:63" s="12" customFormat="1" ht="25.9" customHeight="1">
      <c r="A170" s="12"/>
      <c r="B170" s="203"/>
      <c r="C170" s="204"/>
      <c r="D170" s="205" t="s">
        <v>74</v>
      </c>
      <c r="E170" s="206" t="s">
        <v>186</v>
      </c>
      <c r="F170" s="206" t="s">
        <v>187</v>
      </c>
      <c r="G170" s="204"/>
      <c r="H170" s="204"/>
      <c r="I170" s="207"/>
      <c r="J170" s="208">
        <f>BK170</f>
        <v>0</v>
      </c>
      <c r="K170" s="204"/>
      <c r="L170" s="209"/>
      <c r="M170" s="210"/>
      <c r="N170" s="211"/>
      <c r="O170" s="211"/>
      <c r="P170" s="212">
        <f>P171</f>
        <v>0</v>
      </c>
      <c r="Q170" s="211"/>
      <c r="R170" s="212">
        <f>R171</f>
        <v>0</v>
      </c>
      <c r="S170" s="211"/>
      <c r="T170" s="213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83</v>
      </c>
      <c r="AT170" s="215" t="s">
        <v>74</v>
      </c>
      <c r="AU170" s="215" t="s">
        <v>75</v>
      </c>
      <c r="AY170" s="214" t="s">
        <v>169</v>
      </c>
      <c r="BK170" s="216">
        <f>BK171</f>
        <v>0</v>
      </c>
    </row>
    <row r="171" spans="1:65" s="2" customFormat="1" ht="37.8" customHeight="1">
      <c r="A171" s="38"/>
      <c r="B171" s="39"/>
      <c r="C171" s="219" t="s">
        <v>275</v>
      </c>
      <c r="D171" s="219" t="s">
        <v>171</v>
      </c>
      <c r="E171" s="220" t="s">
        <v>4822</v>
      </c>
      <c r="F171" s="221" t="s">
        <v>4823</v>
      </c>
      <c r="G171" s="222" t="s">
        <v>234</v>
      </c>
      <c r="H171" s="223">
        <v>82.5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175</v>
      </c>
      <c r="AT171" s="231" t="s">
        <v>171</v>
      </c>
      <c r="AU171" s="231" t="s">
        <v>83</v>
      </c>
      <c r="AY171" s="17" t="s">
        <v>169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175</v>
      </c>
      <c r="BM171" s="231" t="s">
        <v>4824</v>
      </c>
    </row>
    <row r="172" spans="1:63" s="12" customFormat="1" ht="25.9" customHeight="1">
      <c r="A172" s="12"/>
      <c r="B172" s="203"/>
      <c r="C172" s="204"/>
      <c r="D172" s="205" t="s">
        <v>74</v>
      </c>
      <c r="E172" s="206" t="s">
        <v>990</v>
      </c>
      <c r="F172" s="206" t="s">
        <v>991</v>
      </c>
      <c r="G172" s="204"/>
      <c r="H172" s="204"/>
      <c r="I172" s="207"/>
      <c r="J172" s="208">
        <f>BK172</f>
        <v>0</v>
      </c>
      <c r="K172" s="204"/>
      <c r="L172" s="209"/>
      <c r="M172" s="210"/>
      <c r="N172" s="211"/>
      <c r="O172" s="211"/>
      <c r="P172" s="212">
        <f>P173</f>
        <v>0</v>
      </c>
      <c r="Q172" s="211"/>
      <c r="R172" s="212">
        <f>R173</f>
        <v>0</v>
      </c>
      <c r="S172" s="211"/>
      <c r="T172" s="213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83</v>
      </c>
      <c r="AT172" s="215" t="s">
        <v>74</v>
      </c>
      <c r="AU172" s="215" t="s">
        <v>75</v>
      </c>
      <c r="AY172" s="214" t="s">
        <v>169</v>
      </c>
      <c r="BK172" s="216">
        <f>BK173</f>
        <v>0</v>
      </c>
    </row>
    <row r="173" spans="1:65" s="2" customFormat="1" ht="24.15" customHeight="1">
      <c r="A173" s="38"/>
      <c r="B173" s="39"/>
      <c r="C173" s="219" t="s">
        <v>668</v>
      </c>
      <c r="D173" s="219" t="s">
        <v>171</v>
      </c>
      <c r="E173" s="220" t="s">
        <v>4649</v>
      </c>
      <c r="F173" s="221" t="s">
        <v>4650</v>
      </c>
      <c r="G173" s="222" t="s">
        <v>217</v>
      </c>
      <c r="H173" s="223">
        <v>3.81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175</v>
      </c>
      <c r="AT173" s="231" t="s">
        <v>171</v>
      </c>
      <c r="AU173" s="231" t="s">
        <v>83</v>
      </c>
      <c r="AY173" s="17" t="s">
        <v>169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175</v>
      </c>
      <c r="BM173" s="231" t="s">
        <v>4825</v>
      </c>
    </row>
    <row r="174" spans="1:63" s="12" customFormat="1" ht="25.9" customHeight="1">
      <c r="A174" s="12"/>
      <c r="B174" s="203"/>
      <c r="C174" s="204"/>
      <c r="D174" s="205" t="s">
        <v>74</v>
      </c>
      <c r="E174" s="206" t="s">
        <v>4436</v>
      </c>
      <c r="F174" s="206" t="s">
        <v>4437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192</v>
      </c>
      <c r="AT174" s="215" t="s">
        <v>74</v>
      </c>
      <c r="AU174" s="215" t="s">
        <v>75</v>
      </c>
      <c r="AY174" s="214" t="s">
        <v>169</v>
      </c>
      <c r="BK174" s="216">
        <f>BK175</f>
        <v>0</v>
      </c>
    </row>
    <row r="175" spans="1:63" s="12" customFormat="1" ht="22.8" customHeight="1">
      <c r="A175" s="12"/>
      <c r="B175" s="203"/>
      <c r="C175" s="204"/>
      <c r="D175" s="205" t="s">
        <v>74</v>
      </c>
      <c r="E175" s="217" t="s">
        <v>4442</v>
      </c>
      <c r="F175" s="217" t="s">
        <v>4443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192</v>
      </c>
      <c r="AT175" s="215" t="s">
        <v>74</v>
      </c>
      <c r="AU175" s="215" t="s">
        <v>83</v>
      </c>
      <c r="AY175" s="214" t="s">
        <v>169</v>
      </c>
      <c r="BK175" s="216">
        <f>BK176</f>
        <v>0</v>
      </c>
    </row>
    <row r="176" spans="1:65" s="2" customFormat="1" ht="33" customHeight="1">
      <c r="A176" s="38"/>
      <c r="B176" s="39"/>
      <c r="C176" s="219" t="s">
        <v>279</v>
      </c>
      <c r="D176" s="219" t="s">
        <v>171</v>
      </c>
      <c r="E176" s="220" t="s">
        <v>4826</v>
      </c>
      <c r="F176" s="221" t="s">
        <v>4827</v>
      </c>
      <c r="G176" s="222" t="s">
        <v>2713</v>
      </c>
      <c r="H176" s="223">
        <v>1</v>
      </c>
      <c r="I176" s="224"/>
      <c r="J176" s="225">
        <f>ROUND(I176*H176,2)</f>
        <v>0</v>
      </c>
      <c r="K176" s="226"/>
      <c r="L176" s="44"/>
      <c r="M176" s="281" t="s">
        <v>1</v>
      </c>
      <c r="N176" s="282" t="s">
        <v>40</v>
      </c>
      <c r="O176" s="283"/>
      <c r="P176" s="284">
        <f>O176*H176</f>
        <v>0</v>
      </c>
      <c r="Q176" s="284">
        <v>0</v>
      </c>
      <c r="R176" s="284">
        <f>Q176*H176</f>
        <v>0</v>
      </c>
      <c r="S176" s="284">
        <v>0</v>
      </c>
      <c r="T176" s="2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4446</v>
      </c>
      <c r="AT176" s="231" t="s">
        <v>171</v>
      </c>
      <c r="AU176" s="231" t="s">
        <v>85</v>
      </c>
      <c r="AY176" s="17" t="s">
        <v>169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4446</v>
      </c>
      <c r="BM176" s="231" t="s">
        <v>4828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23:K1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130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4829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ROUND((SUM(BE120:BE156)),2)</f>
        <v>0</v>
      </c>
      <c r="G33" s="38"/>
      <c r="H33" s="38"/>
      <c r="I33" s="155">
        <v>0.21</v>
      </c>
      <c r="J33" s="154">
        <f>ROUND(((SUM(BE120:BE156))*I33),2)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ROUND((SUM(BF120:BF156)),2)</f>
        <v>0</v>
      </c>
      <c r="G34" s="38"/>
      <c r="H34" s="38"/>
      <c r="I34" s="155">
        <v>0.12</v>
      </c>
      <c r="J34" s="154">
        <f>ROUND(((SUM(BF120:BF156))*I34),2)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ROUND((SUM(BG120:BG156)),2)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ROUND((SUM(BH120:BH156)),2)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ROUND((SUM(BI120:BI156)),2)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501b - SO 500  Areálové vodovody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4727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4728</v>
      </c>
      <c r="E98" s="182"/>
      <c r="F98" s="182"/>
      <c r="G98" s="182"/>
      <c r="H98" s="182"/>
      <c r="I98" s="182"/>
      <c r="J98" s="183">
        <f>J133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4730</v>
      </c>
      <c r="E99" s="182"/>
      <c r="F99" s="182"/>
      <c r="G99" s="182"/>
      <c r="H99" s="182"/>
      <c r="I99" s="182"/>
      <c r="J99" s="183">
        <f>J135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9"/>
      <c r="C100" s="180"/>
      <c r="D100" s="181" t="s">
        <v>4732</v>
      </c>
      <c r="E100" s="182"/>
      <c r="F100" s="182"/>
      <c r="G100" s="182"/>
      <c r="H100" s="182"/>
      <c r="I100" s="182"/>
      <c r="J100" s="183">
        <f>J155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Revitalizace sportovního areálu Lipky - II. etapa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 xml:space="preserve">501b - SO 500  Areálové vodovody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Horažďovice</v>
      </c>
      <c r="G114" s="40"/>
      <c r="H114" s="40"/>
      <c r="I114" s="32" t="s">
        <v>22</v>
      </c>
      <c r="J114" s="79" t="str">
        <f>IF(J12="","",J12)</f>
        <v>12. 10. 2023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32" t="s">
        <v>30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32</v>
      </c>
      <c r="J117" s="36" t="str">
        <f>E24</f>
        <v>Pavel Matoušek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155</v>
      </c>
      <c r="D119" s="194" t="s">
        <v>60</v>
      </c>
      <c r="E119" s="194" t="s">
        <v>56</v>
      </c>
      <c r="F119" s="194" t="s">
        <v>57</v>
      </c>
      <c r="G119" s="194" t="s">
        <v>156</v>
      </c>
      <c r="H119" s="194" t="s">
        <v>157</v>
      </c>
      <c r="I119" s="194" t="s">
        <v>158</v>
      </c>
      <c r="J119" s="195" t="s">
        <v>145</v>
      </c>
      <c r="K119" s="196" t="s">
        <v>159</v>
      </c>
      <c r="L119" s="197"/>
      <c r="M119" s="100" t="s">
        <v>1</v>
      </c>
      <c r="N119" s="101" t="s">
        <v>39</v>
      </c>
      <c r="O119" s="101" t="s">
        <v>160</v>
      </c>
      <c r="P119" s="101" t="s">
        <v>161</v>
      </c>
      <c r="Q119" s="101" t="s">
        <v>162</v>
      </c>
      <c r="R119" s="101" t="s">
        <v>163</v>
      </c>
      <c r="S119" s="101" t="s">
        <v>164</v>
      </c>
      <c r="T119" s="102" t="s">
        <v>165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166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P121+P133+P135+P155</f>
        <v>0</v>
      </c>
      <c r="Q120" s="104"/>
      <c r="R120" s="200">
        <f>R121+R133+R135+R155</f>
        <v>0</v>
      </c>
      <c r="S120" s="104"/>
      <c r="T120" s="201">
        <f>T121+T133+T135+T155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74</v>
      </c>
      <c r="AU120" s="17" t="s">
        <v>147</v>
      </c>
      <c r="BK120" s="202">
        <f>BK121+BK133+BK135+BK155</f>
        <v>0</v>
      </c>
    </row>
    <row r="121" spans="1:63" s="12" customFormat="1" ht="25.9" customHeight="1">
      <c r="A121" s="12"/>
      <c r="B121" s="203"/>
      <c r="C121" s="204"/>
      <c r="D121" s="205" t="s">
        <v>74</v>
      </c>
      <c r="E121" s="206" t="s">
        <v>83</v>
      </c>
      <c r="F121" s="206" t="s">
        <v>170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SUM(P122:P132)</f>
        <v>0</v>
      </c>
      <c r="Q121" s="211"/>
      <c r="R121" s="212">
        <f>SUM(R122:R132)</f>
        <v>0</v>
      </c>
      <c r="S121" s="211"/>
      <c r="T121" s="213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74</v>
      </c>
      <c r="AU121" s="215" t="s">
        <v>75</v>
      </c>
      <c r="AY121" s="214" t="s">
        <v>169</v>
      </c>
      <c r="BK121" s="216">
        <f>SUM(BK122:BK132)</f>
        <v>0</v>
      </c>
    </row>
    <row r="122" spans="1:65" s="2" customFormat="1" ht="33" customHeight="1">
      <c r="A122" s="38"/>
      <c r="B122" s="39"/>
      <c r="C122" s="219" t="s">
        <v>83</v>
      </c>
      <c r="D122" s="219" t="s">
        <v>171</v>
      </c>
      <c r="E122" s="220" t="s">
        <v>4545</v>
      </c>
      <c r="F122" s="221" t="s">
        <v>4546</v>
      </c>
      <c r="G122" s="222" t="s">
        <v>174</v>
      </c>
      <c r="H122" s="223">
        <v>2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175</v>
      </c>
      <c r="AT122" s="231" t="s">
        <v>171</v>
      </c>
      <c r="AU122" s="231" t="s">
        <v>83</v>
      </c>
      <c r="AY122" s="17" t="s">
        <v>169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175</v>
      </c>
      <c r="BM122" s="231" t="s">
        <v>4830</v>
      </c>
    </row>
    <row r="123" spans="1:65" s="2" customFormat="1" ht="33" customHeight="1">
      <c r="A123" s="38"/>
      <c r="B123" s="39"/>
      <c r="C123" s="219" t="s">
        <v>85</v>
      </c>
      <c r="D123" s="219" t="s">
        <v>171</v>
      </c>
      <c r="E123" s="220" t="s">
        <v>4548</v>
      </c>
      <c r="F123" s="221" t="s">
        <v>4549</v>
      </c>
      <c r="G123" s="222" t="s">
        <v>174</v>
      </c>
      <c r="H123" s="223">
        <v>35.9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175</v>
      </c>
      <c r="AT123" s="231" t="s">
        <v>171</v>
      </c>
      <c r="AU123" s="231" t="s">
        <v>83</v>
      </c>
      <c r="AY123" s="17" t="s">
        <v>169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83</v>
      </c>
      <c r="BK123" s="232">
        <f>ROUND(I123*H123,2)</f>
        <v>0</v>
      </c>
      <c r="BL123" s="17" t="s">
        <v>175</v>
      </c>
      <c r="BM123" s="231" t="s">
        <v>4831</v>
      </c>
    </row>
    <row r="124" spans="1:65" s="2" customFormat="1" ht="21.75" customHeight="1">
      <c r="A124" s="38"/>
      <c r="B124" s="39"/>
      <c r="C124" s="219" t="s">
        <v>181</v>
      </c>
      <c r="D124" s="219" t="s">
        <v>171</v>
      </c>
      <c r="E124" s="220" t="s">
        <v>4557</v>
      </c>
      <c r="F124" s="221" t="s">
        <v>4558</v>
      </c>
      <c r="G124" s="222" t="s">
        <v>234</v>
      </c>
      <c r="H124" s="223">
        <v>119.68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175</v>
      </c>
      <c r="AT124" s="231" t="s">
        <v>171</v>
      </c>
      <c r="AU124" s="231" t="s">
        <v>83</v>
      </c>
      <c r="AY124" s="17" t="s">
        <v>169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175</v>
      </c>
      <c r="BM124" s="231" t="s">
        <v>4832</v>
      </c>
    </row>
    <row r="125" spans="1:65" s="2" customFormat="1" ht="21.75" customHeight="1">
      <c r="A125" s="38"/>
      <c r="B125" s="39"/>
      <c r="C125" s="219" t="s">
        <v>175</v>
      </c>
      <c r="D125" s="219" t="s">
        <v>171</v>
      </c>
      <c r="E125" s="220" t="s">
        <v>4560</v>
      </c>
      <c r="F125" s="221" t="s">
        <v>4561</v>
      </c>
      <c r="G125" s="222" t="s">
        <v>234</v>
      </c>
      <c r="H125" s="223">
        <v>119.68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83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4833</v>
      </c>
    </row>
    <row r="126" spans="1:65" s="2" customFormat="1" ht="37.8" customHeight="1">
      <c r="A126" s="38"/>
      <c r="B126" s="39"/>
      <c r="C126" s="219" t="s">
        <v>192</v>
      </c>
      <c r="D126" s="219" t="s">
        <v>171</v>
      </c>
      <c r="E126" s="220" t="s">
        <v>4563</v>
      </c>
      <c r="F126" s="221" t="s">
        <v>4564</v>
      </c>
      <c r="G126" s="222" t="s">
        <v>174</v>
      </c>
      <c r="H126" s="223">
        <v>37.9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83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4834</v>
      </c>
    </row>
    <row r="127" spans="1:65" s="2" customFormat="1" ht="24.15" customHeight="1">
      <c r="A127" s="38"/>
      <c r="B127" s="39"/>
      <c r="C127" s="219" t="s">
        <v>184</v>
      </c>
      <c r="D127" s="219" t="s">
        <v>171</v>
      </c>
      <c r="E127" s="220" t="s">
        <v>4566</v>
      </c>
      <c r="F127" s="221" t="s">
        <v>4567</v>
      </c>
      <c r="G127" s="222" t="s">
        <v>217</v>
      </c>
      <c r="H127" s="223">
        <v>68.22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83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4835</v>
      </c>
    </row>
    <row r="128" spans="1:65" s="2" customFormat="1" ht="16.5" customHeight="1">
      <c r="A128" s="38"/>
      <c r="B128" s="39"/>
      <c r="C128" s="219" t="s">
        <v>201</v>
      </c>
      <c r="D128" s="219" t="s">
        <v>171</v>
      </c>
      <c r="E128" s="220" t="s">
        <v>534</v>
      </c>
      <c r="F128" s="221" t="s">
        <v>535</v>
      </c>
      <c r="G128" s="222" t="s">
        <v>174</v>
      </c>
      <c r="H128" s="223">
        <v>37.9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83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4836</v>
      </c>
    </row>
    <row r="129" spans="1:65" s="2" customFormat="1" ht="24.15" customHeight="1">
      <c r="A129" s="38"/>
      <c r="B129" s="39"/>
      <c r="C129" s="219" t="s">
        <v>190</v>
      </c>
      <c r="D129" s="219" t="s">
        <v>171</v>
      </c>
      <c r="E129" s="220" t="s">
        <v>182</v>
      </c>
      <c r="F129" s="221" t="s">
        <v>183</v>
      </c>
      <c r="G129" s="222" t="s">
        <v>174</v>
      </c>
      <c r="H129" s="223">
        <v>25.34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83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4837</v>
      </c>
    </row>
    <row r="130" spans="1:65" s="2" customFormat="1" ht="16.5" customHeight="1">
      <c r="A130" s="38"/>
      <c r="B130" s="39"/>
      <c r="C130" s="269" t="s">
        <v>186</v>
      </c>
      <c r="D130" s="269" t="s">
        <v>811</v>
      </c>
      <c r="E130" s="270" t="s">
        <v>4571</v>
      </c>
      <c r="F130" s="271" t="s">
        <v>4572</v>
      </c>
      <c r="G130" s="272" t="s">
        <v>217</v>
      </c>
      <c r="H130" s="273">
        <v>50.69</v>
      </c>
      <c r="I130" s="274"/>
      <c r="J130" s="275">
        <f>ROUND(I130*H130,2)</f>
        <v>0</v>
      </c>
      <c r="K130" s="276"/>
      <c r="L130" s="277"/>
      <c r="M130" s="278" t="s">
        <v>1</v>
      </c>
      <c r="N130" s="279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190</v>
      </c>
      <c r="AT130" s="231" t="s">
        <v>811</v>
      </c>
      <c r="AU130" s="231" t="s">
        <v>83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4838</v>
      </c>
    </row>
    <row r="131" spans="1:65" s="2" customFormat="1" ht="24.15" customHeight="1">
      <c r="A131" s="38"/>
      <c r="B131" s="39"/>
      <c r="C131" s="219" t="s">
        <v>195</v>
      </c>
      <c r="D131" s="219" t="s">
        <v>171</v>
      </c>
      <c r="E131" s="220" t="s">
        <v>4574</v>
      </c>
      <c r="F131" s="221" t="s">
        <v>4575</v>
      </c>
      <c r="G131" s="222" t="s">
        <v>174</v>
      </c>
      <c r="H131" s="223">
        <v>8.45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83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4839</v>
      </c>
    </row>
    <row r="132" spans="1:65" s="2" customFormat="1" ht="16.5" customHeight="1">
      <c r="A132" s="38"/>
      <c r="B132" s="39"/>
      <c r="C132" s="269" t="s">
        <v>221</v>
      </c>
      <c r="D132" s="269" t="s">
        <v>811</v>
      </c>
      <c r="E132" s="270" t="s">
        <v>4577</v>
      </c>
      <c r="F132" s="271" t="s">
        <v>4578</v>
      </c>
      <c r="G132" s="272" t="s">
        <v>217</v>
      </c>
      <c r="H132" s="273">
        <v>16.06</v>
      </c>
      <c r="I132" s="274"/>
      <c r="J132" s="275">
        <f>ROUND(I132*H132,2)</f>
        <v>0</v>
      </c>
      <c r="K132" s="276"/>
      <c r="L132" s="277"/>
      <c r="M132" s="278" t="s">
        <v>1</v>
      </c>
      <c r="N132" s="279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190</v>
      </c>
      <c r="AT132" s="231" t="s">
        <v>811</v>
      </c>
      <c r="AU132" s="231" t="s">
        <v>83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4840</v>
      </c>
    </row>
    <row r="133" spans="1:63" s="12" customFormat="1" ht="25.9" customHeight="1">
      <c r="A133" s="12"/>
      <c r="B133" s="203"/>
      <c r="C133" s="204"/>
      <c r="D133" s="205" t="s">
        <v>74</v>
      </c>
      <c r="E133" s="206" t="s">
        <v>175</v>
      </c>
      <c r="F133" s="206" t="s">
        <v>624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</f>
        <v>0</v>
      </c>
      <c r="Q133" s="211"/>
      <c r="R133" s="212">
        <f>R134</f>
        <v>0</v>
      </c>
      <c r="S133" s="211"/>
      <c r="T133" s="213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83</v>
      </c>
      <c r="AT133" s="215" t="s">
        <v>74</v>
      </c>
      <c r="AU133" s="215" t="s">
        <v>75</v>
      </c>
      <c r="AY133" s="214" t="s">
        <v>169</v>
      </c>
      <c r="BK133" s="216">
        <f>BK134</f>
        <v>0</v>
      </c>
    </row>
    <row r="134" spans="1:65" s="2" customFormat="1" ht="16.5" customHeight="1">
      <c r="A134" s="38"/>
      <c r="B134" s="39"/>
      <c r="C134" s="219" t="s">
        <v>8</v>
      </c>
      <c r="D134" s="219" t="s">
        <v>171</v>
      </c>
      <c r="E134" s="220" t="s">
        <v>4580</v>
      </c>
      <c r="F134" s="221" t="s">
        <v>4581</v>
      </c>
      <c r="G134" s="222" t="s">
        <v>174</v>
      </c>
      <c r="H134" s="223">
        <v>2.11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83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4841</v>
      </c>
    </row>
    <row r="135" spans="1:63" s="12" customFormat="1" ht="25.9" customHeight="1">
      <c r="A135" s="12"/>
      <c r="B135" s="203"/>
      <c r="C135" s="204"/>
      <c r="D135" s="205" t="s">
        <v>74</v>
      </c>
      <c r="E135" s="206" t="s">
        <v>190</v>
      </c>
      <c r="F135" s="206" t="s">
        <v>949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SUM(P136:P154)</f>
        <v>0</v>
      </c>
      <c r="Q135" s="211"/>
      <c r="R135" s="212">
        <f>SUM(R136:R154)</f>
        <v>0</v>
      </c>
      <c r="S135" s="211"/>
      <c r="T135" s="213">
        <f>SUM(T136:T154)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83</v>
      </c>
      <c r="AT135" s="215" t="s">
        <v>74</v>
      </c>
      <c r="AU135" s="215" t="s">
        <v>75</v>
      </c>
      <c r="AY135" s="214" t="s">
        <v>169</v>
      </c>
      <c r="BK135" s="216">
        <f>SUM(BK136:BK154)</f>
        <v>0</v>
      </c>
    </row>
    <row r="136" spans="1:65" s="2" customFormat="1" ht="24.15" customHeight="1">
      <c r="A136" s="38"/>
      <c r="B136" s="39"/>
      <c r="C136" s="219" t="s">
        <v>231</v>
      </c>
      <c r="D136" s="219" t="s">
        <v>171</v>
      </c>
      <c r="E136" s="220" t="s">
        <v>4842</v>
      </c>
      <c r="F136" s="221" t="s">
        <v>4843</v>
      </c>
      <c r="G136" s="222" t="s">
        <v>199</v>
      </c>
      <c r="H136" s="223">
        <v>13.7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83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4844</v>
      </c>
    </row>
    <row r="137" spans="1:65" s="2" customFormat="1" ht="24.15" customHeight="1">
      <c r="A137" s="38"/>
      <c r="B137" s="39"/>
      <c r="C137" s="269" t="s">
        <v>204</v>
      </c>
      <c r="D137" s="269" t="s">
        <v>811</v>
      </c>
      <c r="E137" s="270" t="s">
        <v>4845</v>
      </c>
      <c r="F137" s="271" t="s">
        <v>4846</v>
      </c>
      <c r="G137" s="272" t="s">
        <v>199</v>
      </c>
      <c r="H137" s="273">
        <v>14</v>
      </c>
      <c r="I137" s="274"/>
      <c r="J137" s="275">
        <f>ROUND(I137*H137,2)</f>
        <v>0</v>
      </c>
      <c r="K137" s="276"/>
      <c r="L137" s="277"/>
      <c r="M137" s="278" t="s">
        <v>1</v>
      </c>
      <c r="N137" s="279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190</v>
      </c>
      <c r="AT137" s="231" t="s">
        <v>811</v>
      </c>
      <c r="AU137" s="231" t="s">
        <v>83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4847</v>
      </c>
    </row>
    <row r="138" spans="1:65" s="2" customFormat="1" ht="24.15" customHeight="1">
      <c r="A138" s="38"/>
      <c r="B138" s="39"/>
      <c r="C138" s="219" t="s">
        <v>240</v>
      </c>
      <c r="D138" s="219" t="s">
        <v>171</v>
      </c>
      <c r="E138" s="220" t="s">
        <v>4669</v>
      </c>
      <c r="F138" s="221" t="s">
        <v>4670</v>
      </c>
      <c r="G138" s="222" t="s">
        <v>199</v>
      </c>
      <c r="H138" s="223">
        <v>4.5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83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4848</v>
      </c>
    </row>
    <row r="139" spans="1:65" s="2" customFormat="1" ht="24.15" customHeight="1">
      <c r="A139" s="38"/>
      <c r="B139" s="39"/>
      <c r="C139" s="269" t="s">
        <v>209</v>
      </c>
      <c r="D139" s="269" t="s">
        <v>811</v>
      </c>
      <c r="E139" s="270" t="s">
        <v>4672</v>
      </c>
      <c r="F139" s="271" t="s">
        <v>4673</v>
      </c>
      <c r="G139" s="272" t="s">
        <v>199</v>
      </c>
      <c r="H139" s="273">
        <v>5</v>
      </c>
      <c r="I139" s="274"/>
      <c r="J139" s="275">
        <f>ROUND(I139*H139,2)</f>
        <v>0</v>
      </c>
      <c r="K139" s="276"/>
      <c r="L139" s="277"/>
      <c r="M139" s="278" t="s">
        <v>1</v>
      </c>
      <c r="N139" s="279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190</v>
      </c>
      <c r="AT139" s="231" t="s">
        <v>811</v>
      </c>
      <c r="AU139" s="231" t="s">
        <v>83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4849</v>
      </c>
    </row>
    <row r="140" spans="1:65" s="2" customFormat="1" ht="24.15" customHeight="1">
      <c r="A140" s="38"/>
      <c r="B140" s="39"/>
      <c r="C140" s="219" t="s">
        <v>250</v>
      </c>
      <c r="D140" s="219" t="s">
        <v>171</v>
      </c>
      <c r="E140" s="220" t="s">
        <v>4675</v>
      </c>
      <c r="F140" s="221" t="s">
        <v>4676</v>
      </c>
      <c r="G140" s="222" t="s">
        <v>199</v>
      </c>
      <c r="H140" s="223">
        <v>17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175</v>
      </c>
      <c r="AT140" s="231" t="s">
        <v>171</v>
      </c>
      <c r="AU140" s="231" t="s">
        <v>83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4850</v>
      </c>
    </row>
    <row r="141" spans="1:65" s="2" customFormat="1" ht="24.15" customHeight="1">
      <c r="A141" s="38"/>
      <c r="B141" s="39"/>
      <c r="C141" s="269" t="s">
        <v>213</v>
      </c>
      <c r="D141" s="269" t="s">
        <v>811</v>
      </c>
      <c r="E141" s="270" t="s">
        <v>4678</v>
      </c>
      <c r="F141" s="271" t="s">
        <v>4679</v>
      </c>
      <c r="G141" s="272" t="s">
        <v>199</v>
      </c>
      <c r="H141" s="273">
        <v>18</v>
      </c>
      <c r="I141" s="274"/>
      <c r="J141" s="275">
        <f>ROUND(I141*H141,2)</f>
        <v>0</v>
      </c>
      <c r="K141" s="276"/>
      <c r="L141" s="277"/>
      <c r="M141" s="278" t="s">
        <v>1</v>
      </c>
      <c r="N141" s="279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190</v>
      </c>
      <c r="AT141" s="231" t="s">
        <v>811</v>
      </c>
      <c r="AU141" s="231" t="s">
        <v>83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4851</v>
      </c>
    </row>
    <row r="142" spans="1:65" s="2" customFormat="1" ht="21.75" customHeight="1">
      <c r="A142" s="38"/>
      <c r="B142" s="39"/>
      <c r="C142" s="219" t="s">
        <v>262</v>
      </c>
      <c r="D142" s="219" t="s">
        <v>171</v>
      </c>
      <c r="E142" s="220" t="s">
        <v>4702</v>
      </c>
      <c r="F142" s="221" t="s">
        <v>4703</v>
      </c>
      <c r="G142" s="222" t="s">
        <v>208</v>
      </c>
      <c r="H142" s="223">
        <v>9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175</v>
      </c>
      <c r="AT142" s="231" t="s">
        <v>171</v>
      </c>
      <c r="AU142" s="231" t="s">
        <v>83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4852</v>
      </c>
    </row>
    <row r="143" spans="1:65" s="2" customFormat="1" ht="24.15" customHeight="1">
      <c r="A143" s="38"/>
      <c r="B143" s="39"/>
      <c r="C143" s="269" t="s">
        <v>218</v>
      </c>
      <c r="D143" s="269" t="s">
        <v>811</v>
      </c>
      <c r="E143" s="270" t="s">
        <v>4705</v>
      </c>
      <c r="F143" s="271" t="s">
        <v>4706</v>
      </c>
      <c r="G143" s="272" t="s">
        <v>208</v>
      </c>
      <c r="H143" s="273">
        <v>9</v>
      </c>
      <c r="I143" s="274"/>
      <c r="J143" s="275">
        <f>ROUND(I143*H143,2)</f>
        <v>0</v>
      </c>
      <c r="K143" s="276"/>
      <c r="L143" s="277"/>
      <c r="M143" s="278" t="s">
        <v>1</v>
      </c>
      <c r="N143" s="279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190</v>
      </c>
      <c r="AT143" s="231" t="s">
        <v>811</v>
      </c>
      <c r="AU143" s="231" t="s">
        <v>83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4853</v>
      </c>
    </row>
    <row r="144" spans="1:65" s="2" customFormat="1" ht="16.5" customHeight="1">
      <c r="A144" s="38"/>
      <c r="B144" s="39"/>
      <c r="C144" s="219" t="s">
        <v>7</v>
      </c>
      <c r="D144" s="219" t="s">
        <v>171</v>
      </c>
      <c r="E144" s="220" t="s">
        <v>4854</v>
      </c>
      <c r="F144" s="221" t="s">
        <v>4855</v>
      </c>
      <c r="G144" s="222" t="s">
        <v>208</v>
      </c>
      <c r="H144" s="223">
        <v>1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83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4856</v>
      </c>
    </row>
    <row r="145" spans="1:65" s="2" customFormat="1" ht="24.15" customHeight="1">
      <c r="A145" s="38"/>
      <c r="B145" s="39"/>
      <c r="C145" s="269" t="s">
        <v>224</v>
      </c>
      <c r="D145" s="269" t="s">
        <v>811</v>
      </c>
      <c r="E145" s="270" t="s">
        <v>4857</v>
      </c>
      <c r="F145" s="271" t="s">
        <v>4858</v>
      </c>
      <c r="G145" s="272" t="s">
        <v>208</v>
      </c>
      <c r="H145" s="273">
        <v>1</v>
      </c>
      <c r="I145" s="274"/>
      <c r="J145" s="275">
        <f>ROUND(I145*H145,2)</f>
        <v>0</v>
      </c>
      <c r="K145" s="276"/>
      <c r="L145" s="277"/>
      <c r="M145" s="278" t="s">
        <v>1</v>
      </c>
      <c r="N145" s="279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190</v>
      </c>
      <c r="AT145" s="231" t="s">
        <v>811</v>
      </c>
      <c r="AU145" s="231" t="s">
        <v>83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4859</v>
      </c>
    </row>
    <row r="146" spans="1:65" s="2" customFormat="1" ht="16.5" customHeight="1">
      <c r="A146" s="38"/>
      <c r="B146" s="39"/>
      <c r="C146" s="219" t="s">
        <v>281</v>
      </c>
      <c r="D146" s="219" t="s">
        <v>171</v>
      </c>
      <c r="E146" s="220" t="s">
        <v>4860</v>
      </c>
      <c r="F146" s="221" t="s">
        <v>4861</v>
      </c>
      <c r="G146" s="222" t="s">
        <v>208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83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4862</v>
      </c>
    </row>
    <row r="147" spans="1:65" s="2" customFormat="1" ht="21.75" customHeight="1">
      <c r="A147" s="38"/>
      <c r="B147" s="39"/>
      <c r="C147" s="269" t="s">
        <v>230</v>
      </c>
      <c r="D147" s="269" t="s">
        <v>811</v>
      </c>
      <c r="E147" s="270" t="s">
        <v>4863</v>
      </c>
      <c r="F147" s="271" t="s">
        <v>4864</v>
      </c>
      <c r="G147" s="272" t="s">
        <v>208</v>
      </c>
      <c r="H147" s="273">
        <v>1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190</v>
      </c>
      <c r="AT147" s="231" t="s">
        <v>811</v>
      </c>
      <c r="AU147" s="231" t="s">
        <v>83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4865</v>
      </c>
    </row>
    <row r="148" spans="1:65" s="2" customFormat="1" ht="24.15" customHeight="1">
      <c r="A148" s="38"/>
      <c r="B148" s="39"/>
      <c r="C148" s="219" t="s">
        <v>292</v>
      </c>
      <c r="D148" s="219" t="s">
        <v>171</v>
      </c>
      <c r="E148" s="220" t="s">
        <v>4866</v>
      </c>
      <c r="F148" s="221" t="s">
        <v>4867</v>
      </c>
      <c r="G148" s="222" t="s">
        <v>208</v>
      </c>
      <c r="H148" s="223">
        <v>9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175</v>
      </c>
      <c r="AT148" s="231" t="s">
        <v>171</v>
      </c>
      <c r="AU148" s="231" t="s">
        <v>83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175</v>
      </c>
      <c r="BM148" s="231" t="s">
        <v>4868</v>
      </c>
    </row>
    <row r="149" spans="1:65" s="2" customFormat="1" ht="33" customHeight="1">
      <c r="A149" s="38"/>
      <c r="B149" s="39"/>
      <c r="C149" s="269" t="s">
        <v>235</v>
      </c>
      <c r="D149" s="269" t="s">
        <v>811</v>
      </c>
      <c r="E149" s="270" t="s">
        <v>4869</v>
      </c>
      <c r="F149" s="271" t="s">
        <v>4870</v>
      </c>
      <c r="G149" s="272" t="s">
        <v>208</v>
      </c>
      <c r="H149" s="273">
        <v>9</v>
      </c>
      <c r="I149" s="274"/>
      <c r="J149" s="275">
        <f>ROUND(I149*H149,2)</f>
        <v>0</v>
      </c>
      <c r="K149" s="276"/>
      <c r="L149" s="277"/>
      <c r="M149" s="278" t="s">
        <v>1</v>
      </c>
      <c r="N149" s="279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190</v>
      </c>
      <c r="AT149" s="231" t="s">
        <v>811</v>
      </c>
      <c r="AU149" s="231" t="s">
        <v>83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4871</v>
      </c>
    </row>
    <row r="150" spans="1:65" s="2" customFormat="1" ht="24.15" customHeight="1">
      <c r="A150" s="38"/>
      <c r="B150" s="39"/>
      <c r="C150" s="219" t="s">
        <v>303</v>
      </c>
      <c r="D150" s="219" t="s">
        <v>171</v>
      </c>
      <c r="E150" s="220" t="s">
        <v>4872</v>
      </c>
      <c r="F150" s="221" t="s">
        <v>4873</v>
      </c>
      <c r="G150" s="222" t="s">
        <v>208</v>
      </c>
      <c r="H150" s="223">
        <v>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83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4874</v>
      </c>
    </row>
    <row r="151" spans="1:65" s="2" customFormat="1" ht="16.5" customHeight="1">
      <c r="A151" s="38"/>
      <c r="B151" s="39"/>
      <c r="C151" s="219" t="s">
        <v>239</v>
      </c>
      <c r="D151" s="219" t="s">
        <v>171</v>
      </c>
      <c r="E151" s="220" t="s">
        <v>4714</v>
      </c>
      <c r="F151" s="221" t="s">
        <v>4715</v>
      </c>
      <c r="G151" s="222" t="s">
        <v>208</v>
      </c>
      <c r="H151" s="223">
        <v>9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83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4875</v>
      </c>
    </row>
    <row r="152" spans="1:65" s="2" customFormat="1" ht="24.15" customHeight="1">
      <c r="A152" s="38"/>
      <c r="B152" s="39"/>
      <c r="C152" s="269" t="s">
        <v>312</v>
      </c>
      <c r="D152" s="269" t="s">
        <v>811</v>
      </c>
      <c r="E152" s="270" t="s">
        <v>4717</v>
      </c>
      <c r="F152" s="271" t="s">
        <v>4718</v>
      </c>
      <c r="G152" s="272" t="s">
        <v>208</v>
      </c>
      <c r="H152" s="273">
        <v>9</v>
      </c>
      <c r="I152" s="274"/>
      <c r="J152" s="275">
        <f>ROUND(I152*H152,2)</f>
        <v>0</v>
      </c>
      <c r="K152" s="276"/>
      <c r="L152" s="277"/>
      <c r="M152" s="278" t="s">
        <v>1</v>
      </c>
      <c r="N152" s="279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190</v>
      </c>
      <c r="AT152" s="231" t="s">
        <v>811</v>
      </c>
      <c r="AU152" s="231" t="s">
        <v>83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4876</v>
      </c>
    </row>
    <row r="153" spans="1:65" s="2" customFormat="1" ht="16.5" customHeight="1">
      <c r="A153" s="38"/>
      <c r="B153" s="39"/>
      <c r="C153" s="219" t="s">
        <v>243</v>
      </c>
      <c r="D153" s="219" t="s">
        <v>171</v>
      </c>
      <c r="E153" s="220" t="s">
        <v>4637</v>
      </c>
      <c r="F153" s="221" t="s">
        <v>4638</v>
      </c>
      <c r="G153" s="222" t="s">
        <v>199</v>
      </c>
      <c r="H153" s="223">
        <v>36.96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83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4877</v>
      </c>
    </row>
    <row r="154" spans="1:65" s="2" customFormat="1" ht="21.75" customHeight="1">
      <c r="A154" s="38"/>
      <c r="B154" s="39"/>
      <c r="C154" s="219" t="s">
        <v>321</v>
      </c>
      <c r="D154" s="219" t="s">
        <v>171</v>
      </c>
      <c r="E154" s="220" t="s">
        <v>4640</v>
      </c>
      <c r="F154" s="221" t="s">
        <v>4641</v>
      </c>
      <c r="G154" s="222" t="s">
        <v>199</v>
      </c>
      <c r="H154" s="223">
        <v>192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175</v>
      </c>
      <c r="AT154" s="231" t="s">
        <v>171</v>
      </c>
      <c r="AU154" s="231" t="s">
        <v>83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4878</v>
      </c>
    </row>
    <row r="155" spans="1:63" s="12" customFormat="1" ht="25.9" customHeight="1">
      <c r="A155" s="12"/>
      <c r="B155" s="203"/>
      <c r="C155" s="204"/>
      <c r="D155" s="205" t="s">
        <v>74</v>
      </c>
      <c r="E155" s="206" t="s">
        <v>990</v>
      </c>
      <c r="F155" s="206" t="s">
        <v>991</v>
      </c>
      <c r="G155" s="204"/>
      <c r="H155" s="204"/>
      <c r="I155" s="207"/>
      <c r="J155" s="208">
        <f>BK155</f>
        <v>0</v>
      </c>
      <c r="K155" s="204"/>
      <c r="L155" s="209"/>
      <c r="M155" s="210"/>
      <c r="N155" s="211"/>
      <c r="O155" s="211"/>
      <c r="P155" s="212">
        <f>P156</f>
        <v>0</v>
      </c>
      <c r="Q155" s="211"/>
      <c r="R155" s="212">
        <f>R156</f>
        <v>0</v>
      </c>
      <c r="S155" s="211"/>
      <c r="T155" s="213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83</v>
      </c>
      <c r="AT155" s="215" t="s">
        <v>74</v>
      </c>
      <c r="AU155" s="215" t="s">
        <v>75</v>
      </c>
      <c r="AY155" s="214" t="s">
        <v>169</v>
      </c>
      <c r="BK155" s="216">
        <f>BK156</f>
        <v>0</v>
      </c>
    </row>
    <row r="156" spans="1:65" s="2" customFormat="1" ht="24.15" customHeight="1">
      <c r="A156" s="38"/>
      <c r="B156" s="39"/>
      <c r="C156" s="219" t="s">
        <v>246</v>
      </c>
      <c r="D156" s="219" t="s">
        <v>171</v>
      </c>
      <c r="E156" s="220" t="s">
        <v>4649</v>
      </c>
      <c r="F156" s="221" t="s">
        <v>4650</v>
      </c>
      <c r="G156" s="222" t="s">
        <v>217</v>
      </c>
      <c r="H156" s="223">
        <v>19.46</v>
      </c>
      <c r="I156" s="224"/>
      <c r="J156" s="225">
        <f>ROUND(I156*H156,2)</f>
        <v>0</v>
      </c>
      <c r="K156" s="226"/>
      <c r="L156" s="44"/>
      <c r="M156" s="281" t="s">
        <v>1</v>
      </c>
      <c r="N156" s="282" t="s">
        <v>40</v>
      </c>
      <c r="O156" s="283"/>
      <c r="P156" s="284">
        <f>O156*H156</f>
        <v>0</v>
      </c>
      <c r="Q156" s="284">
        <v>0</v>
      </c>
      <c r="R156" s="284">
        <f>Q156*H156</f>
        <v>0</v>
      </c>
      <c r="S156" s="284">
        <v>0</v>
      </c>
      <c r="T156" s="28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83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4879</v>
      </c>
    </row>
    <row r="157" spans="1:31" s="2" customFormat="1" ht="6.95" customHeight="1">
      <c r="A157" s="38"/>
      <c r="B157" s="66"/>
      <c r="C157" s="67"/>
      <c r="D157" s="67"/>
      <c r="E157" s="67"/>
      <c r="F157" s="67"/>
      <c r="G157" s="67"/>
      <c r="H157" s="67"/>
      <c r="I157" s="67"/>
      <c r="J157" s="67"/>
      <c r="K157" s="67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119:K15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 hidden="1">
      <c r="A9" s="38"/>
      <c r="B9" s="44"/>
      <c r="C9" s="38"/>
      <c r="D9" s="38"/>
      <c r="E9" s="142" t="s">
        <v>4880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ROUND((SUM(BE123:BE244)),2)</f>
        <v>0</v>
      </c>
      <c r="G33" s="38"/>
      <c r="H33" s="38"/>
      <c r="I33" s="155">
        <v>0.21</v>
      </c>
      <c r="J33" s="154">
        <f>ROUND(((SUM(BE123:BE244))*I33),2)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ROUND((SUM(BF123:BF244)),2)</f>
        <v>0</v>
      </c>
      <c r="G34" s="38"/>
      <c r="H34" s="38"/>
      <c r="I34" s="155">
        <v>0.12</v>
      </c>
      <c r="J34" s="154">
        <f>ROUND(((SUM(BF123:BF244))*I34),2)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ROUND((SUM(BG123:BG244)),2)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ROUND((SUM(BH123:BH244)),2)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ROUND((SUM(BI123:BI244)),2)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 hidden="1">
      <c r="A87" s="38"/>
      <c r="B87" s="39"/>
      <c r="C87" s="40"/>
      <c r="D87" s="40"/>
      <c r="E87" s="76" t="str">
        <f>E9</f>
        <v>502 - SO 10101 + SO10113 Hospodaření se srážkovými vodami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463</v>
      </c>
      <c r="E99" s="188"/>
      <c r="F99" s="188"/>
      <c r="G99" s="188"/>
      <c r="H99" s="188"/>
      <c r="I99" s="188"/>
      <c r="J99" s="189">
        <f>J166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465</v>
      </c>
      <c r="E100" s="188"/>
      <c r="F100" s="188"/>
      <c r="G100" s="188"/>
      <c r="H100" s="188"/>
      <c r="I100" s="188"/>
      <c r="J100" s="189">
        <f>J172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469</v>
      </c>
      <c r="E101" s="188"/>
      <c r="F101" s="188"/>
      <c r="G101" s="188"/>
      <c r="H101" s="188"/>
      <c r="I101" s="188"/>
      <c r="J101" s="189">
        <f>J174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150</v>
      </c>
      <c r="E102" s="188"/>
      <c r="F102" s="188"/>
      <c r="G102" s="188"/>
      <c r="H102" s="188"/>
      <c r="I102" s="188"/>
      <c r="J102" s="189">
        <f>J201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470</v>
      </c>
      <c r="E103" s="188"/>
      <c r="F103" s="188"/>
      <c r="G103" s="188"/>
      <c r="H103" s="188"/>
      <c r="I103" s="188"/>
      <c r="J103" s="189">
        <f>J243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154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Revitalizace sportovního areálu Lipky - II.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E9</f>
        <v>502 - SO 10101 + SO10113 Hospodaření se srážkovými vodami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Horažďovice</v>
      </c>
      <c r="G117" s="40"/>
      <c r="H117" s="40"/>
      <c r="I117" s="32" t="s">
        <v>22</v>
      </c>
      <c r="J117" s="79" t="str">
        <f>IF(J12="","",J12)</f>
        <v>12. 10. 2023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30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32</v>
      </c>
      <c r="J120" s="36" t="str">
        <f>E24</f>
        <v>Pavel Matoušek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155</v>
      </c>
      <c r="D122" s="194" t="s">
        <v>60</v>
      </c>
      <c r="E122" s="194" t="s">
        <v>56</v>
      </c>
      <c r="F122" s="194" t="s">
        <v>57</v>
      </c>
      <c r="G122" s="194" t="s">
        <v>156</v>
      </c>
      <c r="H122" s="194" t="s">
        <v>157</v>
      </c>
      <c r="I122" s="194" t="s">
        <v>158</v>
      </c>
      <c r="J122" s="195" t="s">
        <v>145</v>
      </c>
      <c r="K122" s="196" t="s">
        <v>159</v>
      </c>
      <c r="L122" s="197"/>
      <c r="M122" s="100" t="s">
        <v>1</v>
      </c>
      <c r="N122" s="101" t="s">
        <v>39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147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74</v>
      </c>
      <c r="E124" s="206" t="s">
        <v>167</v>
      </c>
      <c r="F124" s="206" t="s">
        <v>168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P125+P166+P172+P174+P201+P243</f>
        <v>0</v>
      </c>
      <c r="Q124" s="211"/>
      <c r="R124" s="212">
        <f>R125+R166+R172+R174+R201+R243</f>
        <v>0</v>
      </c>
      <c r="S124" s="211"/>
      <c r="T124" s="213">
        <f>T125+T166+T172+T174+T201+T243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75</v>
      </c>
      <c r="AY124" s="214" t="s">
        <v>169</v>
      </c>
      <c r="BK124" s="216">
        <f>BK125+BK166+BK172+BK174+BK201+BK243</f>
        <v>0</v>
      </c>
    </row>
    <row r="125" spans="1:63" s="12" customFormat="1" ht="22.8" customHeight="1">
      <c r="A125" s="12"/>
      <c r="B125" s="203"/>
      <c r="C125" s="204"/>
      <c r="D125" s="205" t="s">
        <v>74</v>
      </c>
      <c r="E125" s="217" t="s">
        <v>83</v>
      </c>
      <c r="F125" s="217" t="s">
        <v>170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SUM(P126:P165)</f>
        <v>0</v>
      </c>
      <c r="Q125" s="211"/>
      <c r="R125" s="212">
        <f>SUM(R126:R165)</f>
        <v>0</v>
      </c>
      <c r="S125" s="211"/>
      <c r="T125" s="213">
        <f>SUM(T126:T165)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83</v>
      </c>
      <c r="AT125" s="215" t="s">
        <v>74</v>
      </c>
      <c r="AU125" s="215" t="s">
        <v>83</v>
      </c>
      <c r="AY125" s="214" t="s">
        <v>169</v>
      </c>
      <c r="BK125" s="216">
        <f>SUM(BK126:BK165)</f>
        <v>0</v>
      </c>
    </row>
    <row r="126" spans="1:65" s="2" customFormat="1" ht="24.15" customHeight="1">
      <c r="A126" s="38"/>
      <c r="B126" s="39"/>
      <c r="C126" s="219" t="s">
        <v>83</v>
      </c>
      <c r="D126" s="219" t="s">
        <v>171</v>
      </c>
      <c r="E126" s="220" t="s">
        <v>4881</v>
      </c>
      <c r="F126" s="221" t="s">
        <v>4882</v>
      </c>
      <c r="G126" s="222" t="s">
        <v>234</v>
      </c>
      <c r="H126" s="223">
        <v>51.45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85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85</v>
      </c>
    </row>
    <row r="127" spans="1:51" s="13" customFormat="1" ht="12">
      <c r="A127" s="13"/>
      <c r="B127" s="233"/>
      <c r="C127" s="234"/>
      <c r="D127" s="235" t="s">
        <v>176</v>
      </c>
      <c r="E127" s="236" t="s">
        <v>1</v>
      </c>
      <c r="F127" s="237" t="s">
        <v>4883</v>
      </c>
      <c r="G127" s="234"/>
      <c r="H127" s="238">
        <v>51.45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176</v>
      </c>
      <c r="AU127" s="244" t="s">
        <v>85</v>
      </c>
      <c r="AV127" s="13" t="s">
        <v>85</v>
      </c>
      <c r="AW127" s="13" t="s">
        <v>31</v>
      </c>
      <c r="AX127" s="13" t="s">
        <v>75</v>
      </c>
      <c r="AY127" s="244" t="s">
        <v>169</v>
      </c>
    </row>
    <row r="128" spans="1:51" s="14" customFormat="1" ht="12">
      <c r="A128" s="14"/>
      <c r="B128" s="245"/>
      <c r="C128" s="246"/>
      <c r="D128" s="235" t="s">
        <v>176</v>
      </c>
      <c r="E128" s="247" t="s">
        <v>1</v>
      </c>
      <c r="F128" s="248" t="s">
        <v>178</v>
      </c>
      <c r="G128" s="246"/>
      <c r="H128" s="249">
        <v>51.45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176</v>
      </c>
      <c r="AU128" s="255" t="s">
        <v>85</v>
      </c>
      <c r="AV128" s="14" t="s">
        <v>175</v>
      </c>
      <c r="AW128" s="14" t="s">
        <v>31</v>
      </c>
      <c r="AX128" s="14" t="s">
        <v>83</v>
      </c>
      <c r="AY128" s="255" t="s">
        <v>169</v>
      </c>
    </row>
    <row r="129" spans="1:65" s="2" customFormat="1" ht="24.15" customHeight="1">
      <c r="A129" s="38"/>
      <c r="B129" s="39"/>
      <c r="C129" s="219" t="s">
        <v>85</v>
      </c>
      <c r="D129" s="219" t="s">
        <v>171</v>
      </c>
      <c r="E129" s="220" t="s">
        <v>4542</v>
      </c>
      <c r="F129" s="221" t="s">
        <v>4543</v>
      </c>
      <c r="G129" s="222" t="s">
        <v>299</v>
      </c>
      <c r="H129" s="223">
        <v>48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175</v>
      </c>
    </row>
    <row r="130" spans="1:51" s="13" customFormat="1" ht="12">
      <c r="A130" s="13"/>
      <c r="B130" s="233"/>
      <c r="C130" s="234"/>
      <c r="D130" s="235" t="s">
        <v>176</v>
      </c>
      <c r="E130" s="236" t="s">
        <v>1</v>
      </c>
      <c r="F130" s="237" t="s">
        <v>4884</v>
      </c>
      <c r="G130" s="234"/>
      <c r="H130" s="238">
        <v>48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176</v>
      </c>
      <c r="AU130" s="244" t="s">
        <v>85</v>
      </c>
      <c r="AV130" s="13" t="s">
        <v>85</v>
      </c>
      <c r="AW130" s="13" t="s">
        <v>31</v>
      </c>
      <c r="AX130" s="13" t="s">
        <v>75</v>
      </c>
      <c r="AY130" s="244" t="s">
        <v>169</v>
      </c>
    </row>
    <row r="131" spans="1:51" s="14" customFormat="1" ht="12">
      <c r="A131" s="14"/>
      <c r="B131" s="245"/>
      <c r="C131" s="246"/>
      <c r="D131" s="235" t="s">
        <v>176</v>
      </c>
      <c r="E131" s="247" t="s">
        <v>1</v>
      </c>
      <c r="F131" s="248" t="s">
        <v>178</v>
      </c>
      <c r="G131" s="246"/>
      <c r="H131" s="249">
        <v>48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176</v>
      </c>
      <c r="AU131" s="255" t="s">
        <v>85</v>
      </c>
      <c r="AV131" s="14" t="s">
        <v>175</v>
      </c>
      <c r="AW131" s="14" t="s">
        <v>31</v>
      </c>
      <c r="AX131" s="14" t="s">
        <v>83</v>
      </c>
      <c r="AY131" s="255" t="s">
        <v>169</v>
      </c>
    </row>
    <row r="132" spans="1:65" s="2" customFormat="1" ht="33" customHeight="1">
      <c r="A132" s="38"/>
      <c r="B132" s="39"/>
      <c r="C132" s="219" t="s">
        <v>181</v>
      </c>
      <c r="D132" s="219" t="s">
        <v>171</v>
      </c>
      <c r="E132" s="220" t="s">
        <v>3576</v>
      </c>
      <c r="F132" s="221" t="s">
        <v>3577</v>
      </c>
      <c r="G132" s="222" t="s">
        <v>174</v>
      </c>
      <c r="H132" s="223">
        <v>675.6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85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184</v>
      </c>
    </row>
    <row r="133" spans="1:51" s="13" customFormat="1" ht="12">
      <c r="A133" s="13"/>
      <c r="B133" s="233"/>
      <c r="C133" s="234"/>
      <c r="D133" s="235" t="s">
        <v>176</v>
      </c>
      <c r="E133" s="236" t="s">
        <v>1</v>
      </c>
      <c r="F133" s="237" t="s">
        <v>4885</v>
      </c>
      <c r="G133" s="234"/>
      <c r="H133" s="238">
        <v>204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176</v>
      </c>
      <c r="AU133" s="244" t="s">
        <v>85</v>
      </c>
      <c r="AV133" s="13" t="s">
        <v>85</v>
      </c>
      <c r="AW133" s="13" t="s">
        <v>31</v>
      </c>
      <c r="AX133" s="13" t="s">
        <v>75</v>
      </c>
      <c r="AY133" s="244" t="s">
        <v>169</v>
      </c>
    </row>
    <row r="134" spans="1:51" s="13" customFormat="1" ht="12">
      <c r="A134" s="13"/>
      <c r="B134" s="233"/>
      <c r="C134" s="234"/>
      <c r="D134" s="235" t="s">
        <v>176</v>
      </c>
      <c r="E134" s="236" t="s">
        <v>1</v>
      </c>
      <c r="F134" s="237" t="s">
        <v>4886</v>
      </c>
      <c r="G134" s="234"/>
      <c r="H134" s="238">
        <v>168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176</v>
      </c>
      <c r="AU134" s="244" t="s">
        <v>85</v>
      </c>
      <c r="AV134" s="13" t="s">
        <v>85</v>
      </c>
      <c r="AW134" s="13" t="s">
        <v>31</v>
      </c>
      <c r="AX134" s="13" t="s">
        <v>75</v>
      </c>
      <c r="AY134" s="244" t="s">
        <v>169</v>
      </c>
    </row>
    <row r="135" spans="1:51" s="13" customFormat="1" ht="12">
      <c r="A135" s="13"/>
      <c r="B135" s="233"/>
      <c r="C135" s="234"/>
      <c r="D135" s="235" t="s">
        <v>176</v>
      </c>
      <c r="E135" s="236" t="s">
        <v>1</v>
      </c>
      <c r="F135" s="237" t="s">
        <v>4887</v>
      </c>
      <c r="G135" s="234"/>
      <c r="H135" s="238">
        <v>198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176</v>
      </c>
      <c r="AU135" s="244" t="s">
        <v>85</v>
      </c>
      <c r="AV135" s="13" t="s">
        <v>85</v>
      </c>
      <c r="AW135" s="13" t="s">
        <v>31</v>
      </c>
      <c r="AX135" s="13" t="s">
        <v>75</v>
      </c>
      <c r="AY135" s="244" t="s">
        <v>169</v>
      </c>
    </row>
    <row r="136" spans="1:51" s="13" customFormat="1" ht="12">
      <c r="A136" s="13"/>
      <c r="B136" s="233"/>
      <c r="C136" s="234"/>
      <c r="D136" s="235" t="s">
        <v>176</v>
      </c>
      <c r="E136" s="236" t="s">
        <v>1</v>
      </c>
      <c r="F136" s="237" t="s">
        <v>4888</v>
      </c>
      <c r="G136" s="234"/>
      <c r="H136" s="238">
        <v>105.6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176</v>
      </c>
      <c r="AU136" s="244" t="s">
        <v>85</v>
      </c>
      <c r="AV136" s="13" t="s">
        <v>85</v>
      </c>
      <c r="AW136" s="13" t="s">
        <v>31</v>
      </c>
      <c r="AX136" s="13" t="s">
        <v>75</v>
      </c>
      <c r="AY136" s="244" t="s">
        <v>169</v>
      </c>
    </row>
    <row r="137" spans="1:51" s="14" customFormat="1" ht="12">
      <c r="A137" s="14"/>
      <c r="B137" s="245"/>
      <c r="C137" s="246"/>
      <c r="D137" s="235" t="s">
        <v>176</v>
      </c>
      <c r="E137" s="247" t="s">
        <v>1</v>
      </c>
      <c r="F137" s="248" t="s">
        <v>178</v>
      </c>
      <c r="G137" s="246"/>
      <c r="H137" s="249">
        <v>675.6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176</v>
      </c>
      <c r="AU137" s="255" t="s">
        <v>85</v>
      </c>
      <c r="AV137" s="14" t="s">
        <v>175</v>
      </c>
      <c r="AW137" s="14" t="s">
        <v>31</v>
      </c>
      <c r="AX137" s="14" t="s">
        <v>83</v>
      </c>
      <c r="AY137" s="255" t="s">
        <v>169</v>
      </c>
    </row>
    <row r="138" spans="1:65" s="2" customFormat="1" ht="33" customHeight="1">
      <c r="A138" s="38"/>
      <c r="B138" s="39"/>
      <c r="C138" s="219" t="s">
        <v>175</v>
      </c>
      <c r="D138" s="219" t="s">
        <v>171</v>
      </c>
      <c r="E138" s="220" t="s">
        <v>500</v>
      </c>
      <c r="F138" s="221" t="s">
        <v>501</v>
      </c>
      <c r="G138" s="222" t="s">
        <v>174</v>
      </c>
      <c r="H138" s="223">
        <v>316.24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190</v>
      </c>
    </row>
    <row r="139" spans="1:65" s="2" customFormat="1" ht="37.8" customHeight="1">
      <c r="A139" s="38"/>
      <c r="B139" s="39"/>
      <c r="C139" s="219" t="s">
        <v>192</v>
      </c>
      <c r="D139" s="219" t="s">
        <v>171</v>
      </c>
      <c r="E139" s="220" t="s">
        <v>4889</v>
      </c>
      <c r="F139" s="221" t="s">
        <v>4890</v>
      </c>
      <c r="G139" s="222" t="s">
        <v>174</v>
      </c>
      <c r="H139" s="223">
        <v>1.57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175</v>
      </c>
      <c r="AT139" s="231" t="s">
        <v>171</v>
      </c>
      <c r="AU139" s="231" t="s">
        <v>85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195</v>
      </c>
    </row>
    <row r="140" spans="1:51" s="13" customFormat="1" ht="12">
      <c r="A140" s="13"/>
      <c r="B140" s="233"/>
      <c r="C140" s="234"/>
      <c r="D140" s="235" t="s">
        <v>176</v>
      </c>
      <c r="E140" s="236" t="s">
        <v>1</v>
      </c>
      <c r="F140" s="237" t="s">
        <v>4891</v>
      </c>
      <c r="G140" s="234"/>
      <c r="H140" s="238">
        <v>1.57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176</v>
      </c>
      <c r="AU140" s="244" t="s">
        <v>85</v>
      </c>
      <c r="AV140" s="13" t="s">
        <v>85</v>
      </c>
      <c r="AW140" s="13" t="s">
        <v>31</v>
      </c>
      <c r="AX140" s="13" t="s">
        <v>75</v>
      </c>
      <c r="AY140" s="244" t="s">
        <v>169</v>
      </c>
    </row>
    <row r="141" spans="1:51" s="14" customFormat="1" ht="12">
      <c r="A141" s="14"/>
      <c r="B141" s="245"/>
      <c r="C141" s="246"/>
      <c r="D141" s="235" t="s">
        <v>176</v>
      </c>
      <c r="E141" s="247" t="s">
        <v>1</v>
      </c>
      <c r="F141" s="248" t="s">
        <v>178</v>
      </c>
      <c r="G141" s="246"/>
      <c r="H141" s="249">
        <v>1.57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176</v>
      </c>
      <c r="AU141" s="255" t="s">
        <v>85</v>
      </c>
      <c r="AV141" s="14" t="s">
        <v>175</v>
      </c>
      <c r="AW141" s="14" t="s">
        <v>31</v>
      </c>
      <c r="AX141" s="14" t="s">
        <v>83</v>
      </c>
      <c r="AY141" s="255" t="s">
        <v>169</v>
      </c>
    </row>
    <row r="142" spans="1:65" s="2" customFormat="1" ht="37.8" customHeight="1">
      <c r="A142" s="38"/>
      <c r="B142" s="39"/>
      <c r="C142" s="219" t="s">
        <v>184</v>
      </c>
      <c r="D142" s="219" t="s">
        <v>171</v>
      </c>
      <c r="E142" s="220" t="s">
        <v>4563</v>
      </c>
      <c r="F142" s="221" t="s">
        <v>4564</v>
      </c>
      <c r="G142" s="222" t="s">
        <v>174</v>
      </c>
      <c r="H142" s="223">
        <v>770.29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175</v>
      </c>
      <c r="AT142" s="231" t="s">
        <v>171</v>
      </c>
      <c r="AU142" s="231" t="s">
        <v>85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8</v>
      </c>
    </row>
    <row r="143" spans="1:51" s="13" customFormat="1" ht="12">
      <c r="A143" s="13"/>
      <c r="B143" s="233"/>
      <c r="C143" s="234"/>
      <c r="D143" s="235" t="s">
        <v>176</v>
      </c>
      <c r="E143" s="236" t="s">
        <v>1</v>
      </c>
      <c r="F143" s="237" t="s">
        <v>4892</v>
      </c>
      <c r="G143" s="234"/>
      <c r="H143" s="238">
        <v>133.32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176</v>
      </c>
      <c r="AU143" s="244" t="s">
        <v>85</v>
      </c>
      <c r="AV143" s="13" t="s">
        <v>85</v>
      </c>
      <c r="AW143" s="13" t="s">
        <v>31</v>
      </c>
      <c r="AX143" s="13" t="s">
        <v>75</v>
      </c>
      <c r="AY143" s="244" t="s">
        <v>169</v>
      </c>
    </row>
    <row r="144" spans="1:51" s="13" customFormat="1" ht="12">
      <c r="A144" s="13"/>
      <c r="B144" s="233"/>
      <c r="C144" s="234"/>
      <c r="D144" s="235" t="s">
        <v>176</v>
      </c>
      <c r="E144" s="236" t="s">
        <v>1</v>
      </c>
      <c r="F144" s="237" t="s">
        <v>4893</v>
      </c>
      <c r="G144" s="234"/>
      <c r="H144" s="238">
        <v>183.6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176</v>
      </c>
      <c r="AU144" s="244" t="s">
        <v>85</v>
      </c>
      <c r="AV144" s="13" t="s">
        <v>85</v>
      </c>
      <c r="AW144" s="13" t="s">
        <v>31</v>
      </c>
      <c r="AX144" s="13" t="s">
        <v>75</v>
      </c>
      <c r="AY144" s="244" t="s">
        <v>169</v>
      </c>
    </row>
    <row r="145" spans="1:51" s="13" customFormat="1" ht="12">
      <c r="A145" s="13"/>
      <c r="B145" s="233"/>
      <c r="C145" s="234"/>
      <c r="D145" s="235" t="s">
        <v>176</v>
      </c>
      <c r="E145" s="236" t="s">
        <v>1</v>
      </c>
      <c r="F145" s="237" t="s">
        <v>4886</v>
      </c>
      <c r="G145" s="234"/>
      <c r="H145" s="238">
        <v>168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176</v>
      </c>
      <c r="AU145" s="244" t="s">
        <v>85</v>
      </c>
      <c r="AV145" s="13" t="s">
        <v>85</v>
      </c>
      <c r="AW145" s="13" t="s">
        <v>31</v>
      </c>
      <c r="AX145" s="13" t="s">
        <v>75</v>
      </c>
      <c r="AY145" s="244" t="s">
        <v>169</v>
      </c>
    </row>
    <row r="146" spans="1:51" s="13" customFormat="1" ht="12">
      <c r="A146" s="13"/>
      <c r="B146" s="233"/>
      <c r="C146" s="234"/>
      <c r="D146" s="235" t="s">
        <v>176</v>
      </c>
      <c r="E146" s="236" t="s">
        <v>1</v>
      </c>
      <c r="F146" s="237" t="s">
        <v>4894</v>
      </c>
      <c r="G146" s="234"/>
      <c r="H146" s="238">
        <v>1.57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176</v>
      </c>
      <c r="AU146" s="244" t="s">
        <v>85</v>
      </c>
      <c r="AV146" s="13" t="s">
        <v>85</v>
      </c>
      <c r="AW146" s="13" t="s">
        <v>31</v>
      </c>
      <c r="AX146" s="13" t="s">
        <v>75</v>
      </c>
      <c r="AY146" s="244" t="s">
        <v>169</v>
      </c>
    </row>
    <row r="147" spans="1:51" s="13" customFormat="1" ht="12">
      <c r="A147" s="13"/>
      <c r="B147" s="233"/>
      <c r="C147" s="234"/>
      <c r="D147" s="235" t="s">
        <v>176</v>
      </c>
      <c r="E147" s="236" t="s">
        <v>1</v>
      </c>
      <c r="F147" s="237" t="s">
        <v>4895</v>
      </c>
      <c r="G147" s="234"/>
      <c r="H147" s="238">
        <v>178.2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176</v>
      </c>
      <c r="AU147" s="244" t="s">
        <v>85</v>
      </c>
      <c r="AV147" s="13" t="s">
        <v>85</v>
      </c>
      <c r="AW147" s="13" t="s">
        <v>31</v>
      </c>
      <c r="AX147" s="13" t="s">
        <v>75</v>
      </c>
      <c r="AY147" s="244" t="s">
        <v>169</v>
      </c>
    </row>
    <row r="148" spans="1:51" s="13" customFormat="1" ht="12">
      <c r="A148" s="13"/>
      <c r="B148" s="233"/>
      <c r="C148" s="234"/>
      <c r="D148" s="235" t="s">
        <v>176</v>
      </c>
      <c r="E148" s="236" t="s">
        <v>1</v>
      </c>
      <c r="F148" s="237" t="s">
        <v>4888</v>
      </c>
      <c r="G148" s="234"/>
      <c r="H148" s="238">
        <v>105.6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169</v>
      </c>
    </row>
    <row r="149" spans="1:51" s="14" customFormat="1" ht="12">
      <c r="A149" s="14"/>
      <c r="B149" s="245"/>
      <c r="C149" s="246"/>
      <c r="D149" s="235" t="s">
        <v>176</v>
      </c>
      <c r="E149" s="247" t="s">
        <v>1</v>
      </c>
      <c r="F149" s="248" t="s">
        <v>178</v>
      </c>
      <c r="G149" s="246"/>
      <c r="H149" s="249">
        <v>770.29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176</v>
      </c>
      <c r="AU149" s="255" t="s">
        <v>85</v>
      </c>
      <c r="AV149" s="14" t="s">
        <v>175</v>
      </c>
      <c r="AW149" s="14" t="s">
        <v>31</v>
      </c>
      <c r="AX149" s="14" t="s">
        <v>83</v>
      </c>
      <c r="AY149" s="255" t="s">
        <v>169</v>
      </c>
    </row>
    <row r="150" spans="1:65" s="2" customFormat="1" ht="24.15" customHeight="1">
      <c r="A150" s="38"/>
      <c r="B150" s="39"/>
      <c r="C150" s="219" t="s">
        <v>201</v>
      </c>
      <c r="D150" s="219" t="s">
        <v>171</v>
      </c>
      <c r="E150" s="220" t="s">
        <v>4566</v>
      </c>
      <c r="F150" s="221" t="s">
        <v>4567</v>
      </c>
      <c r="G150" s="222" t="s">
        <v>217</v>
      </c>
      <c r="H150" s="223">
        <v>1386.52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204</v>
      </c>
    </row>
    <row r="151" spans="1:65" s="2" customFormat="1" ht="16.5" customHeight="1">
      <c r="A151" s="38"/>
      <c r="B151" s="39"/>
      <c r="C151" s="219" t="s">
        <v>190</v>
      </c>
      <c r="D151" s="219" t="s">
        <v>171</v>
      </c>
      <c r="E151" s="220" t="s">
        <v>534</v>
      </c>
      <c r="F151" s="221" t="s">
        <v>535</v>
      </c>
      <c r="G151" s="222" t="s">
        <v>174</v>
      </c>
      <c r="H151" s="223">
        <v>770.29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85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209</v>
      </c>
    </row>
    <row r="152" spans="1:65" s="2" customFormat="1" ht="24.15" customHeight="1">
      <c r="A152" s="38"/>
      <c r="B152" s="39"/>
      <c r="C152" s="219" t="s">
        <v>186</v>
      </c>
      <c r="D152" s="219" t="s">
        <v>171</v>
      </c>
      <c r="E152" s="220" t="s">
        <v>182</v>
      </c>
      <c r="F152" s="221" t="s">
        <v>183</v>
      </c>
      <c r="G152" s="222" t="s">
        <v>174</v>
      </c>
      <c r="H152" s="223">
        <v>496.72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85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213</v>
      </c>
    </row>
    <row r="153" spans="1:51" s="13" customFormat="1" ht="12">
      <c r="A153" s="13"/>
      <c r="B153" s="233"/>
      <c r="C153" s="234"/>
      <c r="D153" s="235" t="s">
        <v>176</v>
      </c>
      <c r="E153" s="236" t="s">
        <v>1</v>
      </c>
      <c r="F153" s="237" t="s">
        <v>4896</v>
      </c>
      <c r="G153" s="234"/>
      <c r="H153" s="238">
        <v>182.92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176</v>
      </c>
      <c r="AU153" s="244" t="s">
        <v>85</v>
      </c>
      <c r="AV153" s="13" t="s">
        <v>85</v>
      </c>
      <c r="AW153" s="13" t="s">
        <v>31</v>
      </c>
      <c r="AX153" s="13" t="s">
        <v>75</v>
      </c>
      <c r="AY153" s="244" t="s">
        <v>169</v>
      </c>
    </row>
    <row r="154" spans="1:51" s="13" customFormat="1" ht="12">
      <c r="A154" s="13"/>
      <c r="B154" s="233"/>
      <c r="C154" s="234"/>
      <c r="D154" s="235" t="s">
        <v>176</v>
      </c>
      <c r="E154" s="236" t="s">
        <v>1</v>
      </c>
      <c r="F154" s="237" t="s">
        <v>4897</v>
      </c>
      <c r="G154" s="234"/>
      <c r="H154" s="238">
        <v>20.4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176</v>
      </c>
      <c r="AU154" s="244" t="s">
        <v>85</v>
      </c>
      <c r="AV154" s="13" t="s">
        <v>85</v>
      </c>
      <c r="AW154" s="13" t="s">
        <v>31</v>
      </c>
      <c r="AX154" s="13" t="s">
        <v>75</v>
      </c>
      <c r="AY154" s="244" t="s">
        <v>169</v>
      </c>
    </row>
    <row r="155" spans="1:51" s="13" customFormat="1" ht="12">
      <c r="A155" s="13"/>
      <c r="B155" s="233"/>
      <c r="C155" s="234"/>
      <c r="D155" s="235" t="s">
        <v>176</v>
      </c>
      <c r="E155" s="236" t="s">
        <v>1</v>
      </c>
      <c r="F155" s="237" t="s">
        <v>4886</v>
      </c>
      <c r="G155" s="234"/>
      <c r="H155" s="238">
        <v>168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176</v>
      </c>
      <c r="AU155" s="244" t="s">
        <v>85</v>
      </c>
      <c r="AV155" s="13" t="s">
        <v>85</v>
      </c>
      <c r="AW155" s="13" t="s">
        <v>31</v>
      </c>
      <c r="AX155" s="13" t="s">
        <v>75</v>
      </c>
      <c r="AY155" s="244" t="s">
        <v>169</v>
      </c>
    </row>
    <row r="156" spans="1:51" s="13" customFormat="1" ht="12">
      <c r="A156" s="13"/>
      <c r="B156" s="233"/>
      <c r="C156" s="234"/>
      <c r="D156" s="235" t="s">
        <v>176</v>
      </c>
      <c r="E156" s="236" t="s">
        <v>1</v>
      </c>
      <c r="F156" s="237" t="s">
        <v>4898</v>
      </c>
      <c r="G156" s="234"/>
      <c r="H156" s="238">
        <v>19.8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176</v>
      </c>
      <c r="AU156" s="244" t="s">
        <v>85</v>
      </c>
      <c r="AV156" s="13" t="s">
        <v>85</v>
      </c>
      <c r="AW156" s="13" t="s">
        <v>31</v>
      </c>
      <c r="AX156" s="13" t="s">
        <v>75</v>
      </c>
      <c r="AY156" s="244" t="s">
        <v>169</v>
      </c>
    </row>
    <row r="157" spans="1:51" s="13" customFormat="1" ht="12">
      <c r="A157" s="13"/>
      <c r="B157" s="233"/>
      <c r="C157" s="234"/>
      <c r="D157" s="235" t="s">
        <v>176</v>
      </c>
      <c r="E157" s="236" t="s">
        <v>1</v>
      </c>
      <c r="F157" s="237" t="s">
        <v>4888</v>
      </c>
      <c r="G157" s="234"/>
      <c r="H157" s="238">
        <v>105.6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169</v>
      </c>
    </row>
    <row r="158" spans="1:51" s="14" customFormat="1" ht="12">
      <c r="A158" s="14"/>
      <c r="B158" s="245"/>
      <c r="C158" s="246"/>
      <c r="D158" s="235" t="s">
        <v>176</v>
      </c>
      <c r="E158" s="247" t="s">
        <v>1</v>
      </c>
      <c r="F158" s="248" t="s">
        <v>178</v>
      </c>
      <c r="G158" s="246"/>
      <c r="H158" s="249">
        <v>496.72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176</v>
      </c>
      <c r="AU158" s="255" t="s">
        <v>85</v>
      </c>
      <c r="AV158" s="14" t="s">
        <v>175</v>
      </c>
      <c r="AW158" s="14" t="s">
        <v>31</v>
      </c>
      <c r="AX158" s="14" t="s">
        <v>83</v>
      </c>
      <c r="AY158" s="255" t="s">
        <v>169</v>
      </c>
    </row>
    <row r="159" spans="1:65" s="2" customFormat="1" ht="16.5" customHeight="1">
      <c r="A159" s="38"/>
      <c r="B159" s="39"/>
      <c r="C159" s="269" t="s">
        <v>195</v>
      </c>
      <c r="D159" s="269" t="s">
        <v>811</v>
      </c>
      <c r="E159" s="270" t="s">
        <v>4571</v>
      </c>
      <c r="F159" s="271" t="s">
        <v>4572</v>
      </c>
      <c r="G159" s="272" t="s">
        <v>217</v>
      </c>
      <c r="H159" s="273">
        <v>52.62</v>
      </c>
      <c r="I159" s="274"/>
      <c r="J159" s="275">
        <f>ROUND(I159*H159,2)</f>
        <v>0</v>
      </c>
      <c r="K159" s="276"/>
      <c r="L159" s="277"/>
      <c r="M159" s="278" t="s">
        <v>1</v>
      </c>
      <c r="N159" s="279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190</v>
      </c>
      <c r="AT159" s="231" t="s">
        <v>811</v>
      </c>
      <c r="AU159" s="231" t="s">
        <v>85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218</v>
      </c>
    </row>
    <row r="160" spans="1:65" s="2" customFormat="1" ht="16.5" customHeight="1">
      <c r="A160" s="38"/>
      <c r="B160" s="39"/>
      <c r="C160" s="269" t="s">
        <v>221</v>
      </c>
      <c r="D160" s="269" t="s">
        <v>811</v>
      </c>
      <c r="E160" s="270" t="s">
        <v>4899</v>
      </c>
      <c r="F160" s="271" t="s">
        <v>4900</v>
      </c>
      <c r="G160" s="272" t="s">
        <v>217</v>
      </c>
      <c r="H160" s="273">
        <v>432</v>
      </c>
      <c r="I160" s="274"/>
      <c r="J160" s="275">
        <f>ROUND(I160*H160,2)</f>
        <v>0</v>
      </c>
      <c r="K160" s="276"/>
      <c r="L160" s="277"/>
      <c r="M160" s="278" t="s">
        <v>1</v>
      </c>
      <c r="N160" s="279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190</v>
      </c>
      <c r="AT160" s="231" t="s">
        <v>811</v>
      </c>
      <c r="AU160" s="231" t="s">
        <v>85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175</v>
      </c>
      <c r="BM160" s="231" t="s">
        <v>224</v>
      </c>
    </row>
    <row r="161" spans="1:51" s="13" customFormat="1" ht="12">
      <c r="A161" s="13"/>
      <c r="B161" s="233"/>
      <c r="C161" s="234"/>
      <c r="D161" s="235" t="s">
        <v>176</v>
      </c>
      <c r="E161" s="236" t="s">
        <v>1</v>
      </c>
      <c r="F161" s="237" t="s">
        <v>4901</v>
      </c>
      <c r="G161" s="234"/>
      <c r="H161" s="238">
        <v>220.8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85</v>
      </c>
      <c r="AV161" s="13" t="s">
        <v>85</v>
      </c>
      <c r="AW161" s="13" t="s">
        <v>31</v>
      </c>
      <c r="AX161" s="13" t="s">
        <v>75</v>
      </c>
      <c r="AY161" s="244" t="s">
        <v>169</v>
      </c>
    </row>
    <row r="162" spans="1:51" s="13" customFormat="1" ht="12">
      <c r="A162" s="13"/>
      <c r="B162" s="233"/>
      <c r="C162" s="234"/>
      <c r="D162" s="235" t="s">
        <v>176</v>
      </c>
      <c r="E162" s="236" t="s">
        <v>1</v>
      </c>
      <c r="F162" s="237" t="s">
        <v>4902</v>
      </c>
      <c r="G162" s="234"/>
      <c r="H162" s="238">
        <v>211.2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176</v>
      </c>
      <c r="AU162" s="244" t="s">
        <v>85</v>
      </c>
      <c r="AV162" s="13" t="s">
        <v>85</v>
      </c>
      <c r="AW162" s="13" t="s">
        <v>31</v>
      </c>
      <c r="AX162" s="13" t="s">
        <v>75</v>
      </c>
      <c r="AY162" s="244" t="s">
        <v>169</v>
      </c>
    </row>
    <row r="163" spans="1:51" s="14" customFormat="1" ht="12">
      <c r="A163" s="14"/>
      <c r="B163" s="245"/>
      <c r="C163" s="246"/>
      <c r="D163" s="235" t="s">
        <v>176</v>
      </c>
      <c r="E163" s="247" t="s">
        <v>1</v>
      </c>
      <c r="F163" s="248" t="s">
        <v>178</v>
      </c>
      <c r="G163" s="246"/>
      <c r="H163" s="249">
        <v>432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176</v>
      </c>
      <c r="AU163" s="255" t="s">
        <v>85</v>
      </c>
      <c r="AV163" s="14" t="s">
        <v>175</v>
      </c>
      <c r="AW163" s="14" t="s">
        <v>31</v>
      </c>
      <c r="AX163" s="14" t="s">
        <v>83</v>
      </c>
      <c r="AY163" s="255" t="s">
        <v>169</v>
      </c>
    </row>
    <row r="164" spans="1:65" s="2" customFormat="1" ht="24.15" customHeight="1">
      <c r="A164" s="38"/>
      <c r="B164" s="39"/>
      <c r="C164" s="219" t="s">
        <v>8</v>
      </c>
      <c r="D164" s="219" t="s">
        <v>171</v>
      </c>
      <c r="E164" s="220" t="s">
        <v>4574</v>
      </c>
      <c r="F164" s="221" t="s">
        <v>4575</v>
      </c>
      <c r="G164" s="222" t="s">
        <v>174</v>
      </c>
      <c r="H164" s="223">
        <v>107.04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85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230</v>
      </c>
    </row>
    <row r="165" spans="1:65" s="2" customFormat="1" ht="16.5" customHeight="1">
      <c r="A165" s="38"/>
      <c r="B165" s="39"/>
      <c r="C165" s="269" t="s">
        <v>231</v>
      </c>
      <c r="D165" s="269" t="s">
        <v>811</v>
      </c>
      <c r="E165" s="270" t="s">
        <v>4577</v>
      </c>
      <c r="F165" s="271" t="s">
        <v>4578</v>
      </c>
      <c r="G165" s="272" t="s">
        <v>217</v>
      </c>
      <c r="H165" s="273">
        <v>203.38</v>
      </c>
      <c r="I165" s="274"/>
      <c r="J165" s="275">
        <f>ROUND(I165*H165,2)</f>
        <v>0</v>
      </c>
      <c r="K165" s="276"/>
      <c r="L165" s="277"/>
      <c r="M165" s="278" t="s">
        <v>1</v>
      </c>
      <c r="N165" s="279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190</v>
      </c>
      <c r="AT165" s="231" t="s">
        <v>811</v>
      </c>
      <c r="AU165" s="231" t="s">
        <v>85</v>
      </c>
      <c r="AY165" s="17" t="s">
        <v>169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175</v>
      </c>
      <c r="BM165" s="231" t="s">
        <v>235</v>
      </c>
    </row>
    <row r="166" spans="1:63" s="12" customFormat="1" ht="22.8" customHeight="1">
      <c r="A166" s="12"/>
      <c r="B166" s="203"/>
      <c r="C166" s="204"/>
      <c r="D166" s="205" t="s">
        <v>74</v>
      </c>
      <c r="E166" s="217" t="s">
        <v>85</v>
      </c>
      <c r="F166" s="217" t="s">
        <v>548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SUM(P167:P171)</f>
        <v>0</v>
      </c>
      <c r="Q166" s="211"/>
      <c r="R166" s="212">
        <f>SUM(R167:R171)</f>
        <v>0</v>
      </c>
      <c r="S166" s="211"/>
      <c r="T166" s="213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83</v>
      </c>
      <c r="AT166" s="215" t="s">
        <v>74</v>
      </c>
      <c r="AU166" s="215" t="s">
        <v>83</v>
      </c>
      <c r="AY166" s="214" t="s">
        <v>169</v>
      </c>
      <c r="BK166" s="216">
        <f>SUM(BK167:BK171)</f>
        <v>0</v>
      </c>
    </row>
    <row r="167" spans="1:65" s="2" customFormat="1" ht="24.15" customHeight="1">
      <c r="A167" s="38"/>
      <c r="B167" s="39"/>
      <c r="C167" s="219" t="s">
        <v>204</v>
      </c>
      <c r="D167" s="219" t="s">
        <v>171</v>
      </c>
      <c r="E167" s="220" t="s">
        <v>3634</v>
      </c>
      <c r="F167" s="221" t="s">
        <v>3635</v>
      </c>
      <c r="G167" s="222" t="s">
        <v>199</v>
      </c>
      <c r="H167" s="223">
        <v>58.4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175</v>
      </c>
      <c r="AT167" s="231" t="s">
        <v>171</v>
      </c>
      <c r="AU167" s="231" t="s">
        <v>85</v>
      </c>
      <c r="AY167" s="17" t="s">
        <v>169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175</v>
      </c>
      <c r="BM167" s="231" t="s">
        <v>239</v>
      </c>
    </row>
    <row r="168" spans="1:51" s="13" customFormat="1" ht="12">
      <c r="A168" s="13"/>
      <c r="B168" s="233"/>
      <c r="C168" s="234"/>
      <c r="D168" s="235" t="s">
        <v>176</v>
      </c>
      <c r="E168" s="236" t="s">
        <v>1</v>
      </c>
      <c r="F168" s="237" t="s">
        <v>4903</v>
      </c>
      <c r="G168" s="234"/>
      <c r="H168" s="238">
        <v>58.4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176</v>
      </c>
      <c r="AU168" s="244" t="s">
        <v>85</v>
      </c>
      <c r="AV168" s="13" t="s">
        <v>85</v>
      </c>
      <c r="AW168" s="13" t="s">
        <v>31</v>
      </c>
      <c r="AX168" s="13" t="s">
        <v>75</v>
      </c>
      <c r="AY168" s="244" t="s">
        <v>169</v>
      </c>
    </row>
    <row r="169" spans="1:51" s="14" customFormat="1" ht="12">
      <c r="A169" s="14"/>
      <c r="B169" s="245"/>
      <c r="C169" s="246"/>
      <c r="D169" s="235" t="s">
        <v>176</v>
      </c>
      <c r="E169" s="247" t="s">
        <v>1</v>
      </c>
      <c r="F169" s="248" t="s">
        <v>178</v>
      </c>
      <c r="G169" s="246"/>
      <c r="H169" s="249">
        <v>58.4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176</v>
      </c>
      <c r="AU169" s="255" t="s">
        <v>85</v>
      </c>
      <c r="AV169" s="14" t="s">
        <v>175</v>
      </c>
      <c r="AW169" s="14" t="s">
        <v>31</v>
      </c>
      <c r="AX169" s="14" t="s">
        <v>83</v>
      </c>
      <c r="AY169" s="255" t="s">
        <v>169</v>
      </c>
    </row>
    <row r="170" spans="1:65" s="2" customFormat="1" ht="24.15" customHeight="1">
      <c r="A170" s="38"/>
      <c r="B170" s="39"/>
      <c r="C170" s="219" t="s">
        <v>240</v>
      </c>
      <c r="D170" s="219" t="s">
        <v>171</v>
      </c>
      <c r="E170" s="220" t="s">
        <v>4904</v>
      </c>
      <c r="F170" s="221" t="s">
        <v>4905</v>
      </c>
      <c r="G170" s="222" t="s">
        <v>199</v>
      </c>
      <c r="H170" s="223">
        <v>2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175</v>
      </c>
      <c r="AT170" s="231" t="s">
        <v>171</v>
      </c>
      <c r="AU170" s="231" t="s">
        <v>85</v>
      </c>
      <c r="AY170" s="17" t="s">
        <v>169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175</v>
      </c>
      <c r="BM170" s="231" t="s">
        <v>243</v>
      </c>
    </row>
    <row r="171" spans="1:65" s="2" customFormat="1" ht="16.5" customHeight="1">
      <c r="A171" s="38"/>
      <c r="B171" s="39"/>
      <c r="C171" s="269" t="s">
        <v>209</v>
      </c>
      <c r="D171" s="269" t="s">
        <v>811</v>
      </c>
      <c r="E171" s="270" t="s">
        <v>4906</v>
      </c>
      <c r="F171" s="271" t="s">
        <v>4907</v>
      </c>
      <c r="G171" s="272" t="s">
        <v>208</v>
      </c>
      <c r="H171" s="273">
        <v>8</v>
      </c>
      <c r="I171" s="274"/>
      <c r="J171" s="275">
        <f>ROUND(I171*H171,2)</f>
        <v>0</v>
      </c>
      <c r="K171" s="276"/>
      <c r="L171" s="277"/>
      <c r="M171" s="278" t="s">
        <v>1</v>
      </c>
      <c r="N171" s="279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190</v>
      </c>
      <c r="AT171" s="231" t="s">
        <v>811</v>
      </c>
      <c r="AU171" s="231" t="s">
        <v>85</v>
      </c>
      <c r="AY171" s="17" t="s">
        <v>169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175</v>
      </c>
      <c r="BM171" s="231" t="s">
        <v>246</v>
      </c>
    </row>
    <row r="172" spans="1:63" s="12" customFormat="1" ht="22.8" customHeight="1">
      <c r="A172" s="12"/>
      <c r="B172" s="203"/>
      <c r="C172" s="204"/>
      <c r="D172" s="205" t="s">
        <v>74</v>
      </c>
      <c r="E172" s="217" t="s">
        <v>175</v>
      </c>
      <c r="F172" s="217" t="s">
        <v>624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P173</f>
        <v>0</v>
      </c>
      <c r="Q172" s="211"/>
      <c r="R172" s="212">
        <f>R173</f>
        <v>0</v>
      </c>
      <c r="S172" s="211"/>
      <c r="T172" s="213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83</v>
      </c>
      <c r="AT172" s="215" t="s">
        <v>74</v>
      </c>
      <c r="AU172" s="215" t="s">
        <v>83</v>
      </c>
      <c r="AY172" s="214" t="s">
        <v>169</v>
      </c>
      <c r="BK172" s="216">
        <f>BK173</f>
        <v>0</v>
      </c>
    </row>
    <row r="173" spans="1:65" s="2" customFormat="1" ht="16.5" customHeight="1">
      <c r="A173" s="38"/>
      <c r="B173" s="39"/>
      <c r="C173" s="219" t="s">
        <v>250</v>
      </c>
      <c r="D173" s="219" t="s">
        <v>171</v>
      </c>
      <c r="E173" s="220" t="s">
        <v>4580</v>
      </c>
      <c r="F173" s="221" t="s">
        <v>4581</v>
      </c>
      <c r="G173" s="222" t="s">
        <v>174</v>
      </c>
      <c r="H173" s="223">
        <v>26.78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175</v>
      </c>
      <c r="AT173" s="231" t="s">
        <v>171</v>
      </c>
      <c r="AU173" s="231" t="s">
        <v>85</v>
      </c>
      <c r="AY173" s="17" t="s">
        <v>169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175</v>
      </c>
      <c r="BM173" s="231" t="s">
        <v>253</v>
      </c>
    </row>
    <row r="174" spans="1:63" s="12" customFormat="1" ht="22.8" customHeight="1">
      <c r="A174" s="12"/>
      <c r="B174" s="203"/>
      <c r="C174" s="204"/>
      <c r="D174" s="205" t="s">
        <v>74</v>
      </c>
      <c r="E174" s="217" t="s">
        <v>190</v>
      </c>
      <c r="F174" s="217" t="s">
        <v>949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SUM(P175:P200)</f>
        <v>0</v>
      </c>
      <c r="Q174" s="211"/>
      <c r="R174" s="212">
        <f>SUM(R175:R200)</f>
        <v>0</v>
      </c>
      <c r="S174" s="211"/>
      <c r="T174" s="213">
        <f>SUM(T175:T200)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83</v>
      </c>
      <c r="AT174" s="215" t="s">
        <v>74</v>
      </c>
      <c r="AU174" s="215" t="s">
        <v>83</v>
      </c>
      <c r="AY174" s="214" t="s">
        <v>169</v>
      </c>
      <c r="BK174" s="216">
        <f>SUM(BK175:BK200)</f>
        <v>0</v>
      </c>
    </row>
    <row r="175" spans="1:65" s="2" customFormat="1" ht="24.15" customHeight="1">
      <c r="A175" s="38"/>
      <c r="B175" s="39"/>
      <c r="C175" s="219" t="s">
        <v>213</v>
      </c>
      <c r="D175" s="219" t="s">
        <v>171</v>
      </c>
      <c r="E175" s="220" t="s">
        <v>4842</v>
      </c>
      <c r="F175" s="221" t="s">
        <v>4843</v>
      </c>
      <c r="G175" s="222" t="s">
        <v>199</v>
      </c>
      <c r="H175" s="223">
        <v>270.5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175</v>
      </c>
      <c r="AT175" s="231" t="s">
        <v>171</v>
      </c>
      <c r="AU175" s="231" t="s">
        <v>85</v>
      </c>
      <c r="AY175" s="17" t="s">
        <v>169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175</v>
      </c>
      <c r="BM175" s="231" t="s">
        <v>258</v>
      </c>
    </row>
    <row r="176" spans="1:51" s="13" customFormat="1" ht="12">
      <c r="A176" s="13"/>
      <c r="B176" s="233"/>
      <c r="C176" s="234"/>
      <c r="D176" s="235" t="s">
        <v>176</v>
      </c>
      <c r="E176" s="236" t="s">
        <v>1</v>
      </c>
      <c r="F176" s="237" t="s">
        <v>4908</v>
      </c>
      <c r="G176" s="234"/>
      <c r="H176" s="238">
        <v>270.5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176</v>
      </c>
      <c r="AU176" s="244" t="s">
        <v>85</v>
      </c>
      <c r="AV176" s="13" t="s">
        <v>85</v>
      </c>
      <c r="AW176" s="13" t="s">
        <v>31</v>
      </c>
      <c r="AX176" s="13" t="s">
        <v>75</v>
      </c>
      <c r="AY176" s="244" t="s">
        <v>169</v>
      </c>
    </row>
    <row r="177" spans="1:51" s="14" customFormat="1" ht="12">
      <c r="A177" s="14"/>
      <c r="B177" s="245"/>
      <c r="C177" s="246"/>
      <c r="D177" s="235" t="s">
        <v>176</v>
      </c>
      <c r="E177" s="247" t="s">
        <v>1</v>
      </c>
      <c r="F177" s="248" t="s">
        <v>178</v>
      </c>
      <c r="G177" s="246"/>
      <c r="H177" s="249">
        <v>270.5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176</v>
      </c>
      <c r="AU177" s="255" t="s">
        <v>85</v>
      </c>
      <c r="AV177" s="14" t="s">
        <v>175</v>
      </c>
      <c r="AW177" s="14" t="s">
        <v>31</v>
      </c>
      <c r="AX177" s="14" t="s">
        <v>83</v>
      </c>
      <c r="AY177" s="255" t="s">
        <v>169</v>
      </c>
    </row>
    <row r="178" spans="1:65" s="2" customFormat="1" ht="24.15" customHeight="1">
      <c r="A178" s="38"/>
      <c r="B178" s="39"/>
      <c r="C178" s="269" t="s">
        <v>262</v>
      </c>
      <c r="D178" s="269" t="s">
        <v>811</v>
      </c>
      <c r="E178" s="270" t="s">
        <v>4845</v>
      </c>
      <c r="F178" s="271" t="s">
        <v>4846</v>
      </c>
      <c r="G178" s="272" t="s">
        <v>199</v>
      </c>
      <c r="H178" s="273">
        <v>274</v>
      </c>
      <c r="I178" s="274"/>
      <c r="J178" s="275">
        <f>ROUND(I178*H178,2)</f>
        <v>0</v>
      </c>
      <c r="K178" s="276"/>
      <c r="L178" s="277"/>
      <c r="M178" s="278" t="s">
        <v>1</v>
      </c>
      <c r="N178" s="279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190</v>
      </c>
      <c r="AT178" s="231" t="s">
        <v>811</v>
      </c>
      <c r="AU178" s="231" t="s">
        <v>85</v>
      </c>
      <c r="AY178" s="17" t="s">
        <v>169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175</v>
      </c>
      <c r="BM178" s="231" t="s">
        <v>265</v>
      </c>
    </row>
    <row r="179" spans="1:51" s="13" customFormat="1" ht="12">
      <c r="A179" s="13"/>
      <c r="B179" s="233"/>
      <c r="C179" s="234"/>
      <c r="D179" s="235" t="s">
        <v>176</v>
      </c>
      <c r="E179" s="236" t="s">
        <v>1</v>
      </c>
      <c r="F179" s="237" t="s">
        <v>4909</v>
      </c>
      <c r="G179" s="234"/>
      <c r="H179" s="238">
        <v>274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176</v>
      </c>
      <c r="AU179" s="244" t="s">
        <v>85</v>
      </c>
      <c r="AV179" s="13" t="s">
        <v>85</v>
      </c>
      <c r="AW179" s="13" t="s">
        <v>31</v>
      </c>
      <c r="AX179" s="13" t="s">
        <v>75</v>
      </c>
      <c r="AY179" s="244" t="s">
        <v>169</v>
      </c>
    </row>
    <row r="180" spans="1:51" s="14" customFormat="1" ht="12">
      <c r="A180" s="14"/>
      <c r="B180" s="245"/>
      <c r="C180" s="246"/>
      <c r="D180" s="235" t="s">
        <v>176</v>
      </c>
      <c r="E180" s="247" t="s">
        <v>1</v>
      </c>
      <c r="F180" s="248" t="s">
        <v>178</v>
      </c>
      <c r="G180" s="246"/>
      <c r="H180" s="249">
        <v>274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176</v>
      </c>
      <c r="AU180" s="255" t="s">
        <v>85</v>
      </c>
      <c r="AV180" s="14" t="s">
        <v>175</v>
      </c>
      <c r="AW180" s="14" t="s">
        <v>31</v>
      </c>
      <c r="AX180" s="14" t="s">
        <v>83</v>
      </c>
      <c r="AY180" s="255" t="s">
        <v>169</v>
      </c>
    </row>
    <row r="181" spans="1:65" s="2" customFormat="1" ht="24.15" customHeight="1">
      <c r="A181" s="38"/>
      <c r="B181" s="39"/>
      <c r="C181" s="219" t="s">
        <v>218</v>
      </c>
      <c r="D181" s="219" t="s">
        <v>171</v>
      </c>
      <c r="E181" s="220" t="s">
        <v>4910</v>
      </c>
      <c r="F181" s="221" t="s">
        <v>4911</v>
      </c>
      <c r="G181" s="222" t="s">
        <v>199</v>
      </c>
      <c r="H181" s="223">
        <v>20.6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175</v>
      </c>
      <c r="AT181" s="231" t="s">
        <v>171</v>
      </c>
      <c r="AU181" s="231" t="s">
        <v>85</v>
      </c>
      <c r="AY181" s="17" t="s">
        <v>169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175</v>
      </c>
      <c r="BM181" s="231" t="s">
        <v>269</v>
      </c>
    </row>
    <row r="182" spans="1:65" s="2" customFormat="1" ht="24.15" customHeight="1">
      <c r="A182" s="38"/>
      <c r="B182" s="39"/>
      <c r="C182" s="219" t="s">
        <v>7</v>
      </c>
      <c r="D182" s="219" t="s">
        <v>171</v>
      </c>
      <c r="E182" s="220" t="s">
        <v>4687</v>
      </c>
      <c r="F182" s="221" t="s">
        <v>4688</v>
      </c>
      <c r="G182" s="222" t="s">
        <v>199</v>
      </c>
      <c r="H182" s="223">
        <v>55.8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175</v>
      </c>
      <c r="AT182" s="231" t="s">
        <v>171</v>
      </c>
      <c r="AU182" s="231" t="s">
        <v>85</v>
      </c>
      <c r="AY182" s="17" t="s">
        <v>169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175</v>
      </c>
      <c r="BM182" s="231" t="s">
        <v>275</v>
      </c>
    </row>
    <row r="183" spans="1:51" s="13" customFormat="1" ht="12">
      <c r="A183" s="13"/>
      <c r="B183" s="233"/>
      <c r="C183" s="234"/>
      <c r="D183" s="235" t="s">
        <v>176</v>
      </c>
      <c r="E183" s="236" t="s">
        <v>1</v>
      </c>
      <c r="F183" s="237" t="s">
        <v>4912</v>
      </c>
      <c r="G183" s="234"/>
      <c r="H183" s="238">
        <v>55.8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176</v>
      </c>
      <c r="AU183" s="244" t="s">
        <v>85</v>
      </c>
      <c r="AV183" s="13" t="s">
        <v>85</v>
      </c>
      <c r="AW183" s="13" t="s">
        <v>31</v>
      </c>
      <c r="AX183" s="13" t="s">
        <v>75</v>
      </c>
      <c r="AY183" s="244" t="s">
        <v>169</v>
      </c>
    </row>
    <row r="184" spans="1:51" s="14" customFormat="1" ht="12">
      <c r="A184" s="14"/>
      <c r="B184" s="245"/>
      <c r="C184" s="246"/>
      <c r="D184" s="235" t="s">
        <v>176</v>
      </c>
      <c r="E184" s="247" t="s">
        <v>1</v>
      </c>
      <c r="F184" s="248" t="s">
        <v>178</v>
      </c>
      <c r="G184" s="246"/>
      <c r="H184" s="249">
        <v>55.8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176</v>
      </c>
      <c r="AU184" s="255" t="s">
        <v>85</v>
      </c>
      <c r="AV184" s="14" t="s">
        <v>175</v>
      </c>
      <c r="AW184" s="14" t="s">
        <v>31</v>
      </c>
      <c r="AX184" s="14" t="s">
        <v>83</v>
      </c>
      <c r="AY184" s="255" t="s">
        <v>169</v>
      </c>
    </row>
    <row r="185" spans="1:65" s="2" customFormat="1" ht="24.15" customHeight="1">
      <c r="A185" s="38"/>
      <c r="B185" s="39"/>
      <c r="C185" s="219" t="s">
        <v>224</v>
      </c>
      <c r="D185" s="219" t="s">
        <v>171</v>
      </c>
      <c r="E185" s="220" t="s">
        <v>4913</v>
      </c>
      <c r="F185" s="221" t="s">
        <v>4914</v>
      </c>
      <c r="G185" s="222" t="s">
        <v>199</v>
      </c>
      <c r="H185" s="223">
        <v>73.6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175</v>
      </c>
      <c r="AT185" s="231" t="s">
        <v>171</v>
      </c>
      <c r="AU185" s="231" t="s">
        <v>85</v>
      </c>
      <c r="AY185" s="17" t="s">
        <v>169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175</v>
      </c>
      <c r="BM185" s="231" t="s">
        <v>279</v>
      </c>
    </row>
    <row r="186" spans="1:65" s="2" customFormat="1" ht="24.15" customHeight="1">
      <c r="A186" s="38"/>
      <c r="B186" s="39"/>
      <c r="C186" s="219" t="s">
        <v>281</v>
      </c>
      <c r="D186" s="219" t="s">
        <v>171</v>
      </c>
      <c r="E186" s="220" t="s">
        <v>4915</v>
      </c>
      <c r="F186" s="221" t="s">
        <v>4916</v>
      </c>
      <c r="G186" s="222" t="s">
        <v>199</v>
      </c>
      <c r="H186" s="223">
        <v>8.5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175</v>
      </c>
      <c r="AT186" s="231" t="s">
        <v>171</v>
      </c>
      <c r="AU186" s="231" t="s">
        <v>85</v>
      </c>
      <c r="AY186" s="17" t="s">
        <v>169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175</v>
      </c>
      <c r="BM186" s="231" t="s">
        <v>284</v>
      </c>
    </row>
    <row r="187" spans="1:51" s="13" customFormat="1" ht="12">
      <c r="A187" s="13"/>
      <c r="B187" s="233"/>
      <c r="C187" s="234"/>
      <c r="D187" s="235" t="s">
        <v>176</v>
      </c>
      <c r="E187" s="236" t="s">
        <v>1</v>
      </c>
      <c r="F187" s="237" t="s">
        <v>4917</v>
      </c>
      <c r="G187" s="234"/>
      <c r="H187" s="238">
        <v>8.5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176</v>
      </c>
      <c r="AU187" s="244" t="s">
        <v>85</v>
      </c>
      <c r="AV187" s="13" t="s">
        <v>85</v>
      </c>
      <c r="AW187" s="13" t="s">
        <v>31</v>
      </c>
      <c r="AX187" s="13" t="s">
        <v>75</v>
      </c>
      <c r="AY187" s="244" t="s">
        <v>169</v>
      </c>
    </row>
    <row r="188" spans="1:51" s="14" customFormat="1" ht="12">
      <c r="A188" s="14"/>
      <c r="B188" s="245"/>
      <c r="C188" s="246"/>
      <c r="D188" s="235" t="s">
        <v>176</v>
      </c>
      <c r="E188" s="247" t="s">
        <v>1</v>
      </c>
      <c r="F188" s="248" t="s">
        <v>178</v>
      </c>
      <c r="G188" s="246"/>
      <c r="H188" s="249">
        <v>8.5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176</v>
      </c>
      <c r="AU188" s="255" t="s">
        <v>85</v>
      </c>
      <c r="AV188" s="14" t="s">
        <v>175</v>
      </c>
      <c r="AW188" s="14" t="s">
        <v>31</v>
      </c>
      <c r="AX188" s="14" t="s">
        <v>83</v>
      </c>
      <c r="AY188" s="255" t="s">
        <v>169</v>
      </c>
    </row>
    <row r="189" spans="1:65" s="2" customFormat="1" ht="24.15" customHeight="1">
      <c r="A189" s="38"/>
      <c r="B189" s="39"/>
      <c r="C189" s="219" t="s">
        <v>230</v>
      </c>
      <c r="D189" s="219" t="s">
        <v>171</v>
      </c>
      <c r="E189" s="220" t="s">
        <v>4918</v>
      </c>
      <c r="F189" s="221" t="s">
        <v>4919</v>
      </c>
      <c r="G189" s="222" t="s">
        <v>208</v>
      </c>
      <c r="H189" s="223">
        <v>55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175</v>
      </c>
      <c r="AT189" s="231" t="s">
        <v>171</v>
      </c>
      <c r="AU189" s="231" t="s">
        <v>85</v>
      </c>
      <c r="AY189" s="17" t="s">
        <v>169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175</v>
      </c>
      <c r="BM189" s="231" t="s">
        <v>288</v>
      </c>
    </row>
    <row r="190" spans="1:51" s="13" customFormat="1" ht="12">
      <c r="A190" s="13"/>
      <c r="B190" s="233"/>
      <c r="C190" s="234"/>
      <c r="D190" s="235" t="s">
        <v>176</v>
      </c>
      <c r="E190" s="236" t="s">
        <v>1</v>
      </c>
      <c r="F190" s="237" t="s">
        <v>4920</v>
      </c>
      <c r="G190" s="234"/>
      <c r="H190" s="238">
        <v>55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176</v>
      </c>
      <c r="AU190" s="244" t="s">
        <v>85</v>
      </c>
      <c r="AV190" s="13" t="s">
        <v>85</v>
      </c>
      <c r="AW190" s="13" t="s">
        <v>31</v>
      </c>
      <c r="AX190" s="13" t="s">
        <v>75</v>
      </c>
      <c r="AY190" s="244" t="s">
        <v>169</v>
      </c>
    </row>
    <row r="191" spans="1:51" s="14" customFormat="1" ht="12">
      <c r="A191" s="14"/>
      <c r="B191" s="245"/>
      <c r="C191" s="246"/>
      <c r="D191" s="235" t="s">
        <v>176</v>
      </c>
      <c r="E191" s="247" t="s">
        <v>1</v>
      </c>
      <c r="F191" s="248" t="s">
        <v>178</v>
      </c>
      <c r="G191" s="246"/>
      <c r="H191" s="249">
        <v>55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176</v>
      </c>
      <c r="AU191" s="255" t="s">
        <v>85</v>
      </c>
      <c r="AV191" s="14" t="s">
        <v>175</v>
      </c>
      <c r="AW191" s="14" t="s">
        <v>31</v>
      </c>
      <c r="AX191" s="14" t="s">
        <v>83</v>
      </c>
      <c r="AY191" s="255" t="s">
        <v>169</v>
      </c>
    </row>
    <row r="192" spans="1:65" s="2" customFormat="1" ht="16.5" customHeight="1">
      <c r="A192" s="38"/>
      <c r="B192" s="39"/>
      <c r="C192" s="269" t="s">
        <v>292</v>
      </c>
      <c r="D192" s="269" t="s">
        <v>811</v>
      </c>
      <c r="E192" s="270" t="s">
        <v>4921</v>
      </c>
      <c r="F192" s="271" t="s">
        <v>4922</v>
      </c>
      <c r="G192" s="272" t="s">
        <v>208</v>
      </c>
      <c r="H192" s="273">
        <v>55</v>
      </c>
      <c r="I192" s="274"/>
      <c r="J192" s="275">
        <f>ROUND(I192*H192,2)</f>
        <v>0</v>
      </c>
      <c r="K192" s="276"/>
      <c r="L192" s="277"/>
      <c r="M192" s="278" t="s">
        <v>1</v>
      </c>
      <c r="N192" s="279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190</v>
      </c>
      <c r="AT192" s="231" t="s">
        <v>811</v>
      </c>
      <c r="AU192" s="231" t="s">
        <v>85</v>
      </c>
      <c r="AY192" s="17" t="s">
        <v>169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175</v>
      </c>
      <c r="BM192" s="231" t="s">
        <v>295</v>
      </c>
    </row>
    <row r="193" spans="1:65" s="2" customFormat="1" ht="33" customHeight="1">
      <c r="A193" s="38"/>
      <c r="B193" s="39"/>
      <c r="C193" s="219" t="s">
        <v>235</v>
      </c>
      <c r="D193" s="219" t="s">
        <v>171</v>
      </c>
      <c r="E193" s="220" t="s">
        <v>4284</v>
      </c>
      <c r="F193" s="221" t="s">
        <v>4923</v>
      </c>
      <c r="G193" s="222" t="s">
        <v>208</v>
      </c>
      <c r="H193" s="223">
        <v>9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175</v>
      </c>
      <c r="AT193" s="231" t="s">
        <v>171</v>
      </c>
      <c r="AU193" s="231" t="s">
        <v>85</v>
      </c>
      <c r="AY193" s="17" t="s">
        <v>169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175</v>
      </c>
      <c r="BM193" s="231" t="s">
        <v>300</v>
      </c>
    </row>
    <row r="194" spans="1:65" s="2" customFormat="1" ht="16.5" customHeight="1">
      <c r="A194" s="38"/>
      <c r="B194" s="39"/>
      <c r="C194" s="269" t="s">
        <v>303</v>
      </c>
      <c r="D194" s="269" t="s">
        <v>811</v>
      </c>
      <c r="E194" s="270" t="s">
        <v>4924</v>
      </c>
      <c r="F194" s="271" t="s">
        <v>4925</v>
      </c>
      <c r="G194" s="272" t="s">
        <v>208</v>
      </c>
      <c r="H194" s="273">
        <v>9</v>
      </c>
      <c r="I194" s="274"/>
      <c r="J194" s="275">
        <f>ROUND(I194*H194,2)</f>
        <v>0</v>
      </c>
      <c r="K194" s="276"/>
      <c r="L194" s="277"/>
      <c r="M194" s="278" t="s">
        <v>1</v>
      </c>
      <c r="N194" s="279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190</v>
      </c>
      <c r="AT194" s="231" t="s">
        <v>811</v>
      </c>
      <c r="AU194" s="231" t="s">
        <v>85</v>
      </c>
      <c r="AY194" s="17" t="s">
        <v>169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175</v>
      </c>
      <c r="BM194" s="231" t="s">
        <v>306</v>
      </c>
    </row>
    <row r="195" spans="1:65" s="2" customFormat="1" ht="16.5" customHeight="1">
      <c r="A195" s="38"/>
      <c r="B195" s="39"/>
      <c r="C195" s="219" t="s">
        <v>239</v>
      </c>
      <c r="D195" s="219" t="s">
        <v>171</v>
      </c>
      <c r="E195" s="220" t="s">
        <v>4613</v>
      </c>
      <c r="F195" s="221" t="s">
        <v>4614</v>
      </c>
      <c r="G195" s="222" t="s">
        <v>199</v>
      </c>
      <c r="H195" s="223">
        <v>192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175</v>
      </c>
      <c r="AT195" s="231" t="s">
        <v>171</v>
      </c>
      <c r="AU195" s="231" t="s">
        <v>85</v>
      </c>
      <c r="AY195" s="17" t="s">
        <v>169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175</v>
      </c>
      <c r="BM195" s="231" t="s">
        <v>310</v>
      </c>
    </row>
    <row r="196" spans="1:65" s="2" customFormat="1" ht="24.15" customHeight="1">
      <c r="A196" s="38"/>
      <c r="B196" s="39"/>
      <c r="C196" s="219" t="s">
        <v>312</v>
      </c>
      <c r="D196" s="219" t="s">
        <v>171</v>
      </c>
      <c r="E196" s="220" t="s">
        <v>4616</v>
      </c>
      <c r="F196" s="221" t="s">
        <v>4617</v>
      </c>
      <c r="G196" s="222" t="s">
        <v>208</v>
      </c>
      <c r="H196" s="223">
        <v>2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175</v>
      </c>
      <c r="AT196" s="231" t="s">
        <v>171</v>
      </c>
      <c r="AU196" s="231" t="s">
        <v>85</v>
      </c>
      <c r="AY196" s="17" t="s">
        <v>169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175</v>
      </c>
      <c r="BM196" s="231" t="s">
        <v>315</v>
      </c>
    </row>
    <row r="197" spans="1:65" s="2" customFormat="1" ht="16.5" customHeight="1">
      <c r="A197" s="38"/>
      <c r="B197" s="39"/>
      <c r="C197" s="219" t="s">
        <v>243</v>
      </c>
      <c r="D197" s="219" t="s">
        <v>171</v>
      </c>
      <c r="E197" s="220" t="s">
        <v>4637</v>
      </c>
      <c r="F197" s="221" t="s">
        <v>4638</v>
      </c>
      <c r="G197" s="222" t="s">
        <v>199</v>
      </c>
      <c r="H197" s="223">
        <v>284.03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175</v>
      </c>
      <c r="AT197" s="231" t="s">
        <v>171</v>
      </c>
      <c r="AU197" s="231" t="s">
        <v>85</v>
      </c>
      <c r="AY197" s="17" t="s">
        <v>169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175</v>
      </c>
      <c r="BM197" s="231" t="s">
        <v>318</v>
      </c>
    </row>
    <row r="198" spans="1:65" s="2" customFormat="1" ht="21.75" customHeight="1">
      <c r="A198" s="38"/>
      <c r="B198" s="39"/>
      <c r="C198" s="219" t="s">
        <v>321</v>
      </c>
      <c r="D198" s="219" t="s">
        <v>171</v>
      </c>
      <c r="E198" s="220" t="s">
        <v>4640</v>
      </c>
      <c r="F198" s="221" t="s">
        <v>4641</v>
      </c>
      <c r="G198" s="222" t="s">
        <v>199</v>
      </c>
      <c r="H198" s="223">
        <v>284.03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175</v>
      </c>
      <c r="AT198" s="231" t="s">
        <v>171</v>
      </c>
      <c r="AU198" s="231" t="s">
        <v>85</v>
      </c>
      <c r="AY198" s="17" t="s">
        <v>169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175</v>
      </c>
      <c r="BM198" s="231" t="s">
        <v>324</v>
      </c>
    </row>
    <row r="199" spans="1:51" s="13" customFormat="1" ht="12">
      <c r="A199" s="13"/>
      <c r="B199" s="233"/>
      <c r="C199" s="234"/>
      <c r="D199" s="235" t="s">
        <v>176</v>
      </c>
      <c r="E199" s="236" t="s">
        <v>1</v>
      </c>
      <c r="F199" s="237" t="s">
        <v>4926</v>
      </c>
      <c r="G199" s="234"/>
      <c r="H199" s="238">
        <v>284.03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176</v>
      </c>
      <c r="AU199" s="244" t="s">
        <v>85</v>
      </c>
      <c r="AV199" s="13" t="s">
        <v>85</v>
      </c>
      <c r="AW199" s="13" t="s">
        <v>31</v>
      </c>
      <c r="AX199" s="13" t="s">
        <v>75</v>
      </c>
      <c r="AY199" s="244" t="s">
        <v>169</v>
      </c>
    </row>
    <row r="200" spans="1:51" s="14" customFormat="1" ht="12">
      <c r="A200" s="14"/>
      <c r="B200" s="245"/>
      <c r="C200" s="246"/>
      <c r="D200" s="235" t="s">
        <v>176</v>
      </c>
      <c r="E200" s="247" t="s">
        <v>1</v>
      </c>
      <c r="F200" s="248" t="s">
        <v>178</v>
      </c>
      <c r="G200" s="246"/>
      <c r="H200" s="249">
        <v>284.03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176</v>
      </c>
      <c r="AU200" s="255" t="s">
        <v>85</v>
      </c>
      <c r="AV200" s="14" t="s">
        <v>175</v>
      </c>
      <c r="AW200" s="14" t="s">
        <v>31</v>
      </c>
      <c r="AX200" s="14" t="s">
        <v>83</v>
      </c>
      <c r="AY200" s="255" t="s">
        <v>169</v>
      </c>
    </row>
    <row r="201" spans="1:63" s="12" customFormat="1" ht="22.8" customHeight="1">
      <c r="A201" s="12"/>
      <c r="B201" s="203"/>
      <c r="C201" s="204"/>
      <c r="D201" s="205" t="s">
        <v>74</v>
      </c>
      <c r="E201" s="217" t="s">
        <v>186</v>
      </c>
      <c r="F201" s="217" t="s">
        <v>187</v>
      </c>
      <c r="G201" s="204"/>
      <c r="H201" s="204"/>
      <c r="I201" s="207"/>
      <c r="J201" s="218">
        <f>BK201</f>
        <v>0</v>
      </c>
      <c r="K201" s="204"/>
      <c r="L201" s="209"/>
      <c r="M201" s="210"/>
      <c r="N201" s="211"/>
      <c r="O201" s="211"/>
      <c r="P201" s="212">
        <f>SUM(P202:P242)</f>
        <v>0</v>
      </c>
      <c r="Q201" s="211"/>
      <c r="R201" s="212">
        <f>SUM(R202:R242)</f>
        <v>0</v>
      </c>
      <c r="S201" s="211"/>
      <c r="T201" s="213">
        <f>SUM(T202:T242)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83</v>
      </c>
      <c r="AT201" s="215" t="s">
        <v>74</v>
      </c>
      <c r="AU201" s="215" t="s">
        <v>83</v>
      </c>
      <c r="AY201" s="214" t="s">
        <v>169</v>
      </c>
      <c r="BK201" s="216">
        <f>SUM(BK202:BK242)</f>
        <v>0</v>
      </c>
    </row>
    <row r="202" spans="1:65" s="2" customFormat="1" ht="24.15" customHeight="1">
      <c r="A202" s="38"/>
      <c r="B202" s="39"/>
      <c r="C202" s="219" t="s">
        <v>246</v>
      </c>
      <c r="D202" s="219" t="s">
        <v>171</v>
      </c>
      <c r="E202" s="220" t="s">
        <v>4382</v>
      </c>
      <c r="F202" s="221" t="s">
        <v>4383</v>
      </c>
      <c r="G202" s="222" t="s">
        <v>199</v>
      </c>
      <c r="H202" s="223">
        <v>147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175</v>
      </c>
      <c r="AT202" s="231" t="s">
        <v>171</v>
      </c>
      <c r="AU202" s="231" t="s">
        <v>85</v>
      </c>
      <c r="AY202" s="17" t="s">
        <v>169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175</v>
      </c>
      <c r="BM202" s="231" t="s">
        <v>329</v>
      </c>
    </row>
    <row r="203" spans="1:51" s="13" customFormat="1" ht="12">
      <c r="A203" s="13"/>
      <c r="B203" s="233"/>
      <c r="C203" s="234"/>
      <c r="D203" s="235" t="s">
        <v>176</v>
      </c>
      <c r="E203" s="236" t="s">
        <v>1</v>
      </c>
      <c r="F203" s="237" t="s">
        <v>4927</v>
      </c>
      <c r="G203" s="234"/>
      <c r="H203" s="238">
        <v>147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176</v>
      </c>
      <c r="AU203" s="244" t="s">
        <v>85</v>
      </c>
      <c r="AV203" s="13" t="s">
        <v>85</v>
      </c>
      <c r="AW203" s="13" t="s">
        <v>31</v>
      </c>
      <c r="AX203" s="13" t="s">
        <v>75</v>
      </c>
      <c r="AY203" s="244" t="s">
        <v>169</v>
      </c>
    </row>
    <row r="204" spans="1:51" s="14" customFormat="1" ht="12">
      <c r="A204" s="14"/>
      <c r="B204" s="245"/>
      <c r="C204" s="246"/>
      <c r="D204" s="235" t="s">
        <v>176</v>
      </c>
      <c r="E204" s="247" t="s">
        <v>1</v>
      </c>
      <c r="F204" s="248" t="s">
        <v>178</v>
      </c>
      <c r="G204" s="246"/>
      <c r="H204" s="249">
        <v>147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176</v>
      </c>
      <c r="AU204" s="255" t="s">
        <v>85</v>
      </c>
      <c r="AV204" s="14" t="s">
        <v>175</v>
      </c>
      <c r="AW204" s="14" t="s">
        <v>31</v>
      </c>
      <c r="AX204" s="14" t="s">
        <v>83</v>
      </c>
      <c r="AY204" s="255" t="s">
        <v>169</v>
      </c>
    </row>
    <row r="205" spans="1:65" s="2" customFormat="1" ht="16.5" customHeight="1">
      <c r="A205" s="38"/>
      <c r="B205" s="39"/>
      <c r="C205" s="219" t="s">
        <v>331</v>
      </c>
      <c r="D205" s="219" t="s">
        <v>171</v>
      </c>
      <c r="E205" s="220" t="s">
        <v>4928</v>
      </c>
      <c r="F205" s="221" t="s">
        <v>4929</v>
      </c>
      <c r="G205" s="222" t="s">
        <v>208</v>
      </c>
      <c r="H205" s="223">
        <v>1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175</v>
      </c>
      <c r="AT205" s="231" t="s">
        <v>171</v>
      </c>
      <c r="AU205" s="231" t="s">
        <v>85</v>
      </c>
      <c r="AY205" s="17" t="s">
        <v>169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175</v>
      </c>
      <c r="BM205" s="231" t="s">
        <v>334</v>
      </c>
    </row>
    <row r="206" spans="1:51" s="15" customFormat="1" ht="12">
      <c r="A206" s="15"/>
      <c r="B206" s="256"/>
      <c r="C206" s="257"/>
      <c r="D206" s="235" t="s">
        <v>176</v>
      </c>
      <c r="E206" s="258" t="s">
        <v>1</v>
      </c>
      <c r="F206" s="259" t="s">
        <v>4930</v>
      </c>
      <c r="G206" s="257"/>
      <c r="H206" s="258" t="s">
        <v>1</v>
      </c>
      <c r="I206" s="260"/>
      <c r="J206" s="257"/>
      <c r="K206" s="257"/>
      <c r="L206" s="261"/>
      <c r="M206" s="262"/>
      <c r="N206" s="263"/>
      <c r="O206" s="263"/>
      <c r="P206" s="263"/>
      <c r="Q206" s="263"/>
      <c r="R206" s="263"/>
      <c r="S206" s="263"/>
      <c r="T206" s="26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5" t="s">
        <v>176</v>
      </c>
      <c r="AU206" s="265" t="s">
        <v>85</v>
      </c>
      <c r="AV206" s="15" t="s">
        <v>83</v>
      </c>
      <c r="AW206" s="15" t="s">
        <v>31</v>
      </c>
      <c r="AX206" s="15" t="s">
        <v>75</v>
      </c>
      <c r="AY206" s="265" t="s">
        <v>169</v>
      </c>
    </row>
    <row r="207" spans="1:51" s="15" customFormat="1" ht="12">
      <c r="A207" s="15"/>
      <c r="B207" s="256"/>
      <c r="C207" s="257"/>
      <c r="D207" s="235" t="s">
        <v>176</v>
      </c>
      <c r="E207" s="258" t="s">
        <v>1</v>
      </c>
      <c r="F207" s="259" t="s">
        <v>4931</v>
      </c>
      <c r="G207" s="257"/>
      <c r="H207" s="258" t="s">
        <v>1</v>
      </c>
      <c r="I207" s="260"/>
      <c r="J207" s="257"/>
      <c r="K207" s="257"/>
      <c r="L207" s="261"/>
      <c r="M207" s="262"/>
      <c r="N207" s="263"/>
      <c r="O207" s="263"/>
      <c r="P207" s="263"/>
      <c r="Q207" s="263"/>
      <c r="R207" s="263"/>
      <c r="S207" s="263"/>
      <c r="T207" s="26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5" t="s">
        <v>176</v>
      </c>
      <c r="AU207" s="265" t="s">
        <v>85</v>
      </c>
      <c r="AV207" s="15" t="s">
        <v>83</v>
      </c>
      <c r="AW207" s="15" t="s">
        <v>31</v>
      </c>
      <c r="AX207" s="15" t="s">
        <v>75</v>
      </c>
      <c r="AY207" s="265" t="s">
        <v>169</v>
      </c>
    </row>
    <row r="208" spans="1:51" s="15" customFormat="1" ht="12">
      <c r="A208" s="15"/>
      <c r="B208" s="256"/>
      <c r="C208" s="257"/>
      <c r="D208" s="235" t="s">
        <v>176</v>
      </c>
      <c r="E208" s="258" t="s">
        <v>1</v>
      </c>
      <c r="F208" s="259" t="s">
        <v>4932</v>
      </c>
      <c r="G208" s="257"/>
      <c r="H208" s="258" t="s">
        <v>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5" t="s">
        <v>176</v>
      </c>
      <c r="AU208" s="265" t="s">
        <v>85</v>
      </c>
      <c r="AV208" s="15" t="s">
        <v>83</v>
      </c>
      <c r="AW208" s="15" t="s">
        <v>31</v>
      </c>
      <c r="AX208" s="15" t="s">
        <v>75</v>
      </c>
      <c r="AY208" s="265" t="s">
        <v>169</v>
      </c>
    </row>
    <row r="209" spans="1:51" s="15" customFormat="1" ht="12">
      <c r="A209" s="15"/>
      <c r="B209" s="256"/>
      <c r="C209" s="257"/>
      <c r="D209" s="235" t="s">
        <v>176</v>
      </c>
      <c r="E209" s="258" t="s">
        <v>1</v>
      </c>
      <c r="F209" s="259" t="s">
        <v>4933</v>
      </c>
      <c r="G209" s="257"/>
      <c r="H209" s="258" t="s">
        <v>1</v>
      </c>
      <c r="I209" s="260"/>
      <c r="J209" s="257"/>
      <c r="K209" s="257"/>
      <c r="L209" s="261"/>
      <c r="M209" s="262"/>
      <c r="N209" s="263"/>
      <c r="O209" s="263"/>
      <c r="P209" s="263"/>
      <c r="Q209" s="263"/>
      <c r="R209" s="263"/>
      <c r="S209" s="263"/>
      <c r="T209" s="26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5" t="s">
        <v>176</v>
      </c>
      <c r="AU209" s="265" t="s">
        <v>85</v>
      </c>
      <c r="AV209" s="15" t="s">
        <v>83</v>
      </c>
      <c r="AW209" s="15" t="s">
        <v>31</v>
      </c>
      <c r="AX209" s="15" t="s">
        <v>75</v>
      </c>
      <c r="AY209" s="265" t="s">
        <v>169</v>
      </c>
    </row>
    <row r="210" spans="1:51" s="15" customFormat="1" ht="12">
      <c r="A210" s="15"/>
      <c r="B210" s="256"/>
      <c r="C210" s="257"/>
      <c r="D210" s="235" t="s">
        <v>176</v>
      </c>
      <c r="E210" s="258" t="s">
        <v>1</v>
      </c>
      <c r="F210" s="259" t="s">
        <v>4934</v>
      </c>
      <c r="G210" s="257"/>
      <c r="H210" s="258" t="s">
        <v>1</v>
      </c>
      <c r="I210" s="260"/>
      <c r="J210" s="257"/>
      <c r="K210" s="257"/>
      <c r="L210" s="261"/>
      <c r="M210" s="262"/>
      <c r="N210" s="263"/>
      <c r="O210" s="263"/>
      <c r="P210" s="263"/>
      <c r="Q210" s="263"/>
      <c r="R210" s="263"/>
      <c r="S210" s="263"/>
      <c r="T210" s="26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5" t="s">
        <v>176</v>
      </c>
      <c r="AU210" s="265" t="s">
        <v>85</v>
      </c>
      <c r="AV210" s="15" t="s">
        <v>83</v>
      </c>
      <c r="AW210" s="15" t="s">
        <v>31</v>
      </c>
      <c r="AX210" s="15" t="s">
        <v>75</v>
      </c>
      <c r="AY210" s="265" t="s">
        <v>169</v>
      </c>
    </row>
    <row r="211" spans="1:51" s="15" customFormat="1" ht="12">
      <c r="A211" s="15"/>
      <c r="B211" s="256"/>
      <c r="C211" s="257"/>
      <c r="D211" s="235" t="s">
        <v>176</v>
      </c>
      <c r="E211" s="258" t="s">
        <v>1</v>
      </c>
      <c r="F211" s="259" t="s">
        <v>4935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176</v>
      </c>
      <c r="AU211" s="265" t="s">
        <v>85</v>
      </c>
      <c r="AV211" s="15" t="s">
        <v>83</v>
      </c>
      <c r="AW211" s="15" t="s">
        <v>31</v>
      </c>
      <c r="AX211" s="15" t="s">
        <v>75</v>
      </c>
      <c r="AY211" s="265" t="s">
        <v>169</v>
      </c>
    </row>
    <row r="212" spans="1:51" s="15" customFormat="1" ht="12">
      <c r="A212" s="15"/>
      <c r="B212" s="256"/>
      <c r="C212" s="257"/>
      <c r="D212" s="235" t="s">
        <v>176</v>
      </c>
      <c r="E212" s="258" t="s">
        <v>1</v>
      </c>
      <c r="F212" s="259" t="s">
        <v>4936</v>
      </c>
      <c r="G212" s="257"/>
      <c r="H212" s="258" t="s">
        <v>1</v>
      </c>
      <c r="I212" s="260"/>
      <c r="J212" s="257"/>
      <c r="K212" s="257"/>
      <c r="L212" s="261"/>
      <c r="M212" s="262"/>
      <c r="N212" s="263"/>
      <c r="O212" s="263"/>
      <c r="P212" s="263"/>
      <c r="Q212" s="263"/>
      <c r="R212" s="263"/>
      <c r="S212" s="263"/>
      <c r="T212" s="264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5" t="s">
        <v>176</v>
      </c>
      <c r="AU212" s="265" t="s">
        <v>85</v>
      </c>
      <c r="AV212" s="15" t="s">
        <v>83</v>
      </c>
      <c r="AW212" s="15" t="s">
        <v>31</v>
      </c>
      <c r="AX212" s="15" t="s">
        <v>75</v>
      </c>
      <c r="AY212" s="265" t="s">
        <v>169</v>
      </c>
    </row>
    <row r="213" spans="1:51" s="13" customFormat="1" ht="12">
      <c r="A213" s="13"/>
      <c r="B213" s="233"/>
      <c r="C213" s="234"/>
      <c r="D213" s="235" t="s">
        <v>176</v>
      </c>
      <c r="E213" s="236" t="s">
        <v>1</v>
      </c>
      <c r="F213" s="237" t="s">
        <v>4937</v>
      </c>
      <c r="G213" s="234"/>
      <c r="H213" s="238">
        <v>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176</v>
      </c>
      <c r="AU213" s="244" t="s">
        <v>85</v>
      </c>
      <c r="AV213" s="13" t="s">
        <v>85</v>
      </c>
      <c r="AW213" s="13" t="s">
        <v>31</v>
      </c>
      <c r="AX213" s="13" t="s">
        <v>75</v>
      </c>
      <c r="AY213" s="244" t="s">
        <v>169</v>
      </c>
    </row>
    <row r="214" spans="1:51" s="14" customFormat="1" ht="12">
      <c r="A214" s="14"/>
      <c r="B214" s="245"/>
      <c r="C214" s="246"/>
      <c r="D214" s="235" t="s">
        <v>176</v>
      </c>
      <c r="E214" s="247" t="s">
        <v>1</v>
      </c>
      <c r="F214" s="248" t="s">
        <v>178</v>
      </c>
      <c r="G214" s="246"/>
      <c r="H214" s="249">
        <v>1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176</v>
      </c>
      <c r="AU214" s="255" t="s">
        <v>85</v>
      </c>
      <c r="AV214" s="14" t="s">
        <v>175</v>
      </c>
      <c r="AW214" s="14" t="s">
        <v>31</v>
      </c>
      <c r="AX214" s="14" t="s">
        <v>83</v>
      </c>
      <c r="AY214" s="255" t="s">
        <v>169</v>
      </c>
    </row>
    <row r="215" spans="1:65" s="2" customFormat="1" ht="16.5" customHeight="1">
      <c r="A215" s="38"/>
      <c r="B215" s="39"/>
      <c r="C215" s="219" t="s">
        <v>253</v>
      </c>
      <c r="D215" s="219" t="s">
        <v>171</v>
      </c>
      <c r="E215" s="220" t="s">
        <v>4938</v>
      </c>
      <c r="F215" s="221" t="s">
        <v>4929</v>
      </c>
      <c r="G215" s="222" t="s">
        <v>208</v>
      </c>
      <c r="H215" s="223">
        <v>1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175</v>
      </c>
      <c r="AT215" s="231" t="s">
        <v>171</v>
      </c>
      <c r="AU215" s="231" t="s">
        <v>85</v>
      </c>
      <c r="AY215" s="17" t="s">
        <v>169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175</v>
      </c>
      <c r="BM215" s="231" t="s">
        <v>338</v>
      </c>
    </row>
    <row r="216" spans="1:51" s="15" customFormat="1" ht="12">
      <c r="A216" s="15"/>
      <c r="B216" s="256"/>
      <c r="C216" s="257"/>
      <c r="D216" s="235" t="s">
        <v>176</v>
      </c>
      <c r="E216" s="258" t="s">
        <v>1</v>
      </c>
      <c r="F216" s="259" t="s">
        <v>4939</v>
      </c>
      <c r="G216" s="257"/>
      <c r="H216" s="258" t="s">
        <v>1</v>
      </c>
      <c r="I216" s="260"/>
      <c r="J216" s="257"/>
      <c r="K216" s="257"/>
      <c r="L216" s="261"/>
      <c r="M216" s="262"/>
      <c r="N216" s="263"/>
      <c r="O216" s="263"/>
      <c r="P216" s="263"/>
      <c r="Q216" s="263"/>
      <c r="R216" s="263"/>
      <c r="S216" s="263"/>
      <c r="T216" s="26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5" t="s">
        <v>176</v>
      </c>
      <c r="AU216" s="265" t="s">
        <v>85</v>
      </c>
      <c r="AV216" s="15" t="s">
        <v>83</v>
      </c>
      <c r="AW216" s="15" t="s">
        <v>31</v>
      </c>
      <c r="AX216" s="15" t="s">
        <v>75</v>
      </c>
      <c r="AY216" s="265" t="s">
        <v>169</v>
      </c>
    </row>
    <row r="217" spans="1:51" s="15" customFormat="1" ht="12">
      <c r="A217" s="15"/>
      <c r="B217" s="256"/>
      <c r="C217" s="257"/>
      <c r="D217" s="235" t="s">
        <v>176</v>
      </c>
      <c r="E217" s="258" t="s">
        <v>1</v>
      </c>
      <c r="F217" s="259" t="s">
        <v>4940</v>
      </c>
      <c r="G217" s="257"/>
      <c r="H217" s="258" t="s">
        <v>1</v>
      </c>
      <c r="I217" s="260"/>
      <c r="J217" s="257"/>
      <c r="K217" s="257"/>
      <c r="L217" s="261"/>
      <c r="M217" s="262"/>
      <c r="N217" s="263"/>
      <c r="O217" s="263"/>
      <c r="P217" s="263"/>
      <c r="Q217" s="263"/>
      <c r="R217" s="263"/>
      <c r="S217" s="263"/>
      <c r="T217" s="264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5" t="s">
        <v>176</v>
      </c>
      <c r="AU217" s="265" t="s">
        <v>85</v>
      </c>
      <c r="AV217" s="15" t="s">
        <v>83</v>
      </c>
      <c r="AW217" s="15" t="s">
        <v>31</v>
      </c>
      <c r="AX217" s="15" t="s">
        <v>75</v>
      </c>
      <c r="AY217" s="265" t="s">
        <v>169</v>
      </c>
    </row>
    <row r="218" spans="1:51" s="15" customFormat="1" ht="12">
      <c r="A218" s="15"/>
      <c r="B218" s="256"/>
      <c r="C218" s="257"/>
      <c r="D218" s="235" t="s">
        <v>176</v>
      </c>
      <c r="E218" s="258" t="s">
        <v>1</v>
      </c>
      <c r="F218" s="259" t="s">
        <v>4941</v>
      </c>
      <c r="G218" s="257"/>
      <c r="H218" s="258" t="s">
        <v>1</v>
      </c>
      <c r="I218" s="260"/>
      <c r="J218" s="257"/>
      <c r="K218" s="257"/>
      <c r="L218" s="261"/>
      <c r="M218" s="262"/>
      <c r="N218" s="263"/>
      <c r="O218" s="263"/>
      <c r="P218" s="263"/>
      <c r="Q218" s="263"/>
      <c r="R218" s="263"/>
      <c r="S218" s="263"/>
      <c r="T218" s="264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5" t="s">
        <v>176</v>
      </c>
      <c r="AU218" s="265" t="s">
        <v>85</v>
      </c>
      <c r="AV218" s="15" t="s">
        <v>83</v>
      </c>
      <c r="AW218" s="15" t="s">
        <v>31</v>
      </c>
      <c r="AX218" s="15" t="s">
        <v>75</v>
      </c>
      <c r="AY218" s="265" t="s">
        <v>169</v>
      </c>
    </row>
    <row r="219" spans="1:51" s="15" customFormat="1" ht="12">
      <c r="A219" s="15"/>
      <c r="B219" s="256"/>
      <c r="C219" s="257"/>
      <c r="D219" s="235" t="s">
        <v>176</v>
      </c>
      <c r="E219" s="258" t="s">
        <v>1</v>
      </c>
      <c r="F219" s="259" t="s">
        <v>4942</v>
      </c>
      <c r="G219" s="257"/>
      <c r="H219" s="258" t="s">
        <v>1</v>
      </c>
      <c r="I219" s="260"/>
      <c r="J219" s="257"/>
      <c r="K219" s="257"/>
      <c r="L219" s="261"/>
      <c r="M219" s="262"/>
      <c r="N219" s="263"/>
      <c r="O219" s="263"/>
      <c r="P219" s="263"/>
      <c r="Q219" s="263"/>
      <c r="R219" s="263"/>
      <c r="S219" s="263"/>
      <c r="T219" s="26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5" t="s">
        <v>176</v>
      </c>
      <c r="AU219" s="265" t="s">
        <v>85</v>
      </c>
      <c r="AV219" s="15" t="s">
        <v>83</v>
      </c>
      <c r="AW219" s="15" t="s">
        <v>31</v>
      </c>
      <c r="AX219" s="15" t="s">
        <v>75</v>
      </c>
      <c r="AY219" s="265" t="s">
        <v>169</v>
      </c>
    </row>
    <row r="220" spans="1:51" s="15" customFormat="1" ht="12">
      <c r="A220" s="15"/>
      <c r="B220" s="256"/>
      <c r="C220" s="257"/>
      <c r="D220" s="235" t="s">
        <v>176</v>
      </c>
      <c r="E220" s="258" t="s">
        <v>1</v>
      </c>
      <c r="F220" s="259" t="s">
        <v>4943</v>
      </c>
      <c r="G220" s="257"/>
      <c r="H220" s="258" t="s">
        <v>1</v>
      </c>
      <c r="I220" s="260"/>
      <c r="J220" s="257"/>
      <c r="K220" s="257"/>
      <c r="L220" s="261"/>
      <c r="M220" s="262"/>
      <c r="N220" s="263"/>
      <c r="O220" s="263"/>
      <c r="P220" s="263"/>
      <c r="Q220" s="263"/>
      <c r="R220" s="263"/>
      <c r="S220" s="263"/>
      <c r="T220" s="26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5" t="s">
        <v>176</v>
      </c>
      <c r="AU220" s="265" t="s">
        <v>85</v>
      </c>
      <c r="AV220" s="15" t="s">
        <v>83</v>
      </c>
      <c r="AW220" s="15" t="s">
        <v>31</v>
      </c>
      <c r="AX220" s="15" t="s">
        <v>75</v>
      </c>
      <c r="AY220" s="265" t="s">
        <v>169</v>
      </c>
    </row>
    <row r="221" spans="1:51" s="15" customFormat="1" ht="12">
      <c r="A221" s="15"/>
      <c r="B221" s="256"/>
      <c r="C221" s="257"/>
      <c r="D221" s="235" t="s">
        <v>176</v>
      </c>
      <c r="E221" s="258" t="s">
        <v>1</v>
      </c>
      <c r="F221" s="259" t="s">
        <v>4944</v>
      </c>
      <c r="G221" s="257"/>
      <c r="H221" s="258" t="s">
        <v>1</v>
      </c>
      <c r="I221" s="260"/>
      <c r="J221" s="257"/>
      <c r="K221" s="257"/>
      <c r="L221" s="261"/>
      <c r="M221" s="262"/>
      <c r="N221" s="263"/>
      <c r="O221" s="263"/>
      <c r="P221" s="263"/>
      <c r="Q221" s="263"/>
      <c r="R221" s="263"/>
      <c r="S221" s="263"/>
      <c r="T221" s="264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5" t="s">
        <v>176</v>
      </c>
      <c r="AU221" s="265" t="s">
        <v>85</v>
      </c>
      <c r="AV221" s="15" t="s">
        <v>83</v>
      </c>
      <c r="AW221" s="15" t="s">
        <v>31</v>
      </c>
      <c r="AX221" s="15" t="s">
        <v>75</v>
      </c>
      <c r="AY221" s="265" t="s">
        <v>169</v>
      </c>
    </row>
    <row r="222" spans="1:51" s="15" customFormat="1" ht="12">
      <c r="A222" s="15"/>
      <c r="B222" s="256"/>
      <c r="C222" s="257"/>
      <c r="D222" s="235" t="s">
        <v>176</v>
      </c>
      <c r="E222" s="258" t="s">
        <v>1</v>
      </c>
      <c r="F222" s="259" t="s">
        <v>4936</v>
      </c>
      <c r="G222" s="257"/>
      <c r="H222" s="258" t="s">
        <v>1</v>
      </c>
      <c r="I222" s="260"/>
      <c r="J222" s="257"/>
      <c r="K222" s="257"/>
      <c r="L222" s="261"/>
      <c r="M222" s="262"/>
      <c r="N222" s="263"/>
      <c r="O222" s="263"/>
      <c r="P222" s="263"/>
      <c r="Q222" s="263"/>
      <c r="R222" s="263"/>
      <c r="S222" s="263"/>
      <c r="T222" s="26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5" t="s">
        <v>176</v>
      </c>
      <c r="AU222" s="265" t="s">
        <v>85</v>
      </c>
      <c r="AV222" s="15" t="s">
        <v>83</v>
      </c>
      <c r="AW222" s="15" t="s">
        <v>31</v>
      </c>
      <c r="AX222" s="15" t="s">
        <v>75</v>
      </c>
      <c r="AY222" s="265" t="s">
        <v>169</v>
      </c>
    </row>
    <row r="223" spans="1:51" s="13" customFormat="1" ht="12">
      <c r="A223" s="13"/>
      <c r="B223" s="233"/>
      <c r="C223" s="234"/>
      <c r="D223" s="235" t="s">
        <v>176</v>
      </c>
      <c r="E223" s="236" t="s">
        <v>1</v>
      </c>
      <c r="F223" s="237" t="s">
        <v>4937</v>
      </c>
      <c r="G223" s="234"/>
      <c r="H223" s="238">
        <v>1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176</v>
      </c>
      <c r="AU223" s="244" t="s">
        <v>85</v>
      </c>
      <c r="AV223" s="13" t="s">
        <v>85</v>
      </c>
      <c r="AW223" s="13" t="s">
        <v>31</v>
      </c>
      <c r="AX223" s="13" t="s">
        <v>75</v>
      </c>
      <c r="AY223" s="244" t="s">
        <v>169</v>
      </c>
    </row>
    <row r="224" spans="1:51" s="14" customFormat="1" ht="12">
      <c r="A224" s="14"/>
      <c r="B224" s="245"/>
      <c r="C224" s="246"/>
      <c r="D224" s="235" t="s">
        <v>176</v>
      </c>
      <c r="E224" s="247" t="s">
        <v>1</v>
      </c>
      <c r="F224" s="248" t="s">
        <v>178</v>
      </c>
      <c r="G224" s="246"/>
      <c r="H224" s="249">
        <v>1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176</v>
      </c>
      <c r="AU224" s="255" t="s">
        <v>85</v>
      </c>
      <c r="AV224" s="14" t="s">
        <v>175</v>
      </c>
      <c r="AW224" s="14" t="s">
        <v>31</v>
      </c>
      <c r="AX224" s="14" t="s">
        <v>83</v>
      </c>
      <c r="AY224" s="255" t="s">
        <v>169</v>
      </c>
    </row>
    <row r="225" spans="1:65" s="2" customFormat="1" ht="16.5" customHeight="1">
      <c r="A225" s="38"/>
      <c r="B225" s="39"/>
      <c r="C225" s="219" t="s">
        <v>340</v>
      </c>
      <c r="D225" s="219" t="s">
        <v>171</v>
      </c>
      <c r="E225" s="220" t="s">
        <v>4945</v>
      </c>
      <c r="F225" s="221" t="s">
        <v>4946</v>
      </c>
      <c r="G225" s="222" t="s">
        <v>208</v>
      </c>
      <c r="H225" s="223">
        <v>1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175</v>
      </c>
      <c r="AT225" s="231" t="s">
        <v>171</v>
      </c>
      <c r="AU225" s="231" t="s">
        <v>85</v>
      </c>
      <c r="AY225" s="17" t="s">
        <v>169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175</v>
      </c>
      <c r="BM225" s="231" t="s">
        <v>343</v>
      </c>
    </row>
    <row r="226" spans="1:65" s="2" customFormat="1" ht="16.5" customHeight="1">
      <c r="A226" s="38"/>
      <c r="B226" s="39"/>
      <c r="C226" s="219" t="s">
        <v>258</v>
      </c>
      <c r="D226" s="219" t="s">
        <v>171</v>
      </c>
      <c r="E226" s="220" t="s">
        <v>4947</v>
      </c>
      <c r="F226" s="221" t="s">
        <v>4946</v>
      </c>
      <c r="G226" s="222" t="s">
        <v>208</v>
      </c>
      <c r="H226" s="223">
        <v>1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175</v>
      </c>
      <c r="AT226" s="231" t="s">
        <v>171</v>
      </c>
      <c r="AU226" s="231" t="s">
        <v>85</v>
      </c>
      <c r="AY226" s="17" t="s">
        <v>169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175</v>
      </c>
      <c r="BM226" s="231" t="s">
        <v>347</v>
      </c>
    </row>
    <row r="227" spans="1:65" s="2" customFormat="1" ht="16.5" customHeight="1">
      <c r="A227" s="38"/>
      <c r="B227" s="39"/>
      <c r="C227" s="219" t="s">
        <v>353</v>
      </c>
      <c r="D227" s="219" t="s">
        <v>171</v>
      </c>
      <c r="E227" s="220" t="s">
        <v>4948</v>
      </c>
      <c r="F227" s="221" t="s">
        <v>4949</v>
      </c>
      <c r="G227" s="222" t="s">
        <v>208</v>
      </c>
      <c r="H227" s="223">
        <v>1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175</v>
      </c>
      <c r="AT227" s="231" t="s">
        <v>171</v>
      </c>
      <c r="AU227" s="231" t="s">
        <v>85</v>
      </c>
      <c r="AY227" s="17" t="s">
        <v>169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175</v>
      </c>
      <c r="BM227" s="231" t="s">
        <v>356</v>
      </c>
    </row>
    <row r="228" spans="1:51" s="15" customFormat="1" ht="12">
      <c r="A228" s="15"/>
      <c r="B228" s="256"/>
      <c r="C228" s="257"/>
      <c r="D228" s="235" t="s">
        <v>176</v>
      </c>
      <c r="E228" s="258" t="s">
        <v>1</v>
      </c>
      <c r="F228" s="259" t="s">
        <v>4950</v>
      </c>
      <c r="G228" s="257"/>
      <c r="H228" s="258" t="s">
        <v>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176</v>
      </c>
      <c r="AU228" s="265" t="s">
        <v>85</v>
      </c>
      <c r="AV228" s="15" t="s">
        <v>83</v>
      </c>
      <c r="AW228" s="15" t="s">
        <v>31</v>
      </c>
      <c r="AX228" s="15" t="s">
        <v>75</v>
      </c>
      <c r="AY228" s="265" t="s">
        <v>169</v>
      </c>
    </row>
    <row r="229" spans="1:51" s="15" customFormat="1" ht="12">
      <c r="A229" s="15"/>
      <c r="B229" s="256"/>
      <c r="C229" s="257"/>
      <c r="D229" s="235" t="s">
        <v>176</v>
      </c>
      <c r="E229" s="258" t="s">
        <v>1</v>
      </c>
      <c r="F229" s="259" t="s">
        <v>4951</v>
      </c>
      <c r="G229" s="257"/>
      <c r="H229" s="258" t="s">
        <v>1</v>
      </c>
      <c r="I229" s="260"/>
      <c r="J229" s="257"/>
      <c r="K229" s="257"/>
      <c r="L229" s="261"/>
      <c r="M229" s="262"/>
      <c r="N229" s="263"/>
      <c r="O229" s="263"/>
      <c r="P229" s="263"/>
      <c r="Q229" s="263"/>
      <c r="R229" s="263"/>
      <c r="S229" s="263"/>
      <c r="T229" s="26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5" t="s">
        <v>176</v>
      </c>
      <c r="AU229" s="265" t="s">
        <v>85</v>
      </c>
      <c r="AV229" s="15" t="s">
        <v>83</v>
      </c>
      <c r="AW229" s="15" t="s">
        <v>31</v>
      </c>
      <c r="AX229" s="15" t="s">
        <v>75</v>
      </c>
      <c r="AY229" s="265" t="s">
        <v>169</v>
      </c>
    </row>
    <row r="230" spans="1:51" s="13" customFormat="1" ht="12">
      <c r="A230" s="13"/>
      <c r="B230" s="233"/>
      <c r="C230" s="234"/>
      <c r="D230" s="235" t="s">
        <v>176</v>
      </c>
      <c r="E230" s="236" t="s">
        <v>1</v>
      </c>
      <c r="F230" s="237" t="s">
        <v>4952</v>
      </c>
      <c r="G230" s="234"/>
      <c r="H230" s="238">
        <v>1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176</v>
      </c>
      <c r="AU230" s="244" t="s">
        <v>85</v>
      </c>
      <c r="AV230" s="13" t="s">
        <v>85</v>
      </c>
      <c r="AW230" s="13" t="s">
        <v>31</v>
      </c>
      <c r="AX230" s="13" t="s">
        <v>75</v>
      </c>
      <c r="AY230" s="244" t="s">
        <v>169</v>
      </c>
    </row>
    <row r="231" spans="1:51" s="14" customFormat="1" ht="12">
      <c r="A231" s="14"/>
      <c r="B231" s="245"/>
      <c r="C231" s="246"/>
      <c r="D231" s="235" t="s">
        <v>176</v>
      </c>
      <c r="E231" s="247" t="s">
        <v>1</v>
      </c>
      <c r="F231" s="248" t="s">
        <v>178</v>
      </c>
      <c r="G231" s="246"/>
      <c r="H231" s="249">
        <v>1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176</v>
      </c>
      <c r="AU231" s="255" t="s">
        <v>85</v>
      </c>
      <c r="AV231" s="14" t="s">
        <v>175</v>
      </c>
      <c r="AW231" s="14" t="s">
        <v>31</v>
      </c>
      <c r="AX231" s="14" t="s">
        <v>83</v>
      </c>
      <c r="AY231" s="255" t="s">
        <v>169</v>
      </c>
    </row>
    <row r="232" spans="1:65" s="2" customFormat="1" ht="16.5" customHeight="1">
      <c r="A232" s="38"/>
      <c r="B232" s="39"/>
      <c r="C232" s="219" t="s">
        <v>265</v>
      </c>
      <c r="D232" s="219" t="s">
        <v>171</v>
      </c>
      <c r="E232" s="220" t="s">
        <v>4953</v>
      </c>
      <c r="F232" s="221" t="s">
        <v>4949</v>
      </c>
      <c r="G232" s="222" t="s">
        <v>208</v>
      </c>
      <c r="H232" s="223">
        <v>1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175</v>
      </c>
      <c r="AT232" s="231" t="s">
        <v>171</v>
      </c>
      <c r="AU232" s="231" t="s">
        <v>85</v>
      </c>
      <c r="AY232" s="17" t="s">
        <v>169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175</v>
      </c>
      <c r="BM232" s="231" t="s">
        <v>640</v>
      </c>
    </row>
    <row r="233" spans="1:51" s="15" customFormat="1" ht="12">
      <c r="A233" s="15"/>
      <c r="B233" s="256"/>
      <c r="C233" s="257"/>
      <c r="D233" s="235" t="s">
        <v>176</v>
      </c>
      <c r="E233" s="258" t="s">
        <v>1</v>
      </c>
      <c r="F233" s="259" t="s">
        <v>4954</v>
      </c>
      <c r="G233" s="257"/>
      <c r="H233" s="258" t="s">
        <v>1</v>
      </c>
      <c r="I233" s="260"/>
      <c r="J233" s="257"/>
      <c r="K233" s="257"/>
      <c r="L233" s="261"/>
      <c r="M233" s="262"/>
      <c r="N233" s="263"/>
      <c r="O233" s="263"/>
      <c r="P233" s="263"/>
      <c r="Q233" s="263"/>
      <c r="R233" s="263"/>
      <c r="S233" s="263"/>
      <c r="T233" s="26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5" t="s">
        <v>176</v>
      </c>
      <c r="AU233" s="265" t="s">
        <v>85</v>
      </c>
      <c r="AV233" s="15" t="s">
        <v>83</v>
      </c>
      <c r="AW233" s="15" t="s">
        <v>31</v>
      </c>
      <c r="AX233" s="15" t="s">
        <v>75</v>
      </c>
      <c r="AY233" s="265" t="s">
        <v>169</v>
      </c>
    </row>
    <row r="234" spans="1:51" s="15" customFormat="1" ht="12">
      <c r="A234" s="15"/>
      <c r="B234" s="256"/>
      <c r="C234" s="257"/>
      <c r="D234" s="235" t="s">
        <v>176</v>
      </c>
      <c r="E234" s="258" t="s">
        <v>1</v>
      </c>
      <c r="F234" s="259" t="s">
        <v>4951</v>
      </c>
      <c r="G234" s="257"/>
      <c r="H234" s="258" t="s">
        <v>1</v>
      </c>
      <c r="I234" s="260"/>
      <c r="J234" s="257"/>
      <c r="K234" s="257"/>
      <c r="L234" s="261"/>
      <c r="M234" s="262"/>
      <c r="N234" s="263"/>
      <c r="O234" s="263"/>
      <c r="P234" s="263"/>
      <c r="Q234" s="263"/>
      <c r="R234" s="263"/>
      <c r="S234" s="263"/>
      <c r="T234" s="264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5" t="s">
        <v>176</v>
      </c>
      <c r="AU234" s="265" t="s">
        <v>85</v>
      </c>
      <c r="AV234" s="15" t="s">
        <v>83</v>
      </c>
      <c r="AW234" s="15" t="s">
        <v>31</v>
      </c>
      <c r="AX234" s="15" t="s">
        <v>75</v>
      </c>
      <c r="AY234" s="265" t="s">
        <v>169</v>
      </c>
    </row>
    <row r="235" spans="1:51" s="13" customFormat="1" ht="12">
      <c r="A235" s="13"/>
      <c r="B235" s="233"/>
      <c r="C235" s="234"/>
      <c r="D235" s="235" t="s">
        <v>176</v>
      </c>
      <c r="E235" s="236" t="s">
        <v>1</v>
      </c>
      <c r="F235" s="237" t="s">
        <v>4952</v>
      </c>
      <c r="G235" s="234"/>
      <c r="H235" s="238">
        <v>1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176</v>
      </c>
      <c r="AU235" s="244" t="s">
        <v>85</v>
      </c>
      <c r="AV235" s="13" t="s">
        <v>85</v>
      </c>
      <c r="AW235" s="13" t="s">
        <v>31</v>
      </c>
      <c r="AX235" s="13" t="s">
        <v>75</v>
      </c>
      <c r="AY235" s="244" t="s">
        <v>169</v>
      </c>
    </row>
    <row r="236" spans="1:51" s="14" customFormat="1" ht="12">
      <c r="A236" s="14"/>
      <c r="B236" s="245"/>
      <c r="C236" s="246"/>
      <c r="D236" s="235" t="s">
        <v>176</v>
      </c>
      <c r="E236" s="247" t="s">
        <v>1</v>
      </c>
      <c r="F236" s="248" t="s">
        <v>178</v>
      </c>
      <c r="G236" s="246"/>
      <c r="H236" s="249">
        <v>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176</v>
      </c>
      <c r="AU236" s="255" t="s">
        <v>85</v>
      </c>
      <c r="AV236" s="14" t="s">
        <v>175</v>
      </c>
      <c r="AW236" s="14" t="s">
        <v>31</v>
      </c>
      <c r="AX236" s="14" t="s">
        <v>83</v>
      </c>
      <c r="AY236" s="255" t="s">
        <v>169</v>
      </c>
    </row>
    <row r="237" spans="1:65" s="2" customFormat="1" ht="16.5" customHeight="1">
      <c r="A237" s="38"/>
      <c r="B237" s="39"/>
      <c r="C237" s="219" t="s">
        <v>642</v>
      </c>
      <c r="D237" s="219" t="s">
        <v>171</v>
      </c>
      <c r="E237" s="220" t="s">
        <v>4955</v>
      </c>
      <c r="F237" s="221" t="s">
        <v>4956</v>
      </c>
      <c r="G237" s="222" t="s">
        <v>208</v>
      </c>
      <c r="H237" s="223">
        <v>2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40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175</v>
      </c>
      <c r="AT237" s="231" t="s">
        <v>171</v>
      </c>
      <c r="AU237" s="231" t="s">
        <v>85</v>
      </c>
      <c r="AY237" s="17" t="s">
        <v>169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83</v>
      </c>
      <c r="BK237" s="232">
        <f>ROUND(I237*H237,2)</f>
        <v>0</v>
      </c>
      <c r="BL237" s="17" t="s">
        <v>175</v>
      </c>
      <c r="BM237" s="231" t="s">
        <v>645</v>
      </c>
    </row>
    <row r="238" spans="1:65" s="2" customFormat="1" ht="24.15" customHeight="1">
      <c r="A238" s="38"/>
      <c r="B238" s="39"/>
      <c r="C238" s="219" t="s">
        <v>269</v>
      </c>
      <c r="D238" s="219" t="s">
        <v>171</v>
      </c>
      <c r="E238" s="220" t="s">
        <v>4957</v>
      </c>
      <c r="F238" s="221" t="s">
        <v>4958</v>
      </c>
      <c r="G238" s="222" t="s">
        <v>208</v>
      </c>
      <c r="H238" s="223">
        <v>2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40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175</v>
      </c>
      <c r="AT238" s="231" t="s">
        <v>171</v>
      </c>
      <c r="AU238" s="231" t="s">
        <v>85</v>
      </c>
      <c r="AY238" s="17" t="s">
        <v>169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83</v>
      </c>
      <c r="BK238" s="232">
        <f>ROUND(I238*H238,2)</f>
        <v>0</v>
      </c>
      <c r="BL238" s="17" t="s">
        <v>175</v>
      </c>
      <c r="BM238" s="231" t="s">
        <v>655</v>
      </c>
    </row>
    <row r="239" spans="1:65" s="2" customFormat="1" ht="24.15" customHeight="1">
      <c r="A239" s="38"/>
      <c r="B239" s="39"/>
      <c r="C239" s="219" t="s">
        <v>657</v>
      </c>
      <c r="D239" s="219" t="s">
        <v>171</v>
      </c>
      <c r="E239" s="220" t="s">
        <v>4959</v>
      </c>
      <c r="F239" s="221" t="s">
        <v>4960</v>
      </c>
      <c r="G239" s="222" t="s">
        <v>199</v>
      </c>
      <c r="H239" s="223">
        <v>24.6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40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175</v>
      </c>
      <c r="AT239" s="231" t="s">
        <v>171</v>
      </c>
      <c r="AU239" s="231" t="s">
        <v>85</v>
      </c>
      <c r="AY239" s="17" t="s">
        <v>169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83</v>
      </c>
      <c r="BK239" s="232">
        <f>ROUND(I239*H239,2)</f>
        <v>0</v>
      </c>
      <c r="BL239" s="17" t="s">
        <v>175</v>
      </c>
      <c r="BM239" s="231" t="s">
        <v>660</v>
      </c>
    </row>
    <row r="240" spans="1:65" s="2" customFormat="1" ht="24.15" customHeight="1">
      <c r="A240" s="38"/>
      <c r="B240" s="39"/>
      <c r="C240" s="219" t="s">
        <v>275</v>
      </c>
      <c r="D240" s="219" t="s">
        <v>171</v>
      </c>
      <c r="E240" s="220" t="s">
        <v>4961</v>
      </c>
      <c r="F240" s="221" t="s">
        <v>4962</v>
      </c>
      <c r="G240" s="222" t="s">
        <v>208</v>
      </c>
      <c r="H240" s="223">
        <v>2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175</v>
      </c>
      <c r="AT240" s="231" t="s">
        <v>171</v>
      </c>
      <c r="AU240" s="231" t="s">
        <v>85</v>
      </c>
      <c r="AY240" s="17" t="s">
        <v>169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175</v>
      </c>
      <c r="BM240" s="231" t="s">
        <v>665</v>
      </c>
    </row>
    <row r="241" spans="1:65" s="2" customFormat="1" ht="24.15" customHeight="1">
      <c r="A241" s="38"/>
      <c r="B241" s="39"/>
      <c r="C241" s="219" t="s">
        <v>668</v>
      </c>
      <c r="D241" s="219" t="s">
        <v>171</v>
      </c>
      <c r="E241" s="220" t="s">
        <v>4963</v>
      </c>
      <c r="F241" s="221" t="s">
        <v>4964</v>
      </c>
      <c r="G241" s="222" t="s">
        <v>208</v>
      </c>
      <c r="H241" s="223">
        <v>2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175</v>
      </c>
      <c r="AT241" s="231" t="s">
        <v>171</v>
      </c>
      <c r="AU241" s="231" t="s">
        <v>85</v>
      </c>
      <c r="AY241" s="17" t="s">
        <v>169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175</v>
      </c>
      <c r="BM241" s="231" t="s">
        <v>671</v>
      </c>
    </row>
    <row r="242" spans="1:65" s="2" customFormat="1" ht="24.15" customHeight="1">
      <c r="A242" s="38"/>
      <c r="B242" s="39"/>
      <c r="C242" s="219" t="s">
        <v>279</v>
      </c>
      <c r="D242" s="219" t="s">
        <v>171</v>
      </c>
      <c r="E242" s="220" t="s">
        <v>4965</v>
      </c>
      <c r="F242" s="221" t="s">
        <v>4966</v>
      </c>
      <c r="G242" s="222" t="s">
        <v>208</v>
      </c>
      <c r="H242" s="223">
        <v>2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175</v>
      </c>
      <c r="AT242" s="231" t="s">
        <v>171</v>
      </c>
      <c r="AU242" s="231" t="s">
        <v>85</v>
      </c>
      <c r="AY242" s="17" t="s">
        <v>169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175</v>
      </c>
      <c r="BM242" s="231" t="s">
        <v>674</v>
      </c>
    </row>
    <row r="243" spans="1:63" s="12" customFormat="1" ht="22.8" customHeight="1">
      <c r="A243" s="12"/>
      <c r="B243" s="203"/>
      <c r="C243" s="204"/>
      <c r="D243" s="205" t="s">
        <v>74</v>
      </c>
      <c r="E243" s="217" t="s">
        <v>990</v>
      </c>
      <c r="F243" s="217" t="s">
        <v>991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P244</f>
        <v>0</v>
      </c>
      <c r="Q243" s="211"/>
      <c r="R243" s="212">
        <f>R244</f>
        <v>0</v>
      </c>
      <c r="S243" s="211"/>
      <c r="T243" s="21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83</v>
      </c>
      <c r="AT243" s="215" t="s">
        <v>74</v>
      </c>
      <c r="AU243" s="215" t="s">
        <v>83</v>
      </c>
      <c r="AY243" s="214" t="s">
        <v>169</v>
      </c>
      <c r="BK243" s="216">
        <f>BK244</f>
        <v>0</v>
      </c>
    </row>
    <row r="244" spans="1:65" s="2" customFormat="1" ht="24.15" customHeight="1">
      <c r="A244" s="38"/>
      <c r="B244" s="39"/>
      <c r="C244" s="219" t="s">
        <v>676</v>
      </c>
      <c r="D244" s="219" t="s">
        <v>171</v>
      </c>
      <c r="E244" s="220" t="s">
        <v>4649</v>
      </c>
      <c r="F244" s="221" t="s">
        <v>4650</v>
      </c>
      <c r="G244" s="222" t="s">
        <v>217</v>
      </c>
      <c r="H244" s="223">
        <v>3.21</v>
      </c>
      <c r="I244" s="224"/>
      <c r="J244" s="225">
        <f>ROUND(I244*H244,2)</f>
        <v>0</v>
      </c>
      <c r="K244" s="226"/>
      <c r="L244" s="44"/>
      <c r="M244" s="281" t="s">
        <v>1</v>
      </c>
      <c r="N244" s="282" t="s">
        <v>40</v>
      </c>
      <c r="O244" s="283"/>
      <c r="P244" s="284">
        <f>O244*H244</f>
        <v>0</v>
      </c>
      <c r="Q244" s="284">
        <v>0</v>
      </c>
      <c r="R244" s="284">
        <f>Q244*H244</f>
        <v>0</v>
      </c>
      <c r="S244" s="284">
        <v>0</v>
      </c>
      <c r="T244" s="28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175</v>
      </c>
      <c r="AT244" s="231" t="s">
        <v>171</v>
      </c>
      <c r="AU244" s="231" t="s">
        <v>85</v>
      </c>
      <c r="AY244" s="17" t="s">
        <v>169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175</v>
      </c>
      <c r="BM244" s="231" t="s">
        <v>679</v>
      </c>
    </row>
    <row r="245" spans="1:31" s="2" customFormat="1" ht="6.95" customHeight="1">
      <c r="A245" s="38"/>
      <c r="B245" s="66"/>
      <c r="C245" s="67"/>
      <c r="D245" s="67"/>
      <c r="E245" s="67"/>
      <c r="F245" s="67"/>
      <c r="G245" s="67"/>
      <c r="H245" s="67"/>
      <c r="I245" s="67"/>
      <c r="J245" s="67"/>
      <c r="K245" s="67"/>
      <c r="L245" s="44"/>
      <c r="M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</row>
  </sheetData>
  <sheetProtection password="CC35" sheet="1" objects="1" scenarios="1" formatColumns="0" formatRows="0" autoFilter="0"/>
  <autoFilter ref="C122:K24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4967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ROUND((SUM(BE119:BE150)),2)</f>
        <v>0</v>
      </c>
      <c r="G33" s="38"/>
      <c r="H33" s="38"/>
      <c r="I33" s="155">
        <v>0.21</v>
      </c>
      <c r="J33" s="154">
        <f>ROUND(((SUM(BE119:BE150))*I33),2)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ROUND((SUM(BF119:BF150)),2)</f>
        <v>0</v>
      </c>
      <c r="G34" s="38"/>
      <c r="H34" s="38"/>
      <c r="I34" s="155">
        <v>0.12</v>
      </c>
      <c r="J34" s="154">
        <f>ROUND(((SUM(BF119:BF150))*I34),2)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ROUND((SUM(BG119:BG150)),2)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ROUND((SUM(BH119:BH150)),2)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ROUND((SUM(BI119:BI150)),2)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600 - SO 600 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4968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4142</v>
      </c>
      <c r="E98" s="182"/>
      <c r="F98" s="182"/>
      <c r="G98" s="182"/>
      <c r="H98" s="182"/>
      <c r="I98" s="182"/>
      <c r="J98" s="183">
        <f>J148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 hidden="1">
      <c r="A99" s="10"/>
      <c r="B99" s="185"/>
      <c r="C99" s="186"/>
      <c r="D99" s="187" t="s">
        <v>4144</v>
      </c>
      <c r="E99" s="188"/>
      <c r="F99" s="188"/>
      <c r="G99" s="188"/>
      <c r="H99" s="188"/>
      <c r="I99" s="188"/>
      <c r="J99" s="189">
        <f>J149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154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Revitalizace sportovního areálu Lipky - II.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141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 xml:space="preserve">600 - SO 600  Veřejné osvětlení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Horažďovice</v>
      </c>
      <c r="G113" s="40"/>
      <c r="H113" s="40"/>
      <c r="I113" s="32" t="s">
        <v>22</v>
      </c>
      <c r="J113" s="79" t="str">
        <f>IF(J12="","",J12)</f>
        <v>12. 10. 2023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30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32</v>
      </c>
      <c r="J116" s="36" t="str">
        <f>E24</f>
        <v>Pavel Matoušek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155</v>
      </c>
      <c r="D118" s="194" t="s">
        <v>60</v>
      </c>
      <c r="E118" s="194" t="s">
        <v>56</v>
      </c>
      <c r="F118" s="194" t="s">
        <v>57</v>
      </c>
      <c r="G118" s="194" t="s">
        <v>156</v>
      </c>
      <c r="H118" s="194" t="s">
        <v>157</v>
      </c>
      <c r="I118" s="194" t="s">
        <v>158</v>
      </c>
      <c r="J118" s="195" t="s">
        <v>145</v>
      </c>
      <c r="K118" s="196" t="s">
        <v>159</v>
      </c>
      <c r="L118" s="197"/>
      <c r="M118" s="100" t="s">
        <v>1</v>
      </c>
      <c r="N118" s="101" t="s">
        <v>39</v>
      </c>
      <c r="O118" s="101" t="s">
        <v>160</v>
      </c>
      <c r="P118" s="101" t="s">
        <v>161</v>
      </c>
      <c r="Q118" s="101" t="s">
        <v>162</v>
      </c>
      <c r="R118" s="101" t="s">
        <v>163</v>
      </c>
      <c r="S118" s="101" t="s">
        <v>164</v>
      </c>
      <c r="T118" s="102" t="s">
        <v>165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166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P120+P148</f>
        <v>0</v>
      </c>
      <c r="Q119" s="104"/>
      <c r="R119" s="200">
        <f>R120+R148</f>
        <v>0</v>
      </c>
      <c r="S119" s="104"/>
      <c r="T119" s="201">
        <f>T120+T148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147</v>
      </c>
      <c r="BK119" s="202">
        <f>BK120+BK148</f>
        <v>0</v>
      </c>
    </row>
    <row r="120" spans="1:63" s="12" customFormat="1" ht="25.9" customHeight="1">
      <c r="A120" s="12"/>
      <c r="B120" s="203"/>
      <c r="C120" s="204"/>
      <c r="D120" s="205" t="s">
        <v>74</v>
      </c>
      <c r="E120" s="206" t="s">
        <v>4969</v>
      </c>
      <c r="F120" s="206" t="s">
        <v>1211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SUM(P121:P147)</f>
        <v>0</v>
      </c>
      <c r="Q120" s="211"/>
      <c r="R120" s="212">
        <f>SUM(R121:R147)</f>
        <v>0</v>
      </c>
      <c r="S120" s="211"/>
      <c r="T120" s="213">
        <f>SUM(T121:T147)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181</v>
      </c>
      <c r="AT120" s="215" t="s">
        <v>74</v>
      </c>
      <c r="AU120" s="215" t="s">
        <v>75</v>
      </c>
      <c r="AY120" s="214" t="s">
        <v>169</v>
      </c>
      <c r="BK120" s="216">
        <f>SUM(BK121:BK147)</f>
        <v>0</v>
      </c>
    </row>
    <row r="121" spans="1:65" s="2" customFormat="1" ht="16.5" customHeight="1">
      <c r="A121" s="38"/>
      <c r="B121" s="39"/>
      <c r="C121" s="219" t="s">
        <v>1125</v>
      </c>
      <c r="D121" s="219" t="s">
        <v>171</v>
      </c>
      <c r="E121" s="220" t="s">
        <v>4970</v>
      </c>
      <c r="F121" s="221" t="s">
        <v>4971</v>
      </c>
      <c r="G121" s="222" t="s">
        <v>413</v>
      </c>
      <c r="H121" s="223">
        <v>6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175</v>
      </c>
      <c r="AT121" s="231" t="s">
        <v>171</v>
      </c>
      <c r="AU121" s="231" t="s">
        <v>83</v>
      </c>
      <c r="AY121" s="17" t="s">
        <v>169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175</v>
      </c>
      <c r="BM121" s="231" t="s">
        <v>4972</v>
      </c>
    </row>
    <row r="122" spans="1:65" s="2" customFormat="1" ht="16.5" customHeight="1">
      <c r="A122" s="38"/>
      <c r="B122" s="39"/>
      <c r="C122" s="219" t="s">
        <v>804</v>
      </c>
      <c r="D122" s="219" t="s">
        <v>171</v>
      </c>
      <c r="E122" s="220" t="s">
        <v>4973</v>
      </c>
      <c r="F122" s="221" t="s">
        <v>4974</v>
      </c>
      <c r="G122" s="222" t="s">
        <v>413</v>
      </c>
      <c r="H122" s="223">
        <v>25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175</v>
      </c>
      <c r="AT122" s="231" t="s">
        <v>171</v>
      </c>
      <c r="AU122" s="231" t="s">
        <v>83</v>
      </c>
      <c r="AY122" s="17" t="s">
        <v>169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175</v>
      </c>
      <c r="BM122" s="231" t="s">
        <v>4975</v>
      </c>
    </row>
    <row r="123" spans="1:65" s="2" customFormat="1" ht="16.5" customHeight="1">
      <c r="A123" s="38"/>
      <c r="B123" s="39"/>
      <c r="C123" s="219" t="s">
        <v>809</v>
      </c>
      <c r="D123" s="219" t="s">
        <v>171</v>
      </c>
      <c r="E123" s="220" t="s">
        <v>4976</v>
      </c>
      <c r="F123" s="221" t="s">
        <v>4977</v>
      </c>
      <c r="G123" s="222" t="s">
        <v>413</v>
      </c>
      <c r="H123" s="223">
        <v>23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175</v>
      </c>
      <c r="AT123" s="231" t="s">
        <v>171</v>
      </c>
      <c r="AU123" s="231" t="s">
        <v>83</v>
      </c>
      <c r="AY123" s="17" t="s">
        <v>169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83</v>
      </c>
      <c r="BK123" s="232">
        <f>ROUND(I123*H123,2)</f>
        <v>0</v>
      </c>
      <c r="BL123" s="17" t="s">
        <v>175</v>
      </c>
      <c r="BM123" s="231" t="s">
        <v>4978</v>
      </c>
    </row>
    <row r="124" spans="1:65" s="2" customFormat="1" ht="16.5" customHeight="1">
      <c r="A124" s="38"/>
      <c r="B124" s="39"/>
      <c r="C124" s="219" t="s">
        <v>1132</v>
      </c>
      <c r="D124" s="219" t="s">
        <v>171</v>
      </c>
      <c r="E124" s="220" t="s">
        <v>4979</v>
      </c>
      <c r="F124" s="221" t="s">
        <v>4980</v>
      </c>
      <c r="G124" s="222" t="s">
        <v>413</v>
      </c>
      <c r="H124" s="223">
        <v>2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175</v>
      </c>
      <c r="AT124" s="231" t="s">
        <v>171</v>
      </c>
      <c r="AU124" s="231" t="s">
        <v>83</v>
      </c>
      <c r="AY124" s="17" t="s">
        <v>169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175</v>
      </c>
      <c r="BM124" s="231" t="s">
        <v>4981</v>
      </c>
    </row>
    <row r="125" spans="1:65" s="2" customFormat="1" ht="16.5" customHeight="1">
      <c r="A125" s="38"/>
      <c r="B125" s="39"/>
      <c r="C125" s="219" t="s">
        <v>1114</v>
      </c>
      <c r="D125" s="219" t="s">
        <v>171</v>
      </c>
      <c r="E125" s="220" t="s">
        <v>4982</v>
      </c>
      <c r="F125" s="221" t="s">
        <v>4983</v>
      </c>
      <c r="G125" s="222" t="s">
        <v>413</v>
      </c>
      <c r="H125" s="223">
        <v>31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83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4984</v>
      </c>
    </row>
    <row r="126" spans="1:65" s="2" customFormat="1" ht="21.75" customHeight="1">
      <c r="A126" s="38"/>
      <c r="B126" s="39"/>
      <c r="C126" s="219" t="s">
        <v>743</v>
      </c>
      <c r="D126" s="219" t="s">
        <v>171</v>
      </c>
      <c r="E126" s="220" t="s">
        <v>1574</v>
      </c>
      <c r="F126" s="221" t="s">
        <v>1575</v>
      </c>
      <c r="G126" s="222" t="s">
        <v>199</v>
      </c>
      <c r="H126" s="223">
        <v>300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83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4985</v>
      </c>
    </row>
    <row r="127" spans="1:65" s="2" customFormat="1" ht="16.5" customHeight="1">
      <c r="A127" s="38"/>
      <c r="B127" s="39"/>
      <c r="C127" s="219" t="s">
        <v>213</v>
      </c>
      <c r="D127" s="219" t="s">
        <v>171</v>
      </c>
      <c r="E127" s="220" t="s">
        <v>1698</v>
      </c>
      <c r="F127" s="221" t="s">
        <v>1699</v>
      </c>
      <c r="G127" s="222" t="s">
        <v>199</v>
      </c>
      <c r="H127" s="223">
        <v>270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83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4986</v>
      </c>
    </row>
    <row r="128" spans="1:65" s="2" customFormat="1" ht="16.5" customHeight="1">
      <c r="A128" s="38"/>
      <c r="B128" s="39"/>
      <c r="C128" s="219" t="s">
        <v>1140</v>
      </c>
      <c r="D128" s="219" t="s">
        <v>171</v>
      </c>
      <c r="E128" s="220" t="s">
        <v>4987</v>
      </c>
      <c r="F128" s="221" t="s">
        <v>4988</v>
      </c>
      <c r="G128" s="222" t="s">
        <v>413</v>
      </c>
      <c r="H128" s="223">
        <v>6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83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4989</v>
      </c>
    </row>
    <row r="129" spans="1:65" s="2" customFormat="1" ht="16.5" customHeight="1">
      <c r="A129" s="38"/>
      <c r="B129" s="39"/>
      <c r="C129" s="219" t="s">
        <v>814</v>
      </c>
      <c r="D129" s="219" t="s">
        <v>171</v>
      </c>
      <c r="E129" s="220" t="s">
        <v>4990</v>
      </c>
      <c r="F129" s="221" t="s">
        <v>4991</v>
      </c>
      <c r="G129" s="222" t="s">
        <v>413</v>
      </c>
      <c r="H129" s="223">
        <v>27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83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4992</v>
      </c>
    </row>
    <row r="130" spans="1:65" s="2" customFormat="1" ht="16.5" customHeight="1">
      <c r="A130" s="38"/>
      <c r="B130" s="39"/>
      <c r="C130" s="219" t="s">
        <v>2873</v>
      </c>
      <c r="D130" s="219" t="s">
        <v>171</v>
      </c>
      <c r="E130" s="220" t="s">
        <v>4993</v>
      </c>
      <c r="F130" s="221" t="s">
        <v>4994</v>
      </c>
      <c r="G130" s="222" t="s">
        <v>413</v>
      </c>
      <c r="H130" s="223">
        <v>31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83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4995</v>
      </c>
    </row>
    <row r="131" spans="1:65" s="2" customFormat="1" ht="21.75" customHeight="1">
      <c r="A131" s="38"/>
      <c r="B131" s="39"/>
      <c r="C131" s="219" t="s">
        <v>2880</v>
      </c>
      <c r="D131" s="219" t="s">
        <v>171</v>
      </c>
      <c r="E131" s="220" t="s">
        <v>4996</v>
      </c>
      <c r="F131" s="221" t="s">
        <v>4997</v>
      </c>
      <c r="G131" s="222" t="s">
        <v>413</v>
      </c>
      <c r="H131" s="223">
        <v>31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83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4998</v>
      </c>
    </row>
    <row r="132" spans="1:65" s="2" customFormat="1" ht="16.5" customHeight="1">
      <c r="A132" s="38"/>
      <c r="B132" s="39"/>
      <c r="C132" s="219" t="s">
        <v>2898</v>
      </c>
      <c r="D132" s="219" t="s">
        <v>171</v>
      </c>
      <c r="E132" s="220" t="s">
        <v>1867</v>
      </c>
      <c r="F132" s="221" t="s">
        <v>1868</v>
      </c>
      <c r="G132" s="222" t="s">
        <v>199</v>
      </c>
      <c r="H132" s="223">
        <v>270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83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4999</v>
      </c>
    </row>
    <row r="133" spans="1:65" s="2" customFormat="1" ht="16.5" customHeight="1">
      <c r="A133" s="38"/>
      <c r="B133" s="39"/>
      <c r="C133" s="219" t="s">
        <v>113</v>
      </c>
      <c r="D133" s="219" t="s">
        <v>171</v>
      </c>
      <c r="E133" s="220" t="s">
        <v>1875</v>
      </c>
      <c r="F133" s="221" t="s">
        <v>1876</v>
      </c>
      <c r="G133" s="222" t="s">
        <v>199</v>
      </c>
      <c r="H133" s="223">
        <v>270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175</v>
      </c>
      <c r="AT133" s="231" t="s">
        <v>171</v>
      </c>
      <c r="AU133" s="231" t="s">
        <v>83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5000</v>
      </c>
    </row>
    <row r="134" spans="1:65" s="2" customFormat="1" ht="16.5" customHeight="1">
      <c r="A134" s="38"/>
      <c r="B134" s="39"/>
      <c r="C134" s="219" t="s">
        <v>2920</v>
      </c>
      <c r="D134" s="219" t="s">
        <v>171</v>
      </c>
      <c r="E134" s="220" t="s">
        <v>1883</v>
      </c>
      <c r="F134" s="221" t="s">
        <v>1884</v>
      </c>
      <c r="G134" s="222" t="s">
        <v>199</v>
      </c>
      <c r="H134" s="223">
        <v>280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83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5001</v>
      </c>
    </row>
    <row r="135" spans="1:65" s="2" customFormat="1" ht="16.5" customHeight="1">
      <c r="A135" s="38"/>
      <c r="B135" s="39"/>
      <c r="C135" s="219" t="s">
        <v>1015</v>
      </c>
      <c r="D135" s="219" t="s">
        <v>171</v>
      </c>
      <c r="E135" s="220" t="s">
        <v>1889</v>
      </c>
      <c r="F135" s="221" t="s">
        <v>1890</v>
      </c>
      <c r="G135" s="222" t="s">
        <v>199</v>
      </c>
      <c r="H135" s="223">
        <v>270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83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5002</v>
      </c>
    </row>
    <row r="136" spans="1:65" s="2" customFormat="1" ht="16.5" customHeight="1">
      <c r="A136" s="38"/>
      <c r="B136" s="39"/>
      <c r="C136" s="219" t="s">
        <v>2940</v>
      </c>
      <c r="D136" s="219" t="s">
        <v>171</v>
      </c>
      <c r="E136" s="220" t="s">
        <v>1897</v>
      </c>
      <c r="F136" s="221" t="s">
        <v>1898</v>
      </c>
      <c r="G136" s="222" t="s">
        <v>234</v>
      </c>
      <c r="H136" s="223">
        <v>270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83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5003</v>
      </c>
    </row>
    <row r="137" spans="1:65" s="2" customFormat="1" ht="16.5" customHeight="1">
      <c r="A137" s="38"/>
      <c r="B137" s="39"/>
      <c r="C137" s="269" t="s">
        <v>1273</v>
      </c>
      <c r="D137" s="269" t="s">
        <v>811</v>
      </c>
      <c r="E137" s="270" t="s">
        <v>2238</v>
      </c>
      <c r="F137" s="271" t="s">
        <v>2239</v>
      </c>
      <c r="G137" s="272" t="s">
        <v>811</v>
      </c>
      <c r="H137" s="273">
        <v>300</v>
      </c>
      <c r="I137" s="274"/>
      <c r="J137" s="275">
        <f>ROUND(I137*H137,2)</f>
        <v>0</v>
      </c>
      <c r="K137" s="276"/>
      <c r="L137" s="277"/>
      <c r="M137" s="278" t="s">
        <v>1</v>
      </c>
      <c r="N137" s="279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190</v>
      </c>
      <c r="AT137" s="231" t="s">
        <v>811</v>
      </c>
      <c r="AU137" s="231" t="s">
        <v>83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5004</v>
      </c>
    </row>
    <row r="138" spans="1:65" s="2" customFormat="1" ht="37.8" customHeight="1">
      <c r="A138" s="38"/>
      <c r="B138" s="39"/>
      <c r="C138" s="269" t="s">
        <v>1311</v>
      </c>
      <c r="D138" s="269" t="s">
        <v>811</v>
      </c>
      <c r="E138" s="270" t="s">
        <v>5005</v>
      </c>
      <c r="F138" s="271" t="s">
        <v>5006</v>
      </c>
      <c r="G138" s="272" t="s">
        <v>1913</v>
      </c>
      <c r="H138" s="273">
        <v>27</v>
      </c>
      <c r="I138" s="274"/>
      <c r="J138" s="275">
        <f>ROUND(I138*H138,2)</f>
        <v>0</v>
      </c>
      <c r="K138" s="276"/>
      <c r="L138" s="277"/>
      <c r="M138" s="278" t="s">
        <v>1</v>
      </c>
      <c r="N138" s="279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190</v>
      </c>
      <c r="AT138" s="231" t="s">
        <v>811</v>
      </c>
      <c r="AU138" s="231" t="s">
        <v>83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5007</v>
      </c>
    </row>
    <row r="139" spans="1:65" s="2" customFormat="1" ht="24.15" customHeight="1">
      <c r="A139" s="38"/>
      <c r="B139" s="39"/>
      <c r="C139" s="269" t="s">
        <v>1337</v>
      </c>
      <c r="D139" s="269" t="s">
        <v>811</v>
      </c>
      <c r="E139" s="270" t="s">
        <v>5008</v>
      </c>
      <c r="F139" s="271" t="s">
        <v>5009</v>
      </c>
      <c r="G139" s="272" t="s">
        <v>1913</v>
      </c>
      <c r="H139" s="273">
        <v>6</v>
      </c>
      <c r="I139" s="274"/>
      <c r="J139" s="275">
        <f>ROUND(I139*H139,2)</f>
        <v>0</v>
      </c>
      <c r="K139" s="276"/>
      <c r="L139" s="277"/>
      <c r="M139" s="278" t="s">
        <v>1</v>
      </c>
      <c r="N139" s="279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190</v>
      </c>
      <c r="AT139" s="231" t="s">
        <v>811</v>
      </c>
      <c r="AU139" s="231" t="s">
        <v>83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5010</v>
      </c>
    </row>
    <row r="140" spans="1:65" s="2" customFormat="1" ht="16.5" customHeight="1">
      <c r="A140" s="38"/>
      <c r="B140" s="39"/>
      <c r="C140" s="269" t="s">
        <v>1341</v>
      </c>
      <c r="D140" s="269" t="s">
        <v>811</v>
      </c>
      <c r="E140" s="270" t="s">
        <v>5011</v>
      </c>
      <c r="F140" s="271" t="s">
        <v>5012</v>
      </c>
      <c r="G140" s="272" t="s">
        <v>1913</v>
      </c>
      <c r="H140" s="273">
        <v>34</v>
      </c>
      <c r="I140" s="274"/>
      <c r="J140" s="275">
        <f>ROUND(I140*H140,2)</f>
        <v>0</v>
      </c>
      <c r="K140" s="276"/>
      <c r="L140" s="277"/>
      <c r="M140" s="278" t="s">
        <v>1</v>
      </c>
      <c r="N140" s="279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190</v>
      </c>
      <c r="AT140" s="231" t="s">
        <v>811</v>
      </c>
      <c r="AU140" s="231" t="s">
        <v>83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5013</v>
      </c>
    </row>
    <row r="141" spans="1:65" s="2" customFormat="1" ht="16.5" customHeight="1">
      <c r="A141" s="38"/>
      <c r="B141" s="39"/>
      <c r="C141" s="269" t="s">
        <v>1659</v>
      </c>
      <c r="D141" s="269" t="s">
        <v>811</v>
      </c>
      <c r="E141" s="270" t="s">
        <v>5014</v>
      </c>
      <c r="F141" s="271" t="s">
        <v>5015</v>
      </c>
      <c r="G141" s="272" t="s">
        <v>1913</v>
      </c>
      <c r="H141" s="273">
        <v>6</v>
      </c>
      <c r="I141" s="274"/>
      <c r="J141" s="275">
        <f>ROUND(I141*H141,2)</f>
        <v>0</v>
      </c>
      <c r="K141" s="276"/>
      <c r="L141" s="277"/>
      <c r="M141" s="278" t="s">
        <v>1</v>
      </c>
      <c r="N141" s="279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190</v>
      </c>
      <c r="AT141" s="231" t="s">
        <v>811</v>
      </c>
      <c r="AU141" s="231" t="s">
        <v>83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5016</v>
      </c>
    </row>
    <row r="142" spans="1:65" s="2" customFormat="1" ht="16.5" customHeight="1">
      <c r="A142" s="38"/>
      <c r="B142" s="39"/>
      <c r="C142" s="269" t="s">
        <v>1677</v>
      </c>
      <c r="D142" s="269" t="s">
        <v>811</v>
      </c>
      <c r="E142" s="270" t="s">
        <v>5017</v>
      </c>
      <c r="F142" s="271" t="s">
        <v>5018</v>
      </c>
      <c r="G142" s="272" t="s">
        <v>1913</v>
      </c>
      <c r="H142" s="273">
        <v>25</v>
      </c>
      <c r="I142" s="274"/>
      <c r="J142" s="275">
        <f>ROUND(I142*H142,2)</f>
        <v>0</v>
      </c>
      <c r="K142" s="276"/>
      <c r="L142" s="277"/>
      <c r="M142" s="278" t="s">
        <v>1</v>
      </c>
      <c r="N142" s="279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190</v>
      </c>
      <c r="AT142" s="231" t="s">
        <v>811</v>
      </c>
      <c r="AU142" s="231" t="s">
        <v>83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5019</v>
      </c>
    </row>
    <row r="143" spans="1:65" s="2" customFormat="1" ht="16.5" customHeight="1">
      <c r="A143" s="38"/>
      <c r="B143" s="39"/>
      <c r="C143" s="269" t="s">
        <v>1669</v>
      </c>
      <c r="D143" s="269" t="s">
        <v>811</v>
      </c>
      <c r="E143" s="270" t="s">
        <v>5020</v>
      </c>
      <c r="F143" s="271" t="s">
        <v>5021</v>
      </c>
      <c r="G143" s="272" t="s">
        <v>1913</v>
      </c>
      <c r="H143" s="273">
        <v>31</v>
      </c>
      <c r="I143" s="274"/>
      <c r="J143" s="275">
        <f>ROUND(I143*H143,2)</f>
        <v>0</v>
      </c>
      <c r="K143" s="276"/>
      <c r="L143" s="277"/>
      <c r="M143" s="278" t="s">
        <v>1</v>
      </c>
      <c r="N143" s="279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190</v>
      </c>
      <c r="AT143" s="231" t="s">
        <v>811</v>
      </c>
      <c r="AU143" s="231" t="s">
        <v>83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5022</v>
      </c>
    </row>
    <row r="144" spans="1:65" s="2" customFormat="1" ht="16.5" customHeight="1">
      <c r="A144" s="38"/>
      <c r="B144" s="39"/>
      <c r="C144" s="269" t="s">
        <v>1663</v>
      </c>
      <c r="D144" s="269" t="s">
        <v>811</v>
      </c>
      <c r="E144" s="270" t="s">
        <v>5023</v>
      </c>
      <c r="F144" s="271" t="s">
        <v>5024</v>
      </c>
      <c r="G144" s="272" t="s">
        <v>1913</v>
      </c>
      <c r="H144" s="273">
        <v>23</v>
      </c>
      <c r="I144" s="274"/>
      <c r="J144" s="275">
        <f>ROUND(I144*H144,2)</f>
        <v>0</v>
      </c>
      <c r="K144" s="276"/>
      <c r="L144" s="277"/>
      <c r="M144" s="278" t="s">
        <v>1</v>
      </c>
      <c r="N144" s="279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190</v>
      </c>
      <c r="AT144" s="231" t="s">
        <v>811</v>
      </c>
      <c r="AU144" s="231" t="s">
        <v>83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5025</v>
      </c>
    </row>
    <row r="145" spans="1:65" s="2" customFormat="1" ht="16.5" customHeight="1">
      <c r="A145" s="38"/>
      <c r="B145" s="39"/>
      <c r="C145" s="269" t="s">
        <v>1667</v>
      </c>
      <c r="D145" s="269" t="s">
        <v>811</v>
      </c>
      <c r="E145" s="270" t="s">
        <v>5026</v>
      </c>
      <c r="F145" s="271" t="s">
        <v>5027</v>
      </c>
      <c r="G145" s="272" t="s">
        <v>1913</v>
      </c>
      <c r="H145" s="273">
        <v>2</v>
      </c>
      <c r="I145" s="274"/>
      <c r="J145" s="275">
        <f>ROUND(I145*H145,2)</f>
        <v>0</v>
      </c>
      <c r="K145" s="276"/>
      <c r="L145" s="277"/>
      <c r="M145" s="278" t="s">
        <v>1</v>
      </c>
      <c r="N145" s="279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190</v>
      </c>
      <c r="AT145" s="231" t="s">
        <v>811</v>
      </c>
      <c r="AU145" s="231" t="s">
        <v>83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5028</v>
      </c>
    </row>
    <row r="146" spans="1:65" s="2" customFormat="1" ht="16.5" customHeight="1">
      <c r="A146" s="38"/>
      <c r="B146" s="39"/>
      <c r="C146" s="269" t="s">
        <v>1413</v>
      </c>
      <c r="D146" s="269" t="s">
        <v>811</v>
      </c>
      <c r="E146" s="270" t="s">
        <v>2637</v>
      </c>
      <c r="F146" s="271" t="s">
        <v>2638</v>
      </c>
      <c r="G146" s="272" t="s">
        <v>811</v>
      </c>
      <c r="H146" s="273">
        <v>280</v>
      </c>
      <c r="I146" s="274"/>
      <c r="J146" s="275">
        <f>ROUND(I146*H146,2)</f>
        <v>0</v>
      </c>
      <c r="K146" s="276"/>
      <c r="L146" s="277"/>
      <c r="M146" s="278" t="s">
        <v>1</v>
      </c>
      <c r="N146" s="279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190</v>
      </c>
      <c r="AT146" s="231" t="s">
        <v>811</v>
      </c>
      <c r="AU146" s="231" t="s">
        <v>83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5029</v>
      </c>
    </row>
    <row r="147" spans="1:65" s="2" customFormat="1" ht="24.15" customHeight="1">
      <c r="A147" s="38"/>
      <c r="B147" s="39"/>
      <c r="C147" s="269" t="s">
        <v>1685</v>
      </c>
      <c r="D147" s="269" t="s">
        <v>811</v>
      </c>
      <c r="E147" s="270" t="s">
        <v>2663</v>
      </c>
      <c r="F147" s="271" t="s">
        <v>2664</v>
      </c>
      <c r="G147" s="272" t="s">
        <v>811</v>
      </c>
      <c r="H147" s="273">
        <v>270</v>
      </c>
      <c r="I147" s="274"/>
      <c r="J147" s="275">
        <f>ROUND(I147*H147,2)</f>
        <v>0</v>
      </c>
      <c r="K147" s="276"/>
      <c r="L147" s="277"/>
      <c r="M147" s="278" t="s">
        <v>1</v>
      </c>
      <c r="N147" s="279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190</v>
      </c>
      <c r="AT147" s="231" t="s">
        <v>811</v>
      </c>
      <c r="AU147" s="231" t="s">
        <v>83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5030</v>
      </c>
    </row>
    <row r="148" spans="1:63" s="12" customFormat="1" ht="25.9" customHeight="1">
      <c r="A148" s="12"/>
      <c r="B148" s="203"/>
      <c r="C148" s="204"/>
      <c r="D148" s="205" t="s">
        <v>74</v>
      </c>
      <c r="E148" s="206" t="s">
        <v>4436</v>
      </c>
      <c r="F148" s="206" t="s">
        <v>4437</v>
      </c>
      <c r="G148" s="204"/>
      <c r="H148" s="204"/>
      <c r="I148" s="207"/>
      <c r="J148" s="208">
        <f>BK148</f>
        <v>0</v>
      </c>
      <c r="K148" s="204"/>
      <c r="L148" s="209"/>
      <c r="M148" s="210"/>
      <c r="N148" s="211"/>
      <c r="O148" s="211"/>
      <c r="P148" s="212">
        <f>P149</f>
        <v>0</v>
      </c>
      <c r="Q148" s="211"/>
      <c r="R148" s="212">
        <f>R149</f>
        <v>0</v>
      </c>
      <c r="S148" s="211"/>
      <c r="T148" s="21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192</v>
      </c>
      <c r="AT148" s="215" t="s">
        <v>74</v>
      </c>
      <c r="AU148" s="215" t="s">
        <v>75</v>
      </c>
      <c r="AY148" s="214" t="s">
        <v>169</v>
      </c>
      <c r="BK148" s="216">
        <f>BK149</f>
        <v>0</v>
      </c>
    </row>
    <row r="149" spans="1:63" s="12" customFormat="1" ht="22.8" customHeight="1">
      <c r="A149" s="12"/>
      <c r="B149" s="203"/>
      <c r="C149" s="204"/>
      <c r="D149" s="205" t="s">
        <v>74</v>
      </c>
      <c r="E149" s="217" t="s">
        <v>4442</v>
      </c>
      <c r="F149" s="217" t="s">
        <v>4443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P150</f>
        <v>0</v>
      </c>
      <c r="Q149" s="211"/>
      <c r="R149" s="212">
        <f>R150</f>
        <v>0</v>
      </c>
      <c r="S149" s="211"/>
      <c r="T149" s="213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192</v>
      </c>
      <c r="AT149" s="215" t="s">
        <v>74</v>
      </c>
      <c r="AU149" s="215" t="s">
        <v>83</v>
      </c>
      <c r="AY149" s="214" t="s">
        <v>169</v>
      </c>
      <c r="BK149" s="216">
        <f>BK150</f>
        <v>0</v>
      </c>
    </row>
    <row r="150" spans="1:65" s="2" customFormat="1" ht="55.5" customHeight="1">
      <c r="A150" s="38"/>
      <c r="B150" s="39"/>
      <c r="C150" s="219" t="s">
        <v>2949</v>
      </c>
      <c r="D150" s="219" t="s">
        <v>171</v>
      </c>
      <c r="E150" s="220" t="s">
        <v>4444</v>
      </c>
      <c r="F150" s="221" t="s">
        <v>5031</v>
      </c>
      <c r="G150" s="222" t="s">
        <v>2713</v>
      </c>
      <c r="H150" s="223">
        <v>1</v>
      </c>
      <c r="I150" s="224"/>
      <c r="J150" s="225">
        <f>ROUND(I150*H150,2)</f>
        <v>0</v>
      </c>
      <c r="K150" s="226"/>
      <c r="L150" s="44"/>
      <c r="M150" s="281" t="s">
        <v>1</v>
      </c>
      <c r="N150" s="282" t="s">
        <v>40</v>
      </c>
      <c r="O150" s="283"/>
      <c r="P150" s="284">
        <f>O150*H150</f>
        <v>0</v>
      </c>
      <c r="Q150" s="284">
        <v>0</v>
      </c>
      <c r="R150" s="284">
        <f>Q150*H150</f>
        <v>0</v>
      </c>
      <c r="S150" s="284">
        <v>0</v>
      </c>
      <c r="T150" s="28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4446</v>
      </c>
      <c r="AT150" s="231" t="s">
        <v>171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4446</v>
      </c>
      <c r="BM150" s="231" t="s">
        <v>5032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18:K15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142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ROUND((SUM(BE122:BE247)),2)</f>
        <v>0</v>
      </c>
      <c r="G33" s="38"/>
      <c r="H33" s="38"/>
      <c r="I33" s="155">
        <v>0.21</v>
      </c>
      <c r="J33" s="154">
        <f>ROUND(((SUM(BE122:BE247))*I33),2)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ROUND((SUM(BF122:BF247)),2)</f>
        <v>0</v>
      </c>
      <c r="G34" s="38"/>
      <c r="H34" s="38"/>
      <c r="I34" s="155">
        <v>0.12</v>
      </c>
      <c r="J34" s="154">
        <f>ROUND(((SUM(BF122:BF247))*I34),2)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ROUND((SUM(BG122:BG247)),2)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ROUND((SUM(BH122:BH247)),2)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ROUND((SUM(BI122:BI247)),2)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010 - SO 100.1  Demolice - šatny, vstup, ELM pilíř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150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151</v>
      </c>
      <c r="E100" s="188"/>
      <c r="F100" s="188"/>
      <c r="G100" s="188"/>
      <c r="H100" s="188"/>
      <c r="I100" s="188"/>
      <c r="J100" s="189">
        <f>J211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 hidden="1">
      <c r="A101" s="9"/>
      <c r="B101" s="179"/>
      <c r="C101" s="180"/>
      <c r="D101" s="181" t="s">
        <v>152</v>
      </c>
      <c r="E101" s="182"/>
      <c r="F101" s="182"/>
      <c r="G101" s="182"/>
      <c r="H101" s="182"/>
      <c r="I101" s="182"/>
      <c r="J101" s="183">
        <f>J243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 hidden="1">
      <c r="A102" s="10"/>
      <c r="B102" s="185"/>
      <c r="C102" s="186"/>
      <c r="D102" s="187" t="s">
        <v>153</v>
      </c>
      <c r="E102" s="188"/>
      <c r="F102" s="188"/>
      <c r="G102" s="188"/>
      <c r="H102" s="188"/>
      <c r="I102" s="188"/>
      <c r="J102" s="189">
        <f>J244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154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Revitalizace sportovního areálu Lipky - II. etapa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 xml:space="preserve">010 - SO 100.1  Demolice - šatny, vstup, ELM pilíř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Horažďovice</v>
      </c>
      <c r="G116" s="40"/>
      <c r="H116" s="40"/>
      <c r="I116" s="32" t="s">
        <v>22</v>
      </c>
      <c r="J116" s="79" t="str">
        <f>IF(J12="","",J12)</f>
        <v>12. 10. 2023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32</v>
      </c>
      <c r="J119" s="36" t="str">
        <f>E24</f>
        <v>Pavel Matoušek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155</v>
      </c>
      <c r="D121" s="194" t="s">
        <v>60</v>
      </c>
      <c r="E121" s="194" t="s">
        <v>56</v>
      </c>
      <c r="F121" s="194" t="s">
        <v>57</v>
      </c>
      <c r="G121" s="194" t="s">
        <v>156</v>
      </c>
      <c r="H121" s="194" t="s">
        <v>157</v>
      </c>
      <c r="I121" s="194" t="s">
        <v>158</v>
      </c>
      <c r="J121" s="195" t="s">
        <v>145</v>
      </c>
      <c r="K121" s="196" t="s">
        <v>159</v>
      </c>
      <c r="L121" s="197"/>
      <c r="M121" s="100" t="s">
        <v>1</v>
      </c>
      <c r="N121" s="101" t="s">
        <v>39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P123+P243</f>
        <v>0</v>
      </c>
      <c r="Q122" s="104"/>
      <c r="R122" s="200">
        <f>R123+R243</f>
        <v>0</v>
      </c>
      <c r="S122" s="104"/>
      <c r="T122" s="201">
        <f>T123+T243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74</v>
      </c>
      <c r="AU122" s="17" t="s">
        <v>147</v>
      </c>
      <c r="BK122" s="202">
        <f>BK123+BK243</f>
        <v>0</v>
      </c>
    </row>
    <row r="123" spans="1:63" s="12" customFormat="1" ht="25.9" customHeight="1">
      <c r="A123" s="12"/>
      <c r="B123" s="203"/>
      <c r="C123" s="204"/>
      <c r="D123" s="205" t="s">
        <v>74</v>
      </c>
      <c r="E123" s="206" t="s">
        <v>167</v>
      </c>
      <c r="F123" s="206" t="s">
        <v>168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P124+P134+P211</f>
        <v>0</v>
      </c>
      <c r="Q123" s="211"/>
      <c r="R123" s="212">
        <f>R124+R134+R211</f>
        <v>0</v>
      </c>
      <c r="S123" s="211"/>
      <c r="T123" s="213">
        <f>T124+T134+T211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83</v>
      </c>
      <c r="AT123" s="215" t="s">
        <v>74</v>
      </c>
      <c r="AU123" s="215" t="s">
        <v>75</v>
      </c>
      <c r="AY123" s="214" t="s">
        <v>169</v>
      </c>
      <c r="BK123" s="216">
        <f>BK124+BK134+BK211</f>
        <v>0</v>
      </c>
    </row>
    <row r="124" spans="1:63" s="12" customFormat="1" ht="22.8" customHeight="1">
      <c r="A124" s="12"/>
      <c r="B124" s="203"/>
      <c r="C124" s="204"/>
      <c r="D124" s="205" t="s">
        <v>74</v>
      </c>
      <c r="E124" s="217" t="s">
        <v>83</v>
      </c>
      <c r="F124" s="217" t="s">
        <v>170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83</v>
      </c>
      <c r="AY124" s="214" t="s">
        <v>169</v>
      </c>
      <c r="BK124" s="216">
        <f>SUM(BK125:BK133)</f>
        <v>0</v>
      </c>
    </row>
    <row r="125" spans="1:65" s="2" customFormat="1" ht="37.8" customHeight="1">
      <c r="A125" s="38"/>
      <c r="B125" s="39"/>
      <c r="C125" s="219" t="s">
        <v>83</v>
      </c>
      <c r="D125" s="219" t="s">
        <v>171</v>
      </c>
      <c r="E125" s="220" t="s">
        <v>172</v>
      </c>
      <c r="F125" s="221" t="s">
        <v>173</v>
      </c>
      <c r="G125" s="222" t="s">
        <v>174</v>
      </c>
      <c r="H125" s="223">
        <v>53.042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85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85</v>
      </c>
    </row>
    <row r="126" spans="1:51" s="13" customFormat="1" ht="12">
      <c r="A126" s="13"/>
      <c r="B126" s="233"/>
      <c r="C126" s="234"/>
      <c r="D126" s="235" t="s">
        <v>176</v>
      </c>
      <c r="E126" s="236" t="s">
        <v>1</v>
      </c>
      <c r="F126" s="237" t="s">
        <v>177</v>
      </c>
      <c r="G126" s="234"/>
      <c r="H126" s="238">
        <v>53.042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176</v>
      </c>
      <c r="AU126" s="244" t="s">
        <v>85</v>
      </c>
      <c r="AV126" s="13" t="s">
        <v>85</v>
      </c>
      <c r="AW126" s="13" t="s">
        <v>31</v>
      </c>
      <c r="AX126" s="13" t="s">
        <v>75</v>
      </c>
      <c r="AY126" s="244" t="s">
        <v>169</v>
      </c>
    </row>
    <row r="127" spans="1:51" s="14" customFormat="1" ht="12">
      <c r="A127" s="14"/>
      <c r="B127" s="245"/>
      <c r="C127" s="246"/>
      <c r="D127" s="235" t="s">
        <v>176</v>
      </c>
      <c r="E127" s="247" t="s">
        <v>1</v>
      </c>
      <c r="F127" s="248" t="s">
        <v>178</v>
      </c>
      <c r="G127" s="246"/>
      <c r="H127" s="249">
        <v>53.042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176</v>
      </c>
      <c r="AU127" s="255" t="s">
        <v>85</v>
      </c>
      <c r="AV127" s="14" t="s">
        <v>175</v>
      </c>
      <c r="AW127" s="14" t="s">
        <v>31</v>
      </c>
      <c r="AX127" s="14" t="s">
        <v>83</v>
      </c>
      <c r="AY127" s="255" t="s">
        <v>169</v>
      </c>
    </row>
    <row r="128" spans="1:65" s="2" customFormat="1" ht="24.15" customHeight="1">
      <c r="A128" s="38"/>
      <c r="B128" s="39"/>
      <c r="C128" s="219" t="s">
        <v>85</v>
      </c>
      <c r="D128" s="219" t="s">
        <v>171</v>
      </c>
      <c r="E128" s="220" t="s">
        <v>179</v>
      </c>
      <c r="F128" s="221" t="s">
        <v>180</v>
      </c>
      <c r="G128" s="222" t="s">
        <v>174</v>
      </c>
      <c r="H128" s="223">
        <v>53.042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85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175</v>
      </c>
    </row>
    <row r="129" spans="1:51" s="13" customFormat="1" ht="12">
      <c r="A129" s="13"/>
      <c r="B129" s="233"/>
      <c r="C129" s="234"/>
      <c r="D129" s="235" t="s">
        <v>176</v>
      </c>
      <c r="E129" s="236" t="s">
        <v>1</v>
      </c>
      <c r="F129" s="237" t="s">
        <v>177</v>
      </c>
      <c r="G129" s="234"/>
      <c r="H129" s="238">
        <v>53.042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176</v>
      </c>
      <c r="AU129" s="244" t="s">
        <v>85</v>
      </c>
      <c r="AV129" s="13" t="s">
        <v>85</v>
      </c>
      <c r="AW129" s="13" t="s">
        <v>31</v>
      </c>
      <c r="AX129" s="13" t="s">
        <v>75</v>
      </c>
      <c r="AY129" s="244" t="s">
        <v>169</v>
      </c>
    </row>
    <row r="130" spans="1:51" s="14" customFormat="1" ht="12">
      <c r="A130" s="14"/>
      <c r="B130" s="245"/>
      <c r="C130" s="246"/>
      <c r="D130" s="235" t="s">
        <v>176</v>
      </c>
      <c r="E130" s="247" t="s">
        <v>1</v>
      </c>
      <c r="F130" s="248" t="s">
        <v>178</v>
      </c>
      <c r="G130" s="246"/>
      <c r="H130" s="249">
        <v>53.042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176</v>
      </c>
      <c r="AU130" s="255" t="s">
        <v>85</v>
      </c>
      <c r="AV130" s="14" t="s">
        <v>175</v>
      </c>
      <c r="AW130" s="14" t="s">
        <v>31</v>
      </c>
      <c r="AX130" s="14" t="s">
        <v>83</v>
      </c>
      <c r="AY130" s="255" t="s">
        <v>169</v>
      </c>
    </row>
    <row r="131" spans="1:65" s="2" customFormat="1" ht="24.15" customHeight="1">
      <c r="A131" s="38"/>
      <c r="B131" s="39"/>
      <c r="C131" s="219" t="s">
        <v>181</v>
      </c>
      <c r="D131" s="219" t="s">
        <v>171</v>
      </c>
      <c r="E131" s="220" t="s">
        <v>182</v>
      </c>
      <c r="F131" s="221" t="s">
        <v>183</v>
      </c>
      <c r="G131" s="222" t="s">
        <v>174</v>
      </c>
      <c r="H131" s="223">
        <v>53.042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85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184</v>
      </c>
    </row>
    <row r="132" spans="1:51" s="13" customFormat="1" ht="12">
      <c r="A132" s="13"/>
      <c r="B132" s="233"/>
      <c r="C132" s="234"/>
      <c r="D132" s="235" t="s">
        <v>176</v>
      </c>
      <c r="E132" s="236" t="s">
        <v>1</v>
      </c>
      <c r="F132" s="237" t="s">
        <v>185</v>
      </c>
      <c r="G132" s="234"/>
      <c r="H132" s="238">
        <v>53.042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176</v>
      </c>
      <c r="AU132" s="244" t="s">
        <v>85</v>
      </c>
      <c r="AV132" s="13" t="s">
        <v>85</v>
      </c>
      <c r="AW132" s="13" t="s">
        <v>31</v>
      </c>
      <c r="AX132" s="13" t="s">
        <v>75</v>
      </c>
      <c r="AY132" s="244" t="s">
        <v>169</v>
      </c>
    </row>
    <row r="133" spans="1:51" s="14" customFormat="1" ht="12">
      <c r="A133" s="14"/>
      <c r="B133" s="245"/>
      <c r="C133" s="246"/>
      <c r="D133" s="235" t="s">
        <v>176</v>
      </c>
      <c r="E133" s="247" t="s">
        <v>1</v>
      </c>
      <c r="F133" s="248" t="s">
        <v>178</v>
      </c>
      <c r="G133" s="246"/>
      <c r="H133" s="249">
        <v>53.042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176</v>
      </c>
      <c r="AU133" s="255" t="s">
        <v>85</v>
      </c>
      <c r="AV133" s="14" t="s">
        <v>175</v>
      </c>
      <c r="AW133" s="14" t="s">
        <v>31</v>
      </c>
      <c r="AX133" s="14" t="s">
        <v>83</v>
      </c>
      <c r="AY133" s="255" t="s">
        <v>169</v>
      </c>
    </row>
    <row r="134" spans="1:63" s="12" customFormat="1" ht="22.8" customHeight="1">
      <c r="A134" s="12"/>
      <c r="B134" s="203"/>
      <c r="C134" s="204"/>
      <c r="D134" s="205" t="s">
        <v>74</v>
      </c>
      <c r="E134" s="217" t="s">
        <v>186</v>
      </c>
      <c r="F134" s="217" t="s">
        <v>187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SUM(P135:P210)</f>
        <v>0</v>
      </c>
      <c r="Q134" s="211"/>
      <c r="R134" s="212">
        <f>SUM(R135:R210)</f>
        <v>0</v>
      </c>
      <c r="S134" s="211"/>
      <c r="T134" s="213">
        <f>SUM(T135:T210)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83</v>
      </c>
      <c r="AT134" s="215" t="s">
        <v>74</v>
      </c>
      <c r="AU134" s="215" t="s">
        <v>83</v>
      </c>
      <c r="AY134" s="214" t="s">
        <v>169</v>
      </c>
      <c r="BK134" s="216">
        <f>SUM(BK135:BK210)</f>
        <v>0</v>
      </c>
    </row>
    <row r="135" spans="1:65" s="2" customFormat="1" ht="24.15" customHeight="1">
      <c r="A135" s="38"/>
      <c r="B135" s="39"/>
      <c r="C135" s="219" t="s">
        <v>175</v>
      </c>
      <c r="D135" s="219" t="s">
        <v>171</v>
      </c>
      <c r="E135" s="220" t="s">
        <v>188</v>
      </c>
      <c r="F135" s="221" t="s">
        <v>189</v>
      </c>
      <c r="G135" s="222" t="s">
        <v>174</v>
      </c>
      <c r="H135" s="223">
        <v>13.552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85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190</v>
      </c>
    </row>
    <row r="136" spans="1:51" s="13" customFormat="1" ht="12">
      <c r="A136" s="13"/>
      <c r="B136" s="233"/>
      <c r="C136" s="234"/>
      <c r="D136" s="235" t="s">
        <v>176</v>
      </c>
      <c r="E136" s="236" t="s">
        <v>1</v>
      </c>
      <c r="F136" s="237" t="s">
        <v>191</v>
      </c>
      <c r="G136" s="234"/>
      <c r="H136" s="238">
        <v>13.552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176</v>
      </c>
      <c r="AU136" s="244" t="s">
        <v>85</v>
      </c>
      <c r="AV136" s="13" t="s">
        <v>85</v>
      </c>
      <c r="AW136" s="13" t="s">
        <v>31</v>
      </c>
      <c r="AX136" s="13" t="s">
        <v>75</v>
      </c>
      <c r="AY136" s="244" t="s">
        <v>169</v>
      </c>
    </row>
    <row r="137" spans="1:51" s="14" customFormat="1" ht="12">
      <c r="A137" s="14"/>
      <c r="B137" s="245"/>
      <c r="C137" s="246"/>
      <c r="D137" s="235" t="s">
        <v>176</v>
      </c>
      <c r="E137" s="247" t="s">
        <v>1</v>
      </c>
      <c r="F137" s="248" t="s">
        <v>178</v>
      </c>
      <c r="G137" s="246"/>
      <c r="H137" s="249">
        <v>13.552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176</v>
      </c>
      <c r="AU137" s="255" t="s">
        <v>85</v>
      </c>
      <c r="AV137" s="14" t="s">
        <v>175</v>
      </c>
      <c r="AW137" s="14" t="s">
        <v>31</v>
      </c>
      <c r="AX137" s="14" t="s">
        <v>83</v>
      </c>
      <c r="AY137" s="255" t="s">
        <v>169</v>
      </c>
    </row>
    <row r="138" spans="1:65" s="2" customFormat="1" ht="24.15" customHeight="1">
      <c r="A138" s="38"/>
      <c r="B138" s="39"/>
      <c r="C138" s="219" t="s">
        <v>192</v>
      </c>
      <c r="D138" s="219" t="s">
        <v>171</v>
      </c>
      <c r="E138" s="220" t="s">
        <v>193</v>
      </c>
      <c r="F138" s="221" t="s">
        <v>194</v>
      </c>
      <c r="G138" s="222" t="s">
        <v>174</v>
      </c>
      <c r="H138" s="223">
        <v>0.486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195</v>
      </c>
    </row>
    <row r="139" spans="1:51" s="13" customFormat="1" ht="12">
      <c r="A139" s="13"/>
      <c r="B139" s="233"/>
      <c r="C139" s="234"/>
      <c r="D139" s="235" t="s">
        <v>176</v>
      </c>
      <c r="E139" s="236" t="s">
        <v>1</v>
      </c>
      <c r="F139" s="237" t="s">
        <v>196</v>
      </c>
      <c r="G139" s="234"/>
      <c r="H139" s="238">
        <v>0.486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176</v>
      </c>
      <c r="AU139" s="244" t="s">
        <v>85</v>
      </c>
      <c r="AV139" s="13" t="s">
        <v>85</v>
      </c>
      <c r="AW139" s="13" t="s">
        <v>31</v>
      </c>
      <c r="AX139" s="13" t="s">
        <v>75</v>
      </c>
      <c r="AY139" s="244" t="s">
        <v>169</v>
      </c>
    </row>
    <row r="140" spans="1:51" s="14" customFormat="1" ht="12">
      <c r="A140" s="14"/>
      <c r="B140" s="245"/>
      <c r="C140" s="246"/>
      <c r="D140" s="235" t="s">
        <v>176</v>
      </c>
      <c r="E140" s="247" t="s">
        <v>1</v>
      </c>
      <c r="F140" s="248" t="s">
        <v>178</v>
      </c>
      <c r="G140" s="246"/>
      <c r="H140" s="249">
        <v>0.486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176</v>
      </c>
      <c r="AU140" s="255" t="s">
        <v>85</v>
      </c>
      <c r="AV140" s="14" t="s">
        <v>175</v>
      </c>
      <c r="AW140" s="14" t="s">
        <v>31</v>
      </c>
      <c r="AX140" s="14" t="s">
        <v>83</v>
      </c>
      <c r="AY140" s="255" t="s">
        <v>169</v>
      </c>
    </row>
    <row r="141" spans="1:65" s="2" customFormat="1" ht="16.5" customHeight="1">
      <c r="A141" s="38"/>
      <c r="B141" s="39"/>
      <c r="C141" s="219" t="s">
        <v>184</v>
      </c>
      <c r="D141" s="219" t="s">
        <v>171</v>
      </c>
      <c r="E141" s="220" t="s">
        <v>197</v>
      </c>
      <c r="F141" s="221" t="s">
        <v>198</v>
      </c>
      <c r="G141" s="222" t="s">
        <v>199</v>
      </c>
      <c r="H141" s="223">
        <v>3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175</v>
      </c>
      <c r="AT141" s="231" t="s">
        <v>171</v>
      </c>
      <c r="AU141" s="231" t="s">
        <v>85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8</v>
      </c>
    </row>
    <row r="142" spans="1:51" s="13" customFormat="1" ht="12">
      <c r="A142" s="13"/>
      <c r="B142" s="233"/>
      <c r="C142" s="234"/>
      <c r="D142" s="235" t="s">
        <v>176</v>
      </c>
      <c r="E142" s="236" t="s">
        <v>1</v>
      </c>
      <c r="F142" s="237" t="s">
        <v>200</v>
      </c>
      <c r="G142" s="234"/>
      <c r="H142" s="238">
        <v>3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176</v>
      </c>
      <c r="AU142" s="244" t="s">
        <v>85</v>
      </c>
      <c r="AV142" s="13" t="s">
        <v>85</v>
      </c>
      <c r="AW142" s="13" t="s">
        <v>31</v>
      </c>
      <c r="AX142" s="13" t="s">
        <v>75</v>
      </c>
      <c r="AY142" s="244" t="s">
        <v>169</v>
      </c>
    </row>
    <row r="143" spans="1:51" s="14" customFormat="1" ht="12">
      <c r="A143" s="14"/>
      <c r="B143" s="245"/>
      <c r="C143" s="246"/>
      <c r="D143" s="235" t="s">
        <v>176</v>
      </c>
      <c r="E143" s="247" t="s">
        <v>1</v>
      </c>
      <c r="F143" s="248" t="s">
        <v>178</v>
      </c>
      <c r="G143" s="246"/>
      <c r="H143" s="249">
        <v>3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176</v>
      </c>
      <c r="AU143" s="255" t="s">
        <v>85</v>
      </c>
      <c r="AV143" s="14" t="s">
        <v>175</v>
      </c>
      <c r="AW143" s="14" t="s">
        <v>31</v>
      </c>
      <c r="AX143" s="14" t="s">
        <v>83</v>
      </c>
      <c r="AY143" s="255" t="s">
        <v>169</v>
      </c>
    </row>
    <row r="144" spans="1:65" s="2" customFormat="1" ht="24.15" customHeight="1">
      <c r="A144" s="38"/>
      <c r="B144" s="39"/>
      <c r="C144" s="219" t="s">
        <v>201</v>
      </c>
      <c r="D144" s="219" t="s">
        <v>171</v>
      </c>
      <c r="E144" s="220" t="s">
        <v>202</v>
      </c>
      <c r="F144" s="221" t="s">
        <v>203</v>
      </c>
      <c r="G144" s="222" t="s">
        <v>199</v>
      </c>
      <c r="H144" s="223">
        <v>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85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204</v>
      </c>
    </row>
    <row r="145" spans="1:51" s="13" customFormat="1" ht="12">
      <c r="A145" s="13"/>
      <c r="B145" s="233"/>
      <c r="C145" s="234"/>
      <c r="D145" s="235" t="s">
        <v>176</v>
      </c>
      <c r="E145" s="236" t="s">
        <v>1</v>
      </c>
      <c r="F145" s="237" t="s">
        <v>205</v>
      </c>
      <c r="G145" s="234"/>
      <c r="H145" s="238">
        <v>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176</v>
      </c>
      <c r="AU145" s="244" t="s">
        <v>85</v>
      </c>
      <c r="AV145" s="13" t="s">
        <v>85</v>
      </c>
      <c r="AW145" s="13" t="s">
        <v>31</v>
      </c>
      <c r="AX145" s="13" t="s">
        <v>75</v>
      </c>
      <c r="AY145" s="244" t="s">
        <v>169</v>
      </c>
    </row>
    <row r="146" spans="1:51" s="14" customFormat="1" ht="12">
      <c r="A146" s="14"/>
      <c r="B146" s="245"/>
      <c r="C146" s="246"/>
      <c r="D146" s="235" t="s">
        <v>176</v>
      </c>
      <c r="E146" s="247" t="s">
        <v>1</v>
      </c>
      <c r="F146" s="248" t="s">
        <v>178</v>
      </c>
      <c r="G146" s="246"/>
      <c r="H146" s="249">
        <v>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176</v>
      </c>
      <c r="AU146" s="255" t="s">
        <v>85</v>
      </c>
      <c r="AV146" s="14" t="s">
        <v>175</v>
      </c>
      <c r="AW146" s="14" t="s">
        <v>31</v>
      </c>
      <c r="AX146" s="14" t="s">
        <v>83</v>
      </c>
      <c r="AY146" s="255" t="s">
        <v>169</v>
      </c>
    </row>
    <row r="147" spans="1:65" s="2" customFormat="1" ht="24.15" customHeight="1">
      <c r="A147" s="38"/>
      <c r="B147" s="39"/>
      <c r="C147" s="219" t="s">
        <v>190</v>
      </c>
      <c r="D147" s="219" t="s">
        <v>171</v>
      </c>
      <c r="E147" s="220" t="s">
        <v>206</v>
      </c>
      <c r="F147" s="221" t="s">
        <v>207</v>
      </c>
      <c r="G147" s="222" t="s">
        <v>208</v>
      </c>
      <c r="H147" s="223">
        <v>35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175</v>
      </c>
      <c r="AT147" s="231" t="s">
        <v>171</v>
      </c>
      <c r="AU147" s="231" t="s">
        <v>85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209</v>
      </c>
    </row>
    <row r="148" spans="1:51" s="13" customFormat="1" ht="12">
      <c r="A148" s="13"/>
      <c r="B148" s="233"/>
      <c r="C148" s="234"/>
      <c r="D148" s="235" t="s">
        <v>176</v>
      </c>
      <c r="E148" s="236" t="s">
        <v>1</v>
      </c>
      <c r="F148" s="237" t="s">
        <v>210</v>
      </c>
      <c r="G148" s="234"/>
      <c r="H148" s="238">
        <v>35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169</v>
      </c>
    </row>
    <row r="149" spans="1:51" s="14" customFormat="1" ht="12">
      <c r="A149" s="14"/>
      <c r="B149" s="245"/>
      <c r="C149" s="246"/>
      <c r="D149" s="235" t="s">
        <v>176</v>
      </c>
      <c r="E149" s="247" t="s">
        <v>1</v>
      </c>
      <c r="F149" s="248" t="s">
        <v>178</v>
      </c>
      <c r="G149" s="246"/>
      <c r="H149" s="249">
        <v>35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176</v>
      </c>
      <c r="AU149" s="255" t="s">
        <v>85</v>
      </c>
      <c r="AV149" s="14" t="s">
        <v>175</v>
      </c>
      <c r="AW149" s="14" t="s">
        <v>31</v>
      </c>
      <c r="AX149" s="14" t="s">
        <v>83</v>
      </c>
      <c r="AY149" s="255" t="s">
        <v>169</v>
      </c>
    </row>
    <row r="150" spans="1:65" s="2" customFormat="1" ht="24.15" customHeight="1">
      <c r="A150" s="38"/>
      <c r="B150" s="39"/>
      <c r="C150" s="219" t="s">
        <v>186</v>
      </c>
      <c r="D150" s="219" t="s">
        <v>171</v>
      </c>
      <c r="E150" s="220" t="s">
        <v>211</v>
      </c>
      <c r="F150" s="221" t="s">
        <v>212</v>
      </c>
      <c r="G150" s="222" t="s">
        <v>208</v>
      </c>
      <c r="H150" s="223">
        <v>6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213</v>
      </c>
    </row>
    <row r="151" spans="1:51" s="13" customFormat="1" ht="12">
      <c r="A151" s="13"/>
      <c r="B151" s="233"/>
      <c r="C151" s="234"/>
      <c r="D151" s="235" t="s">
        <v>176</v>
      </c>
      <c r="E151" s="236" t="s">
        <v>1</v>
      </c>
      <c r="F151" s="237" t="s">
        <v>214</v>
      </c>
      <c r="G151" s="234"/>
      <c r="H151" s="238">
        <v>6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176</v>
      </c>
      <c r="AU151" s="244" t="s">
        <v>85</v>
      </c>
      <c r="AV151" s="13" t="s">
        <v>85</v>
      </c>
      <c r="AW151" s="13" t="s">
        <v>31</v>
      </c>
      <c r="AX151" s="13" t="s">
        <v>75</v>
      </c>
      <c r="AY151" s="244" t="s">
        <v>169</v>
      </c>
    </row>
    <row r="152" spans="1:51" s="14" customFormat="1" ht="12">
      <c r="A152" s="14"/>
      <c r="B152" s="245"/>
      <c r="C152" s="246"/>
      <c r="D152" s="235" t="s">
        <v>176</v>
      </c>
      <c r="E152" s="247" t="s">
        <v>1</v>
      </c>
      <c r="F152" s="248" t="s">
        <v>178</v>
      </c>
      <c r="G152" s="246"/>
      <c r="H152" s="249">
        <v>6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176</v>
      </c>
      <c r="AU152" s="255" t="s">
        <v>85</v>
      </c>
      <c r="AV152" s="14" t="s">
        <v>175</v>
      </c>
      <c r="AW152" s="14" t="s">
        <v>31</v>
      </c>
      <c r="AX152" s="14" t="s">
        <v>83</v>
      </c>
      <c r="AY152" s="255" t="s">
        <v>169</v>
      </c>
    </row>
    <row r="153" spans="1:65" s="2" customFormat="1" ht="24.15" customHeight="1">
      <c r="A153" s="38"/>
      <c r="B153" s="39"/>
      <c r="C153" s="219" t="s">
        <v>195</v>
      </c>
      <c r="D153" s="219" t="s">
        <v>171</v>
      </c>
      <c r="E153" s="220" t="s">
        <v>215</v>
      </c>
      <c r="F153" s="221" t="s">
        <v>216</v>
      </c>
      <c r="G153" s="222" t="s">
        <v>217</v>
      </c>
      <c r="H153" s="223">
        <v>0.38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85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218</v>
      </c>
    </row>
    <row r="154" spans="1:51" s="15" customFormat="1" ht="12">
      <c r="A154" s="15"/>
      <c r="B154" s="256"/>
      <c r="C154" s="257"/>
      <c r="D154" s="235" t="s">
        <v>176</v>
      </c>
      <c r="E154" s="258" t="s">
        <v>1</v>
      </c>
      <c r="F154" s="259" t="s">
        <v>219</v>
      </c>
      <c r="G154" s="257"/>
      <c r="H154" s="258" t="s">
        <v>1</v>
      </c>
      <c r="I154" s="260"/>
      <c r="J154" s="257"/>
      <c r="K154" s="257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176</v>
      </c>
      <c r="AU154" s="265" t="s">
        <v>85</v>
      </c>
      <c r="AV154" s="15" t="s">
        <v>83</v>
      </c>
      <c r="AW154" s="15" t="s">
        <v>31</v>
      </c>
      <c r="AX154" s="15" t="s">
        <v>75</v>
      </c>
      <c r="AY154" s="265" t="s">
        <v>169</v>
      </c>
    </row>
    <row r="155" spans="1:51" s="13" customFormat="1" ht="12">
      <c r="A155" s="13"/>
      <c r="B155" s="233"/>
      <c r="C155" s="234"/>
      <c r="D155" s="235" t="s">
        <v>176</v>
      </c>
      <c r="E155" s="236" t="s">
        <v>1</v>
      </c>
      <c r="F155" s="237" t="s">
        <v>220</v>
      </c>
      <c r="G155" s="234"/>
      <c r="H155" s="238">
        <v>0.38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176</v>
      </c>
      <c r="AU155" s="244" t="s">
        <v>85</v>
      </c>
      <c r="AV155" s="13" t="s">
        <v>85</v>
      </c>
      <c r="AW155" s="13" t="s">
        <v>31</v>
      </c>
      <c r="AX155" s="13" t="s">
        <v>75</v>
      </c>
      <c r="AY155" s="244" t="s">
        <v>169</v>
      </c>
    </row>
    <row r="156" spans="1:51" s="14" customFormat="1" ht="12">
      <c r="A156" s="14"/>
      <c r="B156" s="245"/>
      <c r="C156" s="246"/>
      <c r="D156" s="235" t="s">
        <v>176</v>
      </c>
      <c r="E156" s="247" t="s">
        <v>1</v>
      </c>
      <c r="F156" s="248" t="s">
        <v>178</v>
      </c>
      <c r="G156" s="246"/>
      <c r="H156" s="249">
        <v>0.38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176</v>
      </c>
      <c r="AU156" s="255" t="s">
        <v>85</v>
      </c>
      <c r="AV156" s="14" t="s">
        <v>175</v>
      </c>
      <c r="AW156" s="14" t="s">
        <v>31</v>
      </c>
      <c r="AX156" s="14" t="s">
        <v>83</v>
      </c>
      <c r="AY156" s="255" t="s">
        <v>169</v>
      </c>
    </row>
    <row r="157" spans="1:65" s="2" customFormat="1" ht="24.15" customHeight="1">
      <c r="A157" s="38"/>
      <c r="B157" s="39"/>
      <c r="C157" s="219" t="s">
        <v>221</v>
      </c>
      <c r="D157" s="219" t="s">
        <v>171</v>
      </c>
      <c r="E157" s="220" t="s">
        <v>222</v>
      </c>
      <c r="F157" s="221" t="s">
        <v>223</v>
      </c>
      <c r="G157" s="222" t="s">
        <v>217</v>
      </c>
      <c r="H157" s="223">
        <v>1.399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175</v>
      </c>
      <c r="AT157" s="231" t="s">
        <v>171</v>
      </c>
      <c r="AU157" s="231" t="s">
        <v>85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175</v>
      </c>
      <c r="BM157" s="231" t="s">
        <v>224</v>
      </c>
    </row>
    <row r="158" spans="1:51" s="15" customFormat="1" ht="12">
      <c r="A158" s="15"/>
      <c r="B158" s="256"/>
      <c r="C158" s="257"/>
      <c r="D158" s="235" t="s">
        <v>176</v>
      </c>
      <c r="E158" s="258" t="s">
        <v>1</v>
      </c>
      <c r="F158" s="259" t="s">
        <v>219</v>
      </c>
      <c r="G158" s="257"/>
      <c r="H158" s="258" t="s">
        <v>1</v>
      </c>
      <c r="I158" s="260"/>
      <c r="J158" s="257"/>
      <c r="K158" s="257"/>
      <c r="L158" s="261"/>
      <c r="M158" s="262"/>
      <c r="N158" s="263"/>
      <c r="O158" s="263"/>
      <c r="P158" s="263"/>
      <c r="Q158" s="263"/>
      <c r="R158" s="263"/>
      <c r="S158" s="263"/>
      <c r="T158" s="26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5" t="s">
        <v>176</v>
      </c>
      <c r="AU158" s="265" t="s">
        <v>85</v>
      </c>
      <c r="AV158" s="15" t="s">
        <v>83</v>
      </c>
      <c r="AW158" s="15" t="s">
        <v>31</v>
      </c>
      <c r="AX158" s="15" t="s">
        <v>75</v>
      </c>
      <c r="AY158" s="265" t="s">
        <v>169</v>
      </c>
    </row>
    <row r="159" spans="1:51" s="13" customFormat="1" ht="12">
      <c r="A159" s="13"/>
      <c r="B159" s="233"/>
      <c r="C159" s="234"/>
      <c r="D159" s="235" t="s">
        <v>176</v>
      </c>
      <c r="E159" s="236" t="s">
        <v>1</v>
      </c>
      <c r="F159" s="237" t="s">
        <v>225</v>
      </c>
      <c r="G159" s="234"/>
      <c r="H159" s="238">
        <v>0.6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176</v>
      </c>
      <c r="AU159" s="244" t="s">
        <v>85</v>
      </c>
      <c r="AV159" s="13" t="s">
        <v>85</v>
      </c>
      <c r="AW159" s="13" t="s">
        <v>31</v>
      </c>
      <c r="AX159" s="13" t="s">
        <v>75</v>
      </c>
      <c r="AY159" s="244" t="s">
        <v>169</v>
      </c>
    </row>
    <row r="160" spans="1:51" s="13" customFormat="1" ht="12">
      <c r="A160" s="13"/>
      <c r="B160" s="233"/>
      <c r="C160" s="234"/>
      <c r="D160" s="235" t="s">
        <v>176</v>
      </c>
      <c r="E160" s="236" t="s">
        <v>1</v>
      </c>
      <c r="F160" s="237" t="s">
        <v>226</v>
      </c>
      <c r="G160" s="234"/>
      <c r="H160" s="238">
        <v>0.414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176</v>
      </c>
      <c r="AU160" s="244" t="s">
        <v>85</v>
      </c>
      <c r="AV160" s="13" t="s">
        <v>85</v>
      </c>
      <c r="AW160" s="13" t="s">
        <v>31</v>
      </c>
      <c r="AX160" s="13" t="s">
        <v>75</v>
      </c>
      <c r="AY160" s="244" t="s">
        <v>169</v>
      </c>
    </row>
    <row r="161" spans="1:51" s="13" customFormat="1" ht="12">
      <c r="A161" s="13"/>
      <c r="B161" s="233"/>
      <c r="C161" s="234"/>
      <c r="D161" s="235" t="s">
        <v>176</v>
      </c>
      <c r="E161" s="236" t="s">
        <v>1</v>
      </c>
      <c r="F161" s="237" t="s">
        <v>227</v>
      </c>
      <c r="G161" s="234"/>
      <c r="H161" s="238">
        <v>0.385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85</v>
      </c>
      <c r="AV161" s="13" t="s">
        <v>85</v>
      </c>
      <c r="AW161" s="13" t="s">
        <v>31</v>
      </c>
      <c r="AX161" s="13" t="s">
        <v>75</v>
      </c>
      <c r="AY161" s="244" t="s">
        <v>169</v>
      </c>
    </row>
    <row r="162" spans="1:51" s="14" customFormat="1" ht="12">
      <c r="A162" s="14"/>
      <c r="B162" s="245"/>
      <c r="C162" s="246"/>
      <c r="D162" s="235" t="s">
        <v>176</v>
      </c>
      <c r="E162" s="247" t="s">
        <v>1</v>
      </c>
      <c r="F162" s="248" t="s">
        <v>178</v>
      </c>
      <c r="G162" s="246"/>
      <c r="H162" s="249">
        <v>1.399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176</v>
      </c>
      <c r="AU162" s="255" t="s">
        <v>85</v>
      </c>
      <c r="AV162" s="14" t="s">
        <v>175</v>
      </c>
      <c r="AW162" s="14" t="s">
        <v>31</v>
      </c>
      <c r="AX162" s="14" t="s">
        <v>83</v>
      </c>
      <c r="AY162" s="255" t="s">
        <v>169</v>
      </c>
    </row>
    <row r="163" spans="1:65" s="2" customFormat="1" ht="24.15" customHeight="1">
      <c r="A163" s="38"/>
      <c r="B163" s="39"/>
      <c r="C163" s="219" t="s">
        <v>8</v>
      </c>
      <c r="D163" s="219" t="s">
        <v>171</v>
      </c>
      <c r="E163" s="220" t="s">
        <v>228</v>
      </c>
      <c r="F163" s="221" t="s">
        <v>229</v>
      </c>
      <c r="G163" s="222" t="s">
        <v>208</v>
      </c>
      <c r="H163" s="223">
        <v>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85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230</v>
      </c>
    </row>
    <row r="164" spans="1:65" s="2" customFormat="1" ht="24.15" customHeight="1">
      <c r="A164" s="38"/>
      <c r="B164" s="39"/>
      <c r="C164" s="219" t="s">
        <v>231</v>
      </c>
      <c r="D164" s="219" t="s">
        <v>171</v>
      </c>
      <c r="E164" s="220" t="s">
        <v>232</v>
      </c>
      <c r="F164" s="221" t="s">
        <v>233</v>
      </c>
      <c r="G164" s="222" t="s">
        <v>234</v>
      </c>
      <c r="H164" s="223">
        <v>63.25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85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235</v>
      </c>
    </row>
    <row r="165" spans="1:51" s="13" customFormat="1" ht="12">
      <c r="A165" s="13"/>
      <c r="B165" s="233"/>
      <c r="C165" s="234"/>
      <c r="D165" s="235" t="s">
        <v>176</v>
      </c>
      <c r="E165" s="236" t="s">
        <v>1</v>
      </c>
      <c r="F165" s="237" t="s">
        <v>236</v>
      </c>
      <c r="G165" s="234"/>
      <c r="H165" s="238">
        <v>63.25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176</v>
      </c>
      <c r="AU165" s="244" t="s">
        <v>85</v>
      </c>
      <c r="AV165" s="13" t="s">
        <v>85</v>
      </c>
      <c r="AW165" s="13" t="s">
        <v>31</v>
      </c>
      <c r="AX165" s="13" t="s">
        <v>75</v>
      </c>
      <c r="AY165" s="244" t="s">
        <v>169</v>
      </c>
    </row>
    <row r="166" spans="1:51" s="14" customFormat="1" ht="12">
      <c r="A166" s="14"/>
      <c r="B166" s="245"/>
      <c r="C166" s="246"/>
      <c r="D166" s="235" t="s">
        <v>176</v>
      </c>
      <c r="E166" s="247" t="s">
        <v>1</v>
      </c>
      <c r="F166" s="248" t="s">
        <v>178</v>
      </c>
      <c r="G166" s="246"/>
      <c r="H166" s="249">
        <v>63.25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176</v>
      </c>
      <c r="AU166" s="255" t="s">
        <v>85</v>
      </c>
      <c r="AV166" s="14" t="s">
        <v>175</v>
      </c>
      <c r="AW166" s="14" t="s">
        <v>31</v>
      </c>
      <c r="AX166" s="14" t="s">
        <v>83</v>
      </c>
      <c r="AY166" s="255" t="s">
        <v>169</v>
      </c>
    </row>
    <row r="167" spans="1:65" s="2" customFormat="1" ht="16.5" customHeight="1">
      <c r="A167" s="38"/>
      <c r="B167" s="39"/>
      <c r="C167" s="219" t="s">
        <v>204</v>
      </c>
      <c r="D167" s="219" t="s">
        <v>171</v>
      </c>
      <c r="E167" s="220" t="s">
        <v>237</v>
      </c>
      <c r="F167" s="221" t="s">
        <v>238</v>
      </c>
      <c r="G167" s="222" t="s">
        <v>208</v>
      </c>
      <c r="H167" s="223">
        <v>2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175</v>
      </c>
      <c r="AT167" s="231" t="s">
        <v>171</v>
      </c>
      <c r="AU167" s="231" t="s">
        <v>85</v>
      </c>
      <c r="AY167" s="17" t="s">
        <v>169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175</v>
      </c>
      <c r="BM167" s="231" t="s">
        <v>239</v>
      </c>
    </row>
    <row r="168" spans="1:65" s="2" customFormat="1" ht="21.75" customHeight="1">
      <c r="A168" s="38"/>
      <c r="B168" s="39"/>
      <c r="C168" s="219" t="s">
        <v>240</v>
      </c>
      <c r="D168" s="219" t="s">
        <v>171</v>
      </c>
      <c r="E168" s="220" t="s">
        <v>241</v>
      </c>
      <c r="F168" s="221" t="s">
        <v>242</v>
      </c>
      <c r="G168" s="222" t="s">
        <v>208</v>
      </c>
      <c r="H168" s="223">
        <v>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175</v>
      </c>
      <c r="AT168" s="231" t="s">
        <v>171</v>
      </c>
      <c r="AU168" s="231" t="s">
        <v>85</v>
      </c>
      <c r="AY168" s="17" t="s">
        <v>169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175</v>
      </c>
      <c r="BM168" s="231" t="s">
        <v>243</v>
      </c>
    </row>
    <row r="169" spans="1:65" s="2" customFormat="1" ht="16.5" customHeight="1">
      <c r="A169" s="38"/>
      <c r="B169" s="39"/>
      <c r="C169" s="219" t="s">
        <v>209</v>
      </c>
      <c r="D169" s="219" t="s">
        <v>171</v>
      </c>
      <c r="E169" s="220" t="s">
        <v>244</v>
      </c>
      <c r="F169" s="221" t="s">
        <v>245</v>
      </c>
      <c r="G169" s="222" t="s">
        <v>199</v>
      </c>
      <c r="H169" s="223">
        <v>35.9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175</v>
      </c>
      <c r="AT169" s="231" t="s">
        <v>171</v>
      </c>
      <c r="AU169" s="231" t="s">
        <v>85</v>
      </c>
      <c r="AY169" s="17" t="s">
        <v>169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175</v>
      </c>
      <c r="BM169" s="231" t="s">
        <v>246</v>
      </c>
    </row>
    <row r="170" spans="1:51" s="13" customFormat="1" ht="12">
      <c r="A170" s="13"/>
      <c r="B170" s="233"/>
      <c r="C170" s="234"/>
      <c r="D170" s="235" t="s">
        <v>176</v>
      </c>
      <c r="E170" s="236" t="s">
        <v>1</v>
      </c>
      <c r="F170" s="237" t="s">
        <v>247</v>
      </c>
      <c r="G170" s="234"/>
      <c r="H170" s="238">
        <v>23.7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176</v>
      </c>
      <c r="AU170" s="244" t="s">
        <v>85</v>
      </c>
      <c r="AV170" s="13" t="s">
        <v>85</v>
      </c>
      <c r="AW170" s="13" t="s">
        <v>31</v>
      </c>
      <c r="AX170" s="13" t="s">
        <v>75</v>
      </c>
      <c r="AY170" s="244" t="s">
        <v>169</v>
      </c>
    </row>
    <row r="171" spans="1:51" s="13" customFormat="1" ht="12">
      <c r="A171" s="13"/>
      <c r="B171" s="233"/>
      <c r="C171" s="234"/>
      <c r="D171" s="235" t="s">
        <v>176</v>
      </c>
      <c r="E171" s="236" t="s">
        <v>1</v>
      </c>
      <c r="F171" s="237" t="s">
        <v>248</v>
      </c>
      <c r="G171" s="234"/>
      <c r="H171" s="238">
        <v>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176</v>
      </c>
      <c r="AU171" s="244" t="s">
        <v>85</v>
      </c>
      <c r="AV171" s="13" t="s">
        <v>85</v>
      </c>
      <c r="AW171" s="13" t="s">
        <v>31</v>
      </c>
      <c r="AX171" s="13" t="s">
        <v>75</v>
      </c>
      <c r="AY171" s="244" t="s">
        <v>169</v>
      </c>
    </row>
    <row r="172" spans="1:51" s="13" customFormat="1" ht="12">
      <c r="A172" s="13"/>
      <c r="B172" s="233"/>
      <c r="C172" s="234"/>
      <c r="D172" s="235" t="s">
        <v>176</v>
      </c>
      <c r="E172" s="236" t="s">
        <v>1</v>
      </c>
      <c r="F172" s="237" t="s">
        <v>249</v>
      </c>
      <c r="G172" s="234"/>
      <c r="H172" s="238">
        <v>9.2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176</v>
      </c>
      <c r="AU172" s="244" t="s">
        <v>85</v>
      </c>
      <c r="AV172" s="13" t="s">
        <v>85</v>
      </c>
      <c r="AW172" s="13" t="s">
        <v>31</v>
      </c>
      <c r="AX172" s="13" t="s">
        <v>75</v>
      </c>
      <c r="AY172" s="244" t="s">
        <v>169</v>
      </c>
    </row>
    <row r="173" spans="1:51" s="14" customFormat="1" ht="12">
      <c r="A173" s="14"/>
      <c r="B173" s="245"/>
      <c r="C173" s="246"/>
      <c r="D173" s="235" t="s">
        <v>176</v>
      </c>
      <c r="E173" s="247" t="s">
        <v>1</v>
      </c>
      <c r="F173" s="248" t="s">
        <v>178</v>
      </c>
      <c r="G173" s="246"/>
      <c r="H173" s="249">
        <v>35.9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176</v>
      </c>
      <c r="AU173" s="255" t="s">
        <v>85</v>
      </c>
      <c r="AV173" s="14" t="s">
        <v>175</v>
      </c>
      <c r="AW173" s="14" t="s">
        <v>31</v>
      </c>
      <c r="AX173" s="14" t="s">
        <v>83</v>
      </c>
      <c r="AY173" s="255" t="s">
        <v>169</v>
      </c>
    </row>
    <row r="174" spans="1:65" s="2" customFormat="1" ht="33" customHeight="1">
      <c r="A174" s="38"/>
      <c r="B174" s="39"/>
      <c r="C174" s="219" t="s">
        <v>250</v>
      </c>
      <c r="D174" s="219" t="s">
        <v>171</v>
      </c>
      <c r="E174" s="220" t="s">
        <v>251</v>
      </c>
      <c r="F174" s="221" t="s">
        <v>252</v>
      </c>
      <c r="G174" s="222" t="s">
        <v>174</v>
      </c>
      <c r="H174" s="223">
        <v>168.878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175</v>
      </c>
      <c r="AT174" s="231" t="s">
        <v>171</v>
      </c>
      <c r="AU174" s="231" t="s">
        <v>85</v>
      </c>
      <c r="AY174" s="17" t="s">
        <v>169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175</v>
      </c>
      <c r="BM174" s="231" t="s">
        <v>253</v>
      </c>
    </row>
    <row r="175" spans="1:51" s="13" customFormat="1" ht="12">
      <c r="A175" s="13"/>
      <c r="B175" s="233"/>
      <c r="C175" s="234"/>
      <c r="D175" s="235" t="s">
        <v>176</v>
      </c>
      <c r="E175" s="236" t="s">
        <v>1</v>
      </c>
      <c r="F175" s="237" t="s">
        <v>254</v>
      </c>
      <c r="G175" s="234"/>
      <c r="H175" s="238">
        <v>155.184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176</v>
      </c>
      <c r="AU175" s="244" t="s">
        <v>85</v>
      </c>
      <c r="AV175" s="13" t="s">
        <v>85</v>
      </c>
      <c r="AW175" s="13" t="s">
        <v>31</v>
      </c>
      <c r="AX175" s="13" t="s">
        <v>75</v>
      </c>
      <c r="AY175" s="244" t="s">
        <v>169</v>
      </c>
    </row>
    <row r="176" spans="1:51" s="13" customFormat="1" ht="12">
      <c r="A176" s="13"/>
      <c r="B176" s="233"/>
      <c r="C176" s="234"/>
      <c r="D176" s="235" t="s">
        <v>176</v>
      </c>
      <c r="E176" s="236" t="s">
        <v>1</v>
      </c>
      <c r="F176" s="237" t="s">
        <v>255</v>
      </c>
      <c r="G176" s="234"/>
      <c r="H176" s="238">
        <v>13.694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176</v>
      </c>
      <c r="AU176" s="244" t="s">
        <v>85</v>
      </c>
      <c r="AV176" s="13" t="s">
        <v>85</v>
      </c>
      <c r="AW176" s="13" t="s">
        <v>31</v>
      </c>
      <c r="AX176" s="13" t="s">
        <v>75</v>
      </c>
      <c r="AY176" s="244" t="s">
        <v>169</v>
      </c>
    </row>
    <row r="177" spans="1:51" s="14" customFormat="1" ht="12">
      <c r="A177" s="14"/>
      <c r="B177" s="245"/>
      <c r="C177" s="246"/>
      <c r="D177" s="235" t="s">
        <v>176</v>
      </c>
      <c r="E177" s="247" t="s">
        <v>1</v>
      </c>
      <c r="F177" s="248" t="s">
        <v>178</v>
      </c>
      <c r="G177" s="246"/>
      <c r="H177" s="249">
        <v>168.878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176</v>
      </c>
      <c r="AU177" s="255" t="s">
        <v>85</v>
      </c>
      <c r="AV177" s="14" t="s">
        <v>175</v>
      </c>
      <c r="AW177" s="14" t="s">
        <v>31</v>
      </c>
      <c r="AX177" s="14" t="s">
        <v>83</v>
      </c>
      <c r="AY177" s="255" t="s">
        <v>169</v>
      </c>
    </row>
    <row r="178" spans="1:65" s="2" customFormat="1" ht="33" customHeight="1">
      <c r="A178" s="38"/>
      <c r="B178" s="39"/>
      <c r="C178" s="219" t="s">
        <v>213</v>
      </c>
      <c r="D178" s="219" t="s">
        <v>171</v>
      </c>
      <c r="E178" s="220" t="s">
        <v>256</v>
      </c>
      <c r="F178" s="221" t="s">
        <v>257</v>
      </c>
      <c r="G178" s="222" t="s">
        <v>174</v>
      </c>
      <c r="H178" s="223">
        <v>225.427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175</v>
      </c>
      <c r="AT178" s="231" t="s">
        <v>171</v>
      </c>
      <c r="AU178" s="231" t="s">
        <v>85</v>
      </c>
      <c r="AY178" s="17" t="s">
        <v>169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175</v>
      </c>
      <c r="BM178" s="231" t="s">
        <v>258</v>
      </c>
    </row>
    <row r="179" spans="1:51" s="15" customFormat="1" ht="12">
      <c r="A179" s="15"/>
      <c r="B179" s="256"/>
      <c r="C179" s="257"/>
      <c r="D179" s="235" t="s">
        <v>176</v>
      </c>
      <c r="E179" s="258" t="s">
        <v>1</v>
      </c>
      <c r="F179" s="259" t="s">
        <v>259</v>
      </c>
      <c r="G179" s="257"/>
      <c r="H179" s="258" t="s">
        <v>1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176</v>
      </c>
      <c r="AU179" s="265" t="s">
        <v>85</v>
      </c>
      <c r="AV179" s="15" t="s">
        <v>83</v>
      </c>
      <c r="AW179" s="15" t="s">
        <v>31</v>
      </c>
      <c r="AX179" s="15" t="s">
        <v>75</v>
      </c>
      <c r="AY179" s="265" t="s">
        <v>169</v>
      </c>
    </row>
    <row r="180" spans="1:51" s="13" customFormat="1" ht="12">
      <c r="A180" s="13"/>
      <c r="B180" s="233"/>
      <c r="C180" s="234"/>
      <c r="D180" s="235" t="s">
        <v>176</v>
      </c>
      <c r="E180" s="236" t="s">
        <v>1</v>
      </c>
      <c r="F180" s="237" t="s">
        <v>260</v>
      </c>
      <c r="G180" s="234"/>
      <c r="H180" s="238">
        <v>166.944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176</v>
      </c>
      <c r="AU180" s="244" t="s">
        <v>85</v>
      </c>
      <c r="AV180" s="13" t="s">
        <v>85</v>
      </c>
      <c r="AW180" s="13" t="s">
        <v>31</v>
      </c>
      <c r="AX180" s="13" t="s">
        <v>75</v>
      </c>
      <c r="AY180" s="244" t="s">
        <v>169</v>
      </c>
    </row>
    <row r="181" spans="1:51" s="13" customFormat="1" ht="12">
      <c r="A181" s="13"/>
      <c r="B181" s="233"/>
      <c r="C181" s="234"/>
      <c r="D181" s="235" t="s">
        <v>176</v>
      </c>
      <c r="E181" s="236" t="s">
        <v>1</v>
      </c>
      <c r="F181" s="237" t="s">
        <v>261</v>
      </c>
      <c r="G181" s="234"/>
      <c r="H181" s="238">
        <v>58.483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176</v>
      </c>
      <c r="AU181" s="244" t="s">
        <v>85</v>
      </c>
      <c r="AV181" s="13" t="s">
        <v>85</v>
      </c>
      <c r="AW181" s="13" t="s">
        <v>31</v>
      </c>
      <c r="AX181" s="13" t="s">
        <v>75</v>
      </c>
      <c r="AY181" s="244" t="s">
        <v>169</v>
      </c>
    </row>
    <row r="182" spans="1:51" s="14" customFormat="1" ht="12">
      <c r="A182" s="14"/>
      <c r="B182" s="245"/>
      <c r="C182" s="246"/>
      <c r="D182" s="235" t="s">
        <v>176</v>
      </c>
      <c r="E182" s="247" t="s">
        <v>1</v>
      </c>
      <c r="F182" s="248" t="s">
        <v>178</v>
      </c>
      <c r="G182" s="246"/>
      <c r="H182" s="249">
        <v>225.427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176</v>
      </c>
      <c r="AU182" s="255" t="s">
        <v>85</v>
      </c>
      <c r="AV182" s="14" t="s">
        <v>175</v>
      </c>
      <c r="AW182" s="14" t="s">
        <v>31</v>
      </c>
      <c r="AX182" s="14" t="s">
        <v>83</v>
      </c>
      <c r="AY182" s="255" t="s">
        <v>169</v>
      </c>
    </row>
    <row r="183" spans="1:65" s="2" customFormat="1" ht="33" customHeight="1">
      <c r="A183" s="38"/>
      <c r="B183" s="39"/>
      <c r="C183" s="219" t="s">
        <v>262</v>
      </c>
      <c r="D183" s="219" t="s">
        <v>171</v>
      </c>
      <c r="E183" s="220" t="s">
        <v>263</v>
      </c>
      <c r="F183" s="221" t="s">
        <v>264</v>
      </c>
      <c r="G183" s="222" t="s">
        <v>174</v>
      </c>
      <c r="H183" s="223">
        <v>10.133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175</v>
      </c>
      <c r="AT183" s="231" t="s">
        <v>171</v>
      </c>
      <c r="AU183" s="231" t="s">
        <v>85</v>
      </c>
      <c r="AY183" s="17" t="s">
        <v>169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175</v>
      </c>
      <c r="BM183" s="231" t="s">
        <v>265</v>
      </c>
    </row>
    <row r="184" spans="1:51" s="15" customFormat="1" ht="12">
      <c r="A184" s="15"/>
      <c r="B184" s="256"/>
      <c r="C184" s="257"/>
      <c r="D184" s="235" t="s">
        <v>176</v>
      </c>
      <c r="E184" s="258" t="s">
        <v>1</v>
      </c>
      <c r="F184" s="259" t="s">
        <v>259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176</v>
      </c>
      <c r="AU184" s="265" t="s">
        <v>85</v>
      </c>
      <c r="AV184" s="15" t="s">
        <v>83</v>
      </c>
      <c r="AW184" s="15" t="s">
        <v>31</v>
      </c>
      <c r="AX184" s="15" t="s">
        <v>75</v>
      </c>
      <c r="AY184" s="265" t="s">
        <v>169</v>
      </c>
    </row>
    <row r="185" spans="1:51" s="13" customFormat="1" ht="12">
      <c r="A185" s="13"/>
      <c r="B185" s="233"/>
      <c r="C185" s="234"/>
      <c r="D185" s="235" t="s">
        <v>176</v>
      </c>
      <c r="E185" s="236" t="s">
        <v>1</v>
      </c>
      <c r="F185" s="237" t="s">
        <v>266</v>
      </c>
      <c r="G185" s="234"/>
      <c r="H185" s="238">
        <v>10.133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176</v>
      </c>
      <c r="AU185" s="244" t="s">
        <v>85</v>
      </c>
      <c r="AV185" s="13" t="s">
        <v>85</v>
      </c>
      <c r="AW185" s="13" t="s">
        <v>31</v>
      </c>
      <c r="AX185" s="13" t="s">
        <v>75</v>
      </c>
      <c r="AY185" s="244" t="s">
        <v>169</v>
      </c>
    </row>
    <row r="186" spans="1:51" s="14" customFormat="1" ht="12">
      <c r="A186" s="14"/>
      <c r="B186" s="245"/>
      <c r="C186" s="246"/>
      <c r="D186" s="235" t="s">
        <v>176</v>
      </c>
      <c r="E186" s="247" t="s">
        <v>1</v>
      </c>
      <c r="F186" s="248" t="s">
        <v>178</v>
      </c>
      <c r="G186" s="246"/>
      <c r="H186" s="249">
        <v>10.133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176</v>
      </c>
      <c r="AU186" s="255" t="s">
        <v>85</v>
      </c>
      <c r="AV186" s="14" t="s">
        <v>175</v>
      </c>
      <c r="AW186" s="14" t="s">
        <v>31</v>
      </c>
      <c r="AX186" s="14" t="s">
        <v>83</v>
      </c>
      <c r="AY186" s="255" t="s">
        <v>169</v>
      </c>
    </row>
    <row r="187" spans="1:65" s="2" customFormat="1" ht="33" customHeight="1">
      <c r="A187" s="38"/>
      <c r="B187" s="39"/>
      <c r="C187" s="219" t="s">
        <v>218</v>
      </c>
      <c r="D187" s="219" t="s">
        <v>171</v>
      </c>
      <c r="E187" s="220" t="s">
        <v>267</v>
      </c>
      <c r="F187" s="221" t="s">
        <v>268</v>
      </c>
      <c r="G187" s="222" t="s">
        <v>174</v>
      </c>
      <c r="H187" s="223">
        <v>450.854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40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175</v>
      </c>
      <c r="AT187" s="231" t="s">
        <v>171</v>
      </c>
      <c r="AU187" s="231" t="s">
        <v>85</v>
      </c>
      <c r="AY187" s="17" t="s">
        <v>169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175</v>
      </c>
      <c r="BM187" s="231" t="s">
        <v>269</v>
      </c>
    </row>
    <row r="188" spans="1:51" s="15" customFormat="1" ht="12">
      <c r="A188" s="15"/>
      <c r="B188" s="256"/>
      <c r="C188" s="257"/>
      <c r="D188" s="235" t="s">
        <v>176</v>
      </c>
      <c r="E188" s="258" t="s">
        <v>1</v>
      </c>
      <c r="F188" s="259" t="s">
        <v>270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176</v>
      </c>
      <c r="AU188" s="265" t="s">
        <v>85</v>
      </c>
      <c r="AV188" s="15" t="s">
        <v>83</v>
      </c>
      <c r="AW188" s="15" t="s">
        <v>31</v>
      </c>
      <c r="AX188" s="15" t="s">
        <v>75</v>
      </c>
      <c r="AY188" s="265" t="s">
        <v>169</v>
      </c>
    </row>
    <row r="189" spans="1:51" s="13" customFormat="1" ht="12">
      <c r="A189" s="13"/>
      <c r="B189" s="233"/>
      <c r="C189" s="234"/>
      <c r="D189" s="235" t="s">
        <v>176</v>
      </c>
      <c r="E189" s="236" t="s">
        <v>1</v>
      </c>
      <c r="F189" s="237" t="s">
        <v>271</v>
      </c>
      <c r="G189" s="234"/>
      <c r="H189" s="238">
        <v>333.888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176</v>
      </c>
      <c r="AU189" s="244" t="s">
        <v>85</v>
      </c>
      <c r="AV189" s="13" t="s">
        <v>85</v>
      </c>
      <c r="AW189" s="13" t="s">
        <v>31</v>
      </c>
      <c r="AX189" s="13" t="s">
        <v>75</v>
      </c>
      <c r="AY189" s="244" t="s">
        <v>169</v>
      </c>
    </row>
    <row r="190" spans="1:51" s="13" customFormat="1" ht="12">
      <c r="A190" s="13"/>
      <c r="B190" s="233"/>
      <c r="C190" s="234"/>
      <c r="D190" s="235" t="s">
        <v>176</v>
      </c>
      <c r="E190" s="236" t="s">
        <v>1</v>
      </c>
      <c r="F190" s="237" t="s">
        <v>272</v>
      </c>
      <c r="G190" s="234"/>
      <c r="H190" s="238">
        <v>116.966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176</v>
      </c>
      <c r="AU190" s="244" t="s">
        <v>85</v>
      </c>
      <c r="AV190" s="13" t="s">
        <v>85</v>
      </c>
      <c r="AW190" s="13" t="s">
        <v>31</v>
      </c>
      <c r="AX190" s="13" t="s">
        <v>75</v>
      </c>
      <c r="AY190" s="244" t="s">
        <v>169</v>
      </c>
    </row>
    <row r="191" spans="1:51" s="14" customFormat="1" ht="12">
      <c r="A191" s="14"/>
      <c r="B191" s="245"/>
      <c r="C191" s="246"/>
      <c r="D191" s="235" t="s">
        <v>176</v>
      </c>
      <c r="E191" s="247" t="s">
        <v>1</v>
      </c>
      <c r="F191" s="248" t="s">
        <v>178</v>
      </c>
      <c r="G191" s="246"/>
      <c r="H191" s="249">
        <v>450.854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176</v>
      </c>
      <c r="AU191" s="255" t="s">
        <v>85</v>
      </c>
      <c r="AV191" s="14" t="s">
        <v>175</v>
      </c>
      <c r="AW191" s="14" t="s">
        <v>31</v>
      </c>
      <c r="AX191" s="14" t="s">
        <v>83</v>
      </c>
      <c r="AY191" s="255" t="s">
        <v>169</v>
      </c>
    </row>
    <row r="192" spans="1:65" s="2" customFormat="1" ht="33" customHeight="1">
      <c r="A192" s="38"/>
      <c r="B192" s="39"/>
      <c r="C192" s="219" t="s">
        <v>7</v>
      </c>
      <c r="D192" s="219" t="s">
        <v>171</v>
      </c>
      <c r="E192" s="220" t="s">
        <v>273</v>
      </c>
      <c r="F192" s="221" t="s">
        <v>274</v>
      </c>
      <c r="G192" s="222" t="s">
        <v>174</v>
      </c>
      <c r="H192" s="223">
        <v>20.267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175</v>
      </c>
      <c r="AT192" s="231" t="s">
        <v>171</v>
      </c>
      <c r="AU192" s="231" t="s">
        <v>85</v>
      </c>
      <c r="AY192" s="17" t="s">
        <v>169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175</v>
      </c>
      <c r="BM192" s="231" t="s">
        <v>275</v>
      </c>
    </row>
    <row r="193" spans="1:51" s="15" customFormat="1" ht="12">
      <c r="A193" s="15"/>
      <c r="B193" s="256"/>
      <c r="C193" s="257"/>
      <c r="D193" s="235" t="s">
        <v>176</v>
      </c>
      <c r="E193" s="258" t="s">
        <v>1</v>
      </c>
      <c r="F193" s="259" t="s">
        <v>270</v>
      </c>
      <c r="G193" s="257"/>
      <c r="H193" s="258" t="s">
        <v>1</v>
      </c>
      <c r="I193" s="260"/>
      <c r="J193" s="257"/>
      <c r="K193" s="257"/>
      <c r="L193" s="261"/>
      <c r="M193" s="262"/>
      <c r="N193" s="263"/>
      <c r="O193" s="263"/>
      <c r="P193" s="263"/>
      <c r="Q193" s="263"/>
      <c r="R193" s="263"/>
      <c r="S193" s="263"/>
      <c r="T193" s="264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5" t="s">
        <v>176</v>
      </c>
      <c r="AU193" s="265" t="s">
        <v>85</v>
      </c>
      <c r="AV193" s="15" t="s">
        <v>83</v>
      </c>
      <c r="AW193" s="15" t="s">
        <v>31</v>
      </c>
      <c r="AX193" s="15" t="s">
        <v>75</v>
      </c>
      <c r="AY193" s="265" t="s">
        <v>169</v>
      </c>
    </row>
    <row r="194" spans="1:51" s="13" customFormat="1" ht="12">
      <c r="A194" s="13"/>
      <c r="B194" s="233"/>
      <c r="C194" s="234"/>
      <c r="D194" s="235" t="s">
        <v>176</v>
      </c>
      <c r="E194" s="236" t="s">
        <v>1</v>
      </c>
      <c r="F194" s="237" t="s">
        <v>276</v>
      </c>
      <c r="G194" s="234"/>
      <c r="H194" s="238">
        <v>20.267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176</v>
      </c>
      <c r="AU194" s="244" t="s">
        <v>85</v>
      </c>
      <c r="AV194" s="13" t="s">
        <v>85</v>
      </c>
      <c r="AW194" s="13" t="s">
        <v>31</v>
      </c>
      <c r="AX194" s="13" t="s">
        <v>75</v>
      </c>
      <c r="AY194" s="244" t="s">
        <v>169</v>
      </c>
    </row>
    <row r="195" spans="1:51" s="14" customFormat="1" ht="12">
      <c r="A195" s="14"/>
      <c r="B195" s="245"/>
      <c r="C195" s="246"/>
      <c r="D195" s="235" t="s">
        <v>176</v>
      </c>
      <c r="E195" s="247" t="s">
        <v>1</v>
      </c>
      <c r="F195" s="248" t="s">
        <v>178</v>
      </c>
      <c r="G195" s="246"/>
      <c r="H195" s="249">
        <v>20.267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176</v>
      </c>
      <c r="AU195" s="255" t="s">
        <v>85</v>
      </c>
      <c r="AV195" s="14" t="s">
        <v>175</v>
      </c>
      <c r="AW195" s="14" t="s">
        <v>31</v>
      </c>
      <c r="AX195" s="14" t="s">
        <v>83</v>
      </c>
      <c r="AY195" s="255" t="s">
        <v>169</v>
      </c>
    </row>
    <row r="196" spans="1:65" s="2" customFormat="1" ht="24.15" customHeight="1">
      <c r="A196" s="38"/>
      <c r="B196" s="39"/>
      <c r="C196" s="219" t="s">
        <v>224</v>
      </c>
      <c r="D196" s="219" t="s">
        <v>171</v>
      </c>
      <c r="E196" s="220" t="s">
        <v>277</v>
      </c>
      <c r="F196" s="221" t="s">
        <v>278</v>
      </c>
      <c r="G196" s="222" t="s">
        <v>174</v>
      </c>
      <c r="H196" s="223">
        <v>12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175</v>
      </c>
      <c r="AT196" s="231" t="s">
        <v>171</v>
      </c>
      <c r="AU196" s="231" t="s">
        <v>85</v>
      </c>
      <c r="AY196" s="17" t="s">
        <v>169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175</v>
      </c>
      <c r="BM196" s="231" t="s">
        <v>279</v>
      </c>
    </row>
    <row r="197" spans="1:51" s="13" customFormat="1" ht="12">
      <c r="A197" s="13"/>
      <c r="B197" s="233"/>
      <c r="C197" s="234"/>
      <c r="D197" s="235" t="s">
        <v>176</v>
      </c>
      <c r="E197" s="236" t="s">
        <v>1</v>
      </c>
      <c r="F197" s="237" t="s">
        <v>280</v>
      </c>
      <c r="G197" s="234"/>
      <c r="H197" s="238">
        <v>12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176</v>
      </c>
      <c r="AU197" s="244" t="s">
        <v>85</v>
      </c>
      <c r="AV197" s="13" t="s">
        <v>85</v>
      </c>
      <c r="AW197" s="13" t="s">
        <v>31</v>
      </c>
      <c r="AX197" s="13" t="s">
        <v>75</v>
      </c>
      <c r="AY197" s="244" t="s">
        <v>169</v>
      </c>
    </row>
    <row r="198" spans="1:51" s="14" customFormat="1" ht="12">
      <c r="A198" s="14"/>
      <c r="B198" s="245"/>
      <c r="C198" s="246"/>
      <c r="D198" s="235" t="s">
        <v>176</v>
      </c>
      <c r="E198" s="247" t="s">
        <v>1</v>
      </c>
      <c r="F198" s="248" t="s">
        <v>178</v>
      </c>
      <c r="G198" s="246"/>
      <c r="H198" s="249">
        <v>12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176</v>
      </c>
      <c r="AU198" s="255" t="s">
        <v>85</v>
      </c>
      <c r="AV198" s="14" t="s">
        <v>175</v>
      </c>
      <c r="AW198" s="14" t="s">
        <v>31</v>
      </c>
      <c r="AX198" s="14" t="s">
        <v>83</v>
      </c>
      <c r="AY198" s="255" t="s">
        <v>169</v>
      </c>
    </row>
    <row r="199" spans="1:65" s="2" customFormat="1" ht="24.15" customHeight="1">
      <c r="A199" s="38"/>
      <c r="B199" s="39"/>
      <c r="C199" s="219" t="s">
        <v>281</v>
      </c>
      <c r="D199" s="219" t="s">
        <v>171</v>
      </c>
      <c r="E199" s="220" t="s">
        <v>282</v>
      </c>
      <c r="F199" s="221" t="s">
        <v>283</v>
      </c>
      <c r="G199" s="222" t="s">
        <v>174</v>
      </c>
      <c r="H199" s="223">
        <v>16.006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40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175</v>
      </c>
      <c r="AT199" s="231" t="s">
        <v>171</v>
      </c>
      <c r="AU199" s="231" t="s">
        <v>85</v>
      </c>
      <c r="AY199" s="17" t="s">
        <v>169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83</v>
      </c>
      <c r="BK199" s="232">
        <f>ROUND(I199*H199,2)</f>
        <v>0</v>
      </c>
      <c r="BL199" s="17" t="s">
        <v>175</v>
      </c>
      <c r="BM199" s="231" t="s">
        <v>284</v>
      </c>
    </row>
    <row r="200" spans="1:51" s="13" customFormat="1" ht="12">
      <c r="A200" s="13"/>
      <c r="B200" s="233"/>
      <c r="C200" s="234"/>
      <c r="D200" s="235" t="s">
        <v>176</v>
      </c>
      <c r="E200" s="236" t="s">
        <v>1</v>
      </c>
      <c r="F200" s="237" t="s">
        <v>285</v>
      </c>
      <c r="G200" s="234"/>
      <c r="H200" s="238">
        <v>16.006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176</v>
      </c>
      <c r="AU200" s="244" t="s">
        <v>85</v>
      </c>
      <c r="AV200" s="13" t="s">
        <v>85</v>
      </c>
      <c r="AW200" s="13" t="s">
        <v>31</v>
      </c>
      <c r="AX200" s="13" t="s">
        <v>75</v>
      </c>
      <c r="AY200" s="244" t="s">
        <v>169</v>
      </c>
    </row>
    <row r="201" spans="1:51" s="14" customFormat="1" ht="12">
      <c r="A201" s="14"/>
      <c r="B201" s="245"/>
      <c r="C201" s="246"/>
      <c r="D201" s="235" t="s">
        <v>176</v>
      </c>
      <c r="E201" s="247" t="s">
        <v>1</v>
      </c>
      <c r="F201" s="248" t="s">
        <v>178</v>
      </c>
      <c r="G201" s="246"/>
      <c r="H201" s="249">
        <v>16.006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176</v>
      </c>
      <c r="AU201" s="255" t="s">
        <v>85</v>
      </c>
      <c r="AV201" s="14" t="s">
        <v>175</v>
      </c>
      <c r="AW201" s="14" t="s">
        <v>31</v>
      </c>
      <c r="AX201" s="14" t="s">
        <v>83</v>
      </c>
      <c r="AY201" s="255" t="s">
        <v>169</v>
      </c>
    </row>
    <row r="202" spans="1:65" s="2" customFormat="1" ht="24.15" customHeight="1">
      <c r="A202" s="38"/>
      <c r="B202" s="39"/>
      <c r="C202" s="219" t="s">
        <v>230</v>
      </c>
      <c r="D202" s="219" t="s">
        <v>171</v>
      </c>
      <c r="E202" s="220" t="s">
        <v>286</v>
      </c>
      <c r="F202" s="221" t="s">
        <v>287</v>
      </c>
      <c r="G202" s="222" t="s">
        <v>174</v>
      </c>
      <c r="H202" s="223">
        <v>55.425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175</v>
      </c>
      <c r="AT202" s="231" t="s">
        <v>171</v>
      </c>
      <c r="AU202" s="231" t="s">
        <v>85</v>
      </c>
      <c r="AY202" s="17" t="s">
        <v>169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175</v>
      </c>
      <c r="BM202" s="231" t="s">
        <v>288</v>
      </c>
    </row>
    <row r="203" spans="1:51" s="13" customFormat="1" ht="12">
      <c r="A203" s="13"/>
      <c r="B203" s="233"/>
      <c r="C203" s="234"/>
      <c r="D203" s="235" t="s">
        <v>176</v>
      </c>
      <c r="E203" s="236" t="s">
        <v>1</v>
      </c>
      <c r="F203" s="237" t="s">
        <v>289</v>
      </c>
      <c r="G203" s="234"/>
      <c r="H203" s="238">
        <v>1.843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176</v>
      </c>
      <c r="AU203" s="244" t="s">
        <v>85</v>
      </c>
      <c r="AV203" s="13" t="s">
        <v>85</v>
      </c>
      <c r="AW203" s="13" t="s">
        <v>31</v>
      </c>
      <c r="AX203" s="13" t="s">
        <v>75</v>
      </c>
      <c r="AY203" s="244" t="s">
        <v>169</v>
      </c>
    </row>
    <row r="204" spans="1:51" s="13" customFormat="1" ht="12">
      <c r="A204" s="13"/>
      <c r="B204" s="233"/>
      <c r="C204" s="234"/>
      <c r="D204" s="235" t="s">
        <v>176</v>
      </c>
      <c r="E204" s="236" t="s">
        <v>1</v>
      </c>
      <c r="F204" s="237" t="s">
        <v>290</v>
      </c>
      <c r="G204" s="234"/>
      <c r="H204" s="238">
        <v>0.54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176</v>
      </c>
      <c r="AU204" s="244" t="s">
        <v>85</v>
      </c>
      <c r="AV204" s="13" t="s">
        <v>85</v>
      </c>
      <c r="AW204" s="13" t="s">
        <v>31</v>
      </c>
      <c r="AX204" s="13" t="s">
        <v>75</v>
      </c>
      <c r="AY204" s="244" t="s">
        <v>169</v>
      </c>
    </row>
    <row r="205" spans="1:51" s="13" customFormat="1" ht="12">
      <c r="A205" s="13"/>
      <c r="B205" s="233"/>
      <c r="C205" s="234"/>
      <c r="D205" s="235" t="s">
        <v>176</v>
      </c>
      <c r="E205" s="236" t="s">
        <v>1</v>
      </c>
      <c r="F205" s="237" t="s">
        <v>291</v>
      </c>
      <c r="G205" s="234"/>
      <c r="H205" s="238">
        <v>53.042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176</v>
      </c>
      <c r="AU205" s="244" t="s">
        <v>85</v>
      </c>
      <c r="AV205" s="13" t="s">
        <v>85</v>
      </c>
      <c r="AW205" s="13" t="s">
        <v>31</v>
      </c>
      <c r="AX205" s="13" t="s">
        <v>75</v>
      </c>
      <c r="AY205" s="244" t="s">
        <v>169</v>
      </c>
    </row>
    <row r="206" spans="1:51" s="14" customFormat="1" ht="12">
      <c r="A206" s="14"/>
      <c r="B206" s="245"/>
      <c r="C206" s="246"/>
      <c r="D206" s="235" t="s">
        <v>176</v>
      </c>
      <c r="E206" s="247" t="s">
        <v>1</v>
      </c>
      <c r="F206" s="248" t="s">
        <v>178</v>
      </c>
      <c r="G206" s="246"/>
      <c r="H206" s="249">
        <v>55.425000000000004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176</v>
      </c>
      <c r="AU206" s="255" t="s">
        <v>85</v>
      </c>
      <c r="AV206" s="14" t="s">
        <v>175</v>
      </c>
      <c r="AW206" s="14" t="s">
        <v>31</v>
      </c>
      <c r="AX206" s="14" t="s">
        <v>83</v>
      </c>
      <c r="AY206" s="255" t="s">
        <v>169</v>
      </c>
    </row>
    <row r="207" spans="1:65" s="2" customFormat="1" ht="24.15" customHeight="1">
      <c r="A207" s="38"/>
      <c r="B207" s="39"/>
      <c r="C207" s="219" t="s">
        <v>292</v>
      </c>
      <c r="D207" s="219" t="s">
        <v>171</v>
      </c>
      <c r="E207" s="220" t="s">
        <v>293</v>
      </c>
      <c r="F207" s="221" t="s">
        <v>294</v>
      </c>
      <c r="G207" s="222" t="s">
        <v>199</v>
      </c>
      <c r="H207" s="223">
        <v>70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175</v>
      </c>
      <c r="AT207" s="231" t="s">
        <v>171</v>
      </c>
      <c r="AU207" s="231" t="s">
        <v>85</v>
      </c>
      <c r="AY207" s="17" t="s">
        <v>169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175</v>
      </c>
      <c r="BM207" s="231" t="s">
        <v>295</v>
      </c>
    </row>
    <row r="208" spans="1:51" s="13" customFormat="1" ht="12">
      <c r="A208" s="13"/>
      <c r="B208" s="233"/>
      <c r="C208" s="234"/>
      <c r="D208" s="235" t="s">
        <v>176</v>
      </c>
      <c r="E208" s="236" t="s">
        <v>1</v>
      </c>
      <c r="F208" s="237" t="s">
        <v>296</v>
      </c>
      <c r="G208" s="234"/>
      <c r="H208" s="238">
        <v>70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176</v>
      </c>
      <c r="AU208" s="244" t="s">
        <v>85</v>
      </c>
      <c r="AV208" s="13" t="s">
        <v>85</v>
      </c>
      <c r="AW208" s="13" t="s">
        <v>31</v>
      </c>
      <c r="AX208" s="13" t="s">
        <v>75</v>
      </c>
      <c r="AY208" s="244" t="s">
        <v>169</v>
      </c>
    </row>
    <row r="209" spans="1:51" s="14" customFormat="1" ht="12">
      <c r="A209" s="14"/>
      <c r="B209" s="245"/>
      <c r="C209" s="246"/>
      <c r="D209" s="235" t="s">
        <v>176</v>
      </c>
      <c r="E209" s="247" t="s">
        <v>1</v>
      </c>
      <c r="F209" s="248" t="s">
        <v>178</v>
      </c>
      <c r="G209" s="246"/>
      <c r="H209" s="249">
        <v>70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176</v>
      </c>
      <c r="AU209" s="255" t="s">
        <v>85</v>
      </c>
      <c r="AV209" s="14" t="s">
        <v>175</v>
      </c>
      <c r="AW209" s="14" t="s">
        <v>31</v>
      </c>
      <c r="AX209" s="14" t="s">
        <v>83</v>
      </c>
      <c r="AY209" s="255" t="s">
        <v>169</v>
      </c>
    </row>
    <row r="210" spans="1:65" s="2" customFormat="1" ht="16.5" customHeight="1">
      <c r="A210" s="38"/>
      <c r="B210" s="39"/>
      <c r="C210" s="219" t="s">
        <v>235</v>
      </c>
      <c r="D210" s="219" t="s">
        <v>171</v>
      </c>
      <c r="E210" s="220" t="s">
        <v>297</v>
      </c>
      <c r="F210" s="221" t="s">
        <v>298</v>
      </c>
      <c r="G210" s="222" t="s">
        <v>299</v>
      </c>
      <c r="H210" s="223">
        <v>12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175</v>
      </c>
      <c r="AT210" s="231" t="s">
        <v>171</v>
      </c>
      <c r="AU210" s="231" t="s">
        <v>85</v>
      </c>
      <c r="AY210" s="17" t="s">
        <v>169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175</v>
      </c>
      <c r="BM210" s="231" t="s">
        <v>300</v>
      </c>
    </row>
    <row r="211" spans="1:63" s="12" customFormat="1" ht="22.8" customHeight="1">
      <c r="A211" s="12"/>
      <c r="B211" s="203"/>
      <c r="C211" s="204"/>
      <c r="D211" s="205" t="s">
        <v>74</v>
      </c>
      <c r="E211" s="217" t="s">
        <v>301</v>
      </c>
      <c r="F211" s="217" t="s">
        <v>302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SUM(P212:P242)</f>
        <v>0</v>
      </c>
      <c r="Q211" s="211"/>
      <c r="R211" s="212">
        <f>SUM(R212:R242)</f>
        <v>0</v>
      </c>
      <c r="S211" s="211"/>
      <c r="T211" s="213">
        <f>SUM(T212:T242)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83</v>
      </c>
      <c r="AT211" s="215" t="s">
        <v>74</v>
      </c>
      <c r="AU211" s="215" t="s">
        <v>83</v>
      </c>
      <c r="AY211" s="214" t="s">
        <v>169</v>
      </c>
      <c r="BK211" s="216">
        <f>SUM(BK212:BK242)</f>
        <v>0</v>
      </c>
    </row>
    <row r="212" spans="1:65" s="2" customFormat="1" ht="16.5" customHeight="1">
      <c r="A212" s="38"/>
      <c r="B212" s="39"/>
      <c r="C212" s="219" t="s">
        <v>303</v>
      </c>
      <c r="D212" s="219" t="s">
        <v>171</v>
      </c>
      <c r="E212" s="220" t="s">
        <v>304</v>
      </c>
      <c r="F212" s="221" t="s">
        <v>305</v>
      </c>
      <c r="G212" s="222" t="s">
        <v>217</v>
      </c>
      <c r="H212" s="223">
        <v>353.849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175</v>
      </c>
      <c r="AT212" s="231" t="s">
        <v>171</v>
      </c>
      <c r="AU212" s="231" t="s">
        <v>85</v>
      </c>
      <c r="AY212" s="17" t="s">
        <v>169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175</v>
      </c>
      <c r="BM212" s="231" t="s">
        <v>306</v>
      </c>
    </row>
    <row r="213" spans="1:51" s="13" customFormat="1" ht="12">
      <c r="A213" s="13"/>
      <c r="B213" s="233"/>
      <c r="C213" s="234"/>
      <c r="D213" s="235" t="s">
        <v>176</v>
      </c>
      <c r="E213" s="236" t="s">
        <v>1</v>
      </c>
      <c r="F213" s="237" t="s">
        <v>307</v>
      </c>
      <c r="G213" s="234"/>
      <c r="H213" s="238">
        <v>353.849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176</v>
      </c>
      <c r="AU213" s="244" t="s">
        <v>85</v>
      </c>
      <c r="AV213" s="13" t="s">
        <v>85</v>
      </c>
      <c r="AW213" s="13" t="s">
        <v>31</v>
      </c>
      <c r="AX213" s="13" t="s">
        <v>75</v>
      </c>
      <c r="AY213" s="244" t="s">
        <v>169</v>
      </c>
    </row>
    <row r="214" spans="1:51" s="14" customFormat="1" ht="12">
      <c r="A214" s="14"/>
      <c r="B214" s="245"/>
      <c r="C214" s="246"/>
      <c r="D214" s="235" t="s">
        <v>176</v>
      </c>
      <c r="E214" s="247" t="s">
        <v>1</v>
      </c>
      <c r="F214" s="248" t="s">
        <v>178</v>
      </c>
      <c r="G214" s="246"/>
      <c r="H214" s="249">
        <v>353.849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176</v>
      </c>
      <c r="AU214" s="255" t="s">
        <v>85</v>
      </c>
      <c r="AV214" s="14" t="s">
        <v>175</v>
      </c>
      <c r="AW214" s="14" t="s">
        <v>31</v>
      </c>
      <c r="AX214" s="14" t="s">
        <v>83</v>
      </c>
      <c r="AY214" s="255" t="s">
        <v>169</v>
      </c>
    </row>
    <row r="215" spans="1:65" s="2" customFormat="1" ht="16.5" customHeight="1">
      <c r="A215" s="38"/>
      <c r="B215" s="39"/>
      <c r="C215" s="219" t="s">
        <v>239</v>
      </c>
      <c r="D215" s="219" t="s">
        <v>171</v>
      </c>
      <c r="E215" s="220" t="s">
        <v>308</v>
      </c>
      <c r="F215" s="221" t="s">
        <v>309</v>
      </c>
      <c r="G215" s="222" t="s">
        <v>217</v>
      </c>
      <c r="H215" s="223">
        <v>159.35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40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175</v>
      </c>
      <c r="AT215" s="231" t="s">
        <v>171</v>
      </c>
      <c r="AU215" s="231" t="s">
        <v>85</v>
      </c>
      <c r="AY215" s="17" t="s">
        <v>169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175</v>
      </c>
      <c r="BM215" s="231" t="s">
        <v>310</v>
      </c>
    </row>
    <row r="216" spans="1:51" s="13" customFormat="1" ht="12">
      <c r="A216" s="13"/>
      <c r="B216" s="233"/>
      <c r="C216" s="234"/>
      <c r="D216" s="235" t="s">
        <v>176</v>
      </c>
      <c r="E216" s="236" t="s">
        <v>1</v>
      </c>
      <c r="F216" s="237" t="s">
        <v>311</v>
      </c>
      <c r="G216" s="234"/>
      <c r="H216" s="238">
        <v>159.35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176</v>
      </c>
      <c r="AU216" s="244" t="s">
        <v>85</v>
      </c>
      <c r="AV216" s="13" t="s">
        <v>85</v>
      </c>
      <c r="AW216" s="13" t="s">
        <v>31</v>
      </c>
      <c r="AX216" s="13" t="s">
        <v>75</v>
      </c>
      <c r="AY216" s="244" t="s">
        <v>169</v>
      </c>
    </row>
    <row r="217" spans="1:51" s="14" customFormat="1" ht="12">
      <c r="A217" s="14"/>
      <c r="B217" s="245"/>
      <c r="C217" s="246"/>
      <c r="D217" s="235" t="s">
        <v>176</v>
      </c>
      <c r="E217" s="247" t="s">
        <v>1</v>
      </c>
      <c r="F217" s="248" t="s">
        <v>178</v>
      </c>
      <c r="G217" s="246"/>
      <c r="H217" s="249">
        <v>159.35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176</v>
      </c>
      <c r="AU217" s="255" t="s">
        <v>85</v>
      </c>
      <c r="AV217" s="14" t="s">
        <v>175</v>
      </c>
      <c r="AW217" s="14" t="s">
        <v>31</v>
      </c>
      <c r="AX217" s="14" t="s">
        <v>83</v>
      </c>
      <c r="AY217" s="255" t="s">
        <v>169</v>
      </c>
    </row>
    <row r="218" spans="1:65" s="2" customFormat="1" ht="24.15" customHeight="1">
      <c r="A218" s="38"/>
      <c r="B218" s="39"/>
      <c r="C218" s="219" t="s">
        <v>312</v>
      </c>
      <c r="D218" s="219" t="s">
        <v>171</v>
      </c>
      <c r="E218" s="220" t="s">
        <v>313</v>
      </c>
      <c r="F218" s="221" t="s">
        <v>314</v>
      </c>
      <c r="G218" s="222" t="s">
        <v>217</v>
      </c>
      <c r="H218" s="223">
        <v>513.199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175</v>
      </c>
      <c r="AT218" s="231" t="s">
        <v>171</v>
      </c>
      <c r="AU218" s="231" t="s">
        <v>85</v>
      </c>
      <c r="AY218" s="17" t="s">
        <v>169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175</v>
      </c>
      <c r="BM218" s="231" t="s">
        <v>315</v>
      </c>
    </row>
    <row r="219" spans="1:65" s="2" customFormat="1" ht="24.15" customHeight="1">
      <c r="A219" s="38"/>
      <c r="B219" s="39"/>
      <c r="C219" s="219" t="s">
        <v>243</v>
      </c>
      <c r="D219" s="219" t="s">
        <v>171</v>
      </c>
      <c r="E219" s="220" t="s">
        <v>316</v>
      </c>
      <c r="F219" s="221" t="s">
        <v>317</v>
      </c>
      <c r="G219" s="222" t="s">
        <v>217</v>
      </c>
      <c r="H219" s="223">
        <v>7081.447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175</v>
      </c>
      <c r="AT219" s="231" t="s">
        <v>171</v>
      </c>
      <c r="AU219" s="231" t="s">
        <v>85</v>
      </c>
      <c r="AY219" s="17" t="s">
        <v>169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83</v>
      </c>
      <c r="BK219" s="232">
        <f>ROUND(I219*H219,2)</f>
        <v>0</v>
      </c>
      <c r="BL219" s="17" t="s">
        <v>175</v>
      </c>
      <c r="BM219" s="231" t="s">
        <v>318</v>
      </c>
    </row>
    <row r="220" spans="1:51" s="13" customFormat="1" ht="12">
      <c r="A220" s="13"/>
      <c r="B220" s="233"/>
      <c r="C220" s="234"/>
      <c r="D220" s="235" t="s">
        <v>176</v>
      </c>
      <c r="E220" s="236" t="s">
        <v>1</v>
      </c>
      <c r="F220" s="237" t="s">
        <v>319</v>
      </c>
      <c r="G220" s="234"/>
      <c r="H220" s="238">
        <v>1026.398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176</v>
      </c>
      <c r="AU220" s="244" t="s">
        <v>85</v>
      </c>
      <c r="AV220" s="13" t="s">
        <v>85</v>
      </c>
      <c r="AW220" s="13" t="s">
        <v>31</v>
      </c>
      <c r="AX220" s="13" t="s">
        <v>75</v>
      </c>
      <c r="AY220" s="244" t="s">
        <v>169</v>
      </c>
    </row>
    <row r="221" spans="1:51" s="13" customFormat="1" ht="12">
      <c r="A221" s="13"/>
      <c r="B221" s="233"/>
      <c r="C221" s="234"/>
      <c r="D221" s="235" t="s">
        <v>176</v>
      </c>
      <c r="E221" s="236" t="s">
        <v>1</v>
      </c>
      <c r="F221" s="237" t="s">
        <v>320</v>
      </c>
      <c r="G221" s="234"/>
      <c r="H221" s="238">
        <v>6055.049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176</v>
      </c>
      <c r="AU221" s="244" t="s">
        <v>85</v>
      </c>
      <c r="AV221" s="13" t="s">
        <v>85</v>
      </c>
      <c r="AW221" s="13" t="s">
        <v>31</v>
      </c>
      <c r="AX221" s="13" t="s">
        <v>75</v>
      </c>
      <c r="AY221" s="244" t="s">
        <v>169</v>
      </c>
    </row>
    <row r="222" spans="1:51" s="14" customFormat="1" ht="12">
      <c r="A222" s="14"/>
      <c r="B222" s="245"/>
      <c r="C222" s="246"/>
      <c r="D222" s="235" t="s">
        <v>176</v>
      </c>
      <c r="E222" s="247" t="s">
        <v>1</v>
      </c>
      <c r="F222" s="248" t="s">
        <v>178</v>
      </c>
      <c r="G222" s="246"/>
      <c r="H222" s="249">
        <v>7081.447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176</v>
      </c>
      <c r="AU222" s="255" t="s">
        <v>85</v>
      </c>
      <c r="AV222" s="14" t="s">
        <v>175</v>
      </c>
      <c r="AW222" s="14" t="s">
        <v>31</v>
      </c>
      <c r="AX222" s="14" t="s">
        <v>83</v>
      </c>
      <c r="AY222" s="255" t="s">
        <v>169</v>
      </c>
    </row>
    <row r="223" spans="1:65" s="2" customFormat="1" ht="16.5" customHeight="1">
      <c r="A223" s="38"/>
      <c r="B223" s="39"/>
      <c r="C223" s="219" t="s">
        <v>321</v>
      </c>
      <c r="D223" s="219" t="s">
        <v>171</v>
      </c>
      <c r="E223" s="220" t="s">
        <v>322</v>
      </c>
      <c r="F223" s="221" t="s">
        <v>323</v>
      </c>
      <c r="G223" s="222" t="s">
        <v>217</v>
      </c>
      <c r="H223" s="223">
        <v>8362.323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40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175</v>
      </c>
      <c r="AT223" s="231" t="s">
        <v>171</v>
      </c>
      <c r="AU223" s="231" t="s">
        <v>85</v>
      </c>
      <c r="AY223" s="17" t="s">
        <v>169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83</v>
      </c>
      <c r="BK223" s="232">
        <f>ROUND(I223*H223,2)</f>
        <v>0</v>
      </c>
      <c r="BL223" s="17" t="s">
        <v>175</v>
      </c>
      <c r="BM223" s="231" t="s">
        <v>324</v>
      </c>
    </row>
    <row r="224" spans="1:51" s="13" customFormat="1" ht="12">
      <c r="A224" s="13"/>
      <c r="B224" s="233"/>
      <c r="C224" s="234"/>
      <c r="D224" s="235" t="s">
        <v>176</v>
      </c>
      <c r="E224" s="236" t="s">
        <v>1</v>
      </c>
      <c r="F224" s="237" t="s">
        <v>325</v>
      </c>
      <c r="G224" s="234"/>
      <c r="H224" s="238">
        <v>349.33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176</v>
      </c>
      <c r="AU224" s="244" t="s">
        <v>85</v>
      </c>
      <c r="AV224" s="13" t="s">
        <v>85</v>
      </c>
      <c r="AW224" s="13" t="s">
        <v>31</v>
      </c>
      <c r="AX224" s="13" t="s">
        <v>75</v>
      </c>
      <c r="AY224" s="244" t="s">
        <v>169</v>
      </c>
    </row>
    <row r="225" spans="1:51" s="13" customFormat="1" ht="12">
      <c r="A225" s="13"/>
      <c r="B225" s="233"/>
      <c r="C225" s="234"/>
      <c r="D225" s="235" t="s">
        <v>176</v>
      </c>
      <c r="E225" s="236" t="s">
        <v>1</v>
      </c>
      <c r="F225" s="237" t="s">
        <v>319</v>
      </c>
      <c r="G225" s="234"/>
      <c r="H225" s="238">
        <v>1026.398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176</v>
      </c>
      <c r="AU225" s="244" t="s">
        <v>85</v>
      </c>
      <c r="AV225" s="13" t="s">
        <v>85</v>
      </c>
      <c r="AW225" s="13" t="s">
        <v>31</v>
      </c>
      <c r="AX225" s="13" t="s">
        <v>75</v>
      </c>
      <c r="AY225" s="244" t="s">
        <v>169</v>
      </c>
    </row>
    <row r="226" spans="1:51" s="13" customFormat="1" ht="12">
      <c r="A226" s="13"/>
      <c r="B226" s="233"/>
      <c r="C226" s="234"/>
      <c r="D226" s="235" t="s">
        <v>176</v>
      </c>
      <c r="E226" s="236" t="s">
        <v>1</v>
      </c>
      <c r="F226" s="237" t="s">
        <v>326</v>
      </c>
      <c r="G226" s="234"/>
      <c r="H226" s="238">
        <v>6986.595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176</v>
      </c>
      <c r="AU226" s="244" t="s">
        <v>85</v>
      </c>
      <c r="AV226" s="13" t="s">
        <v>85</v>
      </c>
      <c r="AW226" s="13" t="s">
        <v>31</v>
      </c>
      <c r="AX226" s="13" t="s">
        <v>75</v>
      </c>
      <c r="AY226" s="244" t="s">
        <v>169</v>
      </c>
    </row>
    <row r="227" spans="1:51" s="14" customFormat="1" ht="12">
      <c r="A227" s="14"/>
      <c r="B227" s="245"/>
      <c r="C227" s="246"/>
      <c r="D227" s="235" t="s">
        <v>176</v>
      </c>
      <c r="E227" s="247" t="s">
        <v>1</v>
      </c>
      <c r="F227" s="248" t="s">
        <v>178</v>
      </c>
      <c r="G227" s="246"/>
      <c r="H227" s="249">
        <v>8362.323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176</v>
      </c>
      <c r="AU227" s="255" t="s">
        <v>85</v>
      </c>
      <c r="AV227" s="14" t="s">
        <v>175</v>
      </c>
      <c r="AW227" s="14" t="s">
        <v>31</v>
      </c>
      <c r="AX227" s="14" t="s">
        <v>83</v>
      </c>
      <c r="AY227" s="255" t="s">
        <v>169</v>
      </c>
    </row>
    <row r="228" spans="1:65" s="2" customFormat="1" ht="37.8" customHeight="1">
      <c r="A228" s="38"/>
      <c r="B228" s="39"/>
      <c r="C228" s="219" t="s">
        <v>246</v>
      </c>
      <c r="D228" s="219" t="s">
        <v>171</v>
      </c>
      <c r="E228" s="220" t="s">
        <v>327</v>
      </c>
      <c r="F228" s="221" t="s">
        <v>328</v>
      </c>
      <c r="G228" s="222" t="s">
        <v>217</v>
      </c>
      <c r="H228" s="223">
        <v>121.935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40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175</v>
      </c>
      <c r="AT228" s="231" t="s">
        <v>171</v>
      </c>
      <c r="AU228" s="231" t="s">
        <v>85</v>
      </c>
      <c r="AY228" s="17" t="s">
        <v>169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83</v>
      </c>
      <c r="BK228" s="232">
        <f>ROUND(I228*H228,2)</f>
        <v>0</v>
      </c>
      <c r="BL228" s="17" t="s">
        <v>175</v>
      </c>
      <c r="BM228" s="231" t="s">
        <v>329</v>
      </c>
    </row>
    <row r="229" spans="1:51" s="13" customFormat="1" ht="12">
      <c r="A229" s="13"/>
      <c r="B229" s="233"/>
      <c r="C229" s="234"/>
      <c r="D229" s="235" t="s">
        <v>176</v>
      </c>
      <c r="E229" s="236" t="s">
        <v>1</v>
      </c>
      <c r="F229" s="237" t="s">
        <v>330</v>
      </c>
      <c r="G229" s="234"/>
      <c r="H229" s="238">
        <v>121.935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176</v>
      </c>
      <c r="AU229" s="244" t="s">
        <v>85</v>
      </c>
      <c r="AV229" s="13" t="s">
        <v>85</v>
      </c>
      <c r="AW229" s="13" t="s">
        <v>31</v>
      </c>
      <c r="AX229" s="13" t="s">
        <v>75</v>
      </c>
      <c r="AY229" s="244" t="s">
        <v>169</v>
      </c>
    </row>
    <row r="230" spans="1:51" s="14" customFormat="1" ht="12">
      <c r="A230" s="14"/>
      <c r="B230" s="245"/>
      <c r="C230" s="246"/>
      <c r="D230" s="235" t="s">
        <v>176</v>
      </c>
      <c r="E230" s="247" t="s">
        <v>1</v>
      </c>
      <c r="F230" s="248" t="s">
        <v>178</v>
      </c>
      <c r="G230" s="246"/>
      <c r="H230" s="249">
        <v>121.935</v>
      </c>
      <c r="I230" s="250"/>
      <c r="J230" s="246"/>
      <c r="K230" s="246"/>
      <c r="L230" s="251"/>
      <c r="M230" s="252"/>
      <c r="N230" s="253"/>
      <c r="O230" s="253"/>
      <c r="P230" s="253"/>
      <c r="Q230" s="253"/>
      <c r="R230" s="253"/>
      <c r="S230" s="253"/>
      <c r="T230" s="25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5" t="s">
        <v>176</v>
      </c>
      <c r="AU230" s="255" t="s">
        <v>85</v>
      </c>
      <c r="AV230" s="14" t="s">
        <v>175</v>
      </c>
      <c r="AW230" s="14" t="s">
        <v>31</v>
      </c>
      <c r="AX230" s="14" t="s">
        <v>83</v>
      </c>
      <c r="AY230" s="255" t="s">
        <v>169</v>
      </c>
    </row>
    <row r="231" spans="1:65" s="2" customFormat="1" ht="37.8" customHeight="1">
      <c r="A231" s="38"/>
      <c r="B231" s="39"/>
      <c r="C231" s="219" t="s">
        <v>331</v>
      </c>
      <c r="D231" s="219" t="s">
        <v>171</v>
      </c>
      <c r="E231" s="220" t="s">
        <v>332</v>
      </c>
      <c r="F231" s="221" t="s">
        <v>333</v>
      </c>
      <c r="G231" s="222" t="s">
        <v>217</v>
      </c>
      <c r="H231" s="223">
        <v>43.303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40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175</v>
      </c>
      <c r="AT231" s="231" t="s">
        <v>171</v>
      </c>
      <c r="AU231" s="231" t="s">
        <v>85</v>
      </c>
      <c r="AY231" s="17" t="s">
        <v>169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175</v>
      </c>
      <c r="BM231" s="231" t="s">
        <v>334</v>
      </c>
    </row>
    <row r="232" spans="1:51" s="13" customFormat="1" ht="12">
      <c r="A232" s="13"/>
      <c r="B232" s="233"/>
      <c r="C232" s="234"/>
      <c r="D232" s="235" t="s">
        <v>176</v>
      </c>
      <c r="E232" s="236" t="s">
        <v>1</v>
      </c>
      <c r="F232" s="237" t="s">
        <v>335</v>
      </c>
      <c r="G232" s="234"/>
      <c r="H232" s="238">
        <v>43.303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176</v>
      </c>
      <c r="AU232" s="244" t="s">
        <v>85</v>
      </c>
      <c r="AV232" s="13" t="s">
        <v>85</v>
      </c>
      <c r="AW232" s="13" t="s">
        <v>31</v>
      </c>
      <c r="AX232" s="13" t="s">
        <v>75</v>
      </c>
      <c r="AY232" s="244" t="s">
        <v>169</v>
      </c>
    </row>
    <row r="233" spans="1:51" s="14" customFormat="1" ht="12">
      <c r="A233" s="14"/>
      <c r="B233" s="245"/>
      <c r="C233" s="246"/>
      <c r="D233" s="235" t="s">
        <v>176</v>
      </c>
      <c r="E233" s="247" t="s">
        <v>1</v>
      </c>
      <c r="F233" s="248" t="s">
        <v>178</v>
      </c>
      <c r="G233" s="246"/>
      <c r="H233" s="249">
        <v>43.303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176</v>
      </c>
      <c r="AU233" s="255" t="s">
        <v>85</v>
      </c>
      <c r="AV233" s="14" t="s">
        <v>175</v>
      </c>
      <c r="AW233" s="14" t="s">
        <v>31</v>
      </c>
      <c r="AX233" s="14" t="s">
        <v>83</v>
      </c>
      <c r="AY233" s="255" t="s">
        <v>169</v>
      </c>
    </row>
    <row r="234" spans="1:65" s="2" customFormat="1" ht="33" customHeight="1">
      <c r="A234" s="38"/>
      <c r="B234" s="39"/>
      <c r="C234" s="219" t="s">
        <v>253</v>
      </c>
      <c r="D234" s="219" t="s">
        <v>171</v>
      </c>
      <c r="E234" s="220" t="s">
        <v>336</v>
      </c>
      <c r="F234" s="221" t="s">
        <v>337</v>
      </c>
      <c r="G234" s="222" t="s">
        <v>217</v>
      </c>
      <c r="H234" s="223">
        <v>46.829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175</v>
      </c>
      <c r="AT234" s="231" t="s">
        <v>171</v>
      </c>
      <c r="AU234" s="231" t="s">
        <v>85</v>
      </c>
      <c r="AY234" s="17" t="s">
        <v>169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175</v>
      </c>
      <c r="BM234" s="231" t="s">
        <v>338</v>
      </c>
    </row>
    <row r="235" spans="1:51" s="13" customFormat="1" ht="12">
      <c r="A235" s="13"/>
      <c r="B235" s="233"/>
      <c r="C235" s="234"/>
      <c r="D235" s="235" t="s">
        <v>176</v>
      </c>
      <c r="E235" s="236" t="s">
        <v>1</v>
      </c>
      <c r="F235" s="237" t="s">
        <v>339</v>
      </c>
      <c r="G235" s="234"/>
      <c r="H235" s="238">
        <v>46.829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176</v>
      </c>
      <c r="AU235" s="244" t="s">
        <v>85</v>
      </c>
      <c r="AV235" s="13" t="s">
        <v>85</v>
      </c>
      <c r="AW235" s="13" t="s">
        <v>31</v>
      </c>
      <c r="AX235" s="13" t="s">
        <v>75</v>
      </c>
      <c r="AY235" s="244" t="s">
        <v>169</v>
      </c>
    </row>
    <row r="236" spans="1:51" s="14" customFormat="1" ht="12">
      <c r="A236" s="14"/>
      <c r="B236" s="245"/>
      <c r="C236" s="246"/>
      <c r="D236" s="235" t="s">
        <v>176</v>
      </c>
      <c r="E236" s="247" t="s">
        <v>1</v>
      </c>
      <c r="F236" s="248" t="s">
        <v>178</v>
      </c>
      <c r="G236" s="246"/>
      <c r="H236" s="249">
        <v>46.829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176</v>
      </c>
      <c r="AU236" s="255" t="s">
        <v>85</v>
      </c>
      <c r="AV236" s="14" t="s">
        <v>175</v>
      </c>
      <c r="AW236" s="14" t="s">
        <v>31</v>
      </c>
      <c r="AX236" s="14" t="s">
        <v>83</v>
      </c>
      <c r="AY236" s="255" t="s">
        <v>169</v>
      </c>
    </row>
    <row r="237" spans="1:65" s="2" customFormat="1" ht="44.25" customHeight="1">
      <c r="A237" s="38"/>
      <c r="B237" s="39"/>
      <c r="C237" s="219" t="s">
        <v>340</v>
      </c>
      <c r="D237" s="219" t="s">
        <v>171</v>
      </c>
      <c r="E237" s="220" t="s">
        <v>341</v>
      </c>
      <c r="F237" s="221" t="s">
        <v>342</v>
      </c>
      <c r="G237" s="222" t="s">
        <v>217</v>
      </c>
      <c r="H237" s="223">
        <v>190.064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40</v>
      </c>
      <c r="O237" s="91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175</v>
      </c>
      <c r="AT237" s="231" t="s">
        <v>171</v>
      </c>
      <c r="AU237" s="231" t="s">
        <v>85</v>
      </c>
      <c r="AY237" s="17" t="s">
        <v>169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83</v>
      </c>
      <c r="BK237" s="232">
        <f>ROUND(I237*H237,2)</f>
        <v>0</v>
      </c>
      <c r="BL237" s="17" t="s">
        <v>175</v>
      </c>
      <c r="BM237" s="231" t="s">
        <v>343</v>
      </c>
    </row>
    <row r="238" spans="1:51" s="13" customFormat="1" ht="12">
      <c r="A238" s="13"/>
      <c r="B238" s="233"/>
      <c r="C238" s="234"/>
      <c r="D238" s="235" t="s">
        <v>176</v>
      </c>
      <c r="E238" s="236" t="s">
        <v>1</v>
      </c>
      <c r="F238" s="237" t="s">
        <v>344</v>
      </c>
      <c r="G238" s="234"/>
      <c r="H238" s="238">
        <v>190.064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176</v>
      </c>
      <c r="AU238" s="244" t="s">
        <v>85</v>
      </c>
      <c r="AV238" s="13" t="s">
        <v>85</v>
      </c>
      <c r="AW238" s="13" t="s">
        <v>31</v>
      </c>
      <c r="AX238" s="13" t="s">
        <v>75</v>
      </c>
      <c r="AY238" s="244" t="s">
        <v>169</v>
      </c>
    </row>
    <row r="239" spans="1:51" s="14" customFormat="1" ht="12">
      <c r="A239" s="14"/>
      <c r="B239" s="245"/>
      <c r="C239" s="246"/>
      <c r="D239" s="235" t="s">
        <v>176</v>
      </c>
      <c r="E239" s="247" t="s">
        <v>1</v>
      </c>
      <c r="F239" s="248" t="s">
        <v>178</v>
      </c>
      <c r="G239" s="246"/>
      <c r="H239" s="249">
        <v>190.064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176</v>
      </c>
      <c r="AU239" s="255" t="s">
        <v>85</v>
      </c>
      <c r="AV239" s="14" t="s">
        <v>175</v>
      </c>
      <c r="AW239" s="14" t="s">
        <v>31</v>
      </c>
      <c r="AX239" s="14" t="s">
        <v>83</v>
      </c>
      <c r="AY239" s="255" t="s">
        <v>169</v>
      </c>
    </row>
    <row r="240" spans="1:65" s="2" customFormat="1" ht="33" customHeight="1">
      <c r="A240" s="38"/>
      <c r="B240" s="39"/>
      <c r="C240" s="219" t="s">
        <v>258</v>
      </c>
      <c r="D240" s="219" t="s">
        <v>171</v>
      </c>
      <c r="E240" s="220" t="s">
        <v>345</v>
      </c>
      <c r="F240" s="221" t="s">
        <v>346</v>
      </c>
      <c r="G240" s="222" t="s">
        <v>217</v>
      </c>
      <c r="H240" s="223">
        <v>63.355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175</v>
      </c>
      <c r="AT240" s="231" t="s">
        <v>171</v>
      </c>
      <c r="AU240" s="231" t="s">
        <v>85</v>
      </c>
      <c r="AY240" s="17" t="s">
        <v>169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175</v>
      </c>
      <c r="BM240" s="231" t="s">
        <v>347</v>
      </c>
    </row>
    <row r="241" spans="1:51" s="13" customFormat="1" ht="12">
      <c r="A241" s="13"/>
      <c r="B241" s="233"/>
      <c r="C241" s="234"/>
      <c r="D241" s="235" t="s">
        <v>176</v>
      </c>
      <c r="E241" s="236" t="s">
        <v>1</v>
      </c>
      <c r="F241" s="237" t="s">
        <v>348</v>
      </c>
      <c r="G241" s="234"/>
      <c r="H241" s="238">
        <v>63.355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176</v>
      </c>
      <c r="AU241" s="244" t="s">
        <v>85</v>
      </c>
      <c r="AV241" s="13" t="s">
        <v>85</v>
      </c>
      <c r="AW241" s="13" t="s">
        <v>31</v>
      </c>
      <c r="AX241" s="13" t="s">
        <v>75</v>
      </c>
      <c r="AY241" s="244" t="s">
        <v>169</v>
      </c>
    </row>
    <row r="242" spans="1:51" s="14" customFormat="1" ht="12">
      <c r="A242" s="14"/>
      <c r="B242" s="245"/>
      <c r="C242" s="246"/>
      <c r="D242" s="235" t="s">
        <v>176</v>
      </c>
      <c r="E242" s="247" t="s">
        <v>1</v>
      </c>
      <c r="F242" s="248" t="s">
        <v>178</v>
      </c>
      <c r="G242" s="246"/>
      <c r="H242" s="249">
        <v>63.355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176</v>
      </c>
      <c r="AU242" s="255" t="s">
        <v>85</v>
      </c>
      <c r="AV242" s="14" t="s">
        <v>175</v>
      </c>
      <c r="AW242" s="14" t="s">
        <v>31</v>
      </c>
      <c r="AX242" s="14" t="s">
        <v>83</v>
      </c>
      <c r="AY242" s="255" t="s">
        <v>169</v>
      </c>
    </row>
    <row r="243" spans="1:63" s="12" customFormat="1" ht="25.9" customHeight="1">
      <c r="A243" s="12"/>
      <c r="B243" s="203"/>
      <c r="C243" s="204"/>
      <c r="D243" s="205" t="s">
        <v>74</v>
      </c>
      <c r="E243" s="206" t="s">
        <v>349</v>
      </c>
      <c r="F243" s="206" t="s">
        <v>350</v>
      </c>
      <c r="G243" s="204"/>
      <c r="H243" s="204"/>
      <c r="I243" s="207"/>
      <c r="J243" s="208">
        <f>BK243</f>
        <v>0</v>
      </c>
      <c r="K243" s="204"/>
      <c r="L243" s="209"/>
      <c r="M243" s="210"/>
      <c r="N243" s="211"/>
      <c r="O243" s="211"/>
      <c r="P243" s="212">
        <f>P244</f>
        <v>0</v>
      </c>
      <c r="Q243" s="211"/>
      <c r="R243" s="212">
        <f>R244</f>
        <v>0</v>
      </c>
      <c r="S243" s="211"/>
      <c r="T243" s="21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85</v>
      </c>
      <c r="AT243" s="215" t="s">
        <v>74</v>
      </c>
      <c r="AU243" s="215" t="s">
        <v>75</v>
      </c>
      <c r="AY243" s="214" t="s">
        <v>169</v>
      </c>
      <c r="BK243" s="216">
        <f>BK244</f>
        <v>0</v>
      </c>
    </row>
    <row r="244" spans="1:63" s="12" customFormat="1" ht="22.8" customHeight="1">
      <c r="A244" s="12"/>
      <c r="B244" s="203"/>
      <c r="C244" s="204"/>
      <c r="D244" s="205" t="s">
        <v>74</v>
      </c>
      <c r="E244" s="217" t="s">
        <v>351</v>
      </c>
      <c r="F244" s="217" t="s">
        <v>352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SUM(P245:P247)</f>
        <v>0</v>
      </c>
      <c r="Q244" s="211"/>
      <c r="R244" s="212">
        <f>SUM(R245:R247)</f>
        <v>0</v>
      </c>
      <c r="S244" s="211"/>
      <c r="T244" s="213">
        <f>SUM(T245:T247)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4" t="s">
        <v>85</v>
      </c>
      <c r="AT244" s="215" t="s">
        <v>74</v>
      </c>
      <c r="AU244" s="215" t="s">
        <v>83</v>
      </c>
      <c r="AY244" s="214" t="s">
        <v>169</v>
      </c>
      <c r="BK244" s="216">
        <f>SUM(BK245:BK247)</f>
        <v>0</v>
      </c>
    </row>
    <row r="245" spans="1:65" s="2" customFormat="1" ht="16.5" customHeight="1">
      <c r="A245" s="38"/>
      <c r="B245" s="39"/>
      <c r="C245" s="219" t="s">
        <v>353</v>
      </c>
      <c r="D245" s="219" t="s">
        <v>171</v>
      </c>
      <c r="E245" s="220" t="s">
        <v>354</v>
      </c>
      <c r="F245" s="221" t="s">
        <v>355</v>
      </c>
      <c r="G245" s="222" t="s">
        <v>199</v>
      </c>
      <c r="H245" s="223">
        <v>4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40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209</v>
      </c>
      <c r="AT245" s="231" t="s">
        <v>171</v>
      </c>
      <c r="AU245" s="231" t="s">
        <v>85</v>
      </c>
      <c r="AY245" s="17" t="s">
        <v>169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83</v>
      </c>
      <c r="BK245" s="232">
        <f>ROUND(I245*H245,2)</f>
        <v>0</v>
      </c>
      <c r="BL245" s="17" t="s">
        <v>209</v>
      </c>
      <c r="BM245" s="231" t="s">
        <v>356</v>
      </c>
    </row>
    <row r="246" spans="1:51" s="13" customFormat="1" ht="12">
      <c r="A246" s="13"/>
      <c r="B246" s="233"/>
      <c r="C246" s="234"/>
      <c r="D246" s="235" t="s">
        <v>176</v>
      </c>
      <c r="E246" s="236" t="s">
        <v>1</v>
      </c>
      <c r="F246" s="237" t="s">
        <v>357</v>
      </c>
      <c r="G246" s="234"/>
      <c r="H246" s="238">
        <v>4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176</v>
      </c>
      <c r="AU246" s="244" t="s">
        <v>85</v>
      </c>
      <c r="AV246" s="13" t="s">
        <v>85</v>
      </c>
      <c r="AW246" s="13" t="s">
        <v>31</v>
      </c>
      <c r="AX246" s="13" t="s">
        <v>75</v>
      </c>
      <c r="AY246" s="244" t="s">
        <v>169</v>
      </c>
    </row>
    <row r="247" spans="1:51" s="14" customFormat="1" ht="12">
      <c r="A247" s="14"/>
      <c r="B247" s="245"/>
      <c r="C247" s="246"/>
      <c r="D247" s="235" t="s">
        <v>176</v>
      </c>
      <c r="E247" s="247" t="s">
        <v>1</v>
      </c>
      <c r="F247" s="248" t="s">
        <v>178</v>
      </c>
      <c r="G247" s="246"/>
      <c r="H247" s="249">
        <v>4</v>
      </c>
      <c r="I247" s="250"/>
      <c r="J247" s="246"/>
      <c r="K247" s="246"/>
      <c r="L247" s="251"/>
      <c r="M247" s="266"/>
      <c r="N247" s="267"/>
      <c r="O247" s="267"/>
      <c r="P247" s="267"/>
      <c r="Q247" s="267"/>
      <c r="R247" s="267"/>
      <c r="S247" s="267"/>
      <c r="T247" s="26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176</v>
      </c>
      <c r="AU247" s="255" t="s">
        <v>85</v>
      </c>
      <c r="AV247" s="14" t="s">
        <v>175</v>
      </c>
      <c r="AW247" s="14" t="s">
        <v>31</v>
      </c>
      <c r="AX247" s="14" t="s">
        <v>83</v>
      </c>
      <c r="AY247" s="255" t="s">
        <v>169</v>
      </c>
    </row>
    <row r="248" spans="1:31" s="2" customFormat="1" ht="6.95" customHeight="1">
      <c r="A248" s="38"/>
      <c r="B248" s="66"/>
      <c r="C248" s="67"/>
      <c r="D248" s="67"/>
      <c r="E248" s="67"/>
      <c r="F248" s="67"/>
      <c r="G248" s="67"/>
      <c r="H248" s="67"/>
      <c r="I248" s="67"/>
      <c r="J248" s="67"/>
      <c r="K248" s="67"/>
      <c r="L248" s="44"/>
      <c r="M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</row>
  </sheetData>
  <sheetProtection password="CC35" sheet="1" objects="1" scenarios="1" formatColumns="0" formatRows="0" autoFilter="0"/>
  <autoFilter ref="C121:K24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5033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ROUND((SUM(BE118:BE133)),2)</f>
        <v>0</v>
      </c>
      <c r="G33" s="38"/>
      <c r="H33" s="38"/>
      <c r="I33" s="155">
        <v>0.21</v>
      </c>
      <c r="J33" s="154">
        <f>ROUND(((SUM(BE118:BE133))*I33),2)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ROUND((SUM(BF118:BF133)),2)</f>
        <v>0</v>
      </c>
      <c r="G34" s="38"/>
      <c r="H34" s="38"/>
      <c r="I34" s="155">
        <v>0.12</v>
      </c>
      <c r="J34" s="154">
        <f>ROUND(((SUM(BF118:BF133))*I34),2)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ROUND((SUM(BG118:BG133)),2)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ROUND((SUM(BH118:BH133)),2)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ROUND((SUM(BI118:BI133)),2)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990 - Vedlejší a ostatní náklady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4142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4144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154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Revitalizace sportovního areálu Lipky - II. etapa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141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 xml:space="preserve">990 - Vedlejší a ostatní náklady 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Horažďovice</v>
      </c>
      <c r="G112" s="40"/>
      <c r="H112" s="40"/>
      <c r="I112" s="32" t="s">
        <v>22</v>
      </c>
      <c r="J112" s="79" t="str">
        <f>IF(J12="","",J12)</f>
        <v>12. 10. 2023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>Pavel Matoušek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155</v>
      </c>
      <c r="D117" s="194" t="s">
        <v>60</v>
      </c>
      <c r="E117" s="194" t="s">
        <v>56</v>
      </c>
      <c r="F117" s="194" t="s">
        <v>57</v>
      </c>
      <c r="G117" s="194" t="s">
        <v>156</v>
      </c>
      <c r="H117" s="194" t="s">
        <v>157</v>
      </c>
      <c r="I117" s="194" t="s">
        <v>158</v>
      </c>
      <c r="J117" s="195" t="s">
        <v>145</v>
      </c>
      <c r="K117" s="196" t="s">
        <v>159</v>
      </c>
      <c r="L117" s="197"/>
      <c r="M117" s="100" t="s">
        <v>1</v>
      </c>
      <c r="N117" s="101" t="s">
        <v>39</v>
      </c>
      <c r="O117" s="101" t="s">
        <v>160</v>
      </c>
      <c r="P117" s="101" t="s">
        <v>161</v>
      </c>
      <c r="Q117" s="101" t="s">
        <v>162</v>
      </c>
      <c r="R117" s="101" t="s">
        <v>163</v>
      </c>
      <c r="S117" s="101" t="s">
        <v>164</v>
      </c>
      <c r="T117" s="102" t="s">
        <v>165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166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0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74</v>
      </c>
      <c r="AU118" s="17" t="s">
        <v>147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74</v>
      </c>
      <c r="E119" s="206" t="s">
        <v>4436</v>
      </c>
      <c r="F119" s="206" t="s">
        <v>4437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192</v>
      </c>
      <c r="AT119" s="215" t="s">
        <v>74</v>
      </c>
      <c r="AU119" s="215" t="s">
        <v>75</v>
      </c>
      <c r="AY119" s="214" t="s">
        <v>169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74</v>
      </c>
      <c r="E120" s="217" t="s">
        <v>4442</v>
      </c>
      <c r="F120" s="217" t="s">
        <v>4443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SUM(P121:P133)</f>
        <v>0</v>
      </c>
      <c r="Q120" s="211"/>
      <c r="R120" s="212">
        <f>SUM(R121:R133)</f>
        <v>0</v>
      </c>
      <c r="S120" s="211"/>
      <c r="T120" s="213">
        <f>SUM(T121:T133)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192</v>
      </c>
      <c r="AT120" s="215" t="s">
        <v>74</v>
      </c>
      <c r="AU120" s="215" t="s">
        <v>83</v>
      </c>
      <c r="AY120" s="214" t="s">
        <v>169</v>
      </c>
      <c r="BK120" s="216">
        <f>SUM(BK121:BK133)</f>
        <v>0</v>
      </c>
    </row>
    <row r="121" spans="1:65" s="2" customFormat="1" ht="62.7" customHeight="1">
      <c r="A121" s="38"/>
      <c r="B121" s="39"/>
      <c r="C121" s="219" t="s">
        <v>184</v>
      </c>
      <c r="D121" s="219" t="s">
        <v>171</v>
      </c>
      <c r="E121" s="220" t="s">
        <v>5034</v>
      </c>
      <c r="F121" s="221" t="s">
        <v>5035</v>
      </c>
      <c r="G121" s="222" t="s">
        <v>2713</v>
      </c>
      <c r="H121" s="223">
        <v>1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40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4446</v>
      </c>
      <c r="AT121" s="231" t="s">
        <v>171</v>
      </c>
      <c r="AU121" s="231" t="s">
        <v>85</v>
      </c>
      <c r="AY121" s="17" t="s">
        <v>169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83</v>
      </c>
      <c r="BK121" s="232">
        <f>ROUND(I121*H121,2)</f>
        <v>0</v>
      </c>
      <c r="BL121" s="17" t="s">
        <v>4446</v>
      </c>
      <c r="BM121" s="231" t="s">
        <v>5036</v>
      </c>
    </row>
    <row r="122" spans="1:65" s="2" customFormat="1" ht="55.5" customHeight="1">
      <c r="A122" s="38"/>
      <c r="B122" s="39"/>
      <c r="C122" s="219" t="s">
        <v>201</v>
      </c>
      <c r="D122" s="219" t="s">
        <v>171</v>
      </c>
      <c r="E122" s="220" t="s">
        <v>5037</v>
      </c>
      <c r="F122" s="221" t="s">
        <v>5038</v>
      </c>
      <c r="G122" s="222" t="s">
        <v>2713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4446</v>
      </c>
      <c r="AT122" s="231" t="s">
        <v>171</v>
      </c>
      <c r="AU122" s="231" t="s">
        <v>85</v>
      </c>
      <c r="AY122" s="17" t="s">
        <v>169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4446</v>
      </c>
      <c r="BM122" s="231" t="s">
        <v>5039</v>
      </c>
    </row>
    <row r="123" spans="1:65" s="2" customFormat="1" ht="49.05" customHeight="1">
      <c r="A123" s="38"/>
      <c r="B123" s="39"/>
      <c r="C123" s="219" t="s">
        <v>190</v>
      </c>
      <c r="D123" s="219" t="s">
        <v>171</v>
      </c>
      <c r="E123" s="220" t="s">
        <v>5040</v>
      </c>
      <c r="F123" s="221" t="s">
        <v>5041</v>
      </c>
      <c r="G123" s="222" t="s">
        <v>2713</v>
      </c>
      <c r="H123" s="223">
        <v>1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4446</v>
      </c>
      <c r="AT123" s="231" t="s">
        <v>171</v>
      </c>
      <c r="AU123" s="231" t="s">
        <v>85</v>
      </c>
      <c r="AY123" s="17" t="s">
        <v>169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83</v>
      </c>
      <c r="BK123" s="232">
        <f>ROUND(I123*H123,2)</f>
        <v>0</v>
      </c>
      <c r="BL123" s="17" t="s">
        <v>4446</v>
      </c>
      <c r="BM123" s="231" t="s">
        <v>5042</v>
      </c>
    </row>
    <row r="124" spans="1:65" s="2" customFormat="1" ht="24.15" customHeight="1">
      <c r="A124" s="38"/>
      <c r="B124" s="39"/>
      <c r="C124" s="219" t="s">
        <v>186</v>
      </c>
      <c r="D124" s="219" t="s">
        <v>171</v>
      </c>
      <c r="E124" s="220" t="s">
        <v>5043</v>
      </c>
      <c r="F124" s="221" t="s">
        <v>5044</v>
      </c>
      <c r="G124" s="222" t="s">
        <v>2713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4446</v>
      </c>
      <c r="AT124" s="231" t="s">
        <v>171</v>
      </c>
      <c r="AU124" s="231" t="s">
        <v>85</v>
      </c>
      <c r="AY124" s="17" t="s">
        <v>169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4446</v>
      </c>
      <c r="BM124" s="231" t="s">
        <v>5045</v>
      </c>
    </row>
    <row r="125" spans="1:65" s="2" customFormat="1" ht="24.15" customHeight="1">
      <c r="A125" s="38"/>
      <c r="B125" s="39"/>
      <c r="C125" s="219" t="s">
        <v>195</v>
      </c>
      <c r="D125" s="219" t="s">
        <v>171</v>
      </c>
      <c r="E125" s="220" t="s">
        <v>5046</v>
      </c>
      <c r="F125" s="221" t="s">
        <v>5047</v>
      </c>
      <c r="G125" s="222" t="s">
        <v>2713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4446</v>
      </c>
      <c r="AT125" s="231" t="s">
        <v>171</v>
      </c>
      <c r="AU125" s="231" t="s">
        <v>85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4446</v>
      </c>
      <c r="BM125" s="231" t="s">
        <v>5048</v>
      </c>
    </row>
    <row r="126" spans="1:65" s="2" customFormat="1" ht="37.8" customHeight="1">
      <c r="A126" s="38"/>
      <c r="B126" s="39"/>
      <c r="C126" s="219" t="s">
        <v>221</v>
      </c>
      <c r="D126" s="219" t="s">
        <v>171</v>
      </c>
      <c r="E126" s="220" t="s">
        <v>5049</v>
      </c>
      <c r="F126" s="221" t="s">
        <v>5050</v>
      </c>
      <c r="G126" s="222" t="s">
        <v>2713</v>
      </c>
      <c r="H126" s="223">
        <v>1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4446</v>
      </c>
      <c r="AT126" s="231" t="s">
        <v>171</v>
      </c>
      <c r="AU126" s="231" t="s">
        <v>85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4446</v>
      </c>
      <c r="BM126" s="231" t="s">
        <v>5051</v>
      </c>
    </row>
    <row r="127" spans="1:65" s="2" customFormat="1" ht="62.7" customHeight="1">
      <c r="A127" s="38"/>
      <c r="B127" s="39"/>
      <c r="C127" s="219" t="s">
        <v>8</v>
      </c>
      <c r="D127" s="219" t="s">
        <v>171</v>
      </c>
      <c r="E127" s="220" t="s">
        <v>5052</v>
      </c>
      <c r="F127" s="221" t="s">
        <v>5053</v>
      </c>
      <c r="G127" s="222" t="s">
        <v>2713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4446</v>
      </c>
      <c r="AT127" s="231" t="s">
        <v>171</v>
      </c>
      <c r="AU127" s="231" t="s">
        <v>85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4446</v>
      </c>
      <c r="BM127" s="231" t="s">
        <v>5054</v>
      </c>
    </row>
    <row r="128" spans="1:65" s="2" customFormat="1" ht="37.8" customHeight="1">
      <c r="A128" s="38"/>
      <c r="B128" s="39"/>
      <c r="C128" s="219" t="s">
        <v>231</v>
      </c>
      <c r="D128" s="219" t="s">
        <v>171</v>
      </c>
      <c r="E128" s="220" t="s">
        <v>5055</v>
      </c>
      <c r="F128" s="221" t="s">
        <v>5056</v>
      </c>
      <c r="G128" s="222" t="s">
        <v>2713</v>
      </c>
      <c r="H128" s="223">
        <v>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4446</v>
      </c>
      <c r="AT128" s="231" t="s">
        <v>171</v>
      </c>
      <c r="AU128" s="231" t="s">
        <v>85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4446</v>
      </c>
      <c r="BM128" s="231" t="s">
        <v>5057</v>
      </c>
    </row>
    <row r="129" spans="1:65" s="2" customFormat="1" ht="21.75" customHeight="1">
      <c r="A129" s="38"/>
      <c r="B129" s="39"/>
      <c r="C129" s="219" t="s">
        <v>218</v>
      </c>
      <c r="D129" s="219" t="s">
        <v>171</v>
      </c>
      <c r="E129" s="220" t="s">
        <v>5058</v>
      </c>
      <c r="F129" s="221" t="s">
        <v>5059</v>
      </c>
      <c r="G129" s="222" t="s">
        <v>2713</v>
      </c>
      <c r="H129" s="223">
        <v>1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4446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4446</v>
      </c>
      <c r="BM129" s="231" t="s">
        <v>5060</v>
      </c>
    </row>
    <row r="130" spans="1:65" s="2" customFormat="1" ht="37.8" customHeight="1">
      <c r="A130" s="38"/>
      <c r="B130" s="39"/>
      <c r="C130" s="219" t="s">
        <v>224</v>
      </c>
      <c r="D130" s="219" t="s">
        <v>171</v>
      </c>
      <c r="E130" s="220" t="s">
        <v>5061</v>
      </c>
      <c r="F130" s="221" t="s">
        <v>5062</v>
      </c>
      <c r="G130" s="222" t="s">
        <v>2713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4446</v>
      </c>
      <c r="AT130" s="231" t="s">
        <v>171</v>
      </c>
      <c r="AU130" s="231" t="s">
        <v>85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4446</v>
      </c>
      <c r="BM130" s="231" t="s">
        <v>5063</v>
      </c>
    </row>
    <row r="131" spans="1:65" s="2" customFormat="1" ht="37.8" customHeight="1">
      <c r="A131" s="38"/>
      <c r="B131" s="39"/>
      <c r="C131" s="219" t="s">
        <v>281</v>
      </c>
      <c r="D131" s="219" t="s">
        <v>171</v>
      </c>
      <c r="E131" s="220" t="s">
        <v>5064</v>
      </c>
      <c r="F131" s="221" t="s">
        <v>5065</v>
      </c>
      <c r="G131" s="222" t="s">
        <v>2713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4446</v>
      </c>
      <c r="AT131" s="231" t="s">
        <v>171</v>
      </c>
      <c r="AU131" s="231" t="s">
        <v>85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4446</v>
      </c>
      <c r="BM131" s="231" t="s">
        <v>5066</v>
      </c>
    </row>
    <row r="132" spans="1:65" s="2" customFormat="1" ht="24.15" customHeight="1">
      <c r="A132" s="38"/>
      <c r="B132" s="39"/>
      <c r="C132" s="219" t="s">
        <v>230</v>
      </c>
      <c r="D132" s="219" t="s">
        <v>171</v>
      </c>
      <c r="E132" s="220" t="s">
        <v>5067</v>
      </c>
      <c r="F132" s="221" t="s">
        <v>5068</v>
      </c>
      <c r="G132" s="222" t="s">
        <v>2713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4446</v>
      </c>
      <c r="AT132" s="231" t="s">
        <v>171</v>
      </c>
      <c r="AU132" s="231" t="s">
        <v>85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4446</v>
      </c>
      <c r="BM132" s="231" t="s">
        <v>5069</v>
      </c>
    </row>
    <row r="133" spans="1:65" s="2" customFormat="1" ht="21.75" customHeight="1">
      <c r="A133" s="38"/>
      <c r="B133" s="39"/>
      <c r="C133" s="219" t="s">
        <v>292</v>
      </c>
      <c r="D133" s="219" t="s">
        <v>171</v>
      </c>
      <c r="E133" s="220" t="s">
        <v>5070</v>
      </c>
      <c r="F133" s="221" t="s">
        <v>5071</v>
      </c>
      <c r="G133" s="222" t="s">
        <v>2713</v>
      </c>
      <c r="H133" s="223">
        <v>1</v>
      </c>
      <c r="I133" s="224"/>
      <c r="J133" s="225">
        <f>ROUND(I133*H133,2)</f>
        <v>0</v>
      </c>
      <c r="K133" s="226"/>
      <c r="L133" s="44"/>
      <c r="M133" s="281" t="s">
        <v>1</v>
      </c>
      <c r="N133" s="282" t="s">
        <v>40</v>
      </c>
      <c r="O133" s="283"/>
      <c r="P133" s="284">
        <f>O133*H133</f>
        <v>0</v>
      </c>
      <c r="Q133" s="284">
        <v>0</v>
      </c>
      <c r="R133" s="284">
        <f>Q133*H133</f>
        <v>0</v>
      </c>
      <c r="S133" s="284">
        <v>0</v>
      </c>
      <c r="T133" s="28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4446</v>
      </c>
      <c r="AT133" s="231" t="s">
        <v>171</v>
      </c>
      <c r="AU133" s="231" t="s">
        <v>85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4446</v>
      </c>
      <c r="BM133" s="231" t="s">
        <v>5072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17:K13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358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ROUND((SUM(BE119:BE161)),2)</f>
        <v>0</v>
      </c>
      <c r="G33" s="38"/>
      <c r="H33" s="38"/>
      <c r="I33" s="155">
        <v>0.21</v>
      </c>
      <c r="J33" s="154">
        <f>ROUND(((SUM(BE119:BE161))*I33),2)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ROUND((SUM(BF119:BF161)),2)</f>
        <v>0</v>
      </c>
      <c r="G34" s="38"/>
      <c r="H34" s="38"/>
      <c r="I34" s="155">
        <v>0.12</v>
      </c>
      <c r="J34" s="154">
        <f>ROUND(((SUM(BF119:BF161))*I34),2)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ROUND((SUM(BG119:BG161)),2)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ROUND((SUM(BH119:BH161)),2)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ROUND((SUM(BI119:BI161)),2)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011 - SO 100.2  Demolice - tribuna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150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151</v>
      </c>
      <c r="E99" s="188"/>
      <c r="F99" s="188"/>
      <c r="G99" s="188"/>
      <c r="H99" s="188"/>
      <c r="I99" s="188"/>
      <c r="J99" s="189">
        <f>J149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 hidden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ht="12" hidden="1"/>
    <row r="103" ht="12" hidden="1"/>
    <row r="104" ht="12" hidden="1"/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154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74" t="str">
        <f>E7</f>
        <v>Revitalizace sportovního areálu Lipky - II. etapa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141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 xml:space="preserve">011 - SO 100.2  Demolice - tribuna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Horažďovice</v>
      </c>
      <c r="G113" s="40"/>
      <c r="H113" s="40"/>
      <c r="I113" s="32" t="s">
        <v>22</v>
      </c>
      <c r="J113" s="79" t="str">
        <f>IF(J12="","",J12)</f>
        <v>12. 10. 2023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30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32" t="s">
        <v>32</v>
      </c>
      <c r="J116" s="36" t="str">
        <f>E24</f>
        <v>Pavel Matoušek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155</v>
      </c>
      <c r="D118" s="194" t="s">
        <v>60</v>
      </c>
      <c r="E118" s="194" t="s">
        <v>56</v>
      </c>
      <c r="F118" s="194" t="s">
        <v>57</v>
      </c>
      <c r="G118" s="194" t="s">
        <v>156</v>
      </c>
      <c r="H118" s="194" t="s">
        <v>157</v>
      </c>
      <c r="I118" s="194" t="s">
        <v>158</v>
      </c>
      <c r="J118" s="195" t="s">
        <v>145</v>
      </c>
      <c r="K118" s="196" t="s">
        <v>159</v>
      </c>
      <c r="L118" s="197"/>
      <c r="M118" s="100" t="s">
        <v>1</v>
      </c>
      <c r="N118" s="101" t="s">
        <v>39</v>
      </c>
      <c r="O118" s="101" t="s">
        <v>160</v>
      </c>
      <c r="P118" s="101" t="s">
        <v>161</v>
      </c>
      <c r="Q118" s="101" t="s">
        <v>162</v>
      </c>
      <c r="R118" s="101" t="s">
        <v>163</v>
      </c>
      <c r="S118" s="101" t="s">
        <v>164</v>
      </c>
      <c r="T118" s="102" t="s">
        <v>165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166</v>
      </c>
      <c r="D119" s="40"/>
      <c r="E119" s="40"/>
      <c r="F119" s="40"/>
      <c r="G119" s="40"/>
      <c r="H119" s="40"/>
      <c r="I119" s="40"/>
      <c r="J119" s="198">
        <f>BK119</f>
        <v>0</v>
      </c>
      <c r="K119" s="40"/>
      <c r="L119" s="44"/>
      <c r="M119" s="103"/>
      <c r="N119" s="199"/>
      <c r="O119" s="104"/>
      <c r="P119" s="200">
        <f>P120</f>
        <v>0</v>
      </c>
      <c r="Q119" s="104"/>
      <c r="R119" s="200">
        <f>R120</f>
        <v>0</v>
      </c>
      <c r="S119" s="104"/>
      <c r="T119" s="201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74</v>
      </c>
      <c r="AU119" s="17" t="s">
        <v>147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74</v>
      </c>
      <c r="E120" s="206" t="s">
        <v>167</v>
      </c>
      <c r="F120" s="206" t="s">
        <v>168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P121+P149</f>
        <v>0</v>
      </c>
      <c r="Q120" s="211"/>
      <c r="R120" s="212">
        <f>R121+R149</f>
        <v>0</v>
      </c>
      <c r="S120" s="211"/>
      <c r="T120" s="213">
        <f>T121+T149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83</v>
      </c>
      <c r="AT120" s="215" t="s">
        <v>74</v>
      </c>
      <c r="AU120" s="215" t="s">
        <v>75</v>
      </c>
      <c r="AY120" s="214" t="s">
        <v>169</v>
      </c>
      <c r="BK120" s="216">
        <f>BK121+BK149</f>
        <v>0</v>
      </c>
    </row>
    <row r="121" spans="1:63" s="12" customFormat="1" ht="22.8" customHeight="1">
      <c r="A121" s="12"/>
      <c r="B121" s="203"/>
      <c r="C121" s="204"/>
      <c r="D121" s="205" t="s">
        <v>74</v>
      </c>
      <c r="E121" s="217" t="s">
        <v>186</v>
      </c>
      <c r="F121" s="217" t="s">
        <v>187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SUM(P122:P148)</f>
        <v>0</v>
      </c>
      <c r="Q121" s="211"/>
      <c r="R121" s="212">
        <f>SUM(R122:R148)</f>
        <v>0</v>
      </c>
      <c r="S121" s="211"/>
      <c r="T121" s="213">
        <f>SUM(T122:T148)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74</v>
      </c>
      <c r="AU121" s="215" t="s">
        <v>83</v>
      </c>
      <c r="AY121" s="214" t="s">
        <v>169</v>
      </c>
      <c r="BK121" s="216">
        <f>SUM(BK122:BK148)</f>
        <v>0</v>
      </c>
    </row>
    <row r="122" spans="1:65" s="2" customFormat="1" ht="24.15" customHeight="1">
      <c r="A122" s="38"/>
      <c r="B122" s="39"/>
      <c r="C122" s="219" t="s">
        <v>83</v>
      </c>
      <c r="D122" s="219" t="s">
        <v>171</v>
      </c>
      <c r="E122" s="220" t="s">
        <v>359</v>
      </c>
      <c r="F122" s="221" t="s">
        <v>360</v>
      </c>
      <c r="G122" s="222" t="s">
        <v>361</v>
      </c>
      <c r="H122" s="223">
        <v>10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175</v>
      </c>
      <c r="AT122" s="231" t="s">
        <v>171</v>
      </c>
      <c r="AU122" s="231" t="s">
        <v>85</v>
      </c>
      <c r="AY122" s="17" t="s">
        <v>169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175</v>
      </c>
      <c r="BM122" s="231" t="s">
        <v>85</v>
      </c>
    </row>
    <row r="123" spans="1:65" s="2" customFormat="1" ht="16.5" customHeight="1">
      <c r="A123" s="38"/>
      <c r="B123" s="39"/>
      <c r="C123" s="219" t="s">
        <v>85</v>
      </c>
      <c r="D123" s="219" t="s">
        <v>171</v>
      </c>
      <c r="E123" s="220" t="s">
        <v>362</v>
      </c>
      <c r="F123" s="221" t="s">
        <v>363</v>
      </c>
      <c r="G123" s="222" t="s">
        <v>174</v>
      </c>
      <c r="H123" s="223">
        <v>11.52</v>
      </c>
      <c r="I123" s="224"/>
      <c r="J123" s="225">
        <f>ROUND(I123*H123,2)</f>
        <v>0</v>
      </c>
      <c r="K123" s="226"/>
      <c r="L123" s="44"/>
      <c r="M123" s="227" t="s">
        <v>1</v>
      </c>
      <c r="N123" s="228" t="s">
        <v>40</v>
      </c>
      <c r="O123" s="91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1" t="s">
        <v>175</v>
      </c>
      <c r="AT123" s="231" t="s">
        <v>171</v>
      </c>
      <c r="AU123" s="231" t="s">
        <v>85</v>
      </c>
      <c r="AY123" s="17" t="s">
        <v>169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83</v>
      </c>
      <c r="BK123" s="232">
        <f>ROUND(I123*H123,2)</f>
        <v>0</v>
      </c>
      <c r="BL123" s="17" t="s">
        <v>175</v>
      </c>
      <c r="BM123" s="231" t="s">
        <v>175</v>
      </c>
    </row>
    <row r="124" spans="1:51" s="13" customFormat="1" ht="12">
      <c r="A124" s="13"/>
      <c r="B124" s="233"/>
      <c r="C124" s="234"/>
      <c r="D124" s="235" t="s">
        <v>176</v>
      </c>
      <c r="E124" s="236" t="s">
        <v>1</v>
      </c>
      <c r="F124" s="237" t="s">
        <v>364</v>
      </c>
      <c r="G124" s="234"/>
      <c r="H124" s="238">
        <v>11.52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176</v>
      </c>
      <c r="AU124" s="244" t="s">
        <v>85</v>
      </c>
      <c r="AV124" s="13" t="s">
        <v>85</v>
      </c>
      <c r="AW124" s="13" t="s">
        <v>31</v>
      </c>
      <c r="AX124" s="13" t="s">
        <v>75</v>
      </c>
      <c r="AY124" s="244" t="s">
        <v>169</v>
      </c>
    </row>
    <row r="125" spans="1:51" s="14" customFormat="1" ht="12">
      <c r="A125" s="14"/>
      <c r="B125" s="245"/>
      <c r="C125" s="246"/>
      <c r="D125" s="235" t="s">
        <v>176</v>
      </c>
      <c r="E125" s="247" t="s">
        <v>1</v>
      </c>
      <c r="F125" s="248" t="s">
        <v>178</v>
      </c>
      <c r="G125" s="246"/>
      <c r="H125" s="249">
        <v>11.52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176</v>
      </c>
      <c r="AU125" s="255" t="s">
        <v>85</v>
      </c>
      <c r="AV125" s="14" t="s">
        <v>175</v>
      </c>
      <c r="AW125" s="14" t="s">
        <v>31</v>
      </c>
      <c r="AX125" s="14" t="s">
        <v>83</v>
      </c>
      <c r="AY125" s="255" t="s">
        <v>169</v>
      </c>
    </row>
    <row r="126" spans="1:65" s="2" customFormat="1" ht="37.8" customHeight="1">
      <c r="A126" s="38"/>
      <c r="B126" s="39"/>
      <c r="C126" s="219" t="s">
        <v>181</v>
      </c>
      <c r="D126" s="219" t="s">
        <v>171</v>
      </c>
      <c r="E126" s="220" t="s">
        <v>365</v>
      </c>
      <c r="F126" s="221" t="s">
        <v>366</v>
      </c>
      <c r="G126" s="222" t="s">
        <v>174</v>
      </c>
      <c r="H126" s="223">
        <v>38.475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85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184</v>
      </c>
    </row>
    <row r="127" spans="1:51" s="13" customFormat="1" ht="12">
      <c r="A127" s="13"/>
      <c r="B127" s="233"/>
      <c r="C127" s="234"/>
      <c r="D127" s="235" t="s">
        <v>176</v>
      </c>
      <c r="E127" s="236" t="s">
        <v>1</v>
      </c>
      <c r="F127" s="237" t="s">
        <v>367</v>
      </c>
      <c r="G127" s="234"/>
      <c r="H127" s="238">
        <v>38.475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176</v>
      </c>
      <c r="AU127" s="244" t="s">
        <v>85</v>
      </c>
      <c r="AV127" s="13" t="s">
        <v>85</v>
      </c>
      <c r="AW127" s="13" t="s">
        <v>31</v>
      </c>
      <c r="AX127" s="13" t="s">
        <v>75</v>
      </c>
      <c r="AY127" s="244" t="s">
        <v>169</v>
      </c>
    </row>
    <row r="128" spans="1:51" s="14" customFormat="1" ht="12">
      <c r="A128" s="14"/>
      <c r="B128" s="245"/>
      <c r="C128" s="246"/>
      <c r="D128" s="235" t="s">
        <v>176</v>
      </c>
      <c r="E128" s="247" t="s">
        <v>1</v>
      </c>
      <c r="F128" s="248" t="s">
        <v>178</v>
      </c>
      <c r="G128" s="246"/>
      <c r="H128" s="249">
        <v>38.475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176</v>
      </c>
      <c r="AU128" s="255" t="s">
        <v>85</v>
      </c>
      <c r="AV128" s="14" t="s">
        <v>175</v>
      </c>
      <c r="AW128" s="14" t="s">
        <v>31</v>
      </c>
      <c r="AX128" s="14" t="s">
        <v>83</v>
      </c>
      <c r="AY128" s="255" t="s">
        <v>169</v>
      </c>
    </row>
    <row r="129" spans="1:65" s="2" customFormat="1" ht="33" customHeight="1">
      <c r="A129" s="38"/>
      <c r="B129" s="39"/>
      <c r="C129" s="219" t="s">
        <v>175</v>
      </c>
      <c r="D129" s="219" t="s">
        <v>171</v>
      </c>
      <c r="E129" s="220" t="s">
        <v>368</v>
      </c>
      <c r="F129" s="221" t="s">
        <v>369</v>
      </c>
      <c r="G129" s="222" t="s">
        <v>174</v>
      </c>
      <c r="H129" s="223">
        <v>38.475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190</v>
      </c>
    </row>
    <row r="130" spans="1:65" s="2" customFormat="1" ht="24.15" customHeight="1">
      <c r="A130" s="38"/>
      <c r="B130" s="39"/>
      <c r="C130" s="219" t="s">
        <v>192</v>
      </c>
      <c r="D130" s="219" t="s">
        <v>171</v>
      </c>
      <c r="E130" s="220" t="s">
        <v>370</v>
      </c>
      <c r="F130" s="221" t="s">
        <v>371</v>
      </c>
      <c r="G130" s="222" t="s">
        <v>217</v>
      </c>
      <c r="H130" s="223">
        <v>2.775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85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195</v>
      </c>
    </row>
    <row r="131" spans="1:51" s="13" customFormat="1" ht="12">
      <c r="A131" s="13"/>
      <c r="B131" s="233"/>
      <c r="C131" s="234"/>
      <c r="D131" s="235" t="s">
        <v>176</v>
      </c>
      <c r="E131" s="236" t="s">
        <v>1</v>
      </c>
      <c r="F131" s="237" t="s">
        <v>372</v>
      </c>
      <c r="G131" s="234"/>
      <c r="H131" s="238">
        <v>1.938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176</v>
      </c>
      <c r="AU131" s="244" t="s">
        <v>85</v>
      </c>
      <c r="AV131" s="13" t="s">
        <v>85</v>
      </c>
      <c r="AW131" s="13" t="s">
        <v>31</v>
      </c>
      <c r="AX131" s="13" t="s">
        <v>75</v>
      </c>
      <c r="AY131" s="244" t="s">
        <v>169</v>
      </c>
    </row>
    <row r="132" spans="1:51" s="13" customFormat="1" ht="12">
      <c r="A132" s="13"/>
      <c r="B132" s="233"/>
      <c r="C132" s="234"/>
      <c r="D132" s="235" t="s">
        <v>176</v>
      </c>
      <c r="E132" s="236" t="s">
        <v>1</v>
      </c>
      <c r="F132" s="237" t="s">
        <v>373</v>
      </c>
      <c r="G132" s="234"/>
      <c r="H132" s="238">
        <v>0.837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176</v>
      </c>
      <c r="AU132" s="244" t="s">
        <v>85</v>
      </c>
      <c r="AV132" s="13" t="s">
        <v>85</v>
      </c>
      <c r="AW132" s="13" t="s">
        <v>31</v>
      </c>
      <c r="AX132" s="13" t="s">
        <v>75</v>
      </c>
      <c r="AY132" s="244" t="s">
        <v>169</v>
      </c>
    </row>
    <row r="133" spans="1:51" s="14" customFormat="1" ht="12">
      <c r="A133" s="14"/>
      <c r="B133" s="245"/>
      <c r="C133" s="246"/>
      <c r="D133" s="235" t="s">
        <v>176</v>
      </c>
      <c r="E133" s="247" t="s">
        <v>1</v>
      </c>
      <c r="F133" s="248" t="s">
        <v>178</v>
      </c>
      <c r="G133" s="246"/>
      <c r="H133" s="249">
        <v>2.775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176</v>
      </c>
      <c r="AU133" s="255" t="s">
        <v>85</v>
      </c>
      <c r="AV133" s="14" t="s">
        <v>175</v>
      </c>
      <c r="AW133" s="14" t="s">
        <v>31</v>
      </c>
      <c r="AX133" s="14" t="s">
        <v>83</v>
      </c>
      <c r="AY133" s="255" t="s">
        <v>169</v>
      </c>
    </row>
    <row r="134" spans="1:65" s="2" customFormat="1" ht="24.15" customHeight="1">
      <c r="A134" s="38"/>
      <c r="B134" s="39"/>
      <c r="C134" s="219" t="s">
        <v>184</v>
      </c>
      <c r="D134" s="219" t="s">
        <v>171</v>
      </c>
      <c r="E134" s="220" t="s">
        <v>374</v>
      </c>
      <c r="F134" s="221" t="s">
        <v>375</v>
      </c>
      <c r="G134" s="222" t="s">
        <v>217</v>
      </c>
      <c r="H134" s="223">
        <v>2.697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85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8</v>
      </c>
    </row>
    <row r="135" spans="1:51" s="13" customFormat="1" ht="12">
      <c r="A135" s="13"/>
      <c r="B135" s="233"/>
      <c r="C135" s="234"/>
      <c r="D135" s="235" t="s">
        <v>176</v>
      </c>
      <c r="E135" s="236" t="s">
        <v>1</v>
      </c>
      <c r="F135" s="237" t="s">
        <v>376</v>
      </c>
      <c r="G135" s="234"/>
      <c r="H135" s="238">
        <v>2.697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176</v>
      </c>
      <c r="AU135" s="244" t="s">
        <v>85</v>
      </c>
      <c r="AV135" s="13" t="s">
        <v>85</v>
      </c>
      <c r="AW135" s="13" t="s">
        <v>31</v>
      </c>
      <c r="AX135" s="13" t="s">
        <v>75</v>
      </c>
      <c r="AY135" s="244" t="s">
        <v>169</v>
      </c>
    </row>
    <row r="136" spans="1:51" s="14" customFormat="1" ht="12">
      <c r="A136" s="14"/>
      <c r="B136" s="245"/>
      <c r="C136" s="246"/>
      <c r="D136" s="235" t="s">
        <v>176</v>
      </c>
      <c r="E136" s="247" t="s">
        <v>1</v>
      </c>
      <c r="F136" s="248" t="s">
        <v>178</v>
      </c>
      <c r="G136" s="246"/>
      <c r="H136" s="249">
        <v>2.697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176</v>
      </c>
      <c r="AU136" s="255" t="s">
        <v>85</v>
      </c>
      <c r="AV136" s="14" t="s">
        <v>175</v>
      </c>
      <c r="AW136" s="14" t="s">
        <v>31</v>
      </c>
      <c r="AX136" s="14" t="s">
        <v>83</v>
      </c>
      <c r="AY136" s="255" t="s">
        <v>169</v>
      </c>
    </row>
    <row r="137" spans="1:65" s="2" customFormat="1" ht="24.15" customHeight="1">
      <c r="A137" s="38"/>
      <c r="B137" s="39"/>
      <c r="C137" s="219" t="s">
        <v>201</v>
      </c>
      <c r="D137" s="219" t="s">
        <v>171</v>
      </c>
      <c r="E137" s="220" t="s">
        <v>377</v>
      </c>
      <c r="F137" s="221" t="s">
        <v>378</v>
      </c>
      <c r="G137" s="222" t="s">
        <v>234</v>
      </c>
      <c r="H137" s="223">
        <v>95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175</v>
      </c>
      <c r="AT137" s="231" t="s">
        <v>171</v>
      </c>
      <c r="AU137" s="231" t="s">
        <v>85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204</v>
      </c>
    </row>
    <row r="138" spans="1:51" s="13" customFormat="1" ht="12">
      <c r="A138" s="13"/>
      <c r="B138" s="233"/>
      <c r="C138" s="234"/>
      <c r="D138" s="235" t="s">
        <v>176</v>
      </c>
      <c r="E138" s="236" t="s">
        <v>1</v>
      </c>
      <c r="F138" s="237" t="s">
        <v>379</v>
      </c>
      <c r="G138" s="234"/>
      <c r="H138" s="238">
        <v>95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176</v>
      </c>
      <c r="AU138" s="244" t="s">
        <v>85</v>
      </c>
      <c r="AV138" s="13" t="s">
        <v>85</v>
      </c>
      <c r="AW138" s="13" t="s">
        <v>31</v>
      </c>
      <c r="AX138" s="13" t="s">
        <v>75</v>
      </c>
      <c r="AY138" s="244" t="s">
        <v>169</v>
      </c>
    </row>
    <row r="139" spans="1:51" s="14" customFormat="1" ht="12">
      <c r="A139" s="14"/>
      <c r="B139" s="245"/>
      <c r="C139" s="246"/>
      <c r="D139" s="235" t="s">
        <v>176</v>
      </c>
      <c r="E139" s="247" t="s">
        <v>1</v>
      </c>
      <c r="F139" s="248" t="s">
        <v>178</v>
      </c>
      <c r="G139" s="246"/>
      <c r="H139" s="249">
        <v>95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176</v>
      </c>
      <c r="AU139" s="255" t="s">
        <v>85</v>
      </c>
      <c r="AV139" s="14" t="s">
        <v>175</v>
      </c>
      <c r="AW139" s="14" t="s">
        <v>31</v>
      </c>
      <c r="AX139" s="14" t="s">
        <v>83</v>
      </c>
      <c r="AY139" s="255" t="s">
        <v>169</v>
      </c>
    </row>
    <row r="140" spans="1:65" s="2" customFormat="1" ht="24.15" customHeight="1">
      <c r="A140" s="38"/>
      <c r="B140" s="39"/>
      <c r="C140" s="219" t="s">
        <v>190</v>
      </c>
      <c r="D140" s="219" t="s">
        <v>171</v>
      </c>
      <c r="E140" s="220" t="s">
        <v>232</v>
      </c>
      <c r="F140" s="221" t="s">
        <v>233</v>
      </c>
      <c r="G140" s="222" t="s">
        <v>234</v>
      </c>
      <c r="H140" s="223">
        <v>281.3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175</v>
      </c>
      <c r="AT140" s="231" t="s">
        <v>171</v>
      </c>
      <c r="AU140" s="231" t="s">
        <v>85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209</v>
      </c>
    </row>
    <row r="141" spans="1:51" s="13" customFormat="1" ht="12">
      <c r="A141" s="13"/>
      <c r="B141" s="233"/>
      <c r="C141" s="234"/>
      <c r="D141" s="235" t="s">
        <v>176</v>
      </c>
      <c r="E141" s="236" t="s">
        <v>1</v>
      </c>
      <c r="F141" s="237" t="s">
        <v>380</v>
      </c>
      <c r="G141" s="234"/>
      <c r="H141" s="238">
        <v>281.3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176</v>
      </c>
      <c r="AU141" s="244" t="s">
        <v>85</v>
      </c>
      <c r="AV141" s="13" t="s">
        <v>85</v>
      </c>
      <c r="AW141" s="13" t="s">
        <v>31</v>
      </c>
      <c r="AX141" s="13" t="s">
        <v>75</v>
      </c>
      <c r="AY141" s="244" t="s">
        <v>169</v>
      </c>
    </row>
    <row r="142" spans="1:51" s="14" customFormat="1" ht="12">
      <c r="A142" s="14"/>
      <c r="B142" s="245"/>
      <c r="C142" s="246"/>
      <c r="D142" s="235" t="s">
        <v>176</v>
      </c>
      <c r="E142" s="247" t="s">
        <v>1</v>
      </c>
      <c r="F142" s="248" t="s">
        <v>178</v>
      </c>
      <c r="G142" s="246"/>
      <c r="H142" s="249">
        <v>281.3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176</v>
      </c>
      <c r="AU142" s="255" t="s">
        <v>85</v>
      </c>
      <c r="AV142" s="14" t="s">
        <v>175</v>
      </c>
      <c r="AW142" s="14" t="s">
        <v>31</v>
      </c>
      <c r="AX142" s="14" t="s">
        <v>83</v>
      </c>
      <c r="AY142" s="255" t="s">
        <v>169</v>
      </c>
    </row>
    <row r="143" spans="1:65" s="2" customFormat="1" ht="24.15" customHeight="1">
      <c r="A143" s="38"/>
      <c r="B143" s="39"/>
      <c r="C143" s="219" t="s">
        <v>186</v>
      </c>
      <c r="D143" s="219" t="s">
        <v>171</v>
      </c>
      <c r="E143" s="220" t="s">
        <v>381</v>
      </c>
      <c r="F143" s="221" t="s">
        <v>294</v>
      </c>
      <c r="G143" s="222" t="s">
        <v>199</v>
      </c>
      <c r="H143" s="223">
        <v>235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175</v>
      </c>
      <c r="AT143" s="231" t="s">
        <v>171</v>
      </c>
      <c r="AU143" s="231" t="s">
        <v>85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213</v>
      </c>
    </row>
    <row r="144" spans="1:51" s="13" customFormat="1" ht="12">
      <c r="A144" s="13"/>
      <c r="B144" s="233"/>
      <c r="C144" s="234"/>
      <c r="D144" s="235" t="s">
        <v>176</v>
      </c>
      <c r="E144" s="236" t="s">
        <v>1</v>
      </c>
      <c r="F144" s="237" t="s">
        <v>382</v>
      </c>
      <c r="G144" s="234"/>
      <c r="H144" s="238">
        <v>235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176</v>
      </c>
      <c r="AU144" s="244" t="s">
        <v>85</v>
      </c>
      <c r="AV144" s="13" t="s">
        <v>85</v>
      </c>
      <c r="AW144" s="13" t="s">
        <v>31</v>
      </c>
      <c r="AX144" s="13" t="s">
        <v>75</v>
      </c>
      <c r="AY144" s="244" t="s">
        <v>169</v>
      </c>
    </row>
    <row r="145" spans="1:51" s="14" customFormat="1" ht="12">
      <c r="A145" s="14"/>
      <c r="B145" s="245"/>
      <c r="C145" s="246"/>
      <c r="D145" s="235" t="s">
        <v>176</v>
      </c>
      <c r="E145" s="247" t="s">
        <v>1</v>
      </c>
      <c r="F145" s="248" t="s">
        <v>178</v>
      </c>
      <c r="G145" s="246"/>
      <c r="H145" s="249">
        <v>235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176</v>
      </c>
      <c r="AU145" s="255" t="s">
        <v>85</v>
      </c>
      <c r="AV145" s="14" t="s">
        <v>175</v>
      </c>
      <c r="AW145" s="14" t="s">
        <v>31</v>
      </c>
      <c r="AX145" s="14" t="s">
        <v>83</v>
      </c>
      <c r="AY145" s="255" t="s">
        <v>169</v>
      </c>
    </row>
    <row r="146" spans="1:65" s="2" customFormat="1" ht="24.15" customHeight="1">
      <c r="A146" s="38"/>
      <c r="B146" s="39"/>
      <c r="C146" s="219" t="s">
        <v>195</v>
      </c>
      <c r="D146" s="219" t="s">
        <v>171</v>
      </c>
      <c r="E146" s="220" t="s">
        <v>383</v>
      </c>
      <c r="F146" s="221" t="s">
        <v>384</v>
      </c>
      <c r="G146" s="222" t="s">
        <v>217</v>
      </c>
      <c r="H146" s="223">
        <v>8.859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218</v>
      </c>
    </row>
    <row r="147" spans="1:51" s="13" customFormat="1" ht="12">
      <c r="A147" s="13"/>
      <c r="B147" s="233"/>
      <c r="C147" s="234"/>
      <c r="D147" s="235" t="s">
        <v>176</v>
      </c>
      <c r="E147" s="236" t="s">
        <v>1</v>
      </c>
      <c r="F147" s="237" t="s">
        <v>385</v>
      </c>
      <c r="G147" s="234"/>
      <c r="H147" s="238">
        <v>8.859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176</v>
      </c>
      <c r="AU147" s="244" t="s">
        <v>85</v>
      </c>
      <c r="AV147" s="13" t="s">
        <v>85</v>
      </c>
      <c r="AW147" s="13" t="s">
        <v>31</v>
      </c>
      <c r="AX147" s="13" t="s">
        <v>75</v>
      </c>
      <c r="AY147" s="244" t="s">
        <v>169</v>
      </c>
    </row>
    <row r="148" spans="1:51" s="14" customFormat="1" ht="12">
      <c r="A148" s="14"/>
      <c r="B148" s="245"/>
      <c r="C148" s="246"/>
      <c r="D148" s="235" t="s">
        <v>176</v>
      </c>
      <c r="E148" s="247" t="s">
        <v>1</v>
      </c>
      <c r="F148" s="248" t="s">
        <v>178</v>
      </c>
      <c r="G148" s="246"/>
      <c r="H148" s="249">
        <v>8.859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176</v>
      </c>
      <c r="AU148" s="255" t="s">
        <v>85</v>
      </c>
      <c r="AV148" s="14" t="s">
        <v>175</v>
      </c>
      <c r="AW148" s="14" t="s">
        <v>31</v>
      </c>
      <c r="AX148" s="14" t="s">
        <v>83</v>
      </c>
      <c r="AY148" s="255" t="s">
        <v>169</v>
      </c>
    </row>
    <row r="149" spans="1:63" s="12" customFormat="1" ht="22.8" customHeight="1">
      <c r="A149" s="12"/>
      <c r="B149" s="203"/>
      <c r="C149" s="204"/>
      <c r="D149" s="205" t="s">
        <v>74</v>
      </c>
      <c r="E149" s="217" t="s">
        <v>301</v>
      </c>
      <c r="F149" s="217" t="s">
        <v>302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SUM(P150:P161)</f>
        <v>0</v>
      </c>
      <c r="Q149" s="211"/>
      <c r="R149" s="212">
        <f>SUM(R150:R161)</f>
        <v>0</v>
      </c>
      <c r="S149" s="211"/>
      <c r="T149" s="213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83</v>
      </c>
      <c r="AT149" s="215" t="s">
        <v>74</v>
      </c>
      <c r="AU149" s="215" t="s">
        <v>83</v>
      </c>
      <c r="AY149" s="214" t="s">
        <v>169</v>
      </c>
      <c r="BK149" s="216">
        <f>SUM(BK150:BK161)</f>
        <v>0</v>
      </c>
    </row>
    <row r="150" spans="1:65" s="2" customFormat="1" ht="24.15" customHeight="1">
      <c r="A150" s="38"/>
      <c r="B150" s="39"/>
      <c r="C150" s="219" t="s">
        <v>221</v>
      </c>
      <c r="D150" s="219" t="s">
        <v>171</v>
      </c>
      <c r="E150" s="220" t="s">
        <v>386</v>
      </c>
      <c r="F150" s="221" t="s">
        <v>387</v>
      </c>
      <c r="G150" s="222" t="s">
        <v>217</v>
      </c>
      <c r="H150" s="223">
        <v>124.709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85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224</v>
      </c>
    </row>
    <row r="151" spans="1:65" s="2" customFormat="1" ht="24.15" customHeight="1">
      <c r="A151" s="38"/>
      <c r="B151" s="39"/>
      <c r="C151" s="219" t="s">
        <v>8</v>
      </c>
      <c r="D151" s="219" t="s">
        <v>171</v>
      </c>
      <c r="E151" s="220" t="s">
        <v>388</v>
      </c>
      <c r="F151" s="221" t="s">
        <v>389</v>
      </c>
      <c r="G151" s="222" t="s">
        <v>217</v>
      </c>
      <c r="H151" s="223">
        <v>124.709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85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230</v>
      </c>
    </row>
    <row r="152" spans="1:65" s="2" customFormat="1" ht="24.15" customHeight="1">
      <c r="A152" s="38"/>
      <c r="B152" s="39"/>
      <c r="C152" s="219" t="s">
        <v>231</v>
      </c>
      <c r="D152" s="219" t="s">
        <v>171</v>
      </c>
      <c r="E152" s="220" t="s">
        <v>390</v>
      </c>
      <c r="F152" s="221" t="s">
        <v>391</v>
      </c>
      <c r="G152" s="222" t="s">
        <v>217</v>
      </c>
      <c r="H152" s="223">
        <v>1715.818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85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235</v>
      </c>
    </row>
    <row r="153" spans="1:51" s="13" customFormat="1" ht="12">
      <c r="A153" s="13"/>
      <c r="B153" s="233"/>
      <c r="C153" s="234"/>
      <c r="D153" s="235" t="s">
        <v>176</v>
      </c>
      <c r="E153" s="236" t="s">
        <v>1</v>
      </c>
      <c r="F153" s="237" t="s">
        <v>392</v>
      </c>
      <c r="G153" s="234"/>
      <c r="H153" s="238">
        <v>249.418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176</v>
      </c>
      <c r="AU153" s="244" t="s">
        <v>85</v>
      </c>
      <c r="AV153" s="13" t="s">
        <v>85</v>
      </c>
      <c r="AW153" s="13" t="s">
        <v>31</v>
      </c>
      <c r="AX153" s="13" t="s">
        <v>75</v>
      </c>
      <c r="AY153" s="244" t="s">
        <v>169</v>
      </c>
    </row>
    <row r="154" spans="1:51" s="13" customFormat="1" ht="12">
      <c r="A154" s="13"/>
      <c r="B154" s="233"/>
      <c r="C154" s="234"/>
      <c r="D154" s="235" t="s">
        <v>176</v>
      </c>
      <c r="E154" s="236" t="s">
        <v>1</v>
      </c>
      <c r="F154" s="237" t="s">
        <v>393</v>
      </c>
      <c r="G154" s="234"/>
      <c r="H154" s="238">
        <v>1466.4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176</v>
      </c>
      <c r="AU154" s="244" t="s">
        <v>85</v>
      </c>
      <c r="AV154" s="13" t="s">
        <v>85</v>
      </c>
      <c r="AW154" s="13" t="s">
        <v>31</v>
      </c>
      <c r="AX154" s="13" t="s">
        <v>75</v>
      </c>
      <c r="AY154" s="244" t="s">
        <v>169</v>
      </c>
    </row>
    <row r="155" spans="1:51" s="14" customFormat="1" ht="12">
      <c r="A155" s="14"/>
      <c r="B155" s="245"/>
      <c r="C155" s="246"/>
      <c r="D155" s="235" t="s">
        <v>176</v>
      </c>
      <c r="E155" s="247" t="s">
        <v>1</v>
      </c>
      <c r="F155" s="248" t="s">
        <v>178</v>
      </c>
      <c r="G155" s="246"/>
      <c r="H155" s="249">
        <v>1715.8180000000002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176</v>
      </c>
      <c r="AU155" s="255" t="s">
        <v>85</v>
      </c>
      <c r="AV155" s="14" t="s">
        <v>175</v>
      </c>
      <c r="AW155" s="14" t="s">
        <v>31</v>
      </c>
      <c r="AX155" s="14" t="s">
        <v>83</v>
      </c>
      <c r="AY155" s="255" t="s">
        <v>169</v>
      </c>
    </row>
    <row r="156" spans="1:65" s="2" customFormat="1" ht="37.8" customHeight="1">
      <c r="A156" s="38"/>
      <c r="B156" s="39"/>
      <c r="C156" s="219" t="s">
        <v>204</v>
      </c>
      <c r="D156" s="219" t="s">
        <v>171</v>
      </c>
      <c r="E156" s="220" t="s">
        <v>327</v>
      </c>
      <c r="F156" s="221" t="s">
        <v>328</v>
      </c>
      <c r="G156" s="222" t="s">
        <v>217</v>
      </c>
      <c r="H156" s="223">
        <v>27.04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85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239</v>
      </c>
    </row>
    <row r="157" spans="1:51" s="13" customFormat="1" ht="12">
      <c r="A157" s="13"/>
      <c r="B157" s="233"/>
      <c r="C157" s="234"/>
      <c r="D157" s="235" t="s">
        <v>176</v>
      </c>
      <c r="E157" s="236" t="s">
        <v>1</v>
      </c>
      <c r="F157" s="237" t="s">
        <v>394</v>
      </c>
      <c r="G157" s="234"/>
      <c r="H157" s="238">
        <v>27.04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169</v>
      </c>
    </row>
    <row r="158" spans="1:51" s="14" customFormat="1" ht="12">
      <c r="A158" s="14"/>
      <c r="B158" s="245"/>
      <c r="C158" s="246"/>
      <c r="D158" s="235" t="s">
        <v>176</v>
      </c>
      <c r="E158" s="247" t="s">
        <v>1</v>
      </c>
      <c r="F158" s="248" t="s">
        <v>178</v>
      </c>
      <c r="G158" s="246"/>
      <c r="H158" s="249">
        <v>27.04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176</v>
      </c>
      <c r="AU158" s="255" t="s">
        <v>85</v>
      </c>
      <c r="AV158" s="14" t="s">
        <v>175</v>
      </c>
      <c r="AW158" s="14" t="s">
        <v>31</v>
      </c>
      <c r="AX158" s="14" t="s">
        <v>83</v>
      </c>
      <c r="AY158" s="255" t="s">
        <v>169</v>
      </c>
    </row>
    <row r="159" spans="1:65" s="2" customFormat="1" ht="37.8" customHeight="1">
      <c r="A159" s="38"/>
      <c r="B159" s="39"/>
      <c r="C159" s="219" t="s">
        <v>240</v>
      </c>
      <c r="D159" s="219" t="s">
        <v>171</v>
      </c>
      <c r="E159" s="220" t="s">
        <v>332</v>
      </c>
      <c r="F159" s="221" t="s">
        <v>333</v>
      </c>
      <c r="G159" s="222" t="s">
        <v>217</v>
      </c>
      <c r="H159" s="223">
        <v>85.761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175</v>
      </c>
      <c r="AT159" s="231" t="s">
        <v>171</v>
      </c>
      <c r="AU159" s="231" t="s">
        <v>85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243</v>
      </c>
    </row>
    <row r="160" spans="1:51" s="13" customFormat="1" ht="12">
      <c r="A160" s="13"/>
      <c r="B160" s="233"/>
      <c r="C160" s="234"/>
      <c r="D160" s="235" t="s">
        <v>176</v>
      </c>
      <c r="E160" s="236" t="s">
        <v>1</v>
      </c>
      <c r="F160" s="237" t="s">
        <v>395</v>
      </c>
      <c r="G160" s="234"/>
      <c r="H160" s="238">
        <v>85.761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176</v>
      </c>
      <c r="AU160" s="244" t="s">
        <v>85</v>
      </c>
      <c r="AV160" s="13" t="s">
        <v>85</v>
      </c>
      <c r="AW160" s="13" t="s">
        <v>31</v>
      </c>
      <c r="AX160" s="13" t="s">
        <v>75</v>
      </c>
      <c r="AY160" s="244" t="s">
        <v>169</v>
      </c>
    </row>
    <row r="161" spans="1:51" s="14" customFormat="1" ht="12">
      <c r="A161" s="14"/>
      <c r="B161" s="245"/>
      <c r="C161" s="246"/>
      <c r="D161" s="235" t="s">
        <v>176</v>
      </c>
      <c r="E161" s="247" t="s">
        <v>1</v>
      </c>
      <c r="F161" s="248" t="s">
        <v>178</v>
      </c>
      <c r="G161" s="246"/>
      <c r="H161" s="249">
        <v>85.761</v>
      </c>
      <c r="I161" s="250"/>
      <c r="J161" s="246"/>
      <c r="K161" s="246"/>
      <c r="L161" s="251"/>
      <c r="M161" s="266"/>
      <c r="N161" s="267"/>
      <c r="O161" s="267"/>
      <c r="P161" s="267"/>
      <c r="Q161" s="267"/>
      <c r="R161" s="267"/>
      <c r="S161" s="267"/>
      <c r="T161" s="26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176</v>
      </c>
      <c r="AU161" s="255" t="s">
        <v>85</v>
      </c>
      <c r="AV161" s="14" t="s">
        <v>175</v>
      </c>
      <c r="AW161" s="14" t="s">
        <v>31</v>
      </c>
      <c r="AX161" s="14" t="s">
        <v>83</v>
      </c>
      <c r="AY161" s="255" t="s">
        <v>169</v>
      </c>
    </row>
    <row r="162" spans="1:31" s="2" customFormat="1" ht="6.95" customHeight="1">
      <c r="A162" s="38"/>
      <c r="B162" s="66"/>
      <c r="C162" s="67"/>
      <c r="D162" s="67"/>
      <c r="E162" s="67"/>
      <c r="F162" s="67"/>
      <c r="G162" s="67"/>
      <c r="H162" s="67"/>
      <c r="I162" s="67"/>
      <c r="J162" s="67"/>
      <c r="K162" s="67"/>
      <c r="L162" s="44"/>
      <c r="M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</sheetData>
  <sheetProtection password="CC35" sheet="1" objects="1" scenarios="1" formatColumns="0" formatRows="0" autoFilter="0"/>
  <autoFilter ref="C118:K16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ROUND((SUM(BE123:BE198)),2)</f>
        <v>0</v>
      </c>
      <c r="G33" s="38"/>
      <c r="H33" s="38"/>
      <c r="I33" s="155">
        <v>0.21</v>
      </c>
      <c r="J33" s="154">
        <f>ROUND(((SUM(BE123:BE198))*I33),2)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ROUND((SUM(BF123:BF198)),2)</f>
        <v>0</v>
      </c>
      <c r="G34" s="38"/>
      <c r="H34" s="38"/>
      <c r="I34" s="155">
        <v>0.12</v>
      </c>
      <c r="J34" s="154">
        <f>ROUND(((SUM(BF123:BF198))*I34),2)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ROUND((SUM(BG123:BG198)),2)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ROUND((SUM(BH123:BH198)),2)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ROUND((SUM(BI123:BI198)),2)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0121 - SO 100.3  Demolice - povrchy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397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398</v>
      </c>
      <c r="E100" s="188"/>
      <c r="F100" s="188"/>
      <c r="G100" s="188"/>
      <c r="H100" s="188"/>
      <c r="I100" s="188"/>
      <c r="J100" s="189">
        <f>J133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399</v>
      </c>
      <c r="E101" s="188"/>
      <c r="F101" s="188"/>
      <c r="G101" s="188"/>
      <c r="H101" s="188"/>
      <c r="I101" s="188"/>
      <c r="J101" s="189">
        <f>J139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150</v>
      </c>
      <c r="E102" s="188"/>
      <c r="F102" s="188"/>
      <c r="G102" s="188"/>
      <c r="H102" s="188"/>
      <c r="I102" s="188"/>
      <c r="J102" s="189">
        <f>J145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151</v>
      </c>
      <c r="E103" s="188"/>
      <c r="F103" s="188"/>
      <c r="G103" s="188"/>
      <c r="H103" s="188"/>
      <c r="I103" s="188"/>
      <c r="J103" s="189">
        <f>J170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154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Revitalizace sportovního areálu Lipky - II.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 xml:space="preserve">0121 - SO 100.3  Demolice - povrchy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Horažďovice</v>
      </c>
      <c r="G117" s="40"/>
      <c r="H117" s="40"/>
      <c r="I117" s="32" t="s">
        <v>22</v>
      </c>
      <c r="J117" s="79" t="str">
        <f>IF(J12="","",J12)</f>
        <v>12. 10. 2023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30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32</v>
      </c>
      <c r="J120" s="36" t="str">
        <f>E24</f>
        <v>Pavel Matoušek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155</v>
      </c>
      <c r="D122" s="194" t="s">
        <v>60</v>
      </c>
      <c r="E122" s="194" t="s">
        <v>56</v>
      </c>
      <c r="F122" s="194" t="s">
        <v>57</v>
      </c>
      <c r="G122" s="194" t="s">
        <v>156</v>
      </c>
      <c r="H122" s="194" t="s">
        <v>157</v>
      </c>
      <c r="I122" s="194" t="s">
        <v>158</v>
      </c>
      <c r="J122" s="195" t="s">
        <v>145</v>
      </c>
      <c r="K122" s="196" t="s">
        <v>159</v>
      </c>
      <c r="L122" s="197"/>
      <c r="M122" s="100" t="s">
        <v>1</v>
      </c>
      <c r="N122" s="101" t="s">
        <v>39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</f>
        <v>0</v>
      </c>
      <c r="Q123" s="104"/>
      <c r="R123" s="200">
        <f>R124</f>
        <v>0</v>
      </c>
      <c r="S123" s="104"/>
      <c r="T123" s="201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147</v>
      </c>
      <c r="BK123" s="202">
        <f>BK124</f>
        <v>0</v>
      </c>
    </row>
    <row r="124" spans="1:63" s="12" customFormat="1" ht="25.9" customHeight="1">
      <c r="A124" s="12"/>
      <c r="B124" s="203"/>
      <c r="C124" s="204"/>
      <c r="D124" s="205" t="s">
        <v>74</v>
      </c>
      <c r="E124" s="206" t="s">
        <v>167</v>
      </c>
      <c r="F124" s="206" t="s">
        <v>168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P125+P132+P133+P139+P145+P170</f>
        <v>0</v>
      </c>
      <c r="Q124" s="211"/>
      <c r="R124" s="212">
        <f>R125+R132+R133+R139+R145+R170</f>
        <v>0</v>
      </c>
      <c r="S124" s="211"/>
      <c r="T124" s="213">
        <f>T125+T132+T133+T139+T145+T170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75</v>
      </c>
      <c r="AY124" s="214" t="s">
        <v>169</v>
      </c>
      <c r="BK124" s="216">
        <f>BK125+BK132+BK133+BK139+BK145+BK170</f>
        <v>0</v>
      </c>
    </row>
    <row r="125" spans="1:63" s="12" customFormat="1" ht="22.8" customHeight="1">
      <c r="A125" s="12"/>
      <c r="B125" s="203"/>
      <c r="C125" s="204"/>
      <c r="D125" s="205" t="s">
        <v>74</v>
      </c>
      <c r="E125" s="217" t="s">
        <v>83</v>
      </c>
      <c r="F125" s="217" t="s">
        <v>170</v>
      </c>
      <c r="G125" s="204"/>
      <c r="H125" s="204"/>
      <c r="I125" s="207"/>
      <c r="J125" s="218">
        <f>BK125</f>
        <v>0</v>
      </c>
      <c r="K125" s="204"/>
      <c r="L125" s="209"/>
      <c r="M125" s="210"/>
      <c r="N125" s="211"/>
      <c r="O125" s="211"/>
      <c r="P125" s="212">
        <f>SUM(P126:P131)</f>
        <v>0</v>
      </c>
      <c r="Q125" s="211"/>
      <c r="R125" s="212">
        <f>SUM(R126:R131)</f>
        <v>0</v>
      </c>
      <c r="S125" s="211"/>
      <c r="T125" s="213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83</v>
      </c>
      <c r="AT125" s="215" t="s">
        <v>74</v>
      </c>
      <c r="AU125" s="215" t="s">
        <v>83</v>
      </c>
      <c r="AY125" s="214" t="s">
        <v>169</v>
      </c>
      <c r="BK125" s="216">
        <f>SUM(BK126:BK131)</f>
        <v>0</v>
      </c>
    </row>
    <row r="126" spans="1:65" s="2" customFormat="1" ht="24.15" customHeight="1">
      <c r="A126" s="38"/>
      <c r="B126" s="39"/>
      <c r="C126" s="219" t="s">
        <v>83</v>
      </c>
      <c r="D126" s="219" t="s">
        <v>171</v>
      </c>
      <c r="E126" s="220" t="s">
        <v>400</v>
      </c>
      <c r="F126" s="221" t="s">
        <v>401</v>
      </c>
      <c r="G126" s="222" t="s">
        <v>234</v>
      </c>
      <c r="H126" s="223">
        <v>308.6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85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85</v>
      </c>
    </row>
    <row r="127" spans="1:51" s="13" customFormat="1" ht="12">
      <c r="A127" s="13"/>
      <c r="B127" s="233"/>
      <c r="C127" s="234"/>
      <c r="D127" s="235" t="s">
        <v>176</v>
      </c>
      <c r="E127" s="236" t="s">
        <v>1</v>
      </c>
      <c r="F127" s="237" t="s">
        <v>402</v>
      </c>
      <c r="G127" s="234"/>
      <c r="H127" s="238">
        <v>308.6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176</v>
      </c>
      <c r="AU127" s="244" t="s">
        <v>85</v>
      </c>
      <c r="AV127" s="13" t="s">
        <v>85</v>
      </c>
      <c r="AW127" s="13" t="s">
        <v>31</v>
      </c>
      <c r="AX127" s="13" t="s">
        <v>75</v>
      </c>
      <c r="AY127" s="244" t="s">
        <v>169</v>
      </c>
    </row>
    <row r="128" spans="1:51" s="14" customFormat="1" ht="12">
      <c r="A128" s="14"/>
      <c r="B128" s="245"/>
      <c r="C128" s="246"/>
      <c r="D128" s="235" t="s">
        <v>176</v>
      </c>
      <c r="E128" s="247" t="s">
        <v>1</v>
      </c>
      <c r="F128" s="248" t="s">
        <v>178</v>
      </c>
      <c r="G128" s="246"/>
      <c r="H128" s="249">
        <v>308.6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176</v>
      </c>
      <c r="AU128" s="255" t="s">
        <v>85</v>
      </c>
      <c r="AV128" s="14" t="s">
        <v>175</v>
      </c>
      <c r="AW128" s="14" t="s">
        <v>31</v>
      </c>
      <c r="AX128" s="14" t="s">
        <v>83</v>
      </c>
      <c r="AY128" s="255" t="s">
        <v>169</v>
      </c>
    </row>
    <row r="129" spans="1:65" s="2" customFormat="1" ht="24.15" customHeight="1">
      <c r="A129" s="38"/>
      <c r="B129" s="39"/>
      <c r="C129" s="219" t="s">
        <v>85</v>
      </c>
      <c r="D129" s="219" t="s">
        <v>171</v>
      </c>
      <c r="E129" s="220" t="s">
        <v>403</v>
      </c>
      <c r="F129" s="221" t="s">
        <v>404</v>
      </c>
      <c r="G129" s="222" t="s">
        <v>234</v>
      </c>
      <c r="H129" s="223">
        <v>675.4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175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175</v>
      </c>
      <c r="BM129" s="231" t="s">
        <v>175</v>
      </c>
    </row>
    <row r="130" spans="1:51" s="13" customFormat="1" ht="12">
      <c r="A130" s="13"/>
      <c r="B130" s="233"/>
      <c r="C130" s="234"/>
      <c r="D130" s="235" t="s">
        <v>176</v>
      </c>
      <c r="E130" s="236" t="s">
        <v>1</v>
      </c>
      <c r="F130" s="237" t="s">
        <v>405</v>
      </c>
      <c r="G130" s="234"/>
      <c r="H130" s="238">
        <v>675.4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176</v>
      </c>
      <c r="AU130" s="244" t="s">
        <v>85</v>
      </c>
      <c r="AV130" s="13" t="s">
        <v>85</v>
      </c>
      <c r="AW130" s="13" t="s">
        <v>31</v>
      </c>
      <c r="AX130" s="13" t="s">
        <v>75</v>
      </c>
      <c r="AY130" s="244" t="s">
        <v>169</v>
      </c>
    </row>
    <row r="131" spans="1:51" s="14" customFormat="1" ht="12">
      <c r="A131" s="14"/>
      <c r="B131" s="245"/>
      <c r="C131" s="246"/>
      <c r="D131" s="235" t="s">
        <v>176</v>
      </c>
      <c r="E131" s="247" t="s">
        <v>1</v>
      </c>
      <c r="F131" s="248" t="s">
        <v>178</v>
      </c>
      <c r="G131" s="246"/>
      <c r="H131" s="249">
        <v>675.4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176</v>
      </c>
      <c r="AU131" s="255" t="s">
        <v>85</v>
      </c>
      <c r="AV131" s="14" t="s">
        <v>175</v>
      </c>
      <c r="AW131" s="14" t="s">
        <v>31</v>
      </c>
      <c r="AX131" s="14" t="s">
        <v>83</v>
      </c>
      <c r="AY131" s="255" t="s">
        <v>169</v>
      </c>
    </row>
    <row r="132" spans="1:63" s="12" customFormat="1" ht="22.8" customHeight="1">
      <c r="A132" s="12"/>
      <c r="B132" s="203"/>
      <c r="C132" s="204"/>
      <c r="D132" s="205" t="s">
        <v>74</v>
      </c>
      <c r="E132" s="217" t="s">
        <v>213</v>
      </c>
      <c r="F132" s="217" t="s">
        <v>406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v>0</v>
      </c>
      <c r="Q132" s="211"/>
      <c r="R132" s="212">
        <v>0</v>
      </c>
      <c r="S132" s="211"/>
      <c r="T132" s="213"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83</v>
      </c>
      <c r="AT132" s="215" t="s">
        <v>74</v>
      </c>
      <c r="AU132" s="215" t="s">
        <v>83</v>
      </c>
      <c r="AY132" s="214" t="s">
        <v>169</v>
      </c>
      <c r="BK132" s="216">
        <v>0</v>
      </c>
    </row>
    <row r="133" spans="1:63" s="12" customFormat="1" ht="22.8" customHeight="1">
      <c r="A133" s="12"/>
      <c r="B133" s="203"/>
      <c r="C133" s="204"/>
      <c r="D133" s="205" t="s">
        <v>74</v>
      </c>
      <c r="E133" s="217" t="s">
        <v>407</v>
      </c>
      <c r="F133" s="217" t="s">
        <v>408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SUM(P134:P138)</f>
        <v>0</v>
      </c>
      <c r="Q133" s="211"/>
      <c r="R133" s="212">
        <f>SUM(R134:R138)</f>
        <v>0</v>
      </c>
      <c r="S133" s="211"/>
      <c r="T133" s="213">
        <f>SUM(T134:T138)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83</v>
      </c>
      <c r="AT133" s="215" t="s">
        <v>74</v>
      </c>
      <c r="AU133" s="215" t="s">
        <v>83</v>
      </c>
      <c r="AY133" s="214" t="s">
        <v>169</v>
      </c>
      <c r="BK133" s="216">
        <f>SUM(BK134:BK138)</f>
        <v>0</v>
      </c>
    </row>
    <row r="134" spans="1:65" s="2" customFormat="1" ht="16.5" customHeight="1">
      <c r="A134" s="38"/>
      <c r="B134" s="39"/>
      <c r="C134" s="219" t="s">
        <v>181</v>
      </c>
      <c r="D134" s="219" t="s">
        <v>171</v>
      </c>
      <c r="E134" s="220" t="s">
        <v>409</v>
      </c>
      <c r="F134" s="221" t="s">
        <v>410</v>
      </c>
      <c r="G134" s="222" t="s">
        <v>299</v>
      </c>
      <c r="H134" s="223">
        <v>0.5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85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184</v>
      </c>
    </row>
    <row r="135" spans="1:65" s="2" customFormat="1" ht="24.15" customHeight="1">
      <c r="A135" s="38"/>
      <c r="B135" s="39"/>
      <c r="C135" s="219" t="s">
        <v>175</v>
      </c>
      <c r="D135" s="219" t="s">
        <v>171</v>
      </c>
      <c r="E135" s="220" t="s">
        <v>411</v>
      </c>
      <c r="F135" s="221" t="s">
        <v>412</v>
      </c>
      <c r="G135" s="222" t="s">
        <v>413</v>
      </c>
      <c r="H135" s="223">
        <v>10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85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190</v>
      </c>
    </row>
    <row r="136" spans="1:65" s="2" customFormat="1" ht="16.5" customHeight="1">
      <c r="A136" s="38"/>
      <c r="B136" s="39"/>
      <c r="C136" s="219" t="s">
        <v>192</v>
      </c>
      <c r="D136" s="219" t="s">
        <v>171</v>
      </c>
      <c r="E136" s="220" t="s">
        <v>414</v>
      </c>
      <c r="F136" s="221" t="s">
        <v>415</v>
      </c>
      <c r="G136" s="222" t="s">
        <v>413</v>
      </c>
      <c r="H136" s="223">
        <v>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85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195</v>
      </c>
    </row>
    <row r="137" spans="1:65" s="2" customFormat="1" ht="16.5" customHeight="1">
      <c r="A137" s="38"/>
      <c r="B137" s="39"/>
      <c r="C137" s="219" t="s">
        <v>184</v>
      </c>
      <c r="D137" s="219" t="s">
        <v>171</v>
      </c>
      <c r="E137" s="220" t="s">
        <v>416</v>
      </c>
      <c r="F137" s="221" t="s">
        <v>417</v>
      </c>
      <c r="G137" s="222" t="s">
        <v>234</v>
      </c>
      <c r="H137" s="223">
        <v>5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175</v>
      </c>
      <c r="AT137" s="231" t="s">
        <v>171</v>
      </c>
      <c r="AU137" s="231" t="s">
        <v>85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8</v>
      </c>
    </row>
    <row r="138" spans="1:65" s="2" customFormat="1" ht="16.5" customHeight="1">
      <c r="A138" s="38"/>
      <c r="B138" s="39"/>
      <c r="C138" s="219" t="s">
        <v>201</v>
      </c>
      <c r="D138" s="219" t="s">
        <v>171</v>
      </c>
      <c r="E138" s="220" t="s">
        <v>418</v>
      </c>
      <c r="F138" s="221" t="s">
        <v>419</v>
      </c>
      <c r="G138" s="222" t="s">
        <v>174</v>
      </c>
      <c r="H138" s="223">
        <v>5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204</v>
      </c>
    </row>
    <row r="139" spans="1:63" s="12" customFormat="1" ht="22.8" customHeight="1">
      <c r="A139" s="12"/>
      <c r="B139" s="203"/>
      <c r="C139" s="204"/>
      <c r="D139" s="205" t="s">
        <v>74</v>
      </c>
      <c r="E139" s="217" t="s">
        <v>420</v>
      </c>
      <c r="F139" s="217" t="s">
        <v>421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SUM(P140:P144)</f>
        <v>0</v>
      </c>
      <c r="Q139" s="211"/>
      <c r="R139" s="212">
        <f>SUM(R140:R144)</f>
        <v>0</v>
      </c>
      <c r="S139" s="211"/>
      <c r="T139" s="213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83</v>
      </c>
      <c r="AT139" s="215" t="s">
        <v>74</v>
      </c>
      <c r="AU139" s="215" t="s">
        <v>83</v>
      </c>
      <c r="AY139" s="214" t="s">
        <v>169</v>
      </c>
      <c r="BK139" s="216">
        <f>SUM(BK140:BK144)</f>
        <v>0</v>
      </c>
    </row>
    <row r="140" spans="1:65" s="2" customFormat="1" ht="16.5" customHeight="1">
      <c r="A140" s="38"/>
      <c r="B140" s="39"/>
      <c r="C140" s="219" t="s">
        <v>190</v>
      </c>
      <c r="D140" s="219" t="s">
        <v>171</v>
      </c>
      <c r="E140" s="220" t="s">
        <v>422</v>
      </c>
      <c r="F140" s="221" t="s">
        <v>423</v>
      </c>
      <c r="G140" s="222" t="s">
        <v>234</v>
      </c>
      <c r="H140" s="223">
        <v>7769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175</v>
      </c>
      <c r="AT140" s="231" t="s">
        <v>171</v>
      </c>
      <c r="AU140" s="231" t="s">
        <v>85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175</v>
      </c>
      <c r="BM140" s="231" t="s">
        <v>209</v>
      </c>
    </row>
    <row r="141" spans="1:51" s="13" customFormat="1" ht="12">
      <c r="A141" s="13"/>
      <c r="B141" s="233"/>
      <c r="C141" s="234"/>
      <c r="D141" s="235" t="s">
        <v>176</v>
      </c>
      <c r="E141" s="236" t="s">
        <v>1</v>
      </c>
      <c r="F141" s="237" t="s">
        <v>424</v>
      </c>
      <c r="G141" s="234"/>
      <c r="H141" s="238">
        <v>7769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176</v>
      </c>
      <c r="AU141" s="244" t="s">
        <v>85</v>
      </c>
      <c r="AV141" s="13" t="s">
        <v>85</v>
      </c>
      <c r="AW141" s="13" t="s">
        <v>31</v>
      </c>
      <c r="AX141" s="13" t="s">
        <v>75</v>
      </c>
      <c r="AY141" s="244" t="s">
        <v>169</v>
      </c>
    </row>
    <row r="142" spans="1:51" s="14" customFormat="1" ht="12">
      <c r="A142" s="14"/>
      <c r="B142" s="245"/>
      <c r="C142" s="246"/>
      <c r="D142" s="235" t="s">
        <v>176</v>
      </c>
      <c r="E142" s="247" t="s">
        <v>1</v>
      </c>
      <c r="F142" s="248" t="s">
        <v>178</v>
      </c>
      <c r="G142" s="246"/>
      <c r="H142" s="249">
        <v>7769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176</v>
      </c>
      <c r="AU142" s="255" t="s">
        <v>85</v>
      </c>
      <c r="AV142" s="14" t="s">
        <v>175</v>
      </c>
      <c r="AW142" s="14" t="s">
        <v>31</v>
      </c>
      <c r="AX142" s="14" t="s">
        <v>83</v>
      </c>
      <c r="AY142" s="255" t="s">
        <v>169</v>
      </c>
    </row>
    <row r="143" spans="1:65" s="2" customFormat="1" ht="16.5" customHeight="1">
      <c r="A143" s="38"/>
      <c r="B143" s="39"/>
      <c r="C143" s="219" t="s">
        <v>186</v>
      </c>
      <c r="D143" s="219" t="s">
        <v>171</v>
      </c>
      <c r="E143" s="220" t="s">
        <v>425</v>
      </c>
      <c r="F143" s="221" t="s">
        <v>426</v>
      </c>
      <c r="G143" s="222" t="s">
        <v>174</v>
      </c>
      <c r="H143" s="223">
        <v>7769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175</v>
      </c>
      <c r="AT143" s="231" t="s">
        <v>171</v>
      </c>
      <c r="AU143" s="231" t="s">
        <v>85</v>
      </c>
      <c r="AY143" s="17" t="s">
        <v>169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175</v>
      </c>
      <c r="BM143" s="231" t="s">
        <v>213</v>
      </c>
    </row>
    <row r="144" spans="1:65" s="2" customFormat="1" ht="24.15" customHeight="1">
      <c r="A144" s="38"/>
      <c r="B144" s="39"/>
      <c r="C144" s="219" t="s">
        <v>195</v>
      </c>
      <c r="D144" s="219" t="s">
        <v>171</v>
      </c>
      <c r="E144" s="220" t="s">
        <v>427</v>
      </c>
      <c r="F144" s="221" t="s">
        <v>428</v>
      </c>
      <c r="G144" s="222" t="s">
        <v>234</v>
      </c>
      <c r="H144" s="223">
        <v>7769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85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218</v>
      </c>
    </row>
    <row r="145" spans="1:63" s="12" customFormat="1" ht="22.8" customHeight="1">
      <c r="A145" s="12"/>
      <c r="B145" s="203"/>
      <c r="C145" s="204"/>
      <c r="D145" s="205" t="s">
        <v>74</v>
      </c>
      <c r="E145" s="217" t="s">
        <v>186</v>
      </c>
      <c r="F145" s="217" t="s">
        <v>187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SUM(P146:P169)</f>
        <v>0</v>
      </c>
      <c r="Q145" s="211"/>
      <c r="R145" s="212">
        <f>SUM(R146:R169)</f>
        <v>0</v>
      </c>
      <c r="S145" s="211"/>
      <c r="T145" s="213">
        <f>SUM(T146:T169)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83</v>
      </c>
      <c r="AT145" s="215" t="s">
        <v>74</v>
      </c>
      <c r="AU145" s="215" t="s">
        <v>83</v>
      </c>
      <c r="AY145" s="214" t="s">
        <v>169</v>
      </c>
      <c r="BK145" s="216">
        <f>SUM(BK146:BK169)</f>
        <v>0</v>
      </c>
    </row>
    <row r="146" spans="1:65" s="2" customFormat="1" ht="24.15" customHeight="1">
      <c r="A146" s="38"/>
      <c r="B146" s="39"/>
      <c r="C146" s="219" t="s">
        <v>221</v>
      </c>
      <c r="D146" s="219" t="s">
        <v>171</v>
      </c>
      <c r="E146" s="220" t="s">
        <v>206</v>
      </c>
      <c r="F146" s="221" t="s">
        <v>207</v>
      </c>
      <c r="G146" s="222" t="s">
        <v>208</v>
      </c>
      <c r="H146" s="223">
        <v>119.6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224</v>
      </c>
    </row>
    <row r="147" spans="1:51" s="13" customFormat="1" ht="12">
      <c r="A147" s="13"/>
      <c r="B147" s="233"/>
      <c r="C147" s="234"/>
      <c r="D147" s="235" t="s">
        <v>176</v>
      </c>
      <c r="E147" s="236" t="s">
        <v>1</v>
      </c>
      <c r="F147" s="237" t="s">
        <v>429</v>
      </c>
      <c r="G147" s="234"/>
      <c r="H147" s="238">
        <v>50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176</v>
      </c>
      <c r="AU147" s="244" t="s">
        <v>85</v>
      </c>
      <c r="AV147" s="13" t="s">
        <v>85</v>
      </c>
      <c r="AW147" s="13" t="s">
        <v>31</v>
      </c>
      <c r="AX147" s="13" t="s">
        <v>75</v>
      </c>
      <c r="AY147" s="244" t="s">
        <v>169</v>
      </c>
    </row>
    <row r="148" spans="1:51" s="13" customFormat="1" ht="12">
      <c r="A148" s="13"/>
      <c r="B148" s="233"/>
      <c r="C148" s="234"/>
      <c r="D148" s="235" t="s">
        <v>176</v>
      </c>
      <c r="E148" s="236" t="s">
        <v>1</v>
      </c>
      <c r="F148" s="237" t="s">
        <v>430</v>
      </c>
      <c r="G148" s="234"/>
      <c r="H148" s="238">
        <v>25.6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169</v>
      </c>
    </row>
    <row r="149" spans="1:51" s="15" customFormat="1" ht="12">
      <c r="A149" s="15"/>
      <c r="B149" s="256"/>
      <c r="C149" s="257"/>
      <c r="D149" s="235" t="s">
        <v>176</v>
      </c>
      <c r="E149" s="258" t="s">
        <v>1</v>
      </c>
      <c r="F149" s="259" t="s">
        <v>431</v>
      </c>
      <c r="G149" s="257"/>
      <c r="H149" s="258" t="s">
        <v>1</v>
      </c>
      <c r="I149" s="260"/>
      <c r="J149" s="257"/>
      <c r="K149" s="257"/>
      <c r="L149" s="261"/>
      <c r="M149" s="262"/>
      <c r="N149" s="263"/>
      <c r="O149" s="263"/>
      <c r="P149" s="263"/>
      <c r="Q149" s="263"/>
      <c r="R149" s="263"/>
      <c r="S149" s="263"/>
      <c r="T149" s="26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5" t="s">
        <v>176</v>
      </c>
      <c r="AU149" s="265" t="s">
        <v>85</v>
      </c>
      <c r="AV149" s="15" t="s">
        <v>83</v>
      </c>
      <c r="AW149" s="15" t="s">
        <v>31</v>
      </c>
      <c r="AX149" s="15" t="s">
        <v>75</v>
      </c>
      <c r="AY149" s="265" t="s">
        <v>169</v>
      </c>
    </row>
    <row r="150" spans="1:51" s="13" customFormat="1" ht="12">
      <c r="A150" s="13"/>
      <c r="B150" s="233"/>
      <c r="C150" s="234"/>
      <c r="D150" s="235" t="s">
        <v>176</v>
      </c>
      <c r="E150" s="236" t="s">
        <v>1</v>
      </c>
      <c r="F150" s="237" t="s">
        <v>432</v>
      </c>
      <c r="G150" s="234"/>
      <c r="H150" s="238">
        <v>44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176</v>
      </c>
      <c r="AU150" s="244" t="s">
        <v>85</v>
      </c>
      <c r="AV150" s="13" t="s">
        <v>85</v>
      </c>
      <c r="AW150" s="13" t="s">
        <v>31</v>
      </c>
      <c r="AX150" s="13" t="s">
        <v>75</v>
      </c>
      <c r="AY150" s="244" t="s">
        <v>169</v>
      </c>
    </row>
    <row r="151" spans="1:51" s="14" customFormat="1" ht="12">
      <c r="A151" s="14"/>
      <c r="B151" s="245"/>
      <c r="C151" s="246"/>
      <c r="D151" s="235" t="s">
        <v>176</v>
      </c>
      <c r="E151" s="247" t="s">
        <v>1</v>
      </c>
      <c r="F151" s="248" t="s">
        <v>178</v>
      </c>
      <c r="G151" s="246"/>
      <c r="H151" s="249">
        <v>119.6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176</v>
      </c>
      <c r="AU151" s="255" t="s">
        <v>85</v>
      </c>
      <c r="AV151" s="14" t="s">
        <v>175</v>
      </c>
      <c r="AW151" s="14" t="s">
        <v>31</v>
      </c>
      <c r="AX151" s="14" t="s">
        <v>83</v>
      </c>
      <c r="AY151" s="255" t="s">
        <v>169</v>
      </c>
    </row>
    <row r="152" spans="1:65" s="2" customFormat="1" ht="24.15" customHeight="1">
      <c r="A152" s="38"/>
      <c r="B152" s="39"/>
      <c r="C152" s="219" t="s">
        <v>8</v>
      </c>
      <c r="D152" s="219" t="s">
        <v>171</v>
      </c>
      <c r="E152" s="220" t="s">
        <v>211</v>
      </c>
      <c r="F152" s="221" t="s">
        <v>212</v>
      </c>
      <c r="G152" s="222" t="s">
        <v>208</v>
      </c>
      <c r="H152" s="223">
        <v>82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85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230</v>
      </c>
    </row>
    <row r="153" spans="1:51" s="13" customFormat="1" ht="12">
      <c r="A153" s="13"/>
      <c r="B153" s="233"/>
      <c r="C153" s="234"/>
      <c r="D153" s="235" t="s">
        <v>176</v>
      </c>
      <c r="E153" s="236" t="s">
        <v>1</v>
      </c>
      <c r="F153" s="237" t="s">
        <v>433</v>
      </c>
      <c r="G153" s="234"/>
      <c r="H153" s="238">
        <v>10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176</v>
      </c>
      <c r="AU153" s="244" t="s">
        <v>85</v>
      </c>
      <c r="AV153" s="13" t="s">
        <v>85</v>
      </c>
      <c r="AW153" s="13" t="s">
        <v>31</v>
      </c>
      <c r="AX153" s="13" t="s">
        <v>75</v>
      </c>
      <c r="AY153" s="244" t="s">
        <v>169</v>
      </c>
    </row>
    <row r="154" spans="1:51" s="13" customFormat="1" ht="12">
      <c r="A154" s="13"/>
      <c r="B154" s="233"/>
      <c r="C154" s="234"/>
      <c r="D154" s="235" t="s">
        <v>176</v>
      </c>
      <c r="E154" s="236" t="s">
        <v>1</v>
      </c>
      <c r="F154" s="237" t="s">
        <v>434</v>
      </c>
      <c r="G154" s="234"/>
      <c r="H154" s="238">
        <v>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176</v>
      </c>
      <c r="AU154" s="244" t="s">
        <v>85</v>
      </c>
      <c r="AV154" s="13" t="s">
        <v>85</v>
      </c>
      <c r="AW154" s="13" t="s">
        <v>31</v>
      </c>
      <c r="AX154" s="13" t="s">
        <v>75</v>
      </c>
      <c r="AY154" s="244" t="s">
        <v>169</v>
      </c>
    </row>
    <row r="155" spans="1:51" s="13" customFormat="1" ht="12">
      <c r="A155" s="13"/>
      <c r="B155" s="233"/>
      <c r="C155" s="234"/>
      <c r="D155" s="235" t="s">
        <v>176</v>
      </c>
      <c r="E155" s="236" t="s">
        <v>1</v>
      </c>
      <c r="F155" s="237" t="s">
        <v>435</v>
      </c>
      <c r="G155" s="234"/>
      <c r="H155" s="238">
        <v>66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176</v>
      </c>
      <c r="AU155" s="244" t="s">
        <v>85</v>
      </c>
      <c r="AV155" s="13" t="s">
        <v>85</v>
      </c>
      <c r="AW155" s="13" t="s">
        <v>31</v>
      </c>
      <c r="AX155" s="13" t="s">
        <v>75</v>
      </c>
      <c r="AY155" s="244" t="s">
        <v>169</v>
      </c>
    </row>
    <row r="156" spans="1:51" s="14" customFormat="1" ht="12">
      <c r="A156" s="14"/>
      <c r="B156" s="245"/>
      <c r="C156" s="246"/>
      <c r="D156" s="235" t="s">
        <v>176</v>
      </c>
      <c r="E156" s="247" t="s">
        <v>1</v>
      </c>
      <c r="F156" s="248" t="s">
        <v>178</v>
      </c>
      <c r="G156" s="246"/>
      <c r="H156" s="249">
        <v>82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176</v>
      </c>
      <c r="AU156" s="255" t="s">
        <v>85</v>
      </c>
      <c r="AV156" s="14" t="s">
        <v>175</v>
      </c>
      <c r="AW156" s="14" t="s">
        <v>31</v>
      </c>
      <c r="AX156" s="14" t="s">
        <v>83</v>
      </c>
      <c r="AY156" s="255" t="s">
        <v>169</v>
      </c>
    </row>
    <row r="157" spans="1:65" s="2" customFormat="1" ht="24.15" customHeight="1">
      <c r="A157" s="38"/>
      <c r="B157" s="39"/>
      <c r="C157" s="219" t="s">
        <v>231</v>
      </c>
      <c r="D157" s="219" t="s">
        <v>171</v>
      </c>
      <c r="E157" s="220" t="s">
        <v>228</v>
      </c>
      <c r="F157" s="221" t="s">
        <v>229</v>
      </c>
      <c r="G157" s="222" t="s">
        <v>208</v>
      </c>
      <c r="H157" s="223">
        <v>44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175</v>
      </c>
      <c r="AT157" s="231" t="s">
        <v>171</v>
      </c>
      <c r="AU157" s="231" t="s">
        <v>85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175</v>
      </c>
      <c r="BM157" s="231" t="s">
        <v>235</v>
      </c>
    </row>
    <row r="158" spans="1:51" s="13" customFormat="1" ht="12">
      <c r="A158" s="13"/>
      <c r="B158" s="233"/>
      <c r="C158" s="234"/>
      <c r="D158" s="235" t="s">
        <v>176</v>
      </c>
      <c r="E158" s="236" t="s">
        <v>1</v>
      </c>
      <c r="F158" s="237" t="s">
        <v>432</v>
      </c>
      <c r="G158" s="234"/>
      <c r="H158" s="238">
        <v>44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176</v>
      </c>
      <c r="AU158" s="244" t="s">
        <v>85</v>
      </c>
      <c r="AV158" s="13" t="s">
        <v>85</v>
      </c>
      <c r="AW158" s="13" t="s">
        <v>31</v>
      </c>
      <c r="AX158" s="13" t="s">
        <v>75</v>
      </c>
      <c r="AY158" s="244" t="s">
        <v>169</v>
      </c>
    </row>
    <row r="159" spans="1:51" s="14" customFormat="1" ht="12">
      <c r="A159" s="14"/>
      <c r="B159" s="245"/>
      <c r="C159" s="246"/>
      <c r="D159" s="235" t="s">
        <v>176</v>
      </c>
      <c r="E159" s="247" t="s">
        <v>1</v>
      </c>
      <c r="F159" s="248" t="s">
        <v>178</v>
      </c>
      <c r="G159" s="246"/>
      <c r="H159" s="249">
        <v>44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176</v>
      </c>
      <c r="AU159" s="255" t="s">
        <v>85</v>
      </c>
      <c r="AV159" s="14" t="s">
        <v>175</v>
      </c>
      <c r="AW159" s="14" t="s">
        <v>31</v>
      </c>
      <c r="AX159" s="14" t="s">
        <v>83</v>
      </c>
      <c r="AY159" s="255" t="s">
        <v>169</v>
      </c>
    </row>
    <row r="160" spans="1:65" s="2" customFormat="1" ht="24.15" customHeight="1">
      <c r="A160" s="38"/>
      <c r="B160" s="39"/>
      <c r="C160" s="219" t="s">
        <v>204</v>
      </c>
      <c r="D160" s="219" t="s">
        <v>171</v>
      </c>
      <c r="E160" s="220" t="s">
        <v>436</v>
      </c>
      <c r="F160" s="221" t="s">
        <v>437</v>
      </c>
      <c r="G160" s="222" t="s">
        <v>199</v>
      </c>
      <c r="H160" s="223">
        <v>162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175</v>
      </c>
      <c r="AT160" s="231" t="s">
        <v>171</v>
      </c>
      <c r="AU160" s="231" t="s">
        <v>85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175</v>
      </c>
      <c r="BM160" s="231" t="s">
        <v>239</v>
      </c>
    </row>
    <row r="161" spans="1:51" s="13" customFormat="1" ht="12">
      <c r="A161" s="13"/>
      <c r="B161" s="233"/>
      <c r="C161" s="234"/>
      <c r="D161" s="235" t="s">
        <v>176</v>
      </c>
      <c r="E161" s="236" t="s">
        <v>1</v>
      </c>
      <c r="F161" s="237" t="s">
        <v>438</v>
      </c>
      <c r="G161" s="234"/>
      <c r="H161" s="238">
        <v>54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85</v>
      </c>
      <c r="AV161" s="13" t="s">
        <v>85</v>
      </c>
      <c r="AW161" s="13" t="s">
        <v>31</v>
      </c>
      <c r="AX161" s="13" t="s">
        <v>75</v>
      </c>
      <c r="AY161" s="244" t="s">
        <v>169</v>
      </c>
    </row>
    <row r="162" spans="1:51" s="13" customFormat="1" ht="12">
      <c r="A162" s="13"/>
      <c r="B162" s="233"/>
      <c r="C162" s="234"/>
      <c r="D162" s="235" t="s">
        <v>176</v>
      </c>
      <c r="E162" s="236" t="s">
        <v>1</v>
      </c>
      <c r="F162" s="237" t="s">
        <v>439</v>
      </c>
      <c r="G162" s="234"/>
      <c r="H162" s="238">
        <v>108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176</v>
      </c>
      <c r="AU162" s="244" t="s">
        <v>85</v>
      </c>
      <c r="AV162" s="13" t="s">
        <v>85</v>
      </c>
      <c r="AW162" s="13" t="s">
        <v>31</v>
      </c>
      <c r="AX162" s="13" t="s">
        <v>75</v>
      </c>
      <c r="AY162" s="244" t="s">
        <v>169</v>
      </c>
    </row>
    <row r="163" spans="1:51" s="14" customFormat="1" ht="12">
      <c r="A163" s="14"/>
      <c r="B163" s="245"/>
      <c r="C163" s="246"/>
      <c r="D163" s="235" t="s">
        <v>176</v>
      </c>
      <c r="E163" s="247" t="s">
        <v>1</v>
      </c>
      <c r="F163" s="248" t="s">
        <v>178</v>
      </c>
      <c r="G163" s="246"/>
      <c r="H163" s="249">
        <v>162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176</v>
      </c>
      <c r="AU163" s="255" t="s">
        <v>85</v>
      </c>
      <c r="AV163" s="14" t="s">
        <v>175</v>
      </c>
      <c r="AW163" s="14" t="s">
        <v>31</v>
      </c>
      <c r="AX163" s="14" t="s">
        <v>83</v>
      </c>
      <c r="AY163" s="255" t="s">
        <v>169</v>
      </c>
    </row>
    <row r="164" spans="1:65" s="2" customFormat="1" ht="16.5" customHeight="1">
      <c r="A164" s="38"/>
      <c r="B164" s="39"/>
      <c r="C164" s="219" t="s">
        <v>240</v>
      </c>
      <c r="D164" s="219" t="s">
        <v>171</v>
      </c>
      <c r="E164" s="220" t="s">
        <v>237</v>
      </c>
      <c r="F164" s="221" t="s">
        <v>238</v>
      </c>
      <c r="G164" s="222" t="s">
        <v>208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175</v>
      </c>
      <c r="AT164" s="231" t="s">
        <v>171</v>
      </c>
      <c r="AU164" s="231" t="s">
        <v>85</v>
      </c>
      <c r="AY164" s="17" t="s">
        <v>169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175</v>
      </c>
      <c r="BM164" s="231" t="s">
        <v>243</v>
      </c>
    </row>
    <row r="165" spans="1:65" s="2" customFormat="1" ht="21.75" customHeight="1">
      <c r="A165" s="38"/>
      <c r="B165" s="39"/>
      <c r="C165" s="219" t="s">
        <v>209</v>
      </c>
      <c r="D165" s="219" t="s">
        <v>171</v>
      </c>
      <c r="E165" s="220" t="s">
        <v>241</v>
      </c>
      <c r="F165" s="221" t="s">
        <v>242</v>
      </c>
      <c r="G165" s="222" t="s">
        <v>208</v>
      </c>
      <c r="H165" s="223">
        <v>2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175</v>
      </c>
      <c r="AT165" s="231" t="s">
        <v>171</v>
      </c>
      <c r="AU165" s="231" t="s">
        <v>85</v>
      </c>
      <c r="AY165" s="17" t="s">
        <v>169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175</v>
      </c>
      <c r="BM165" s="231" t="s">
        <v>246</v>
      </c>
    </row>
    <row r="166" spans="1:65" s="2" customFormat="1" ht="24.15" customHeight="1">
      <c r="A166" s="38"/>
      <c r="B166" s="39"/>
      <c r="C166" s="219" t="s">
        <v>250</v>
      </c>
      <c r="D166" s="219" t="s">
        <v>171</v>
      </c>
      <c r="E166" s="220" t="s">
        <v>293</v>
      </c>
      <c r="F166" s="221" t="s">
        <v>294</v>
      </c>
      <c r="G166" s="222" t="s">
        <v>199</v>
      </c>
      <c r="H166" s="223">
        <v>311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175</v>
      </c>
      <c r="AT166" s="231" t="s">
        <v>171</v>
      </c>
      <c r="AU166" s="231" t="s">
        <v>85</v>
      </c>
      <c r="AY166" s="17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175</v>
      </c>
      <c r="BM166" s="231" t="s">
        <v>253</v>
      </c>
    </row>
    <row r="167" spans="1:51" s="13" customFormat="1" ht="12">
      <c r="A167" s="13"/>
      <c r="B167" s="233"/>
      <c r="C167" s="234"/>
      <c r="D167" s="235" t="s">
        <v>176</v>
      </c>
      <c r="E167" s="236" t="s">
        <v>1</v>
      </c>
      <c r="F167" s="237" t="s">
        <v>440</v>
      </c>
      <c r="G167" s="234"/>
      <c r="H167" s="238">
        <v>111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176</v>
      </c>
      <c r="AU167" s="244" t="s">
        <v>85</v>
      </c>
      <c r="AV167" s="13" t="s">
        <v>85</v>
      </c>
      <c r="AW167" s="13" t="s">
        <v>31</v>
      </c>
      <c r="AX167" s="13" t="s">
        <v>75</v>
      </c>
      <c r="AY167" s="244" t="s">
        <v>169</v>
      </c>
    </row>
    <row r="168" spans="1:51" s="13" customFormat="1" ht="12">
      <c r="A168" s="13"/>
      <c r="B168" s="233"/>
      <c r="C168" s="234"/>
      <c r="D168" s="235" t="s">
        <v>176</v>
      </c>
      <c r="E168" s="236" t="s">
        <v>1</v>
      </c>
      <c r="F168" s="237" t="s">
        <v>441</v>
      </c>
      <c r="G168" s="234"/>
      <c r="H168" s="238">
        <v>200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176</v>
      </c>
      <c r="AU168" s="244" t="s">
        <v>85</v>
      </c>
      <c r="AV168" s="13" t="s">
        <v>85</v>
      </c>
      <c r="AW168" s="13" t="s">
        <v>31</v>
      </c>
      <c r="AX168" s="13" t="s">
        <v>75</v>
      </c>
      <c r="AY168" s="244" t="s">
        <v>169</v>
      </c>
    </row>
    <row r="169" spans="1:51" s="14" customFormat="1" ht="12">
      <c r="A169" s="14"/>
      <c r="B169" s="245"/>
      <c r="C169" s="246"/>
      <c r="D169" s="235" t="s">
        <v>176</v>
      </c>
      <c r="E169" s="247" t="s">
        <v>1</v>
      </c>
      <c r="F169" s="248" t="s">
        <v>178</v>
      </c>
      <c r="G169" s="246"/>
      <c r="H169" s="249">
        <v>311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176</v>
      </c>
      <c r="AU169" s="255" t="s">
        <v>85</v>
      </c>
      <c r="AV169" s="14" t="s">
        <v>175</v>
      </c>
      <c r="AW169" s="14" t="s">
        <v>31</v>
      </c>
      <c r="AX169" s="14" t="s">
        <v>83</v>
      </c>
      <c r="AY169" s="255" t="s">
        <v>169</v>
      </c>
    </row>
    <row r="170" spans="1:63" s="12" customFormat="1" ht="22.8" customHeight="1">
      <c r="A170" s="12"/>
      <c r="B170" s="203"/>
      <c r="C170" s="204"/>
      <c r="D170" s="205" t="s">
        <v>74</v>
      </c>
      <c r="E170" s="217" t="s">
        <v>301</v>
      </c>
      <c r="F170" s="217" t="s">
        <v>302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SUM(P171:P198)</f>
        <v>0</v>
      </c>
      <c r="Q170" s="211"/>
      <c r="R170" s="212">
        <f>SUM(R171:R198)</f>
        <v>0</v>
      </c>
      <c r="S170" s="211"/>
      <c r="T170" s="213">
        <f>SUM(T171:T198)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83</v>
      </c>
      <c r="AT170" s="215" t="s">
        <v>74</v>
      </c>
      <c r="AU170" s="215" t="s">
        <v>83</v>
      </c>
      <c r="AY170" s="214" t="s">
        <v>169</v>
      </c>
      <c r="BK170" s="216">
        <f>SUM(BK171:BK198)</f>
        <v>0</v>
      </c>
    </row>
    <row r="171" spans="1:65" s="2" customFormat="1" ht="16.5" customHeight="1">
      <c r="A171" s="38"/>
      <c r="B171" s="39"/>
      <c r="C171" s="219" t="s">
        <v>213</v>
      </c>
      <c r="D171" s="219" t="s">
        <v>171</v>
      </c>
      <c r="E171" s="220" t="s">
        <v>304</v>
      </c>
      <c r="F171" s="221" t="s">
        <v>305</v>
      </c>
      <c r="G171" s="222" t="s">
        <v>217</v>
      </c>
      <c r="H171" s="223">
        <v>273.164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175</v>
      </c>
      <c r="AT171" s="231" t="s">
        <v>171</v>
      </c>
      <c r="AU171" s="231" t="s">
        <v>85</v>
      </c>
      <c r="AY171" s="17" t="s">
        <v>169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175</v>
      </c>
      <c r="BM171" s="231" t="s">
        <v>258</v>
      </c>
    </row>
    <row r="172" spans="1:51" s="13" customFormat="1" ht="12">
      <c r="A172" s="13"/>
      <c r="B172" s="233"/>
      <c r="C172" s="234"/>
      <c r="D172" s="235" t="s">
        <v>176</v>
      </c>
      <c r="E172" s="236" t="s">
        <v>1</v>
      </c>
      <c r="F172" s="237" t="s">
        <v>442</v>
      </c>
      <c r="G172" s="234"/>
      <c r="H172" s="238">
        <v>273.164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176</v>
      </c>
      <c r="AU172" s="244" t="s">
        <v>85</v>
      </c>
      <c r="AV172" s="13" t="s">
        <v>85</v>
      </c>
      <c r="AW172" s="13" t="s">
        <v>31</v>
      </c>
      <c r="AX172" s="13" t="s">
        <v>75</v>
      </c>
      <c r="AY172" s="244" t="s">
        <v>169</v>
      </c>
    </row>
    <row r="173" spans="1:51" s="14" customFormat="1" ht="12">
      <c r="A173" s="14"/>
      <c r="B173" s="245"/>
      <c r="C173" s="246"/>
      <c r="D173" s="235" t="s">
        <v>176</v>
      </c>
      <c r="E173" s="247" t="s">
        <v>1</v>
      </c>
      <c r="F173" s="248" t="s">
        <v>178</v>
      </c>
      <c r="G173" s="246"/>
      <c r="H173" s="249">
        <v>273.164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176</v>
      </c>
      <c r="AU173" s="255" t="s">
        <v>85</v>
      </c>
      <c r="AV173" s="14" t="s">
        <v>175</v>
      </c>
      <c r="AW173" s="14" t="s">
        <v>31</v>
      </c>
      <c r="AX173" s="14" t="s">
        <v>83</v>
      </c>
      <c r="AY173" s="255" t="s">
        <v>169</v>
      </c>
    </row>
    <row r="174" spans="1:65" s="2" customFormat="1" ht="16.5" customHeight="1">
      <c r="A174" s="38"/>
      <c r="B174" s="39"/>
      <c r="C174" s="219" t="s">
        <v>262</v>
      </c>
      <c r="D174" s="219" t="s">
        <v>171</v>
      </c>
      <c r="E174" s="220" t="s">
        <v>308</v>
      </c>
      <c r="F174" s="221" t="s">
        <v>309</v>
      </c>
      <c r="G174" s="222" t="s">
        <v>217</v>
      </c>
      <c r="H174" s="223">
        <v>10.494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175</v>
      </c>
      <c r="AT174" s="231" t="s">
        <v>171</v>
      </c>
      <c r="AU174" s="231" t="s">
        <v>85</v>
      </c>
      <c r="AY174" s="17" t="s">
        <v>169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175</v>
      </c>
      <c r="BM174" s="231" t="s">
        <v>265</v>
      </c>
    </row>
    <row r="175" spans="1:51" s="13" customFormat="1" ht="12">
      <c r="A175" s="13"/>
      <c r="B175" s="233"/>
      <c r="C175" s="234"/>
      <c r="D175" s="235" t="s">
        <v>176</v>
      </c>
      <c r="E175" s="236" t="s">
        <v>1</v>
      </c>
      <c r="F175" s="237" t="s">
        <v>443</v>
      </c>
      <c r="G175" s="234"/>
      <c r="H175" s="238">
        <v>1.164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176</v>
      </c>
      <c r="AU175" s="244" t="s">
        <v>85</v>
      </c>
      <c r="AV175" s="13" t="s">
        <v>85</v>
      </c>
      <c r="AW175" s="13" t="s">
        <v>31</v>
      </c>
      <c r="AX175" s="13" t="s">
        <v>75</v>
      </c>
      <c r="AY175" s="244" t="s">
        <v>169</v>
      </c>
    </row>
    <row r="176" spans="1:51" s="13" customFormat="1" ht="12">
      <c r="A176" s="13"/>
      <c r="B176" s="233"/>
      <c r="C176" s="234"/>
      <c r="D176" s="235" t="s">
        <v>176</v>
      </c>
      <c r="E176" s="236" t="s">
        <v>1</v>
      </c>
      <c r="F176" s="237" t="s">
        <v>444</v>
      </c>
      <c r="G176" s="234"/>
      <c r="H176" s="238">
        <v>9.33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176</v>
      </c>
      <c r="AU176" s="244" t="s">
        <v>85</v>
      </c>
      <c r="AV176" s="13" t="s">
        <v>85</v>
      </c>
      <c r="AW176" s="13" t="s">
        <v>31</v>
      </c>
      <c r="AX176" s="13" t="s">
        <v>75</v>
      </c>
      <c r="AY176" s="244" t="s">
        <v>169</v>
      </c>
    </row>
    <row r="177" spans="1:51" s="14" customFormat="1" ht="12">
      <c r="A177" s="14"/>
      <c r="B177" s="245"/>
      <c r="C177" s="246"/>
      <c r="D177" s="235" t="s">
        <v>176</v>
      </c>
      <c r="E177" s="247" t="s">
        <v>1</v>
      </c>
      <c r="F177" s="248" t="s">
        <v>178</v>
      </c>
      <c r="G177" s="246"/>
      <c r="H177" s="249">
        <v>10.494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176</v>
      </c>
      <c r="AU177" s="255" t="s">
        <v>85</v>
      </c>
      <c r="AV177" s="14" t="s">
        <v>175</v>
      </c>
      <c r="AW177" s="14" t="s">
        <v>31</v>
      </c>
      <c r="AX177" s="14" t="s">
        <v>83</v>
      </c>
      <c r="AY177" s="255" t="s">
        <v>169</v>
      </c>
    </row>
    <row r="178" spans="1:65" s="2" customFormat="1" ht="21.75" customHeight="1">
      <c r="A178" s="38"/>
      <c r="B178" s="39"/>
      <c r="C178" s="219" t="s">
        <v>218</v>
      </c>
      <c r="D178" s="219" t="s">
        <v>171</v>
      </c>
      <c r="E178" s="220" t="s">
        <v>445</v>
      </c>
      <c r="F178" s="221" t="s">
        <v>446</v>
      </c>
      <c r="G178" s="222" t="s">
        <v>217</v>
      </c>
      <c r="H178" s="223">
        <v>248.863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175</v>
      </c>
      <c r="AT178" s="231" t="s">
        <v>171</v>
      </c>
      <c r="AU178" s="231" t="s">
        <v>85</v>
      </c>
      <c r="AY178" s="17" t="s">
        <v>169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175</v>
      </c>
      <c r="BM178" s="231" t="s">
        <v>269</v>
      </c>
    </row>
    <row r="179" spans="1:51" s="13" customFormat="1" ht="12">
      <c r="A179" s="13"/>
      <c r="B179" s="233"/>
      <c r="C179" s="234"/>
      <c r="D179" s="235" t="s">
        <v>176</v>
      </c>
      <c r="E179" s="236" t="s">
        <v>1</v>
      </c>
      <c r="F179" s="237" t="s">
        <v>447</v>
      </c>
      <c r="G179" s="234"/>
      <c r="H179" s="238">
        <v>248.863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176</v>
      </c>
      <c r="AU179" s="244" t="s">
        <v>85</v>
      </c>
      <c r="AV179" s="13" t="s">
        <v>85</v>
      </c>
      <c r="AW179" s="13" t="s">
        <v>31</v>
      </c>
      <c r="AX179" s="13" t="s">
        <v>75</v>
      </c>
      <c r="AY179" s="244" t="s">
        <v>169</v>
      </c>
    </row>
    <row r="180" spans="1:51" s="14" customFormat="1" ht="12">
      <c r="A180" s="14"/>
      <c r="B180" s="245"/>
      <c r="C180" s="246"/>
      <c r="D180" s="235" t="s">
        <v>176</v>
      </c>
      <c r="E180" s="247" t="s">
        <v>1</v>
      </c>
      <c r="F180" s="248" t="s">
        <v>178</v>
      </c>
      <c r="G180" s="246"/>
      <c r="H180" s="249">
        <v>248.863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176</v>
      </c>
      <c r="AU180" s="255" t="s">
        <v>85</v>
      </c>
      <c r="AV180" s="14" t="s">
        <v>175</v>
      </c>
      <c r="AW180" s="14" t="s">
        <v>31</v>
      </c>
      <c r="AX180" s="14" t="s">
        <v>83</v>
      </c>
      <c r="AY180" s="255" t="s">
        <v>169</v>
      </c>
    </row>
    <row r="181" spans="1:65" s="2" customFormat="1" ht="24.15" customHeight="1">
      <c r="A181" s="38"/>
      <c r="B181" s="39"/>
      <c r="C181" s="219" t="s">
        <v>7</v>
      </c>
      <c r="D181" s="219" t="s">
        <v>171</v>
      </c>
      <c r="E181" s="220" t="s">
        <v>448</v>
      </c>
      <c r="F181" s="221" t="s">
        <v>449</v>
      </c>
      <c r="G181" s="222" t="s">
        <v>217</v>
      </c>
      <c r="H181" s="223">
        <v>4230.671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175</v>
      </c>
      <c r="AT181" s="231" t="s">
        <v>171</v>
      </c>
      <c r="AU181" s="231" t="s">
        <v>85</v>
      </c>
      <c r="AY181" s="17" t="s">
        <v>169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175</v>
      </c>
      <c r="BM181" s="231" t="s">
        <v>275</v>
      </c>
    </row>
    <row r="182" spans="1:51" s="13" customFormat="1" ht="12">
      <c r="A182" s="13"/>
      <c r="B182" s="233"/>
      <c r="C182" s="234"/>
      <c r="D182" s="235" t="s">
        <v>176</v>
      </c>
      <c r="E182" s="236" t="s">
        <v>1</v>
      </c>
      <c r="F182" s="237" t="s">
        <v>450</v>
      </c>
      <c r="G182" s="234"/>
      <c r="H182" s="238">
        <v>4230.671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176</v>
      </c>
      <c r="AU182" s="244" t="s">
        <v>85</v>
      </c>
      <c r="AV182" s="13" t="s">
        <v>85</v>
      </c>
      <c r="AW182" s="13" t="s">
        <v>31</v>
      </c>
      <c r="AX182" s="13" t="s">
        <v>75</v>
      </c>
      <c r="AY182" s="244" t="s">
        <v>169</v>
      </c>
    </row>
    <row r="183" spans="1:51" s="14" customFormat="1" ht="12">
      <c r="A183" s="14"/>
      <c r="B183" s="245"/>
      <c r="C183" s="246"/>
      <c r="D183" s="235" t="s">
        <v>176</v>
      </c>
      <c r="E183" s="247" t="s">
        <v>1</v>
      </c>
      <c r="F183" s="248" t="s">
        <v>178</v>
      </c>
      <c r="G183" s="246"/>
      <c r="H183" s="249">
        <v>4230.671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176</v>
      </c>
      <c r="AU183" s="255" t="s">
        <v>85</v>
      </c>
      <c r="AV183" s="14" t="s">
        <v>175</v>
      </c>
      <c r="AW183" s="14" t="s">
        <v>31</v>
      </c>
      <c r="AX183" s="14" t="s">
        <v>83</v>
      </c>
      <c r="AY183" s="255" t="s">
        <v>169</v>
      </c>
    </row>
    <row r="184" spans="1:65" s="2" customFormat="1" ht="21.75" customHeight="1">
      <c r="A184" s="38"/>
      <c r="B184" s="39"/>
      <c r="C184" s="219" t="s">
        <v>224</v>
      </c>
      <c r="D184" s="219" t="s">
        <v>171</v>
      </c>
      <c r="E184" s="220" t="s">
        <v>451</v>
      </c>
      <c r="F184" s="221" t="s">
        <v>452</v>
      </c>
      <c r="G184" s="222" t="s">
        <v>217</v>
      </c>
      <c r="H184" s="223">
        <v>42.075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175</v>
      </c>
      <c r="AT184" s="231" t="s">
        <v>171</v>
      </c>
      <c r="AU184" s="231" t="s">
        <v>85</v>
      </c>
      <c r="AY184" s="17" t="s">
        <v>169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175</v>
      </c>
      <c r="BM184" s="231" t="s">
        <v>279</v>
      </c>
    </row>
    <row r="185" spans="1:51" s="13" customFormat="1" ht="12">
      <c r="A185" s="13"/>
      <c r="B185" s="233"/>
      <c r="C185" s="234"/>
      <c r="D185" s="235" t="s">
        <v>176</v>
      </c>
      <c r="E185" s="236" t="s">
        <v>1</v>
      </c>
      <c r="F185" s="237" t="s">
        <v>453</v>
      </c>
      <c r="G185" s="234"/>
      <c r="H185" s="238">
        <v>42.075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176</v>
      </c>
      <c r="AU185" s="244" t="s">
        <v>85</v>
      </c>
      <c r="AV185" s="13" t="s">
        <v>85</v>
      </c>
      <c r="AW185" s="13" t="s">
        <v>31</v>
      </c>
      <c r="AX185" s="13" t="s">
        <v>75</v>
      </c>
      <c r="AY185" s="244" t="s">
        <v>169</v>
      </c>
    </row>
    <row r="186" spans="1:51" s="14" customFormat="1" ht="12">
      <c r="A186" s="14"/>
      <c r="B186" s="245"/>
      <c r="C186" s="246"/>
      <c r="D186" s="235" t="s">
        <v>176</v>
      </c>
      <c r="E186" s="247" t="s">
        <v>1</v>
      </c>
      <c r="F186" s="248" t="s">
        <v>178</v>
      </c>
      <c r="G186" s="246"/>
      <c r="H186" s="249">
        <v>42.075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176</v>
      </c>
      <c r="AU186" s="255" t="s">
        <v>85</v>
      </c>
      <c r="AV186" s="14" t="s">
        <v>175</v>
      </c>
      <c r="AW186" s="14" t="s">
        <v>31</v>
      </c>
      <c r="AX186" s="14" t="s">
        <v>83</v>
      </c>
      <c r="AY186" s="255" t="s">
        <v>169</v>
      </c>
    </row>
    <row r="187" spans="1:65" s="2" customFormat="1" ht="24.15" customHeight="1">
      <c r="A187" s="38"/>
      <c r="B187" s="39"/>
      <c r="C187" s="219" t="s">
        <v>281</v>
      </c>
      <c r="D187" s="219" t="s">
        <v>171</v>
      </c>
      <c r="E187" s="220" t="s">
        <v>454</v>
      </c>
      <c r="F187" s="221" t="s">
        <v>455</v>
      </c>
      <c r="G187" s="222" t="s">
        <v>217</v>
      </c>
      <c r="H187" s="223">
        <v>632.043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40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175</v>
      </c>
      <c r="AT187" s="231" t="s">
        <v>171</v>
      </c>
      <c r="AU187" s="231" t="s">
        <v>85</v>
      </c>
      <c r="AY187" s="17" t="s">
        <v>169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175</v>
      </c>
      <c r="BM187" s="231" t="s">
        <v>284</v>
      </c>
    </row>
    <row r="188" spans="1:51" s="13" customFormat="1" ht="12">
      <c r="A188" s="13"/>
      <c r="B188" s="233"/>
      <c r="C188" s="234"/>
      <c r="D188" s="235" t="s">
        <v>176</v>
      </c>
      <c r="E188" s="236" t="s">
        <v>1</v>
      </c>
      <c r="F188" s="237" t="s">
        <v>456</v>
      </c>
      <c r="G188" s="234"/>
      <c r="H188" s="238">
        <v>632.043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176</v>
      </c>
      <c r="AU188" s="244" t="s">
        <v>85</v>
      </c>
      <c r="AV188" s="13" t="s">
        <v>85</v>
      </c>
      <c r="AW188" s="13" t="s">
        <v>31</v>
      </c>
      <c r="AX188" s="13" t="s">
        <v>75</v>
      </c>
      <c r="AY188" s="244" t="s">
        <v>169</v>
      </c>
    </row>
    <row r="189" spans="1:51" s="14" customFormat="1" ht="12">
      <c r="A189" s="14"/>
      <c r="B189" s="245"/>
      <c r="C189" s="246"/>
      <c r="D189" s="235" t="s">
        <v>176</v>
      </c>
      <c r="E189" s="247" t="s">
        <v>1</v>
      </c>
      <c r="F189" s="248" t="s">
        <v>178</v>
      </c>
      <c r="G189" s="246"/>
      <c r="H189" s="249">
        <v>632.043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176</v>
      </c>
      <c r="AU189" s="255" t="s">
        <v>85</v>
      </c>
      <c r="AV189" s="14" t="s">
        <v>175</v>
      </c>
      <c r="AW189" s="14" t="s">
        <v>31</v>
      </c>
      <c r="AX189" s="14" t="s">
        <v>83</v>
      </c>
      <c r="AY189" s="255" t="s">
        <v>169</v>
      </c>
    </row>
    <row r="190" spans="1:65" s="2" customFormat="1" ht="44.25" customHeight="1">
      <c r="A190" s="38"/>
      <c r="B190" s="39"/>
      <c r="C190" s="219" t="s">
        <v>230</v>
      </c>
      <c r="D190" s="219" t="s">
        <v>171</v>
      </c>
      <c r="E190" s="220" t="s">
        <v>457</v>
      </c>
      <c r="F190" s="221" t="s">
        <v>458</v>
      </c>
      <c r="G190" s="222" t="s">
        <v>217</v>
      </c>
      <c r="H190" s="223">
        <v>148.588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175</v>
      </c>
      <c r="AT190" s="231" t="s">
        <v>171</v>
      </c>
      <c r="AU190" s="231" t="s">
        <v>85</v>
      </c>
      <c r="AY190" s="17" t="s">
        <v>169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175</v>
      </c>
      <c r="BM190" s="231" t="s">
        <v>288</v>
      </c>
    </row>
    <row r="191" spans="1:51" s="13" customFormat="1" ht="12">
      <c r="A191" s="13"/>
      <c r="B191" s="233"/>
      <c r="C191" s="234"/>
      <c r="D191" s="235" t="s">
        <v>176</v>
      </c>
      <c r="E191" s="236" t="s">
        <v>1</v>
      </c>
      <c r="F191" s="237" t="s">
        <v>459</v>
      </c>
      <c r="G191" s="234"/>
      <c r="H191" s="238">
        <v>148.588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176</v>
      </c>
      <c r="AU191" s="244" t="s">
        <v>85</v>
      </c>
      <c r="AV191" s="13" t="s">
        <v>85</v>
      </c>
      <c r="AW191" s="13" t="s">
        <v>31</v>
      </c>
      <c r="AX191" s="13" t="s">
        <v>75</v>
      </c>
      <c r="AY191" s="244" t="s">
        <v>169</v>
      </c>
    </row>
    <row r="192" spans="1:51" s="14" customFormat="1" ht="12">
      <c r="A192" s="14"/>
      <c r="B192" s="245"/>
      <c r="C192" s="246"/>
      <c r="D192" s="235" t="s">
        <v>176</v>
      </c>
      <c r="E192" s="247" t="s">
        <v>1</v>
      </c>
      <c r="F192" s="248" t="s">
        <v>178</v>
      </c>
      <c r="G192" s="246"/>
      <c r="H192" s="249">
        <v>148.588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176</v>
      </c>
      <c r="AU192" s="255" t="s">
        <v>85</v>
      </c>
      <c r="AV192" s="14" t="s">
        <v>175</v>
      </c>
      <c r="AW192" s="14" t="s">
        <v>31</v>
      </c>
      <c r="AX192" s="14" t="s">
        <v>83</v>
      </c>
      <c r="AY192" s="255" t="s">
        <v>169</v>
      </c>
    </row>
    <row r="193" spans="1:65" s="2" customFormat="1" ht="37.8" customHeight="1">
      <c r="A193" s="38"/>
      <c r="B193" s="39"/>
      <c r="C193" s="219" t="s">
        <v>292</v>
      </c>
      <c r="D193" s="219" t="s">
        <v>171</v>
      </c>
      <c r="E193" s="220" t="s">
        <v>327</v>
      </c>
      <c r="F193" s="221" t="s">
        <v>328</v>
      </c>
      <c r="G193" s="222" t="s">
        <v>217</v>
      </c>
      <c r="H193" s="223">
        <v>105.893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175</v>
      </c>
      <c r="AT193" s="231" t="s">
        <v>171</v>
      </c>
      <c r="AU193" s="231" t="s">
        <v>85</v>
      </c>
      <c r="AY193" s="17" t="s">
        <v>169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175</v>
      </c>
      <c r="BM193" s="231" t="s">
        <v>295</v>
      </c>
    </row>
    <row r="194" spans="1:51" s="13" customFormat="1" ht="12">
      <c r="A194" s="13"/>
      <c r="B194" s="233"/>
      <c r="C194" s="234"/>
      <c r="D194" s="235" t="s">
        <v>176</v>
      </c>
      <c r="E194" s="236" t="s">
        <v>1</v>
      </c>
      <c r="F194" s="237" t="s">
        <v>460</v>
      </c>
      <c r="G194" s="234"/>
      <c r="H194" s="238">
        <v>105.893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176</v>
      </c>
      <c r="AU194" s="244" t="s">
        <v>85</v>
      </c>
      <c r="AV194" s="13" t="s">
        <v>85</v>
      </c>
      <c r="AW194" s="13" t="s">
        <v>31</v>
      </c>
      <c r="AX194" s="13" t="s">
        <v>75</v>
      </c>
      <c r="AY194" s="244" t="s">
        <v>169</v>
      </c>
    </row>
    <row r="195" spans="1:51" s="14" customFormat="1" ht="12">
      <c r="A195" s="14"/>
      <c r="B195" s="245"/>
      <c r="C195" s="246"/>
      <c r="D195" s="235" t="s">
        <v>176</v>
      </c>
      <c r="E195" s="247" t="s">
        <v>1</v>
      </c>
      <c r="F195" s="248" t="s">
        <v>178</v>
      </c>
      <c r="G195" s="246"/>
      <c r="H195" s="249">
        <v>105.893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176</v>
      </c>
      <c r="AU195" s="255" t="s">
        <v>85</v>
      </c>
      <c r="AV195" s="14" t="s">
        <v>175</v>
      </c>
      <c r="AW195" s="14" t="s">
        <v>31</v>
      </c>
      <c r="AX195" s="14" t="s">
        <v>83</v>
      </c>
      <c r="AY195" s="255" t="s">
        <v>169</v>
      </c>
    </row>
    <row r="196" spans="1:65" s="2" customFormat="1" ht="37.8" customHeight="1">
      <c r="A196" s="38"/>
      <c r="B196" s="39"/>
      <c r="C196" s="219" t="s">
        <v>235</v>
      </c>
      <c r="D196" s="219" t="s">
        <v>171</v>
      </c>
      <c r="E196" s="220" t="s">
        <v>332</v>
      </c>
      <c r="F196" s="221" t="s">
        <v>333</v>
      </c>
      <c r="G196" s="222" t="s">
        <v>217</v>
      </c>
      <c r="H196" s="223">
        <v>24.301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175</v>
      </c>
      <c r="AT196" s="231" t="s">
        <v>171</v>
      </c>
      <c r="AU196" s="231" t="s">
        <v>85</v>
      </c>
      <c r="AY196" s="17" t="s">
        <v>169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175</v>
      </c>
      <c r="BM196" s="231" t="s">
        <v>300</v>
      </c>
    </row>
    <row r="197" spans="1:51" s="13" customFormat="1" ht="12">
      <c r="A197" s="13"/>
      <c r="B197" s="233"/>
      <c r="C197" s="234"/>
      <c r="D197" s="235" t="s">
        <v>176</v>
      </c>
      <c r="E197" s="236" t="s">
        <v>1</v>
      </c>
      <c r="F197" s="237" t="s">
        <v>461</v>
      </c>
      <c r="G197" s="234"/>
      <c r="H197" s="238">
        <v>24.301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176</v>
      </c>
      <c r="AU197" s="244" t="s">
        <v>85</v>
      </c>
      <c r="AV197" s="13" t="s">
        <v>85</v>
      </c>
      <c r="AW197" s="13" t="s">
        <v>31</v>
      </c>
      <c r="AX197" s="13" t="s">
        <v>75</v>
      </c>
      <c r="AY197" s="244" t="s">
        <v>169</v>
      </c>
    </row>
    <row r="198" spans="1:51" s="14" customFormat="1" ht="12">
      <c r="A198" s="14"/>
      <c r="B198" s="245"/>
      <c r="C198" s="246"/>
      <c r="D198" s="235" t="s">
        <v>176</v>
      </c>
      <c r="E198" s="247" t="s">
        <v>1</v>
      </c>
      <c r="F198" s="248" t="s">
        <v>178</v>
      </c>
      <c r="G198" s="246"/>
      <c r="H198" s="249">
        <v>24.301</v>
      </c>
      <c r="I198" s="250"/>
      <c r="J198" s="246"/>
      <c r="K198" s="246"/>
      <c r="L198" s="251"/>
      <c r="M198" s="266"/>
      <c r="N198" s="267"/>
      <c r="O198" s="267"/>
      <c r="P198" s="267"/>
      <c r="Q198" s="267"/>
      <c r="R198" s="267"/>
      <c r="S198" s="267"/>
      <c r="T198" s="26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176</v>
      </c>
      <c r="AU198" s="255" t="s">
        <v>85</v>
      </c>
      <c r="AV198" s="14" t="s">
        <v>175</v>
      </c>
      <c r="AW198" s="14" t="s">
        <v>31</v>
      </c>
      <c r="AX198" s="14" t="s">
        <v>83</v>
      </c>
      <c r="AY198" s="255" t="s">
        <v>169</v>
      </c>
    </row>
    <row r="199" spans="1:31" s="2" customFormat="1" ht="6.95" customHeight="1">
      <c r="A199" s="38"/>
      <c r="B199" s="66"/>
      <c r="C199" s="67"/>
      <c r="D199" s="67"/>
      <c r="E199" s="67"/>
      <c r="F199" s="67"/>
      <c r="G199" s="67"/>
      <c r="H199" s="67"/>
      <c r="I199" s="67"/>
      <c r="J199" s="67"/>
      <c r="K199" s="67"/>
      <c r="L199" s="44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sheetProtection password="CC35" sheet="1" objects="1" scenarios="1" formatColumns="0" formatRows="0" autoFilter="0"/>
  <autoFilter ref="C122:K19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462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ROUND(J146,2)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ROUND((SUM(BE146:BE1628)),2)</f>
        <v>0</v>
      </c>
      <c r="G33" s="38"/>
      <c r="H33" s="38"/>
      <c r="I33" s="155">
        <v>0.21</v>
      </c>
      <c r="J33" s="154">
        <f>ROUND(((SUM(BE146:BE1628))*I33),2)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ROUND((SUM(BF146:BF1628)),2)</f>
        <v>0</v>
      </c>
      <c r="G34" s="38"/>
      <c r="H34" s="38"/>
      <c r="I34" s="155">
        <v>0.12</v>
      </c>
      <c r="J34" s="154">
        <f>ROUND(((SUM(BF146:BF1628))*I34),2)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ROUND((SUM(BG146:BG1628)),2)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ROUND((SUM(BH146:BH1628)),2)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ROUND((SUM(BI146:BI1628)),2)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020 - SO 101.1  Fotbalové šatny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J146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J147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J148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463</v>
      </c>
      <c r="E99" s="188"/>
      <c r="F99" s="188"/>
      <c r="G99" s="188"/>
      <c r="H99" s="188"/>
      <c r="I99" s="188"/>
      <c r="J99" s="189">
        <f>J217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464</v>
      </c>
      <c r="E100" s="188"/>
      <c r="F100" s="188"/>
      <c r="G100" s="188"/>
      <c r="H100" s="188"/>
      <c r="I100" s="188"/>
      <c r="J100" s="189">
        <f>J248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465</v>
      </c>
      <c r="E101" s="188"/>
      <c r="F101" s="188"/>
      <c r="G101" s="188"/>
      <c r="H101" s="188"/>
      <c r="I101" s="188"/>
      <c r="J101" s="189">
        <f>J290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466</v>
      </c>
      <c r="E102" s="188"/>
      <c r="F102" s="188"/>
      <c r="G102" s="188"/>
      <c r="H102" s="188"/>
      <c r="I102" s="188"/>
      <c r="J102" s="189">
        <f>J335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467</v>
      </c>
      <c r="E103" s="188"/>
      <c r="F103" s="188"/>
      <c r="G103" s="188"/>
      <c r="H103" s="188"/>
      <c r="I103" s="188"/>
      <c r="J103" s="189">
        <f>J435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468</v>
      </c>
      <c r="E104" s="188"/>
      <c r="F104" s="188"/>
      <c r="G104" s="188"/>
      <c r="H104" s="188"/>
      <c r="I104" s="188"/>
      <c r="J104" s="189">
        <f>J476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469</v>
      </c>
      <c r="E105" s="188"/>
      <c r="F105" s="188"/>
      <c r="G105" s="188"/>
      <c r="H105" s="188"/>
      <c r="I105" s="188"/>
      <c r="J105" s="189">
        <f>J543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150</v>
      </c>
      <c r="E106" s="188"/>
      <c r="F106" s="188"/>
      <c r="G106" s="188"/>
      <c r="H106" s="188"/>
      <c r="I106" s="188"/>
      <c r="J106" s="189">
        <f>J548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5"/>
      <c r="C107" s="186"/>
      <c r="D107" s="187" t="s">
        <v>470</v>
      </c>
      <c r="E107" s="188"/>
      <c r="F107" s="188"/>
      <c r="G107" s="188"/>
      <c r="H107" s="188"/>
      <c r="I107" s="188"/>
      <c r="J107" s="189">
        <f>J572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179"/>
      <c r="C108" s="180"/>
      <c r="D108" s="181" t="s">
        <v>152</v>
      </c>
      <c r="E108" s="182"/>
      <c r="F108" s="182"/>
      <c r="G108" s="182"/>
      <c r="H108" s="182"/>
      <c r="I108" s="182"/>
      <c r="J108" s="183">
        <f>J574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 hidden="1">
      <c r="A109" s="10"/>
      <c r="B109" s="185"/>
      <c r="C109" s="186"/>
      <c r="D109" s="187" t="s">
        <v>471</v>
      </c>
      <c r="E109" s="188"/>
      <c r="F109" s="188"/>
      <c r="G109" s="188"/>
      <c r="H109" s="188"/>
      <c r="I109" s="188"/>
      <c r="J109" s="189">
        <f>J575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5"/>
      <c r="C110" s="186"/>
      <c r="D110" s="187" t="s">
        <v>472</v>
      </c>
      <c r="E110" s="188"/>
      <c r="F110" s="188"/>
      <c r="G110" s="188"/>
      <c r="H110" s="188"/>
      <c r="I110" s="188"/>
      <c r="J110" s="189">
        <f>J589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5"/>
      <c r="C111" s="186"/>
      <c r="D111" s="187" t="s">
        <v>473</v>
      </c>
      <c r="E111" s="188"/>
      <c r="F111" s="188"/>
      <c r="G111" s="188"/>
      <c r="H111" s="188"/>
      <c r="I111" s="188"/>
      <c r="J111" s="189">
        <f>J660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5"/>
      <c r="C112" s="186"/>
      <c r="D112" s="187" t="s">
        <v>474</v>
      </c>
      <c r="E112" s="188"/>
      <c r="F112" s="188"/>
      <c r="G112" s="188"/>
      <c r="H112" s="188"/>
      <c r="I112" s="188"/>
      <c r="J112" s="189">
        <f>J713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 hidden="1">
      <c r="A113" s="10"/>
      <c r="B113" s="185"/>
      <c r="C113" s="186"/>
      <c r="D113" s="187" t="s">
        <v>475</v>
      </c>
      <c r="E113" s="188"/>
      <c r="F113" s="188"/>
      <c r="G113" s="188"/>
      <c r="H113" s="188"/>
      <c r="I113" s="188"/>
      <c r="J113" s="189">
        <f>J714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5"/>
      <c r="C114" s="186"/>
      <c r="D114" s="187" t="s">
        <v>476</v>
      </c>
      <c r="E114" s="188"/>
      <c r="F114" s="188"/>
      <c r="G114" s="188"/>
      <c r="H114" s="188"/>
      <c r="I114" s="188"/>
      <c r="J114" s="189">
        <f>J1123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5"/>
      <c r="C115" s="186"/>
      <c r="D115" s="187" t="s">
        <v>477</v>
      </c>
      <c r="E115" s="188"/>
      <c r="F115" s="188"/>
      <c r="G115" s="188"/>
      <c r="H115" s="188"/>
      <c r="I115" s="188"/>
      <c r="J115" s="189">
        <f>J1126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5"/>
      <c r="C116" s="186"/>
      <c r="D116" s="187" t="s">
        <v>478</v>
      </c>
      <c r="E116" s="188"/>
      <c r="F116" s="188"/>
      <c r="G116" s="188"/>
      <c r="H116" s="188"/>
      <c r="I116" s="188"/>
      <c r="J116" s="189">
        <f>J1133</f>
        <v>0</v>
      </c>
      <c r="K116" s="186"/>
      <c r="L116" s="19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185"/>
      <c r="C117" s="186"/>
      <c r="D117" s="187" t="s">
        <v>479</v>
      </c>
      <c r="E117" s="188"/>
      <c r="F117" s="188"/>
      <c r="G117" s="188"/>
      <c r="H117" s="188"/>
      <c r="I117" s="188"/>
      <c r="J117" s="189">
        <f>J1218</f>
        <v>0</v>
      </c>
      <c r="K117" s="186"/>
      <c r="L117" s="19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 hidden="1">
      <c r="A118" s="10"/>
      <c r="B118" s="185"/>
      <c r="C118" s="186"/>
      <c r="D118" s="187" t="s">
        <v>480</v>
      </c>
      <c r="E118" s="188"/>
      <c r="F118" s="188"/>
      <c r="G118" s="188"/>
      <c r="H118" s="188"/>
      <c r="I118" s="188"/>
      <c r="J118" s="189">
        <f>J1269</f>
        <v>0</v>
      </c>
      <c r="K118" s="186"/>
      <c r="L118" s="19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 hidden="1">
      <c r="A119" s="10"/>
      <c r="B119" s="185"/>
      <c r="C119" s="186"/>
      <c r="D119" s="187" t="s">
        <v>481</v>
      </c>
      <c r="E119" s="188"/>
      <c r="F119" s="188"/>
      <c r="G119" s="188"/>
      <c r="H119" s="188"/>
      <c r="I119" s="188"/>
      <c r="J119" s="189">
        <f>J1278</f>
        <v>0</v>
      </c>
      <c r="K119" s="186"/>
      <c r="L119" s="19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 hidden="1">
      <c r="A120" s="10"/>
      <c r="B120" s="185"/>
      <c r="C120" s="186"/>
      <c r="D120" s="187" t="s">
        <v>482</v>
      </c>
      <c r="E120" s="188"/>
      <c r="F120" s="188"/>
      <c r="G120" s="188"/>
      <c r="H120" s="188"/>
      <c r="I120" s="188"/>
      <c r="J120" s="189">
        <f>J1306</f>
        <v>0</v>
      </c>
      <c r="K120" s="186"/>
      <c r="L120" s="19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 hidden="1">
      <c r="A121" s="10"/>
      <c r="B121" s="185"/>
      <c r="C121" s="186"/>
      <c r="D121" s="187" t="s">
        <v>153</v>
      </c>
      <c r="E121" s="188"/>
      <c r="F121" s="188"/>
      <c r="G121" s="188"/>
      <c r="H121" s="188"/>
      <c r="I121" s="188"/>
      <c r="J121" s="189">
        <f>J1358</f>
        <v>0</v>
      </c>
      <c r="K121" s="186"/>
      <c r="L121" s="19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 hidden="1">
      <c r="A122" s="10"/>
      <c r="B122" s="185"/>
      <c r="C122" s="186"/>
      <c r="D122" s="187" t="s">
        <v>483</v>
      </c>
      <c r="E122" s="188"/>
      <c r="F122" s="188"/>
      <c r="G122" s="188"/>
      <c r="H122" s="188"/>
      <c r="I122" s="188"/>
      <c r="J122" s="189">
        <f>J1400</f>
        <v>0</v>
      </c>
      <c r="K122" s="186"/>
      <c r="L122" s="19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 hidden="1">
      <c r="A123" s="10"/>
      <c r="B123" s="185"/>
      <c r="C123" s="186"/>
      <c r="D123" s="187" t="s">
        <v>484</v>
      </c>
      <c r="E123" s="188"/>
      <c r="F123" s="188"/>
      <c r="G123" s="188"/>
      <c r="H123" s="188"/>
      <c r="I123" s="188"/>
      <c r="J123" s="189">
        <f>J1463</f>
        <v>0</v>
      </c>
      <c r="K123" s="186"/>
      <c r="L123" s="19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 hidden="1">
      <c r="A124" s="10"/>
      <c r="B124" s="185"/>
      <c r="C124" s="186"/>
      <c r="D124" s="187" t="s">
        <v>485</v>
      </c>
      <c r="E124" s="188"/>
      <c r="F124" s="188"/>
      <c r="G124" s="188"/>
      <c r="H124" s="188"/>
      <c r="I124" s="188"/>
      <c r="J124" s="189">
        <f>J1477</f>
        <v>0</v>
      </c>
      <c r="K124" s="186"/>
      <c r="L124" s="19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 hidden="1">
      <c r="A125" s="10"/>
      <c r="B125" s="185"/>
      <c r="C125" s="186"/>
      <c r="D125" s="187" t="s">
        <v>486</v>
      </c>
      <c r="E125" s="188"/>
      <c r="F125" s="188"/>
      <c r="G125" s="188"/>
      <c r="H125" s="188"/>
      <c r="I125" s="188"/>
      <c r="J125" s="189">
        <f>J1595</f>
        <v>0</v>
      </c>
      <c r="K125" s="186"/>
      <c r="L125" s="19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 hidden="1">
      <c r="A126" s="10"/>
      <c r="B126" s="185"/>
      <c r="C126" s="186"/>
      <c r="D126" s="187" t="s">
        <v>487</v>
      </c>
      <c r="E126" s="188"/>
      <c r="F126" s="188"/>
      <c r="G126" s="188"/>
      <c r="H126" s="188"/>
      <c r="I126" s="188"/>
      <c r="J126" s="189">
        <f>J1621</f>
        <v>0</v>
      </c>
      <c r="K126" s="186"/>
      <c r="L126" s="19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2" customFormat="1" ht="21.8" customHeight="1" hidden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 hidden="1">
      <c r="A128" s="38"/>
      <c r="B128" s="66"/>
      <c r="C128" s="67"/>
      <c r="D128" s="67"/>
      <c r="E128" s="67"/>
      <c r="F128" s="67"/>
      <c r="G128" s="67"/>
      <c r="H128" s="67"/>
      <c r="I128" s="67"/>
      <c r="J128" s="67"/>
      <c r="K128" s="67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ht="12" hidden="1"/>
    <row r="130" ht="12" hidden="1"/>
    <row r="131" ht="12" hidden="1"/>
    <row r="132" spans="1:31" s="2" customFormat="1" ht="6.95" customHeight="1">
      <c r="A132" s="38"/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4.95" customHeight="1">
      <c r="A133" s="38"/>
      <c r="B133" s="39"/>
      <c r="C133" s="23" t="s">
        <v>154</v>
      </c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16</v>
      </c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6.5" customHeight="1">
      <c r="A136" s="38"/>
      <c r="B136" s="39"/>
      <c r="C136" s="40"/>
      <c r="D136" s="40"/>
      <c r="E136" s="174" t="str">
        <f>E7</f>
        <v>Revitalizace sportovního areálu Lipky - II. etapa</v>
      </c>
      <c r="F136" s="32"/>
      <c r="G136" s="32"/>
      <c r="H136" s="32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2" customHeight="1">
      <c r="A137" s="38"/>
      <c r="B137" s="39"/>
      <c r="C137" s="32" t="s">
        <v>141</v>
      </c>
      <c r="D137" s="40"/>
      <c r="E137" s="40"/>
      <c r="F137" s="40"/>
      <c r="G137" s="40"/>
      <c r="H137" s="40"/>
      <c r="I137" s="40"/>
      <c r="J137" s="40"/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6.5" customHeight="1">
      <c r="A138" s="38"/>
      <c r="B138" s="39"/>
      <c r="C138" s="40"/>
      <c r="D138" s="40"/>
      <c r="E138" s="76" t="str">
        <f>E9</f>
        <v xml:space="preserve">020 - SO 101.1  Fotbalové šatny</v>
      </c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20</v>
      </c>
      <c r="D140" s="40"/>
      <c r="E140" s="40"/>
      <c r="F140" s="27" t="str">
        <f>F12</f>
        <v>Horažďovice</v>
      </c>
      <c r="G140" s="40"/>
      <c r="H140" s="40"/>
      <c r="I140" s="32" t="s">
        <v>22</v>
      </c>
      <c r="J140" s="79" t="str">
        <f>IF(J12="","",J12)</f>
        <v>12. 10. 2023</v>
      </c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6.95" customHeight="1">
      <c r="A141" s="38"/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s="2" customFormat="1" ht="15.15" customHeight="1">
      <c r="A142" s="38"/>
      <c r="B142" s="39"/>
      <c r="C142" s="32" t="s">
        <v>24</v>
      </c>
      <c r="D142" s="40"/>
      <c r="E142" s="40"/>
      <c r="F142" s="27" t="str">
        <f>E15</f>
        <v xml:space="preserve"> </v>
      </c>
      <c r="G142" s="40"/>
      <c r="H142" s="40"/>
      <c r="I142" s="32" t="s">
        <v>30</v>
      </c>
      <c r="J142" s="36" t="str">
        <f>E21</f>
        <v xml:space="preserve"> </v>
      </c>
      <c r="K142" s="40"/>
      <c r="L142" s="63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s="2" customFormat="1" ht="15.15" customHeight="1">
      <c r="A143" s="38"/>
      <c r="B143" s="39"/>
      <c r="C143" s="32" t="s">
        <v>28</v>
      </c>
      <c r="D143" s="40"/>
      <c r="E143" s="40"/>
      <c r="F143" s="27" t="str">
        <f>IF(E18="","",E18)</f>
        <v>Vyplň údaj</v>
      </c>
      <c r="G143" s="40"/>
      <c r="H143" s="40"/>
      <c r="I143" s="32" t="s">
        <v>32</v>
      </c>
      <c r="J143" s="36" t="str">
        <f>E24</f>
        <v>Pavel Matoušek</v>
      </c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0.3" customHeight="1">
      <c r="A144" s="38"/>
      <c r="B144" s="39"/>
      <c r="C144" s="40"/>
      <c r="D144" s="40"/>
      <c r="E144" s="40"/>
      <c r="F144" s="40"/>
      <c r="G144" s="40"/>
      <c r="H144" s="40"/>
      <c r="I144" s="40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11" customFormat="1" ht="29.25" customHeight="1">
      <c r="A145" s="191"/>
      <c r="B145" s="192"/>
      <c r="C145" s="193" t="s">
        <v>155</v>
      </c>
      <c r="D145" s="194" t="s">
        <v>60</v>
      </c>
      <c r="E145" s="194" t="s">
        <v>56</v>
      </c>
      <c r="F145" s="194" t="s">
        <v>57</v>
      </c>
      <c r="G145" s="194" t="s">
        <v>156</v>
      </c>
      <c r="H145" s="194" t="s">
        <v>157</v>
      </c>
      <c r="I145" s="194" t="s">
        <v>158</v>
      </c>
      <c r="J145" s="195" t="s">
        <v>145</v>
      </c>
      <c r="K145" s="196" t="s">
        <v>159</v>
      </c>
      <c r="L145" s="197"/>
      <c r="M145" s="100" t="s">
        <v>1</v>
      </c>
      <c r="N145" s="101" t="s">
        <v>39</v>
      </c>
      <c r="O145" s="101" t="s">
        <v>160</v>
      </c>
      <c r="P145" s="101" t="s">
        <v>161</v>
      </c>
      <c r="Q145" s="101" t="s">
        <v>162</v>
      </c>
      <c r="R145" s="101" t="s">
        <v>163</v>
      </c>
      <c r="S145" s="101" t="s">
        <v>164</v>
      </c>
      <c r="T145" s="102" t="s">
        <v>165</v>
      </c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</row>
    <row r="146" spans="1:63" s="2" customFormat="1" ht="22.8" customHeight="1">
      <c r="A146" s="38"/>
      <c r="B146" s="39"/>
      <c r="C146" s="107" t="s">
        <v>166</v>
      </c>
      <c r="D146" s="40"/>
      <c r="E146" s="40"/>
      <c r="F146" s="40"/>
      <c r="G146" s="40"/>
      <c r="H146" s="40"/>
      <c r="I146" s="40"/>
      <c r="J146" s="198">
        <f>BK146</f>
        <v>0</v>
      </c>
      <c r="K146" s="40"/>
      <c r="L146" s="44"/>
      <c r="M146" s="103"/>
      <c r="N146" s="199"/>
      <c r="O146" s="104"/>
      <c r="P146" s="200">
        <f>P147+P574</f>
        <v>0</v>
      </c>
      <c r="Q146" s="104"/>
      <c r="R146" s="200">
        <f>R147+R574</f>
        <v>0</v>
      </c>
      <c r="S146" s="104"/>
      <c r="T146" s="201">
        <f>T147+T574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74</v>
      </c>
      <c r="AU146" s="17" t="s">
        <v>147</v>
      </c>
      <c r="BK146" s="202">
        <f>BK147+BK574</f>
        <v>0</v>
      </c>
    </row>
    <row r="147" spans="1:63" s="12" customFormat="1" ht="25.9" customHeight="1">
      <c r="A147" s="12"/>
      <c r="B147" s="203"/>
      <c r="C147" s="204"/>
      <c r="D147" s="205" t="s">
        <v>74</v>
      </c>
      <c r="E147" s="206" t="s">
        <v>167</v>
      </c>
      <c r="F147" s="206" t="s">
        <v>168</v>
      </c>
      <c r="G147" s="204"/>
      <c r="H147" s="204"/>
      <c r="I147" s="207"/>
      <c r="J147" s="208">
        <f>BK147</f>
        <v>0</v>
      </c>
      <c r="K147" s="204"/>
      <c r="L147" s="209"/>
      <c r="M147" s="210"/>
      <c r="N147" s="211"/>
      <c r="O147" s="211"/>
      <c r="P147" s="212">
        <f>P148+P217+P248+P290+P335+P435+P476+P543+P548+P572</f>
        <v>0</v>
      </c>
      <c r="Q147" s="211"/>
      <c r="R147" s="212">
        <f>R148+R217+R248+R290+R335+R435+R476+R543+R548+R572</f>
        <v>0</v>
      </c>
      <c r="S147" s="211"/>
      <c r="T147" s="213">
        <f>T148+T217+T248+T290+T335+T435+T476+T543+T548+T572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4" t="s">
        <v>83</v>
      </c>
      <c r="AT147" s="215" t="s">
        <v>74</v>
      </c>
      <c r="AU147" s="215" t="s">
        <v>75</v>
      </c>
      <c r="AY147" s="214" t="s">
        <v>169</v>
      </c>
      <c r="BK147" s="216">
        <f>BK148+BK217+BK248+BK290+BK335+BK435+BK476+BK543+BK548+BK572</f>
        <v>0</v>
      </c>
    </row>
    <row r="148" spans="1:63" s="12" customFormat="1" ht="22.8" customHeight="1">
      <c r="A148" s="12"/>
      <c r="B148" s="203"/>
      <c r="C148" s="204"/>
      <c r="D148" s="205" t="s">
        <v>74</v>
      </c>
      <c r="E148" s="217" t="s">
        <v>83</v>
      </c>
      <c r="F148" s="217" t="s">
        <v>170</v>
      </c>
      <c r="G148" s="204"/>
      <c r="H148" s="204"/>
      <c r="I148" s="207"/>
      <c r="J148" s="218">
        <f>BK148</f>
        <v>0</v>
      </c>
      <c r="K148" s="204"/>
      <c r="L148" s="209"/>
      <c r="M148" s="210"/>
      <c r="N148" s="211"/>
      <c r="O148" s="211"/>
      <c r="P148" s="212">
        <f>SUM(P149:P216)</f>
        <v>0</v>
      </c>
      <c r="Q148" s="211"/>
      <c r="R148" s="212">
        <f>SUM(R149:R216)</f>
        <v>0</v>
      </c>
      <c r="S148" s="211"/>
      <c r="T148" s="213">
        <f>SUM(T149:T216)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4" t="s">
        <v>83</v>
      </c>
      <c r="AT148" s="215" t="s">
        <v>74</v>
      </c>
      <c r="AU148" s="215" t="s">
        <v>83</v>
      </c>
      <c r="AY148" s="214" t="s">
        <v>169</v>
      </c>
      <c r="BK148" s="216">
        <f>SUM(BK149:BK216)</f>
        <v>0</v>
      </c>
    </row>
    <row r="149" spans="1:65" s="2" customFormat="1" ht="24.15" customHeight="1">
      <c r="A149" s="38"/>
      <c r="B149" s="39"/>
      <c r="C149" s="219" t="s">
        <v>83</v>
      </c>
      <c r="D149" s="219" t="s">
        <v>171</v>
      </c>
      <c r="E149" s="220" t="s">
        <v>488</v>
      </c>
      <c r="F149" s="221" t="s">
        <v>489</v>
      </c>
      <c r="G149" s="222" t="s">
        <v>174</v>
      </c>
      <c r="H149" s="223">
        <v>31.022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175</v>
      </c>
      <c r="AT149" s="231" t="s">
        <v>171</v>
      </c>
      <c r="AU149" s="231" t="s">
        <v>85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85</v>
      </c>
    </row>
    <row r="150" spans="1:51" s="13" customFormat="1" ht="12">
      <c r="A150" s="13"/>
      <c r="B150" s="233"/>
      <c r="C150" s="234"/>
      <c r="D150" s="235" t="s">
        <v>176</v>
      </c>
      <c r="E150" s="236" t="s">
        <v>1</v>
      </c>
      <c r="F150" s="237" t="s">
        <v>490</v>
      </c>
      <c r="G150" s="234"/>
      <c r="H150" s="238">
        <v>31.022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176</v>
      </c>
      <c r="AU150" s="244" t="s">
        <v>85</v>
      </c>
      <c r="AV150" s="13" t="s">
        <v>85</v>
      </c>
      <c r="AW150" s="13" t="s">
        <v>31</v>
      </c>
      <c r="AX150" s="13" t="s">
        <v>75</v>
      </c>
      <c r="AY150" s="244" t="s">
        <v>169</v>
      </c>
    </row>
    <row r="151" spans="1:51" s="14" customFormat="1" ht="12">
      <c r="A151" s="14"/>
      <c r="B151" s="245"/>
      <c r="C151" s="246"/>
      <c r="D151" s="235" t="s">
        <v>176</v>
      </c>
      <c r="E151" s="247" t="s">
        <v>1</v>
      </c>
      <c r="F151" s="248" t="s">
        <v>178</v>
      </c>
      <c r="G151" s="246"/>
      <c r="H151" s="249">
        <v>31.022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176</v>
      </c>
      <c r="AU151" s="255" t="s">
        <v>85</v>
      </c>
      <c r="AV151" s="14" t="s">
        <v>175</v>
      </c>
      <c r="AW151" s="14" t="s">
        <v>31</v>
      </c>
      <c r="AX151" s="14" t="s">
        <v>83</v>
      </c>
      <c r="AY151" s="255" t="s">
        <v>169</v>
      </c>
    </row>
    <row r="152" spans="1:65" s="2" customFormat="1" ht="33" customHeight="1">
      <c r="A152" s="38"/>
      <c r="B152" s="39"/>
      <c r="C152" s="219" t="s">
        <v>85</v>
      </c>
      <c r="D152" s="219" t="s">
        <v>171</v>
      </c>
      <c r="E152" s="220" t="s">
        <v>491</v>
      </c>
      <c r="F152" s="221" t="s">
        <v>492</v>
      </c>
      <c r="G152" s="222" t="s">
        <v>174</v>
      </c>
      <c r="H152" s="223">
        <v>10.737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175</v>
      </c>
      <c r="AT152" s="231" t="s">
        <v>171</v>
      </c>
      <c r="AU152" s="231" t="s">
        <v>85</v>
      </c>
      <c r="AY152" s="17" t="s">
        <v>169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175</v>
      </c>
      <c r="BM152" s="231" t="s">
        <v>175</v>
      </c>
    </row>
    <row r="153" spans="1:51" s="15" customFormat="1" ht="12">
      <c r="A153" s="15"/>
      <c r="B153" s="256"/>
      <c r="C153" s="257"/>
      <c r="D153" s="235" t="s">
        <v>176</v>
      </c>
      <c r="E153" s="258" t="s">
        <v>1</v>
      </c>
      <c r="F153" s="259" t="s">
        <v>493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176</v>
      </c>
      <c r="AU153" s="265" t="s">
        <v>85</v>
      </c>
      <c r="AV153" s="15" t="s">
        <v>83</v>
      </c>
      <c r="AW153" s="15" t="s">
        <v>31</v>
      </c>
      <c r="AX153" s="15" t="s">
        <v>75</v>
      </c>
      <c r="AY153" s="265" t="s">
        <v>169</v>
      </c>
    </row>
    <row r="154" spans="1:51" s="15" customFormat="1" ht="12">
      <c r="A154" s="15"/>
      <c r="B154" s="256"/>
      <c r="C154" s="257"/>
      <c r="D154" s="235" t="s">
        <v>176</v>
      </c>
      <c r="E154" s="258" t="s">
        <v>1</v>
      </c>
      <c r="F154" s="259" t="s">
        <v>494</v>
      </c>
      <c r="G154" s="257"/>
      <c r="H154" s="258" t="s">
        <v>1</v>
      </c>
      <c r="I154" s="260"/>
      <c r="J154" s="257"/>
      <c r="K154" s="257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176</v>
      </c>
      <c r="AU154" s="265" t="s">
        <v>85</v>
      </c>
      <c r="AV154" s="15" t="s">
        <v>83</v>
      </c>
      <c r="AW154" s="15" t="s">
        <v>31</v>
      </c>
      <c r="AX154" s="15" t="s">
        <v>75</v>
      </c>
      <c r="AY154" s="265" t="s">
        <v>169</v>
      </c>
    </row>
    <row r="155" spans="1:51" s="13" customFormat="1" ht="12">
      <c r="A155" s="13"/>
      <c r="B155" s="233"/>
      <c r="C155" s="234"/>
      <c r="D155" s="235" t="s">
        <v>176</v>
      </c>
      <c r="E155" s="236" t="s">
        <v>1</v>
      </c>
      <c r="F155" s="237" t="s">
        <v>495</v>
      </c>
      <c r="G155" s="234"/>
      <c r="H155" s="238">
        <v>5.58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176</v>
      </c>
      <c r="AU155" s="244" t="s">
        <v>85</v>
      </c>
      <c r="AV155" s="13" t="s">
        <v>85</v>
      </c>
      <c r="AW155" s="13" t="s">
        <v>31</v>
      </c>
      <c r="AX155" s="13" t="s">
        <v>75</v>
      </c>
      <c r="AY155" s="244" t="s">
        <v>169</v>
      </c>
    </row>
    <row r="156" spans="1:51" s="13" customFormat="1" ht="12">
      <c r="A156" s="13"/>
      <c r="B156" s="233"/>
      <c r="C156" s="234"/>
      <c r="D156" s="235" t="s">
        <v>176</v>
      </c>
      <c r="E156" s="236" t="s">
        <v>1</v>
      </c>
      <c r="F156" s="237" t="s">
        <v>496</v>
      </c>
      <c r="G156" s="234"/>
      <c r="H156" s="238">
        <v>3.048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176</v>
      </c>
      <c r="AU156" s="244" t="s">
        <v>85</v>
      </c>
      <c r="AV156" s="13" t="s">
        <v>85</v>
      </c>
      <c r="AW156" s="13" t="s">
        <v>31</v>
      </c>
      <c r="AX156" s="13" t="s">
        <v>75</v>
      </c>
      <c r="AY156" s="244" t="s">
        <v>169</v>
      </c>
    </row>
    <row r="157" spans="1:51" s="13" customFormat="1" ht="12">
      <c r="A157" s="13"/>
      <c r="B157" s="233"/>
      <c r="C157" s="234"/>
      <c r="D157" s="235" t="s">
        <v>176</v>
      </c>
      <c r="E157" s="236" t="s">
        <v>1</v>
      </c>
      <c r="F157" s="237" t="s">
        <v>497</v>
      </c>
      <c r="G157" s="234"/>
      <c r="H157" s="238">
        <v>1.815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169</v>
      </c>
    </row>
    <row r="158" spans="1:51" s="13" customFormat="1" ht="12">
      <c r="A158" s="13"/>
      <c r="B158" s="233"/>
      <c r="C158" s="234"/>
      <c r="D158" s="235" t="s">
        <v>176</v>
      </c>
      <c r="E158" s="236" t="s">
        <v>1</v>
      </c>
      <c r="F158" s="237" t="s">
        <v>498</v>
      </c>
      <c r="G158" s="234"/>
      <c r="H158" s="238">
        <v>0.25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176</v>
      </c>
      <c r="AU158" s="244" t="s">
        <v>85</v>
      </c>
      <c r="AV158" s="13" t="s">
        <v>85</v>
      </c>
      <c r="AW158" s="13" t="s">
        <v>31</v>
      </c>
      <c r="AX158" s="13" t="s">
        <v>75</v>
      </c>
      <c r="AY158" s="244" t="s">
        <v>169</v>
      </c>
    </row>
    <row r="159" spans="1:51" s="13" customFormat="1" ht="12">
      <c r="A159" s="13"/>
      <c r="B159" s="233"/>
      <c r="C159" s="234"/>
      <c r="D159" s="235" t="s">
        <v>176</v>
      </c>
      <c r="E159" s="236" t="s">
        <v>1</v>
      </c>
      <c r="F159" s="237" t="s">
        <v>499</v>
      </c>
      <c r="G159" s="234"/>
      <c r="H159" s="238">
        <v>0.044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176</v>
      </c>
      <c r="AU159" s="244" t="s">
        <v>85</v>
      </c>
      <c r="AV159" s="13" t="s">
        <v>85</v>
      </c>
      <c r="AW159" s="13" t="s">
        <v>31</v>
      </c>
      <c r="AX159" s="13" t="s">
        <v>75</v>
      </c>
      <c r="AY159" s="244" t="s">
        <v>169</v>
      </c>
    </row>
    <row r="160" spans="1:51" s="14" customFormat="1" ht="12">
      <c r="A160" s="14"/>
      <c r="B160" s="245"/>
      <c r="C160" s="246"/>
      <c r="D160" s="235" t="s">
        <v>176</v>
      </c>
      <c r="E160" s="247" t="s">
        <v>1</v>
      </c>
      <c r="F160" s="248" t="s">
        <v>178</v>
      </c>
      <c r="G160" s="246"/>
      <c r="H160" s="249">
        <v>10.737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176</v>
      </c>
      <c r="AU160" s="255" t="s">
        <v>85</v>
      </c>
      <c r="AV160" s="14" t="s">
        <v>175</v>
      </c>
      <c r="AW160" s="14" t="s">
        <v>31</v>
      </c>
      <c r="AX160" s="14" t="s">
        <v>83</v>
      </c>
      <c r="AY160" s="255" t="s">
        <v>169</v>
      </c>
    </row>
    <row r="161" spans="1:65" s="2" customFormat="1" ht="33" customHeight="1">
      <c r="A161" s="38"/>
      <c r="B161" s="39"/>
      <c r="C161" s="219" t="s">
        <v>181</v>
      </c>
      <c r="D161" s="219" t="s">
        <v>171</v>
      </c>
      <c r="E161" s="220" t="s">
        <v>500</v>
      </c>
      <c r="F161" s="221" t="s">
        <v>501</v>
      </c>
      <c r="G161" s="222" t="s">
        <v>174</v>
      </c>
      <c r="H161" s="223">
        <v>99.583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175</v>
      </c>
      <c r="AT161" s="231" t="s">
        <v>171</v>
      </c>
      <c r="AU161" s="231" t="s">
        <v>85</v>
      </c>
      <c r="AY161" s="17" t="s">
        <v>169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175</v>
      </c>
      <c r="BM161" s="231" t="s">
        <v>184</v>
      </c>
    </row>
    <row r="162" spans="1:51" s="15" customFormat="1" ht="12">
      <c r="A162" s="15"/>
      <c r="B162" s="256"/>
      <c r="C162" s="257"/>
      <c r="D162" s="235" t="s">
        <v>176</v>
      </c>
      <c r="E162" s="258" t="s">
        <v>1</v>
      </c>
      <c r="F162" s="259" t="s">
        <v>493</v>
      </c>
      <c r="G162" s="257"/>
      <c r="H162" s="258" t="s">
        <v>1</v>
      </c>
      <c r="I162" s="260"/>
      <c r="J162" s="257"/>
      <c r="K162" s="257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176</v>
      </c>
      <c r="AU162" s="265" t="s">
        <v>85</v>
      </c>
      <c r="AV162" s="15" t="s">
        <v>83</v>
      </c>
      <c r="AW162" s="15" t="s">
        <v>31</v>
      </c>
      <c r="AX162" s="15" t="s">
        <v>75</v>
      </c>
      <c r="AY162" s="265" t="s">
        <v>169</v>
      </c>
    </row>
    <row r="163" spans="1:51" s="15" customFormat="1" ht="12">
      <c r="A163" s="15"/>
      <c r="B163" s="256"/>
      <c r="C163" s="257"/>
      <c r="D163" s="235" t="s">
        <v>176</v>
      </c>
      <c r="E163" s="258" t="s">
        <v>1</v>
      </c>
      <c r="F163" s="259" t="s">
        <v>502</v>
      </c>
      <c r="G163" s="257"/>
      <c r="H163" s="258" t="s">
        <v>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176</v>
      </c>
      <c r="AU163" s="265" t="s">
        <v>85</v>
      </c>
      <c r="AV163" s="15" t="s">
        <v>83</v>
      </c>
      <c r="AW163" s="15" t="s">
        <v>31</v>
      </c>
      <c r="AX163" s="15" t="s">
        <v>75</v>
      </c>
      <c r="AY163" s="265" t="s">
        <v>169</v>
      </c>
    </row>
    <row r="164" spans="1:51" s="13" customFormat="1" ht="12">
      <c r="A164" s="13"/>
      <c r="B164" s="233"/>
      <c r="C164" s="234"/>
      <c r="D164" s="235" t="s">
        <v>176</v>
      </c>
      <c r="E164" s="236" t="s">
        <v>1</v>
      </c>
      <c r="F164" s="237" t="s">
        <v>503</v>
      </c>
      <c r="G164" s="234"/>
      <c r="H164" s="238">
        <v>22.318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176</v>
      </c>
      <c r="AU164" s="244" t="s">
        <v>85</v>
      </c>
      <c r="AV164" s="13" t="s">
        <v>85</v>
      </c>
      <c r="AW164" s="13" t="s">
        <v>31</v>
      </c>
      <c r="AX164" s="13" t="s">
        <v>75</v>
      </c>
      <c r="AY164" s="244" t="s">
        <v>169</v>
      </c>
    </row>
    <row r="165" spans="1:51" s="13" customFormat="1" ht="12">
      <c r="A165" s="13"/>
      <c r="B165" s="233"/>
      <c r="C165" s="234"/>
      <c r="D165" s="235" t="s">
        <v>176</v>
      </c>
      <c r="E165" s="236" t="s">
        <v>1</v>
      </c>
      <c r="F165" s="237" t="s">
        <v>504</v>
      </c>
      <c r="G165" s="234"/>
      <c r="H165" s="238">
        <v>12.191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176</v>
      </c>
      <c r="AU165" s="244" t="s">
        <v>85</v>
      </c>
      <c r="AV165" s="13" t="s">
        <v>85</v>
      </c>
      <c r="AW165" s="13" t="s">
        <v>31</v>
      </c>
      <c r="AX165" s="13" t="s">
        <v>75</v>
      </c>
      <c r="AY165" s="244" t="s">
        <v>169</v>
      </c>
    </row>
    <row r="166" spans="1:51" s="13" customFormat="1" ht="12">
      <c r="A166" s="13"/>
      <c r="B166" s="233"/>
      <c r="C166" s="234"/>
      <c r="D166" s="235" t="s">
        <v>176</v>
      </c>
      <c r="E166" s="236" t="s">
        <v>1</v>
      </c>
      <c r="F166" s="237" t="s">
        <v>505</v>
      </c>
      <c r="G166" s="234"/>
      <c r="H166" s="238">
        <v>7.259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176</v>
      </c>
      <c r="AU166" s="244" t="s">
        <v>85</v>
      </c>
      <c r="AV166" s="13" t="s">
        <v>85</v>
      </c>
      <c r="AW166" s="13" t="s">
        <v>31</v>
      </c>
      <c r="AX166" s="13" t="s">
        <v>75</v>
      </c>
      <c r="AY166" s="244" t="s">
        <v>169</v>
      </c>
    </row>
    <row r="167" spans="1:51" s="13" customFormat="1" ht="12">
      <c r="A167" s="13"/>
      <c r="B167" s="233"/>
      <c r="C167" s="234"/>
      <c r="D167" s="235" t="s">
        <v>176</v>
      </c>
      <c r="E167" s="236" t="s">
        <v>1</v>
      </c>
      <c r="F167" s="237" t="s">
        <v>506</v>
      </c>
      <c r="G167" s="234"/>
      <c r="H167" s="238">
        <v>1.001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176</v>
      </c>
      <c r="AU167" s="244" t="s">
        <v>85</v>
      </c>
      <c r="AV167" s="13" t="s">
        <v>85</v>
      </c>
      <c r="AW167" s="13" t="s">
        <v>31</v>
      </c>
      <c r="AX167" s="13" t="s">
        <v>75</v>
      </c>
      <c r="AY167" s="244" t="s">
        <v>169</v>
      </c>
    </row>
    <row r="168" spans="1:51" s="13" customFormat="1" ht="12">
      <c r="A168" s="13"/>
      <c r="B168" s="233"/>
      <c r="C168" s="234"/>
      <c r="D168" s="235" t="s">
        <v>176</v>
      </c>
      <c r="E168" s="236" t="s">
        <v>1</v>
      </c>
      <c r="F168" s="237" t="s">
        <v>507</v>
      </c>
      <c r="G168" s="234"/>
      <c r="H168" s="238">
        <v>0.174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176</v>
      </c>
      <c r="AU168" s="244" t="s">
        <v>85</v>
      </c>
      <c r="AV168" s="13" t="s">
        <v>85</v>
      </c>
      <c r="AW168" s="13" t="s">
        <v>31</v>
      </c>
      <c r="AX168" s="13" t="s">
        <v>75</v>
      </c>
      <c r="AY168" s="244" t="s">
        <v>169</v>
      </c>
    </row>
    <row r="169" spans="1:51" s="15" customFormat="1" ht="12">
      <c r="A169" s="15"/>
      <c r="B169" s="256"/>
      <c r="C169" s="257"/>
      <c r="D169" s="235" t="s">
        <v>176</v>
      </c>
      <c r="E169" s="258" t="s">
        <v>1</v>
      </c>
      <c r="F169" s="259" t="s">
        <v>508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176</v>
      </c>
      <c r="AU169" s="265" t="s">
        <v>85</v>
      </c>
      <c r="AV169" s="15" t="s">
        <v>83</v>
      </c>
      <c r="AW169" s="15" t="s">
        <v>31</v>
      </c>
      <c r="AX169" s="15" t="s">
        <v>75</v>
      </c>
      <c r="AY169" s="265" t="s">
        <v>169</v>
      </c>
    </row>
    <row r="170" spans="1:51" s="13" customFormat="1" ht="12">
      <c r="A170" s="13"/>
      <c r="B170" s="233"/>
      <c r="C170" s="234"/>
      <c r="D170" s="235" t="s">
        <v>176</v>
      </c>
      <c r="E170" s="236" t="s">
        <v>1</v>
      </c>
      <c r="F170" s="237" t="s">
        <v>509</v>
      </c>
      <c r="G170" s="234"/>
      <c r="H170" s="238">
        <v>33.609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176</v>
      </c>
      <c r="AU170" s="244" t="s">
        <v>85</v>
      </c>
      <c r="AV170" s="13" t="s">
        <v>85</v>
      </c>
      <c r="AW170" s="13" t="s">
        <v>31</v>
      </c>
      <c r="AX170" s="13" t="s">
        <v>75</v>
      </c>
      <c r="AY170" s="244" t="s">
        <v>169</v>
      </c>
    </row>
    <row r="171" spans="1:51" s="13" customFormat="1" ht="12">
      <c r="A171" s="13"/>
      <c r="B171" s="233"/>
      <c r="C171" s="234"/>
      <c r="D171" s="235" t="s">
        <v>176</v>
      </c>
      <c r="E171" s="236" t="s">
        <v>1</v>
      </c>
      <c r="F171" s="237" t="s">
        <v>510</v>
      </c>
      <c r="G171" s="234"/>
      <c r="H171" s="238">
        <v>23.031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176</v>
      </c>
      <c r="AU171" s="244" t="s">
        <v>85</v>
      </c>
      <c r="AV171" s="13" t="s">
        <v>85</v>
      </c>
      <c r="AW171" s="13" t="s">
        <v>31</v>
      </c>
      <c r="AX171" s="13" t="s">
        <v>75</v>
      </c>
      <c r="AY171" s="244" t="s">
        <v>169</v>
      </c>
    </row>
    <row r="172" spans="1:51" s="14" customFormat="1" ht="12">
      <c r="A172" s="14"/>
      <c r="B172" s="245"/>
      <c r="C172" s="246"/>
      <c r="D172" s="235" t="s">
        <v>176</v>
      </c>
      <c r="E172" s="247" t="s">
        <v>1</v>
      </c>
      <c r="F172" s="248" t="s">
        <v>178</v>
      </c>
      <c r="G172" s="246"/>
      <c r="H172" s="249">
        <v>99.583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176</v>
      </c>
      <c r="AU172" s="255" t="s">
        <v>85</v>
      </c>
      <c r="AV172" s="14" t="s">
        <v>175</v>
      </c>
      <c r="AW172" s="14" t="s">
        <v>31</v>
      </c>
      <c r="AX172" s="14" t="s">
        <v>83</v>
      </c>
      <c r="AY172" s="255" t="s">
        <v>169</v>
      </c>
    </row>
    <row r="173" spans="1:65" s="2" customFormat="1" ht="33" customHeight="1">
      <c r="A173" s="38"/>
      <c r="B173" s="39"/>
      <c r="C173" s="219" t="s">
        <v>175</v>
      </c>
      <c r="D173" s="219" t="s">
        <v>171</v>
      </c>
      <c r="E173" s="220" t="s">
        <v>511</v>
      </c>
      <c r="F173" s="221" t="s">
        <v>512</v>
      </c>
      <c r="G173" s="222" t="s">
        <v>174</v>
      </c>
      <c r="H173" s="223">
        <v>31.837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175</v>
      </c>
      <c r="AT173" s="231" t="s">
        <v>171</v>
      </c>
      <c r="AU173" s="231" t="s">
        <v>85</v>
      </c>
      <c r="AY173" s="17" t="s">
        <v>169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175</v>
      </c>
      <c r="BM173" s="231" t="s">
        <v>190</v>
      </c>
    </row>
    <row r="174" spans="1:51" s="13" customFormat="1" ht="12">
      <c r="A174" s="13"/>
      <c r="B174" s="233"/>
      <c r="C174" s="234"/>
      <c r="D174" s="235" t="s">
        <v>176</v>
      </c>
      <c r="E174" s="236" t="s">
        <v>1</v>
      </c>
      <c r="F174" s="237" t="s">
        <v>513</v>
      </c>
      <c r="G174" s="234"/>
      <c r="H174" s="238">
        <v>31.837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176</v>
      </c>
      <c r="AU174" s="244" t="s">
        <v>85</v>
      </c>
      <c r="AV174" s="13" t="s">
        <v>85</v>
      </c>
      <c r="AW174" s="13" t="s">
        <v>31</v>
      </c>
      <c r="AX174" s="13" t="s">
        <v>75</v>
      </c>
      <c r="AY174" s="244" t="s">
        <v>169</v>
      </c>
    </row>
    <row r="175" spans="1:51" s="14" customFormat="1" ht="12">
      <c r="A175" s="14"/>
      <c r="B175" s="245"/>
      <c r="C175" s="246"/>
      <c r="D175" s="235" t="s">
        <v>176</v>
      </c>
      <c r="E175" s="247" t="s">
        <v>1</v>
      </c>
      <c r="F175" s="248" t="s">
        <v>178</v>
      </c>
      <c r="G175" s="246"/>
      <c r="H175" s="249">
        <v>31.837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176</v>
      </c>
      <c r="AU175" s="255" t="s">
        <v>85</v>
      </c>
      <c r="AV175" s="14" t="s">
        <v>175</v>
      </c>
      <c r="AW175" s="14" t="s">
        <v>31</v>
      </c>
      <c r="AX175" s="14" t="s">
        <v>83</v>
      </c>
      <c r="AY175" s="255" t="s">
        <v>169</v>
      </c>
    </row>
    <row r="176" spans="1:65" s="2" customFormat="1" ht="33" customHeight="1">
      <c r="A176" s="38"/>
      <c r="B176" s="39"/>
      <c r="C176" s="219" t="s">
        <v>192</v>
      </c>
      <c r="D176" s="219" t="s">
        <v>171</v>
      </c>
      <c r="E176" s="220" t="s">
        <v>514</v>
      </c>
      <c r="F176" s="221" t="s">
        <v>515</v>
      </c>
      <c r="G176" s="222" t="s">
        <v>174</v>
      </c>
      <c r="H176" s="223">
        <v>0.683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175</v>
      </c>
      <c r="AT176" s="231" t="s">
        <v>171</v>
      </c>
      <c r="AU176" s="231" t="s">
        <v>85</v>
      </c>
      <c r="AY176" s="17" t="s">
        <v>169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175</v>
      </c>
      <c r="BM176" s="231" t="s">
        <v>195</v>
      </c>
    </row>
    <row r="177" spans="1:51" s="15" customFormat="1" ht="12">
      <c r="A177" s="15"/>
      <c r="B177" s="256"/>
      <c r="C177" s="257"/>
      <c r="D177" s="235" t="s">
        <v>176</v>
      </c>
      <c r="E177" s="258" t="s">
        <v>1</v>
      </c>
      <c r="F177" s="259" t="s">
        <v>516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176</v>
      </c>
      <c r="AU177" s="265" t="s">
        <v>85</v>
      </c>
      <c r="AV177" s="15" t="s">
        <v>83</v>
      </c>
      <c r="AW177" s="15" t="s">
        <v>31</v>
      </c>
      <c r="AX177" s="15" t="s">
        <v>75</v>
      </c>
      <c r="AY177" s="265" t="s">
        <v>169</v>
      </c>
    </row>
    <row r="178" spans="1:51" s="15" customFormat="1" ht="12">
      <c r="A178" s="15"/>
      <c r="B178" s="256"/>
      <c r="C178" s="257"/>
      <c r="D178" s="235" t="s">
        <v>176</v>
      </c>
      <c r="E178" s="258" t="s">
        <v>1</v>
      </c>
      <c r="F178" s="259" t="s">
        <v>494</v>
      </c>
      <c r="G178" s="257"/>
      <c r="H178" s="258" t="s">
        <v>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5" t="s">
        <v>176</v>
      </c>
      <c r="AU178" s="265" t="s">
        <v>85</v>
      </c>
      <c r="AV178" s="15" t="s">
        <v>83</v>
      </c>
      <c r="AW178" s="15" t="s">
        <v>31</v>
      </c>
      <c r="AX178" s="15" t="s">
        <v>75</v>
      </c>
      <c r="AY178" s="265" t="s">
        <v>169</v>
      </c>
    </row>
    <row r="179" spans="1:51" s="13" customFormat="1" ht="12">
      <c r="A179" s="13"/>
      <c r="B179" s="233"/>
      <c r="C179" s="234"/>
      <c r="D179" s="235" t="s">
        <v>176</v>
      </c>
      <c r="E179" s="236" t="s">
        <v>1</v>
      </c>
      <c r="F179" s="237" t="s">
        <v>517</v>
      </c>
      <c r="G179" s="234"/>
      <c r="H179" s="238">
        <v>0.474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176</v>
      </c>
      <c r="AU179" s="244" t="s">
        <v>85</v>
      </c>
      <c r="AV179" s="13" t="s">
        <v>85</v>
      </c>
      <c r="AW179" s="13" t="s">
        <v>31</v>
      </c>
      <c r="AX179" s="13" t="s">
        <v>75</v>
      </c>
      <c r="AY179" s="244" t="s">
        <v>169</v>
      </c>
    </row>
    <row r="180" spans="1:51" s="13" customFormat="1" ht="12">
      <c r="A180" s="13"/>
      <c r="B180" s="233"/>
      <c r="C180" s="234"/>
      <c r="D180" s="235" t="s">
        <v>176</v>
      </c>
      <c r="E180" s="236" t="s">
        <v>1</v>
      </c>
      <c r="F180" s="237" t="s">
        <v>518</v>
      </c>
      <c r="G180" s="234"/>
      <c r="H180" s="238">
        <v>0.209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176</v>
      </c>
      <c r="AU180" s="244" t="s">
        <v>85</v>
      </c>
      <c r="AV180" s="13" t="s">
        <v>85</v>
      </c>
      <c r="AW180" s="13" t="s">
        <v>31</v>
      </c>
      <c r="AX180" s="13" t="s">
        <v>75</v>
      </c>
      <c r="AY180" s="244" t="s">
        <v>169</v>
      </c>
    </row>
    <row r="181" spans="1:51" s="14" customFormat="1" ht="12">
      <c r="A181" s="14"/>
      <c r="B181" s="245"/>
      <c r="C181" s="246"/>
      <c r="D181" s="235" t="s">
        <v>176</v>
      </c>
      <c r="E181" s="247" t="s">
        <v>1</v>
      </c>
      <c r="F181" s="248" t="s">
        <v>178</v>
      </c>
      <c r="G181" s="246"/>
      <c r="H181" s="249">
        <v>0.6829999999999999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176</v>
      </c>
      <c r="AU181" s="255" t="s">
        <v>85</v>
      </c>
      <c r="AV181" s="14" t="s">
        <v>175</v>
      </c>
      <c r="AW181" s="14" t="s">
        <v>31</v>
      </c>
      <c r="AX181" s="14" t="s">
        <v>83</v>
      </c>
      <c r="AY181" s="255" t="s">
        <v>169</v>
      </c>
    </row>
    <row r="182" spans="1:65" s="2" customFormat="1" ht="24.15" customHeight="1">
      <c r="A182" s="38"/>
      <c r="B182" s="39"/>
      <c r="C182" s="219" t="s">
        <v>184</v>
      </c>
      <c r="D182" s="219" t="s">
        <v>171</v>
      </c>
      <c r="E182" s="220" t="s">
        <v>519</v>
      </c>
      <c r="F182" s="221" t="s">
        <v>520</v>
      </c>
      <c r="G182" s="222" t="s">
        <v>174</v>
      </c>
      <c r="H182" s="223">
        <v>18.378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175</v>
      </c>
      <c r="AT182" s="231" t="s">
        <v>171</v>
      </c>
      <c r="AU182" s="231" t="s">
        <v>85</v>
      </c>
      <c r="AY182" s="17" t="s">
        <v>169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175</v>
      </c>
      <c r="BM182" s="231" t="s">
        <v>8</v>
      </c>
    </row>
    <row r="183" spans="1:51" s="15" customFormat="1" ht="12">
      <c r="A183" s="15"/>
      <c r="B183" s="256"/>
      <c r="C183" s="257"/>
      <c r="D183" s="235" t="s">
        <v>176</v>
      </c>
      <c r="E183" s="258" t="s">
        <v>1</v>
      </c>
      <c r="F183" s="259" t="s">
        <v>516</v>
      </c>
      <c r="G183" s="257"/>
      <c r="H183" s="258" t="s">
        <v>1</v>
      </c>
      <c r="I183" s="260"/>
      <c r="J183" s="257"/>
      <c r="K183" s="257"/>
      <c r="L183" s="261"/>
      <c r="M183" s="262"/>
      <c r="N183" s="263"/>
      <c r="O183" s="263"/>
      <c r="P183" s="263"/>
      <c r="Q183" s="263"/>
      <c r="R183" s="263"/>
      <c r="S183" s="263"/>
      <c r="T183" s="26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5" t="s">
        <v>176</v>
      </c>
      <c r="AU183" s="265" t="s">
        <v>85</v>
      </c>
      <c r="AV183" s="15" t="s">
        <v>83</v>
      </c>
      <c r="AW183" s="15" t="s">
        <v>31</v>
      </c>
      <c r="AX183" s="15" t="s">
        <v>75</v>
      </c>
      <c r="AY183" s="265" t="s">
        <v>169</v>
      </c>
    </row>
    <row r="184" spans="1:51" s="15" customFormat="1" ht="12">
      <c r="A184" s="15"/>
      <c r="B184" s="256"/>
      <c r="C184" s="257"/>
      <c r="D184" s="235" t="s">
        <v>176</v>
      </c>
      <c r="E184" s="258" t="s">
        <v>1</v>
      </c>
      <c r="F184" s="259" t="s">
        <v>502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176</v>
      </c>
      <c r="AU184" s="265" t="s">
        <v>85</v>
      </c>
      <c r="AV184" s="15" t="s">
        <v>83</v>
      </c>
      <c r="AW184" s="15" t="s">
        <v>31</v>
      </c>
      <c r="AX184" s="15" t="s">
        <v>75</v>
      </c>
      <c r="AY184" s="265" t="s">
        <v>169</v>
      </c>
    </row>
    <row r="185" spans="1:51" s="13" customFormat="1" ht="12">
      <c r="A185" s="13"/>
      <c r="B185" s="233"/>
      <c r="C185" s="234"/>
      <c r="D185" s="235" t="s">
        <v>176</v>
      </c>
      <c r="E185" s="236" t="s">
        <v>1</v>
      </c>
      <c r="F185" s="237" t="s">
        <v>521</v>
      </c>
      <c r="G185" s="234"/>
      <c r="H185" s="238">
        <v>1.895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176</v>
      </c>
      <c r="AU185" s="244" t="s">
        <v>85</v>
      </c>
      <c r="AV185" s="13" t="s">
        <v>85</v>
      </c>
      <c r="AW185" s="13" t="s">
        <v>31</v>
      </c>
      <c r="AX185" s="13" t="s">
        <v>75</v>
      </c>
      <c r="AY185" s="244" t="s">
        <v>169</v>
      </c>
    </row>
    <row r="186" spans="1:51" s="13" customFormat="1" ht="12">
      <c r="A186" s="13"/>
      <c r="B186" s="233"/>
      <c r="C186" s="234"/>
      <c r="D186" s="235" t="s">
        <v>176</v>
      </c>
      <c r="E186" s="236" t="s">
        <v>1</v>
      </c>
      <c r="F186" s="237" t="s">
        <v>522</v>
      </c>
      <c r="G186" s="234"/>
      <c r="H186" s="238">
        <v>0.835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176</v>
      </c>
      <c r="AU186" s="244" t="s">
        <v>85</v>
      </c>
      <c r="AV186" s="13" t="s">
        <v>85</v>
      </c>
      <c r="AW186" s="13" t="s">
        <v>31</v>
      </c>
      <c r="AX186" s="13" t="s">
        <v>75</v>
      </c>
      <c r="AY186" s="244" t="s">
        <v>169</v>
      </c>
    </row>
    <row r="187" spans="1:51" s="15" customFormat="1" ht="12">
      <c r="A187" s="15"/>
      <c r="B187" s="256"/>
      <c r="C187" s="257"/>
      <c r="D187" s="235" t="s">
        <v>176</v>
      </c>
      <c r="E187" s="258" t="s">
        <v>1</v>
      </c>
      <c r="F187" s="259" t="s">
        <v>523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176</v>
      </c>
      <c r="AU187" s="265" t="s">
        <v>85</v>
      </c>
      <c r="AV187" s="15" t="s">
        <v>83</v>
      </c>
      <c r="AW187" s="15" t="s">
        <v>31</v>
      </c>
      <c r="AX187" s="15" t="s">
        <v>75</v>
      </c>
      <c r="AY187" s="265" t="s">
        <v>169</v>
      </c>
    </row>
    <row r="188" spans="1:51" s="13" customFormat="1" ht="12">
      <c r="A188" s="13"/>
      <c r="B188" s="233"/>
      <c r="C188" s="234"/>
      <c r="D188" s="235" t="s">
        <v>176</v>
      </c>
      <c r="E188" s="236" t="s">
        <v>1</v>
      </c>
      <c r="F188" s="237" t="s">
        <v>524</v>
      </c>
      <c r="G188" s="234"/>
      <c r="H188" s="238">
        <v>6.425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176</v>
      </c>
      <c r="AU188" s="244" t="s">
        <v>85</v>
      </c>
      <c r="AV188" s="13" t="s">
        <v>85</v>
      </c>
      <c r="AW188" s="13" t="s">
        <v>31</v>
      </c>
      <c r="AX188" s="13" t="s">
        <v>75</v>
      </c>
      <c r="AY188" s="244" t="s">
        <v>169</v>
      </c>
    </row>
    <row r="189" spans="1:51" s="13" customFormat="1" ht="12">
      <c r="A189" s="13"/>
      <c r="B189" s="233"/>
      <c r="C189" s="234"/>
      <c r="D189" s="235" t="s">
        <v>176</v>
      </c>
      <c r="E189" s="236" t="s">
        <v>1</v>
      </c>
      <c r="F189" s="237" t="s">
        <v>525</v>
      </c>
      <c r="G189" s="234"/>
      <c r="H189" s="238">
        <v>9.223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176</v>
      </c>
      <c r="AU189" s="244" t="s">
        <v>85</v>
      </c>
      <c r="AV189" s="13" t="s">
        <v>85</v>
      </c>
      <c r="AW189" s="13" t="s">
        <v>31</v>
      </c>
      <c r="AX189" s="13" t="s">
        <v>75</v>
      </c>
      <c r="AY189" s="244" t="s">
        <v>169</v>
      </c>
    </row>
    <row r="190" spans="1:51" s="14" customFormat="1" ht="12">
      <c r="A190" s="14"/>
      <c r="B190" s="245"/>
      <c r="C190" s="246"/>
      <c r="D190" s="235" t="s">
        <v>176</v>
      </c>
      <c r="E190" s="247" t="s">
        <v>1</v>
      </c>
      <c r="F190" s="248" t="s">
        <v>178</v>
      </c>
      <c r="G190" s="246"/>
      <c r="H190" s="249">
        <v>18.378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176</v>
      </c>
      <c r="AU190" s="255" t="s">
        <v>85</v>
      </c>
      <c r="AV190" s="14" t="s">
        <v>175</v>
      </c>
      <c r="AW190" s="14" t="s">
        <v>31</v>
      </c>
      <c r="AX190" s="14" t="s">
        <v>83</v>
      </c>
      <c r="AY190" s="255" t="s">
        <v>169</v>
      </c>
    </row>
    <row r="191" spans="1:65" s="2" customFormat="1" ht="37.8" customHeight="1">
      <c r="A191" s="38"/>
      <c r="B191" s="39"/>
      <c r="C191" s="219" t="s">
        <v>201</v>
      </c>
      <c r="D191" s="219" t="s">
        <v>171</v>
      </c>
      <c r="E191" s="220" t="s">
        <v>172</v>
      </c>
      <c r="F191" s="221" t="s">
        <v>173</v>
      </c>
      <c r="G191" s="222" t="s">
        <v>174</v>
      </c>
      <c r="H191" s="223">
        <v>362.719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175</v>
      </c>
      <c r="AT191" s="231" t="s">
        <v>171</v>
      </c>
      <c r="AU191" s="231" t="s">
        <v>85</v>
      </c>
      <c r="AY191" s="17" t="s">
        <v>169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175</v>
      </c>
      <c r="BM191" s="231" t="s">
        <v>204</v>
      </c>
    </row>
    <row r="192" spans="1:51" s="13" customFormat="1" ht="12">
      <c r="A192" s="13"/>
      <c r="B192" s="233"/>
      <c r="C192" s="234"/>
      <c r="D192" s="235" t="s">
        <v>176</v>
      </c>
      <c r="E192" s="236" t="s">
        <v>1</v>
      </c>
      <c r="F192" s="237" t="s">
        <v>526</v>
      </c>
      <c r="G192" s="234"/>
      <c r="H192" s="238">
        <v>192.24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176</v>
      </c>
      <c r="AU192" s="244" t="s">
        <v>85</v>
      </c>
      <c r="AV192" s="13" t="s">
        <v>85</v>
      </c>
      <c r="AW192" s="13" t="s">
        <v>31</v>
      </c>
      <c r="AX192" s="13" t="s">
        <v>75</v>
      </c>
      <c r="AY192" s="244" t="s">
        <v>169</v>
      </c>
    </row>
    <row r="193" spans="1:51" s="13" customFormat="1" ht="12">
      <c r="A193" s="13"/>
      <c r="B193" s="233"/>
      <c r="C193" s="234"/>
      <c r="D193" s="235" t="s">
        <v>176</v>
      </c>
      <c r="E193" s="236" t="s">
        <v>1</v>
      </c>
      <c r="F193" s="237" t="s">
        <v>527</v>
      </c>
      <c r="G193" s="234"/>
      <c r="H193" s="238">
        <v>170.479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176</v>
      </c>
      <c r="AU193" s="244" t="s">
        <v>85</v>
      </c>
      <c r="AV193" s="13" t="s">
        <v>85</v>
      </c>
      <c r="AW193" s="13" t="s">
        <v>31</v>
      </c>
      <c r="AX193" s="13" t="s">
        <v>75</v>
      </c>
      <c r="AY193" s="244" t="s">
        <v>169</v>
      </c>
    </row>
    <row r="194" spans="1:51" s="14" customFormat="1" ht="12">
      <c r="A194" s="14"/>
      <c r="B194" s="245"/>
      <c r="C194" s="246"/>
      <c r="D194" s="235" t="s">
        <v>176</v>
      </c>
      <c r="E194" s="247" t="s">
        <v>1</v>
      </c>
      <c r="F194" s="248" t="s">
        <v>178</v>
      </c>
      <c r="G194" s="246"/>
      <c r="H194" s="249">
        <v>362.71900000000005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176</v>
      </c>
      <c r="AU194" s="255" t="s">
        <v>85</v>
      </c>
      <c r="AV194" s="14" t="s">
        <v>175</v>
      </c>
      <c r="AW194" s="14" t="s">
        <v>31</v>
      </c>
      <c r="AX194" s="14" t="s">
        <v>83</v>
      </c>
      <c r="AY194" s="255" t="s">
        <v>169</v>
      </c>
    </row>
    <row r="195" spans="1:65" s="2" customFormat="1" ht="24.15" customHeight="1">
      <c r="A195" s="38"/>
      <c r="B195" s="39"/>
      <c r="C195" s="219" t="s">
        <v>190</v>
      </c>
      <c r="D195" s="219" t="s">
        <v>171</v>
      </c>
      <c r="E195" s="220" t="s">
        <v>528</v>
      </c>
      <c r="F195" s="221" t="s">
        <v>529</v>
      </c>
      <c r="G195" s="222" t="s">
        <v>174</v>
      </c>
      <c r="H195" s="223">
        <v>170.479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175</v>
      </c>
      <c r="AT195" s="231" t="s">
        <v>171</v>
      </c>
      <c r="AU195" s="231" t="s">
        <v>85</v>
      </c>
      <c r="AY195" s="17" t="s">
        <v>169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175</v>
      </c>
      <c r="BM195" s="231" t="s">
        <v>209</v>
      </c>
    </row>
    <row r="196" spans="1:51" s="13" customFormat="1" ht="12">
      <c r="A196" s="13"/>
      <c r="B196" s="233"/>
      <c r="C196" s="234"/>
      <c r="D196" s="235" t="s">
        <v>176</v>
      </c>
      <c r="E196" s="236" t="s">
        <v>1</v>
      </c>
      <c r="F196" s="237" t="s">
        <v>527</v>
      </c>
      <c r="G196" s="234"/>
      <c r="H196" s="238">
        <v>170.479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176</v>
      </c>
      <c r="AU196" s="244" t="s">
        <v>85</v>
      </c>
      <c r="AV196" s="13" t="s">
        <v>85</v>
      </c>
      <c r="AW196" s="13" t="s">
        <v>31</v>
      </c>
      <c r="AX196" s="13" t="s">
        <v>75</v>
      </c>
      <c r="AY196" s="244" t="s">
        <v>169</v>
      </c>
    </row>
    <row r="197" spans="1:51" s="14" customFormat="1" ht="12">
      <c r="A197" s="14"/>
      <c r="B197" s="245"/>
      <c r="C197" s="246"/>
      <c r="D197" s="235" t="s">
        <v>176</v>
      </c>
      <c r="E197" s="247" t="s">
        <v>1</v>
      </c>
      <c r="F197" s="248" t="s">
        <v>178</v>
      </c>
      <c r="G197" s="246"/>
      <c r="H197" s="249">
        <v>170.479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176</v>
      </c>
      <c r="AU197" s="255" t="s">
        <v>85</v>
      </c>
      <c r="AV197" s="14" t="s">
        <v>175</v>
      </c>
      <c r="AW197" s="14" t="s">
        <v>31</v>
      </c>
      <c r="AX197" s="14" t="s">
        <v>83</v>
      </c>
      <c r="AY197" s="255" t="s">
        <v>169</v>
      </c>
    </row>
    <row r="198" spans="1:65" s="2" customFormat="1" ht="24.15" customHeight="1">
      <c r="A198" s="38"/>
      <c r="B198" s="39"/>
      <c r="C198" s="219" t="s">
        <v>186</v>
      </c>
      <c r="D198" s="219" t="s">
        <v>171</v>
      </c>
      <c r="E198" s="220" t="s">
        <v>530</v>
      </c>
      <c r="F198" s="221" t="s">
        <v>531</v>
      </c>
      <c r="G198" s="222" t="s">
        <v>174</v>
      </c>
      <c r="H198" s="223">
        <v>112.189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175</v>
      </c>
      <c r="AT198" s="231" t="s">
        <v>171</v>
      </c>
      <c r="AU198" s="231" t="s">
        <v>85</v>
      </c>
      <c r="AY198" s="17" t="s">
        <v>169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175</v>
      </c>
      <c r="BM198" s="231" t="s">
        <v>213</v>
      </c>
    </row>
    <row r="199" spans="1:51" s="13" customFormat="1" ht="12">
      <c r="A199" s="13"/>
      <c r="B199" s="233"/>
      <c r="C199" s="234"/>
      <c r="D199" s="235" t="s">
        <v>176</v>
      </c>
      <c r="E199" s="236" t="s">
        <v>1</v>
      </c>
      <c r="F199" s="237" t="s">
        <v>532</v>
      </c>
      <c r="G199" s="234"/>
      <c r="H199" s="238">
        <v>94.16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176</v>
      </c>
      <c r="AU199" s="244" t="s">
        <v>85</v>
      </c>
      <c r="AV199" s="13" t="s">
        <v>85</v>
      </c>
      <c r="AW199" s="13" t="s">
        <v>31</v>
      </c>
      <c r="AX199" s="13" t="s">
        <v>75</v>
      </c>
      <c r="AY199" s="244" t="s">
        <v>169</v>
      </c>
    </row>
    <row r="200" spans="1:51" s="13" customFormat="1" ht="12">
      <c r="A200" s="13"/>
      <c r="B200" s="233"/>
      <c r="C200" s="234"/>
      <c r="D200" s="235" t="s">
        <v>176</v>
      </c>
      <c r="E200" s="236" t="s">
        <v>1</v>
      </c>
      <c r="F200" s="237" t="s">
        <v>533</v>
      </c>
      <c r="G200" s="234"/>
      <c r="H200" s="238">
        <v>18.029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176</v>
      </c>
      <c r="AU200" s="244" t="s">
        <v>85</v>
      </c>
      <c r="AV200" s="13" t="s">
        <v>85</v>
      </c>
      <c r="AW200" s="13" t="s">
        <v>31</v>
      </c>
      <c r="AX200" s="13" t="s">
        <v>75</v>
      </c>
      <c r="AY200" s="244" t="s">
        <v>169</v>
      </c>
    </row>
    <row r="201" spans="1:51" s="14" customFormat="1" ht="12">
      <c r="A201" s="14"/>
      <c r="B201" s="245"/>
      <c r="C201" s="246"/>
      <c r="D201" s="235" t="s">
        <v>176</v>
      </c>
      <c r="E201" s="247" t="s">
        <v>1</v>
      </c>
      <c r="F201" s="248" t="s">
        <v>178</v>
      </c>
      <c r="G201" s="246"/>
      <c r="H201" s="249">
        <v>112.189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176</v>
      </c>
      <c r="AU201" s="255" t="s">
        <v>85</v>
      </c>
      <c r="AV201" s="14" t="s">
        <v>175</v>
      </c>
      <c r="AW201" s="14" t="s">
        <v>31</v>
      </c>
      <c r="AX201" s="14" t="s">
        <v>83</v>
      </c>
      <c r="AY201" s="255" t="s">
        <v>169</v>
      </c>
    </row>
    <row r="202" spans="1:65" s="2" customFormat="1" ht="16.5" customHeight="1">
      <c r="A202" s="38"/>
      <c r="B202" s="39"/>
      <c r="C202" s="219" t="s">
        <v>195</v>
      </c>
      <c r="D202" s="219" t="s">
        <v>171</v>
      </c>
      <c r="E202" s="220" t="s">
        <v>534</v>
      </c>
      <c r="F202" s="221" t="s">
        <v>535</v>
      </c>
      <c r="G202" s="222" t="s">
        <v>174</v>
      </c>
      <c r="H202" s="223">
        <v>192.24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175</v>
      </c>
      <c r="AT202" s="231" t="s">
        <v>171</v>
      </c>
      <c r="AU202" s="231" t="s">
        <v>85</v>
      </c>
      <c r="AY202" s="17" t="s">
        <v>169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175</v>
      </c>
      <c r="BM202" s="231" t="s">
        <v>218</v>
      </c>
    </row>
    <row r="203" spans="1:51" s="13" customFormat="1" ht="12">
      <c r="A203" s="13"/>
      <c r="B203" s="233"/>
      <c r="C203" s="234"/>
      <c r="D203" s="235" t="s">
        <v>176</v>
      </c>
      <c r="E203" s="236" t="s">
        <v>1</v>
      </c>
      <c r="F203" s="237" t="s">
        <v>526</v>
      </c>
      <c r="G203" s="234"/>
      <c r="H203" s="238">
        <v>192.24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176</v>
      </c>
      <c r="AU203" s="244" t="s">
        <v>85</v>
      </c>
      <c r="AV203" s="13" t="s">
        <v>85</v>
      </c>
      <c r="AW203" s="13" t="s">
        <v>31</v>
      </c>
      <c r="AX203" s="13" t="s">
        <v>75</v>
      </c>
      <c r="AY203" s="244" t="s">
        <v>169</v>
      </c>
    </row>
    <row r="204" spans="1:51" s="14" customFormat="1" ht="12">
      <c r="A204" s="14"/>
      <c r="B204" s="245"/>
      <c r="C204" s="246"/>
      <c r="D204" s="235" t="s">
        <v>176</v>
      </c>
      <c r="E204" s="247" t="s">
        <v>1</v>
      </c>
      <c r="F204" s="248" t="s">
        <v>178</v>
      </c>
      <c r="G204" s="246"/>
      <c r="H204" s="249">
        <v>192.24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176</v>
      </c>
      <c r="AU204" s="255" t="s">
        <v>85</v>
      </c>
      <c r="AV204" s="14" t="s">
        <v>175</v>
      </c>
      <c r="AW204" s="14" t="s">
        <v>31</v>
      </c>
      <c r="AX204" s="14" t="s">
        <v>83</v>
      </c>
      <c r="AY204" s="255" t="s">
        <v>169</v>
      </c>
    </row>
    <row r="205" spans="1:65" s="2" customFormat="1" ht="24.15" customHeight="1">
      <c r="A205" s="38"/>
      <c r="B205" s="39"/>
      <c r="C205" s="219" t="s">
        <v>221</v>
      </c>
      <c r="D205" s="219" t="s">
        <v>171</v>
      </c>
      <c r="E205" s="220" t="s">
        <v>536</v>
      </c>
      <c r="F205" s="221" t="s">
        <v>537</v>
      </c>
      <c r="G205" s="222" t="s">
        <v>174</v>
      </c>
      <c r="H205" s="223">
        <v>58.29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175</v>
      </c>
      <c r="AT205" s="231" t="s">
        <v>171</v>
      </c>
      <c r="AU205" s="231" t="s">
        <v>85</v>
      </c>
      <c r="AY205" s="17" t="s">
        <v>169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175</v>
      </c>
      <c r="BM205" s="231" t="s">
        <v>224</v>
      </c>
    </row>
    <row r="206" spans="1:51" s="15" customFormat="1" ht="12">
      <c r="A206" s="15"/>
      <c r="B206" s="256"/>
      <c r="C206" s="257"/>
      <c r="D206" s="235" t="s">
        <v>176</v>
      </c>
      <c r="E206" s="258" t="s">
        <v>1</v>
      </c>
      <c r="F206" s="259" t="s">
        <v>538</v>
      </c>
      <c r="G206" s="257"/>
      <c r="H206" s="258" t="s">
        <v>1</v>
      </c>
      <c r="I206" s="260"/>
      <c r="J206" s="257"/>
      <c r="K206" s="257"/>
      <c r="L206" s="261"/>
      <c r="M206" s="262"/>
      <c r="N206" s="263"/>
      <c r="O206" s="263"/>
      <c r="P206" s="263"/>
      <c r="Q206" s="263"/>
      <c r="R206" s="263"/>
      <c r="S206" s="263"/>
      <c r="T206" s="26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5" t="s">
        <v>176</v>
      </c>
      <c r="AU206" s="265" t="s">
        <v>85</v>
      </c>
      <c r="AV206" s="15" t="s">
        <v>83</v>
      </c>
      <c r="AW206" s="15" t="s">
        <v>31</v>
      </c>
      <c r="AX206" s="15" t="s">
        <v>75</v>
      </c>
      <c r="AY206" s="265" t="s">
        <v>169</v>
      </c>
    </row>
    <row r="207" spans="1:51" s="13" customFormat="1" ht="12">
      <c r="A207" s="13"/>
      <c r="B207" s="233"/>
      <c r="C207" s="234"/>
      <c r="D207" s="235" t="s">
        <v>176</v>
      </c>
      <c r="E207" s="236" t="s">
        <v>1</v>
      </c>
      <c r="F207" s="237" t="s">
        <v>539</v>
      </c>
      <c r="G207" s="234"/>
      <c r="H207" s="238">
        <v>88.477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176</v>
      </c>
      <c r="AU207" s="244" t="s">
        <v>85</v>
      </c>
      <c r="AV207" s="13" t="s">
        <v>85</v>
      </c>
      <c r="AW207" s="13" t="s">
        <v>31</v>
      </c>
      <c r="AX207" s="13" t="s">
        <v>75</v>
      </c>
      <c r="AY207" s="244" t="s">
        <v>169</v>
      </c>
    </row>
    <row r="208" spans="1:51" s="13" customFormat="1" ht="12">
      <c r="A208" s="13"/>
      <c r="B208" s="233"/>
      <c r="C208" s="234"/>
      <c r="D208" s="235" t="s">
        <v>176</v>
      </c>
      <c r="E208" s="236" t="s">
        <v>1</v>
      </c>
      <c r="F208" s="237" t="s">
        <v>540</v>
      </c>
      <c r="G208" s="234"/>
      <c r="H208" s="238">
        <v>-35.614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176</v>
      </c>
      <c r="AU208" s="244" t="s">
        <v>85</v>
      </c>
      <c r="AV208" s="13" t="s">
        <v>85</v>
      </c>
      <c r="AW208" s="13" t="s">
        <v>31</v>
      </c>
      <c r="AX208" s="13" t="s">
        <v>75</v>
      </c>
      <c r="AY208" s="244" t="s">
        <v>169</v>
      </c>
    </row>
    <row r="209" spans="1:51" s="15" customFormat="1" ht="12">
      <c r="A209" s="15"/>
      <c r="B209" s="256"/>
      <c r="C209" s="257"/>
      <c r="D209" s="235" t="s">
        <v>176</v>
      </c>
      <c r="E209" s="258" t="s">
        <v>1</v>
      </c>
      <c r="F209" s="259" t="s">
        <v>541</v>
      </c>
      <c r="G209" s="257"/>
      <c r="H209" s="258" t="s">
        <v>1</v>
      </c>
      <c r="I209" s="260"/>
      <c r="J209" s="257"/>
      <c r="K209" s="257"/>
      <c r="L209" s="261"/>
      <c r="M209" s="262"/>
      <c r="N209" s="263"/>
      <c r="O209" s="263"/>
      <c r="P209" s="263"/>
      <c r="Q209" s="263"/>
      <c r="R209" s="263"/>
      <c r="S209" s="263"/>
      <c r="T209" s="26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5" t="s">
        <v>176</v>
      </c>
      <c r="AU209" s="265" t="s">
        <v>85</v>
      </c>
      <c r="AV209" s="15" t="s">
        <v>83</v>
      </c>
      <c r="AW209" s="15" t="s">
        <v>31</v>
      </c>
      <c r="AX209" s="15" t="s">
        <v>75</v>
      </c>
      <c r="AY209" s="265" t="s">
        <v>169</v>
      </c>
    </row>
    <row r="210" spans="1:51" s="13" customFormat="1" ht="12">
      <c r="A210" s="13"/>
      <c r="B210" s="233"/>
      <c r="C210" s="234"/>
      <c r="D210" s="235" t="s">
        <v>176</v>
      </c>
      <c r="E210" s="236" t="s">
        <v>1</v>
      </c>
      <c r="F210" s="237" t="s">
        <v>542</v>
      </c>
      <c r="G210" s="234"/>
      <c r="H210" s="238">
        <v>6.425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176</v>
      </c>
      <c r="AU210" s="244" t="s">
        <v>85</v>
      </c>
      <c r="AV210" s="13" t="s">
        <v>85</v>
      </c>
      <c r="AW210" s="13" t="s">
        <v>31</v>
      </c>
      <c r="AX210" s="13" t="s">
        <v>75</v>
      </c>
      <c r="AY210" s="244" t="s">
        <v>169</v>
      </c>
    </row>
    <row r="211" spans="1:51" s="13" customFormat="1" ht="12">
      <c r="A211" s="13"/>
      <c r="B211" s="233"/>
      <c r="C211" s="234"/>
      <c r="D211" s="235" t="s">
        <v>176</v>
      </c>
      <c r="E211" s="236" t="s">
        <v>1</v>
      </c>
      <c r="F211" s="237" t="s">
        <v>543</v>
      </c>
      <c r="G211" s="234"/>
      <c r="H211" s="238">
        <v>-3.633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176</v>
      </c>
      <c r="AU211" s="244" t="s">
        <v>85</v>
      </c>
      <c r="AV211" s="13" t="s">
        <v>85</v>
      </c>
      <c r="AW211" s="13" t="s">
        <v>31</v>
      </c>
      <c r="AX211" s="13" t="s">
        <v>75</v>
      </c>
      <c r="AY211" s="244" t="s">
        <v>169</v>
      </c>
    </row>
    <row r="212" spans="1:51" s="13" customFormat="1" ht="12">
      <c r="A212" s="13"/>
      <c r="B212" s="233"/>
      <c r="C212" s="234"/>
      <c r="D212" s="235" t="s">
        <v>176</v>
      </c>
      <c r="E212" s="236" t="s">
        <v>1</v>
      </c>
      <c r="F212" s="237" t="s">
        <v>544</v>
      </c>
      <c r="G212" s="234"/>
      <c r="H212" s="238">
        <v>2.635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176</v>
      </c>
      <c r="AU212" s="244" t="s">
        <v>85</v>
      </c>
      <c r="AV212" s="13" t="s">
        <v>85</v>
      </c>
      <c r="AW212" s="13" t="s">
        <v>31</v>
      </c>
      <c r="AX212" s="13" t="s">
        <v>75</v>
      </c>
      <c r="AY212" s="244" t="s">
        <v>169</v>
      </c>
    </row>
    <row r="213" spans="1:51" s="14" customFormat="1" ht="12">
      <c r="A213" s="14"/>
      <c r="B213" s="245"/>
      <c r="C213" s="246"/>
      <c r="D213" s="235" t="s">
        <v>176</v>
      </c>
      <c r="E213" s="247" t="s">
        <v>1</v>
      </c>
      <c r="F213" s="248" t="s">
        <v>178</v>
      </c>
      <c r="G213" s="246"/>
      <c r="H213" s="249">
        <v>58.29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176</v>
      </c>
      <c r="AU213" s="255" t="s">
        <v>85</v>
      </c>
      <c r="AV213" s="14" t="s">
        <v>175</v>
      </c>
      <c r="AW213" s="14" t="s">
        <v>31</v>
      </c>
      <c r="AX213" s="14" t="s">
        <v>83</v>
      </c>
      <c r="AY213" s="255" t="s">
        <v>169</v>
      </c>
    </row>
    <row r="214" spans="1:65" s="2" customFormat="1" ht="24.15" customHeight="1">
      <c r="A214" s="38"/>
      <c r="B214" s="39"/>
      <c r="C214" s="219" t="s">
        <v>8</v>
      </c>
      <c r="D214" s="219" t="s">
        <v>171</v>
      </c>
      <c r="E214" s="220" t="s">
        <v>545</v>
      </c>
      <c r="F214" s="221" t="s">
        <v>546</v>
      </c>
      <c r="G214" s="222" t="s">
        <v>234</v>
      </c>
      <c r="H214" s="223">
        <v>340.602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175</v>
      </c>
      <c r="AT214" s="231" t="s">
        <v>171</v>
      </c>
      <c r="AU214" s="231" t="s">
        <v>85</v>
      </c>
      <c r="AY214" s="17" t="s">
        <v>169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175</v>
      </c>
      <c r="BM214" s="231" t="s">
        <v>230</v>
      </c>
    </row>
    <row r="215" spans="1:51" s="13" customFormat="1" ht="12">
      <c r="A215" s="13"/>
      <c r="B215" s="233"/>
      <c r="C215" s="234"/>
      <c r="D215" s="235" t="s">
        <v>176</v>
      </c>
      <c r="E215" s="236" t="s">
        <v>1</v>
      </c>
      <c r="F215" s="237" t="s">
        <v>547</v>
      </c>
      <c r="G215" s="234"/>
      <c r="H215" s="238">
        <v>340.602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176</v>
      </c>
      <c r="AU215" s="244" t="s">
        <v>85</v>
      </c>
      <c r="AV215" s="13" t="s">
        <v>85</v>
      </c>
      <c r="AW215" s="13" t="s">
        <v>31</v>
      </c>
      <c r="AX215" s="13" t="s">
        <v>75</v>
      </c>
      <c r="AY215" s="244" t="s">
        <v>169</v>
      </c>
    </row>
    <row r="216" spans="1:51" s="14" customFormat="1" ht="12">
      <c r="A216" s="14"/>
      <c r="B216" s="245"/>
      <c r="C216" s="246"/>
      <c r="D216" s="235" t="s">
        <v>176</v>
      </c>
      <c r="E216" s="247" t="s">
        <v>1</v>
      </c>
      <c r="F216" s="248" t="s">
        <v>178</v>
      </c>
      <c r="G216" s="246"/>
      <c r="H216" s="249">
        <v>340.602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176</v>
      </c>
      <c r="AU216" s="255" t="s">
        <v>85</v>
      </c>
      <c r="AV216" s="14" t="s">
        <v>175</v>
      </c>
      <c r="AW216" s="14" t="s">
        <v>31</v>
      </c>
      <c r="AX216" s="14" t="s">
        <v>83</v>
      </c>
      <c r="AY216" s="255" t="s">
        <v>169</v>
      </c>
    </row>
    <row r="217" spans="1:63" s="12" customFormat="1" ht="22.8" customHeight="1">
      <c r="A217" s="12"/>
      <c r="B217" s="203"/>
      <c r="C217" s="204"/>
      <c r="D217" s="205" t="s">
        <v>74</v>
      </c>
      <c r="E217" s="217" t="s">
        <v>85</v>
      </c>
      <c r="F217" s="217" t="s">
        <v>548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SUM(P218:P247)</f>
        <v>0</v>
      </c>
      <c r="Q217" s="211"/>
      <c r="R217" s="212">
        <f>SUM(R218:R247)</f>
        <v>0</v>
      </c>
      <c r="S217" s="211"/>
      <c r="T217" s="213">
        <f>SUM(T218:T247)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83</v>
      </c>
      <c r="AT217" s="215" t="s">
        <v>74</v>
      </c>
      <c r="AU217" s="215" t="s">
        <v>83</v>
      </c>
      <c r="AY217" s="214" t="s">
        <v>169</v>
      </c>
      <c r="BK217" s="216">
        <f>SUM(BK218:BK247)</f>
        <v>0</v>
      </c>
    </row>
    <row r="218" spans="1:65" s="2" customFormat="1" ht="16.5" customHeight="1">
      <c r="A218" s="38"/>
      <c r="B218" s="39"/>
      <c r="C218" s="219" t="s">
        <v>231</v>
      </c>
      <c r="D218" s="219" t="s">
        <v>171</v>
      </c>
      <c r="E218" s="220" t="s">
        <v>549</v>
      </c>
      <c r="F218" s="221" t="s">
        <v>550</v>
      </c>
      <c r="G218" s="222" t="s">
        <v>174</v>
      </c>
      <c r="H218" s="223">
        <v>0.519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175</v>
      </c>
      <c r="AT218" s="231" t="s">
        <v>171</v>
      </c>
      <c r="AU218" s="231" t="s">
        <v>85</v>
      </c>
      <c r="AY218" s="17" t="s">
        <v>169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175</v>
      </c>
      <c r="BM218" s="231" t="s">
        <v>235</v>
      </c>
    </row>
    <row r="219" spans="1:51" s="13" customFormat="1" ht="12">
      <c r="A219" s="13"/>
      <c r="B219" s="233"/>
      <c r="C219" s="234"/>
      <c r="D219" s="235" t="s">
        <v>176</v>
      </c>
      <c r="E219" s="236" t="s">
        <v>1</v>
      </c>
      <c r="F219" s="237" t="s">
        <v>551</v>
      </c>
      <c r="G219" s="234"/>
      <c r="H219" s="238">
        <v>0.501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176</v>
      </c>
      <c r="AU219" s="244" t="s">
        <v>85</v>
      </c>
      <c r="AV219" s="13" t="s">
        <v>85</v>
      </c>
      <c r="AW219" s="13" t="s">
        <v>31</v>
      </c>
      <c r="AX219" s="13" t="s">
        <v>75</v>
      </c>
      <c r="AY219" s="244" t="s">
        <v>169</v>
      </c>
    </row>
    <row r="220" spans="1:51" s="13" customFormat="1" ht="12">
      <c r="A220" s="13"/>
      <c r="B220" s="233"/>
      <c r="C220" s="234"/>
      <c r="D220" s="235" t="s">
        <v>176</v>
      </c>
      <c r="E220" s="236" t="s">
        <v>1</v>
      </c>
      <c r="F220" s="237" t="s">
        <v>552</v>
      </c>
      <c r="G220" s="234"/>
      <c r="H220" s="238">
        <v>0.018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176</v>
      </c>
      <c r="AU220" s="244" t="s">
        <v>85</v>
      </c>
      <c r="AV220" s="13" t="s">
        <v>85</v>
      </c>
      <c r="AW220" s="13" t="s">
        <v>31</v>
      </c>
      <c r="AX220" s="13" t="s">
        <v>75</v>
      </c>
      <c r="AY220" s="244" t="s">
        <v>169</v>
      </c>
    </row>
    <row r="221" spans="1:51" s="14" customFormat="1" ht="12">
      <c r="A221" s="14"/>
      <c r="B221" s="245"/>
      <c r="C221" s="246"/>
      <c r="D221" s="235" t="s">
        <v>176</v>
      </c>
      <c r="E221" s="247" t="s">
        <v>1</v>
      </c>
      <c r="F221" s="248" t="s">
        <v>178</v>
      </c>
      <c r="G221" s="246"/>
      <c r="H221" s="249">
        <v>0.519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176</v>
      </c>
      <c r="AU221" s="255" t="s">
        <v>85</v>
      </c>
      <c r="AV221" s="14" t="s">
        <v>175</v>
      </c>
      <c r="AW221" s="14" t="s">
        <v>31</v>
      </c>
      <c r="AX221" s="14" t="s">
        <v>83</v>
      </c>
      <c r="AY221" s="255" t="s">
        <v>169</v>
      </c>
    </row>
    <row r="222" spans="1:65" s="2" customFormat="1" ht="16.5" customHeight="1">
      <c r="A222" s="38"/>
      <c r="B222" s="39"/>
      <c r="C222" s="219" t="s">
        <v>204</v>
      </c>
      <c r="D222" s="219" t="s">
        <v>171</v>
      </c>
      <c r="E222" s="220" t="s">
        <v>553</v>
      </c>
      <c r="F222" s="221" t="s">
        <v>554</v>
      </c>
      <c r="G222" s="222" t="s">
        <v>174</v>
      </c>
      <c r="H222" s="223">
        <v>55.558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175</v>
      </c>
      <c r="AT222" s="231" t="s">
        <v>171</v>
      </c>
      <c r="AU222" s="231" t="s">
        <v>85</v>
      </c>
      <c r="AY222" s="17" t="s">
        <v>169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175</v>
      </c>
      <c r="BM222" s="231" t="s">
        <v>239</v>
      </c>
    </row>
    <row r="223" spans="1:51" s="13" customFormat="1" ht="12">
      <c r="A223" s="13"/>
      <c r="B223" s="233"/>
      <c r="C223" s="234"/>
      <c r="D223" s="235" t="s">
        <v>176</v>
      </c>
      <c r="E223" s="236" t="s">
        <v>1</v>
      </c>
      <c r="F223" s="237" t="s">
        <v>555</v>
      </c>
      <c r="G223" s="234"/>
      <c r="H223" s="238">
        <v>27.898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176</v>
      </c>
      <c r="AU223" s="244" t="s">
        <v>85</v>
      </c>
      <c r="AV223" s="13" t="s">
        <v>85</v>
      </c>
      <c r="AW223" s="13" t="s">
        <v>31</v>
      </c>
      <c r="AX223" s="13" t="s">
        <v>75</v>
      </c>
      <c r="AY223" s="244" t="s">
        <v>169</v>
      </c>
    </row>
    <row r="224" spans="1:51" s="13" customFormat="1" ht="12">
      <c r="A224" s="13"/>
      <c r="B224" s="233"/>
      <c r="C224" s="234"/>
      <c r="D224" s="235" t="s">
        <v>176</v>
      </c>
      <c r="E224" s="236" t="s">
        <v>1</v>
      </c>
      <c r="F224" s="237" t="s">
        <v>556</v>
      </c>
      <c r="G224" s="234"/>
      <c r="H224" s="238">
        <v>15.238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176</v>
      </c>
      <c r="AU224" s="244" t="s">
        <v>85</v>
      </c>
      <c r="AV224" s="13" t="s">
        <v>85</v>
      </c>
      <c r="AW224" s="13" t="s">
        <v>31</v>
      </c>
      <c r="AX224" s="13" t="s">
        <v>75</v>
      </c>
      <c r="AY224" s="244" t="s">
        <v>169</v>
      </c>
    </row>
    <row r="225" spans="1:51" s="13" customFormat="1" ht="12">
      <c r="A225" s="13"/>
      <c r="B225" s="233"/>
      <c r="C225" s="234"/>
      <c r="D225" s="235" t="s">
        <v>176</v>
      </c>
      <c r="E225" s="236" t="s">
        <v>1</v>
      </c>
      <c r="F225" s="237" t="s">
        <v>557</v>
      </c>
      <c r="G225" s="234"/>
      <c r="H225" s="238">
        <v>9.074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176</v>
      </c>
      <c r="AU225" s="244" t="s">
        <v>85</v>
      </c>
      <c r="AV225" s="13" t="s">
        <v>85</v>
      </c>
      <c r="AW225" s="13" t="s">
        <v>31</v>
      </c>
      <c r="AX225" s="13" t="s">
        <v>75</v>
      </c>
      <c r="AY225" s="244" t="s">
        <v>169</v>
      </c>
    </row>
    <row r="226" spans="1:51" s="13" customFormat="1" ht="12">
      <c r="A226" s="13"/>
      <c r="B226" s="233"/>
      <c r="C226" s="234"/>
      <c r="D226" s="235" t="s">
        <v>176</v>
      </c>
      <c r="E226" s="236" t="s">
        <v>1</v>
      </c>
      <c r="F226" s="237" t="s">
        <v>558</v>
      </c>
      <c r="G226" s="234"/>
      <c r="H226" s="238">
        <v>1.251</v>
      </c>
      <c r="I226" s="239"/>
      <c r="J226" s="234"/>
      <c r="K226" s="234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176</v>
      </c>
      <c r="AU226" s="244" t="s">
        <v>85</v>
      </c>
      <c r="AV226" s="13" t="s">
        <v>85</v>
      </c>
      <c r="AW226" s="13" t="s">
        <v>31</v>
      </c>
      <c r="AX226" s="13" t="s">
        <v>75</v>
      </c>
      <c r="AY226" s="244" t="s">
        <v>169</v>
      </c>
    </row>
    <row r="227" spans="1:51" s="13" customFormat="1" ht="12">
      <c r="A227" s="13"/>
      <c r="B227" s="233"/>
      <c r="C227" s="234"/>
      <c r="D227" s="235" t="s">
        <v>176</v>
      </c>
      <c r="E227" s="236" t="s">
        <v>1</v>
      </c>
      <c r="F227" s="237" t="s">
        <v>559</v>
      </c>
      <c r="G227" s="234"/>
      <c r="H227" s="238">
        <v>0.218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176</v>
      </c>
      <c r="AU227" s="244" t="s">
        <v>85</v>
      </c>
      <c r="AV227" s="13" t="s">
        <v>85</v>
      </c>
      <c r="AW227" s="13" t="s">
        <v>31</v>
      </c>
      <c r="AX227" s="13" t="s">
        <v>75</v>
      </c>
      <c r="AY227" s="244" t="s">
        <v>169</v>
      </c>
    </row>
    <row r="228" spans="1:51" s="13" customFormat="1" ht="12">
      <c r="A228" s="13"/>
      <c r="B228" s="233"/>
      <c r="C228" s="234"/>
      <c r="D228" s="235" t="s">
        <v>176</v>
      </c>
      <c r="E228" s="236" t="s">
        <v>1</v>
      </c>
      <c r="F228" s="237" t="s">
        <v>560</v>
      </c>
      <c r="G228" s="234"/>
      <c r="H228" s="238">
        <v>1.879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176</v>
      </c>
      <c r="AU228" s="244" t="s">
        <v>85</v>
      </c>
      <c r="AV228" s="13" t="s">
        <v>85</v>
      </c>
      <c r="AW228" s="13" t="s">
        <v>31</v>
      </c>
      <c r="AX228" s="13" t="s">
        <v>75</v>
      </c>
      <c r="AY228" s="244" t="s">
        <v>169</v>
      </c>
    </row>
    <row r="229" spans="1:51" s="14" customFormat="1" ht="12">
      <c r="A229" s="14"/>
      <c r="B229" s="245"/>
      <c r="C229" s="246"/>
      <c r="D229" s="235" t="s">
        <v>176</v>
      </c>
      <c r="E229" s="247" t="s">
        <v>1</v>
      </c>
      <c r="F229" s="248" t="s">
        <v>178</v>
      </c>
      <c r="G229" s="246"/>
      <c r="H229" s="249">
        <v>55.55799999999999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176</v>
      </c>
      <c r="AU229" s="255" t="s">
        <v>85</v>
      </c>
      <c r="AV229" s="14" t="s">
        <v>175</v>
      </c>
      <c r="AW229" s="14" t="s">
        <v>31</v>
      </c>
      <c r="AX229" s="14" t="s">
        <v>83</v>
      </c>
      <c r="AY229" s="255" t="s">
        <v>169</v>
      </c>
    </row>
    <row r="230" spans="1:65" s="2" customFormat="1" ht="24.15" customHeight="1">
      <c r="A230" s="38"/>
      <c r="B230" s="39"/>
      <c r="C230" s="219" t="s">
        <v>240</v>
      </c>
      <c r="D230" s="219" t="s">
        <v>171</v>
      </c>
      <c r="E230" s="220" t="s">
        <v>561</v>
      </c>
      <c r="F230" s="221" t="s">
        <v>562</v>
      </c>
      <c r="G230" s="222" t="s">
        <v>208</v>
      </c>
      <c r="H230" s="223">
        <v>13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40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175</v>
      </c>
      <c r="AT230" s="231" t="s">
        <v>171</v>
      </c>
      <c r="AU230" s="231" t="s">
        <v>85</v>
      </c>
      <c r="AY230" s="17" t="s">
        <v>169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83</v>
      </c>
      <c r="BK230" s="232">
        <f>ROUND(I230*H230,2)</f>
        <v>0</v>
      </c>
      <c r="BL230" s="17" t="s">
        <v>175</v>
      </c>
      <c r="BM230" s="231" t="s">
        <v>243</v>
      </c>
    </row>
    <row r="231" spans="1:65" s="2" customFormat="1" ht="33" customHeight="1">
      <c r="A231" s="38"/>
      <c r="B231" s="39"/>
      <c r="C231" s="219" t="s">
        <v>209</v>
      </c>
      <c r="D231" s="219" t="s">
        <v>171</v>
      </c>
      <c r="E231" s="220" t="s">
        <v>563</v>
      </c>
      <c r="F231" s="221" t="s">
        <v>564</v>
      </c>
      <c r="G231" s="222" t="s">
        <v>208</v>
      </c>
      <c r="H231" s="223">
        <v>1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40</v>
      </c>
      <c r="O231" s="91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175</v>
      </c>
      <c r="AT231" s="231" t="s">
        <v>171</v>
      </c>
      <c r="AU231" s="231" t="s">
        <v>85</v>
      </c>
      <c r="AY231" s="17" t="s">
        <v>169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83</v>
      </c>
      <c r="BK231" s="232">
        <f>ROUND(I231*H231,2)</f>
        <v>0</v>
      </c>
      <c r="BL231" s="17" t="s">
        <v>175</v>
      </c>
      <c r="BM231" s="231" t="s">
        <v>246</v>
      </c>
    </row>
    <row r="232" spans="1:65" s="2" customFormat="1" ht="16.5" customHeight="1">
      <c r="A232" s="38"/>
      <c r="B232" s="39"/>
      <c r="C232" s="219" t="s">
        <v>250</v>
      </c>
      <c r="D232" s="219" t="s">
        <v>171</v>
      </c>
      <c r="E232" s="220" t="s">
        <v>565</v>
      </c>
      <c r="F232" s="221" t="s">
        <v>566</v>
      </c>
      <c r="G232" s="222" t="s">
        <v>174</v>
      </c>
      <c r="H232" s="223">
        <v>7.195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175</v>
      </c>
      <c r="AT232" s="231" t="s">
        <v>171</v>
      </c>
      <c r="AU232" s="231" t="s">
        <v>85</v>
      </c>
      <c r="AY232" s="17" t="s">
        <v>169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175</v>
      </c>
      <c r="BM232" s="231" t="s">
        <v>253</v>
      </c>
    </row>
    <row r="233" spans="1:51" s="13" customFormat="1" ht="12">
      <c r="A233" s="13"/>
      <c r="B233" s="233"/>
      <c r="C233" s="234"/>
      <c r="D233" s="235" t="s">
        <v>176</v>
      </c>
      <c r="E233" s="236" t="s">
        <v>1</v>
      </c>
      <c r="F233" s="237" t="s">
        <v>567</v>
      </c>
      <c r="G233" s="234"/>
      <c r="H233" s="238">
        <v>2.369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176</v>
      </c>
      <c r="AU233" s="244" t="s">
        <v>85</v>
      </c>
      <c r="AV233" s="13" t="s">
        <v>85</v>
      </c>
      <c r="AW233" s="13" t="s">
        <v>31</v>
      </c>
      <c r="AX233" s="13" t="s">
        <v>75</v>
      </c>
      <c r="AY233" s="244" t="s">
        <v>169</v>
      </c>
    </row>
    <row r="234" spans="1:51" s="13" customFormat="1" ht="12">
      <c r="A234" s="13"/>
      <c r="B234" s="233"/>
      <c r="C234" s="234"/>
      <c r="D234" s="235" t="s">
        <v>176</v>
      </c>
      <c r="E234" s="236" t="s">
        <v>1</v>
      </c>
      <c r="F234" s="237" t="s">
        <v>568</v>
      </c>
      <c r="G234" s="234"/>
      <c r="H234" s="238">
        <v>1.044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176</v>
      </c>
      <c r="AU234" s="244" t="s">
        <v>85</v>
      </c>
      <c r="AV234" s="13" t="s">
        <v>85</v>
      </c>
      <c r="AW234" s="13" t="s">
        <v>31</v>
      </c>
      <c r="AX234" s="13" t="s">
        <v>75</v>
      </c>
      <c r="AY234" s="244" t="s">
        <v>169</v>
      </c>
    </row>
    <row r="235" spans="1:51" s="13" customFormat="1" ht="12">
      <c r="A235" s="13"/>
      <c r="B235" s="233"/>
      <c r="C235" s="234"/>
      <c r="D235" s="235" t="s">
        <v>176</v>
      </c>
      <c r="E235" s="236" t="s">
        <v>1</v>
      </c>
      <c r="F235" s="237" t="s">
        <v>569</v>
      </c>
      <c r="G235" s="234"/>
      <c r="H235" s="238">
        <v>0.119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176</v>
      </c>
      <c r="AU235" s="244" t="s">
        <v>85</v>
      </c>
      <c r="AV235" s="13" t="s">
        <v>85</v>
      </c>
      <c r="AW235" s="13" t="s">
        <v>31</v>
      </c>
      <c r="AX235" s="13" t="s">
        <v>75</v>
      </c>
      <c r="AY235" s="244" t="s">
        <v>169</v>
      </c>
    </row>
    <row r="236" spans="1:51" s="13" customFormat="1" ht="12">
      <c r="A236" s="13"/>
      <c r="B236" s="233"/>
      <c r="C236" s="234"/>
      <c r="D236" s="235" t="s">
        <v>176</v>
      </c>
      <c r="E236" s="236" t="s">
        <v>1</v>
      </c>
      <c r="F236" s="237" t="s">
        <v>570</v>
      </c>
      <c r="G236" s="234"/>
      <c r="H236" s="238">
        <v>3.663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176</v>
      </c>
      <c r="AU236" s="244" t="s">
        <v>85</v>
      </c>
      <c r="AV236" s="13" t="s">
        <v>85</v>
      </c>
      <c r="AW236" s="13" t="s">
        <v>31</v>
      </c>
      <c r="AX236" s="13" t="s">
        <v>75</v>
      </c>
      <c r="AY236" s="244" t="s">
        <v>169</v>
      </c>
    </row>
    <row r="237" spans="1:51" s="14" customFormat="1" ht="12">
      <c r="A237" s="14"/>
      <c r="B237" s="245"/>
      <c r="C237" s="246"/>
      <c r="D237" s="235" t="s">
        <v>176</v>
      </c>
      <c r="E237" s="247" t="s">
        <v>1</v>
      </c>
      <c r="F237" s="248" t="s">
        <v>178</v>
      </c>
      <c r="G237" s="246"/>
      <c r="H237" s="249">
        <v>7.195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176</v>
      </c>
      <c r="AU237" s="255" t="s">
        <v>85</v>
      </c>
      <c r="AV237" s="14" t="s">
        <v>175</v>
      </c>
      <c r="AW237" s="14" t="s">
        <v>31</v>
      </c>
      <c r="AX237" s="14" t="s">
        <v>83</v>
      </c>
      <c r="AY237" s="255" t="s">
        <v>169</v>
      </c>
    </row>
    <row r="238" spans="1:65" s="2" customFormat="1" ht="16.5" customHeight="1">
      <c r="A238" s="38"/>
      <c r="B238" s="39"/>
      <c r="C238" s="219" t="s">
        <v>213</v>
      </c>
      <c r="D238" s="219" t="s">
        <v>171</v>
      </c>
      <c r="E238" s="220" t="s">
        <v>571</v>
      </c>
      <c r="F238" s="221" t="s">
        <v>572</v>
      </c>
      <c r="G238" s="222" t="s">
        <v>234</v>
      </c>
      <c r="H238" s="223">
        <v>18.57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40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175</v>
      </c>
      <c r="AT238" s="231" t="s">
        <v>171</v>
      </c>
      <c r="AU238" s="231" t="s">
        <v>85</v>
      </c>
      <c r="AY238" s="17" t="s">
        <v>169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83</v>
      </c>
      <c r="BK238" s="232">
        <f>ROUND(I238*H238,2)</f>
        <v>0</v>
      </c>
      <c r="BL238" s="17" t="s">
        <v>175</v>
      </c>
      <c r="BM238" s="231" t="s">
        <v>258</v>
      </c>
    </row>
    <row r="239" spans="1:51" s="13" customFormat="1" ht="12">
      <c r="A239" s="13"/>
      <c r="B239" s="233"/>
      <c r="C239" s="234"/>
      <c r="D239" s="235" t="s">
        <v>176</v>
      </c>
      <c r="E239" s="236" t="s">
        <v>1</v>
      </c>
      <c r="F239" s="237" t="s">
        <v>573</v>
      </c>
      <c r="G239" s="234"/>
      <c r="H239" s="238">
        <v>18.57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176</v>
      </c>
      <c r="AU239" s="244" t="s">
        <v>85</v>
      </c>
      <c r="AV239" s="13" t="s">
        <v>85</v>
      </c>
      <c r="AW239" s="13" t="s">
        <v>31</v>
      </c>
      <c r="AX239" s="13" t="s">
        <v>75</v>
      </c>
      <c r="AY239" s="244" t="s">
        <v>169</v>
      </c>
    </row>
    <row r="240" spans="1:51" s="14" customFormat="1" ht="12">
      <c r="A240" s="14"/>
      <c r="B240" s="245"/>
      <c r="C240" s="246"/>
      <c r="D240" s="235" t="s">
        <v>176</v>
      </c>
      <c r="E240" s="247" t="s">
        <v>1</v>
      </c>
      <c r="F240" s="248" t="s">
        <v>178</v>
      </c>
      <c r="G240" s="246"/>
      <c r="H240" s="249">
        <v>18.57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176</v>
      </c>
      <c r="AU240" s="255" t="s">
        <v>85</v>
      </c>
      <c r="AV240" s="14" t="s">
        <v>175</v>
      </c>
      <c r="AW240" s="14" t="s">
        <v>31</v>
      </c>
      <c r="AX240" s="14" t="s">
        <v>83</v>
      </c>
      <c r="AY240" s="255" t="s">
        <v>169</v>
      </c>
    </row>
    <row r="241" spans="1:65" s="2" customFormat="1" ht="16.5" customHeight="1">
      <c r="A241" s="38"/>
      <c r="B241" s="39"/>
      <c r="C241" s="219" t="s">
        <v>262</v>
      </c>
      <c r="D241" s="219" t="s">
        <v>171</v>
      </c>
      <c r="E241" s="220" t="s">
        <v>574</v>
      </c>
      <c r="F241" s="221" t="s">
        <v>575</v>
      </c>
      <c r="G241" s="222" t="s">
        <v>234</v>
      </c>
      <c r="H241" s="223">
        <v>18.57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175</v>
      </c>
      <c r="AT241" s="231" t="s">
        <v>171</v>
      </c>
      <c r="AU241" s="231" t="s">
        <v>85</v>
      </c>
      <c r="AY241" s="17" t="s">
        <v>169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175</v>
      </c>
      <c r="BM241" s="231" t="s">
        <v>265</v>
      </c>
    </row>
    <row r="242" spans="1:65" s="2" customFormat="1" ht="33" customHeight="1">
      <c r="A242" s="38"/>
      <c r="B242" s="39"/>
      <c r="C242" s="219" t="s">
        <v>218</v>
      </c>
      <c r="D242" s="219" t="s">
        <v>171</v>
      </c>
      <c r="E242" s="220" t="s">
        <v>576</v>
      </c>
      <c r="F242" s="221" t="s">
        <v>577</v>
      </c>
      <c r="G242" s="222" t="s">
        <v>234</v>
      </c>
      <c r="H242" s="223">
        <v>103.74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175</v>
      </c>
      <c r="AT242" s="231" t="s">
        <v>171</v>
      </c>
      <c r="AU242" s="231" t="s">
        <v>85</v>
      </c>
      <c r="AY242" s="17" t="s">
        <v>169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175</v>
      </c>
      <c r="BM242" s="231" t="s">
        <v>269</v>
      </c>
    </row>
    <row r="243" spans="1:51" s="13" customFormat="1" ht="12">
      <c r="A243" s="13"/>
      <c r="B243" s="233"/>
      <c r="C243" s="234"/>
      <c r="D243" s="235" t="s">
        <v>176</v>
      </c>
      <c r="E243" s="236" t="s">
        <v>1</v>
      </c>
      <c r="F243" s="237" t="s">
        <v>578</v>
      </c>
      <c r="G243" s="234"/>
      <c r="H243" s="238">
        <v>103.74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176</v>
      </c>
      <c r="AU243" s="244" t="s">
        <v>85</v>
      </c>
      <c r="AV243" s="13" t="s">
        <v>85</v>
      </c>
      <c r="AW243" s="13" t="s">
        <v>31</v>
      </c>
      <c r="AX243" s="13" t="s">
        <v>75</v>
      </c>
      <c r="AY243" s="244" t="s">
        <v>169</v>
      </c>
    </row>
    <row r="244" spans="1:51" s="14" customFormat="1" ht="12">
      <c r="A244" s="14"/>
      <c r="B244" s="245"/>
      <c r="C244" s="246"/>
      <c r="D244" s="235" t="s">
        <v>176</v>
      </c>
      <c r="E244" s="247" t="s">
        <v>1</v>
      </c>
      <c r="F244" s="248" t="s">
        <v>178</v>
      </c>
      <c r="G244" s="246"/>
      <c r="H244" s="249">
        <v>103.74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5" t="s">
        <v>176</v>
      </c>
      <c r="AU244" s="255" t="s">
        <v>85</v>
      </c>
      <c r="AV244" s="14" t="s">
        <v>175</v>
      </c>
      <c r="AW244" s="14" t="s">
        <v>31</v>
      </c>
      <c r="AX244" s="14" t="s">
        <v>83</v>
      </c>
      <c r="AY244" s="255" t="s">
        <v>169</v>
      </c>
    </row>
    <row r="245" spans="1:65" s="2" customFormat="1" ht="33" customHeight="1">
      <c r="A245" s="38"/>
      <c r="B245" s="39"/>
      <c r="C245" s="219" t="s">
        <v>7</v>
      </c>
      <c r="D245" s="219" t="s">
        <v>171</v>
      </c>
      <c r="E245" s="220" t="s">
        <v>579</v>
      </c>
      <c r="F245" s="221" t="s">
        <v>580</v>
      </c>
      <c r="G245" s="222" t="s">
        <v>234</v>
      </c>
      <c r="H245" s="223">
        <v>153.205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40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175</v>
      </c>
      <c r="AT245" s="231" t="s">
        <v>171</v>
      </c>
      <c r="AU245" s="231" t="s">
        <v>85</v>
      </c>
      <c r="AY245" s="17" t="s">
        <v>169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83</v>
      </c>
      <c r="BK245" s="232">
        <f>ROUND(I245*H245,2)</f>
        <v>0</v>
      </c>
      <c r="BL245" s="17" t="s">
        <v>175</v>
      </c>
      <c r="BM245" s="231" t="s">
        <v>275</v>
      </c>
    </row>
    <row r="246" spans="1:51" s="13" customFormat="1" ht="12">
      <c r="A246" s="13"/>
      <c r="B246" s="233"/>
      <c r="C246" s="234"/>
      <c r="D246" s="235" t="s">
        <v>176</v>
      </c>
      <c r="E246" s="236" t="s">
        <v>1</v>
      </c>
      <c r="F246" s="237" t="s">
        <v>581</v>
      </c>
      <c r="G246" s="234"/>
      <c r="H246" s="238">
        <v>153.205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176</v>
      </c>
      <c r="AU246" s="244" t="s">
        <v>85</v>
      </c>
      <c r="AV246" s="13" t="s">
        <v>85</v>
      </c>
      <c r="AW246" s="13" t="s">
        <v>31</v>
      </c>
      <c r="AX246" s="13" t="s">
        <v>75</v>
      </c>
      <c r="AY246" s="244" t="s">
        <v>169</v>
      </c>
    </row>
    <row r="247" spans="1:51" s="14" customFormat="1" ht="12">
      <c r="A247" s="14"/>
      <c r="B247" s="245"/>
      <c r="C247" s="246"/>
      <c r="D247" s="235" t="s">
        <v>176</v>
      </c>
      <c r="E247" s="247" t="s">
        <v>1</v>
      </c>
      <c r="F247" s="248" t="s">
        <v>178</v>
      </c>
      <c r="G247" s="246"/>
      <c r="H247" s="249">
        <v>153.205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176</v>
      </c>
      <c r="AU247" s="255" t="s">
        <v>85</v>
      </c>
      <c r="AV247" s="14" t="s">
        <v>175</v>
      </c>
      <c r="AW247" s="14" t="s">
        <v>31</v>
      </c>
      <c r="AX247" s="14" t="s">
        <v>83</v>
      </c>
      <c r="AY247" s="255" t="s">
        <v>169</v>
      </c>
    </row>
    <row r="248" spans="1:63" s="12" customFormat="1" ht="22.8" customHeight="1">
      <c r="A248" s="12"/>
      <c r="B248" s="203"/>
      <c r="C248" s="204"/>
      <c r="D248" s="205" t="s">
        <v>74</v>
      </c>
      <c r="E248" s="217" t="s">
        <v>181</v>
      </c>
      <c r="F248" s="217" t="s">
        <v>582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SUM(P249:P289)</f>
        <v>0</v>
      </c>
      <c r="Q248" s="211"/>
      <c r="R248" s="212">
        <f>SUM(R249:R289)</f>
        <v>0</v>
      </c>
      <c r="S248" s="211"/>
      <c r="T248" s="213">
        <f>SUM(T249:T289)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4" t="s">
        <v>83</v>
      </c>
      <c r="AT248" s="215" t="s">
        <v>74</v>
      </c>
      <c r="AU248" s="215" t="s">
        <v>83</v>
      </c>
      <c r="AY248" s="214" t="s">
        <v>169</v>
      </c>
      <c r="BK248" s="216">
        <f>SUM(BK249:BK289)</f>
        <v>0</v>
      </c>
    </row>
    <row r="249" spans="1:65" s="2" customFormat="1" ht="24.15" customHeight="1">
      <c r="A249" s="38"/>
      <c r="B249" s="39"/>
      <c r="C249" s="219" t="s">
        <v>224</v>
      </c>
      <c r="D249" s="219" t="s">
        <v>171</v>
      </c>
      <c r="E249" s="220" t="s">
        <v>583</v>
      </c>
      <c r="F249" s="221" t="s">
        <v>584</v>
      </c>
      <c r="G249" s="222" t="s">
        <v>234</v>
      </c>
      <c r="H249" s="223">
        <v>81.344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175</v>
      </c>
      <c r="AT249" s="231" t="s">
        <v>171</v>
      </c>
      <c r="AU249" s="231" t="s">
        <v>85</v>
      </c>
      <c r="AY249" s="17" t="s">
        <v>169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175</v>
      </c>
      <c r="BM249" s="231" t="s">
        <v>279</v>
      </c>
    </row>
    <row r="250" spans="1:51" s="13" customFormat="1" ht="12">
      <c r="A250" s="13"/>
      <c r="B250" s="233"/>
      <c r="C250" s="234"/>
      <c r="D250" s="235" t="s">
        <v>176</v>
      </c>
      <c r="E250" s="236" t="s">
        <v>1</v>
      </c>
      <c r="F250" s="237" t="s">
        <v>585</v>
      </c>
      <c r="G250" s="234"/>
      <c r="H250" s="238">
        <v>81.344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176</v>
      </c>
      <c r="AU250" s="244" t="s">
        <v>85</v>
      </c>
      <c r="AV250" s="13" t="s">
        <v>85</v>
      </c>
      <c r="AW250" s="13" t="s">
        <v>31</v>
      </c>
      <c r="AX250" s="13" t="s">
        <v>75</v>
      </c>
      <c r="AY250" s="244" t="s">
        <v>169</v>
      </c>
    </row>
    <row r="251" spans="1:51" s="14" customFormat="1" ht="12">
      <c r="A251" s="14"/>
      <c r="B251" s="245"/>
      <c r="C251" s="246"/>
      <c r="D251" s="235" t="s">
        <v>176</v>
      </c>
      <c r="E251" s="247" t="s">
        <v>1</v>
      </c>
      <c r="F251" s="248" t="s">
        <v>178</v>
      </c>
      <c r="G251" s="246"/>
      <c r="H251" s="249">
        <v>81.344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176</v>
      </c>
      <c r="AU251" s="255" t="s">
        <v>85</v>
      </c>
      <c r="AV251" s="14" t="s">
        <v>175</v>
      </c>
      <c r="AW251" s="14" t="s">
        <v>31</v>
      </c>
      <c r="AX251" s="14" t="s">
        <v>83</v>
      </c>
      <c r="AY251" s="255" t="s">
        <v>169</v>
      </c>
    </row>
    <row r="252" spans="1:65" s="2" customFormat="1" ht="24.15" customHeight="1">
      <c r="A252" s="38"/>
      <c r="B252" s="39"/>
      <c r="C252" s="219" t="s">
        <v>281</v>
      </c>
      <c r="D252" s="219" t="s">
        <v>171</v>
      </c>
      <c r="E252" s="220" t="s">
        <v>586</v>
      </c>
      <c r="F252" s="221" t="s">
        <v>587</v>
      </c>
      <c r="G252" s="222" t="s">
        <v>234</v>
      </c>
      <c r="H252" s="223">
        <v>12.875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175</v>
      </c>
      <c r="AT252" s="231" t="s">
        <v>171</v>
      </c>
      <c r="AU252" s="231" t="s">
        <v>85</v>
      </c>
      <c r="AY252" s="17" t="s">
        <v>169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175</v>
      </c>
      <c r="BM252" s="231" t="s">
        <v>284</v>
      </c>
    </row>
    <row r="253" spans="1:51" s="13" customFormat="1" ht="12">
      <c r="A253" s="13"/>
      <c r="B253" s="233"/>
      <c r="C253" s="234"/>
      <c r="D253" s="235" t="s">
        <v>176</v>
      </c>
      <c r="E253" s="236" t="s">
        <v>1</v>
      </c>
      <c r="F253" s="237" t="s">
        <v>588</v>
      </c>
      <c r="G253" s="234"/>
      <c r="H253" s="238">
        <v>12.875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176</v>
      </c>
      <c r="AU253" s="244" t="s">
        <v>85</v>
      </c>
      <c r="AV253" s="13" t="s">
        <v>85</v>
      </c>
      <c r="AW253" s="13" t="s">
        <v>31</v>
      </c>
      <c r="AX253" s="13" t="s">
        <v>75</v>
      </c>
      <c r="AY253" s="244" t="s">
        <v>169</v>
      </c>
    </row>
    <row r="254" spans="1:51" s="14" customFormat="1" ht="12">
      <c r="A254" s="14"/>
      <c r="B254" s="245"/>
      <c r="C254" s="246"/>
      <c r="D254" s="235" t="s">
        <v>176</v>
      </c>
      <c r="E254" s="247" t="s">
        <v>1</v>
      </c>
      <c r="F254" s="248" t="s">
        <v>178</v>
      </c>
      <c r="G254" s="246"/>
      <c r="H254" s="249">
        <v>12.875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176</v>
      </c>
      <c r="AU254" s="255" t="s">
        <v>85</v>
      </c>
      <c r="AV254" s="14" t="s">
        <v>175</v>
      </c>
      <c r="AW254" s="14" t="s">
        <v>31</v>
      </c>
      <c r="AX254" s="14" t="s">
        <v>83</v>
      </c>
      <c r="AY254" s="255" t="s">
        <v>169</v>
      </c>
    </row>
    <row r="255" spans="1:65" s="2" customFormat="1" ht="24.15" customHeight="1">
      <c r="A255" s="38"/>
      <c r="B255" s="39"/>
      <c r="C255" s="219" t="s">
        <v>230</v>
      </c>
      <c r="D255" s="219" t="s">
        <v>171</v>
      </c>
      <c r="E255" s="220" t="s">
        <v>589</v>
      </c>
      <c r="F255" s="221" t="s">
        <v>590</v>
      </c>
      <c r="G255" s="222" t="s">
        <v>234</v>
      </c>
      <c r="H255" s="223">
        <v>132.01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175</v>
      </c>
      <c r="AT255" s="231" t="s">
        <v>171</v>
      </c>
      <c r="AU255" s="231" t="s">
        <v>85</v>
      </c>
      <c r="AY255" s="17" t="s">
        <v>169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175</v>
      </c>
      <c r="BM255" s="231" t="s">
        <v>288</v>
      </c>
    </row>
    <row r="256" spans="1:51" s="13" customFormat="1" ht="12">
      <c r="A256" s="13"/>
      <c r="B256" s="233"/>
      <c r="C256" s="234"/>
      <c r="D256" s="235" t="s">
        <v>176</v>
      </c>
      <c r="E256" s="236" t="s">
        <v>1</v>
      </c>
      <c r="F256" s="237" t="s">
        <v>591</v>
      </c>
      <c r="G256" s="234"/>
      <c r="H256" s="238">
        <v>132.01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176</v>
      </c>
      <c r="AU256" s="244" t="s">
        <v>85</v>
      </c>
      <c r="AV256" s="13" t="s">
        <v>85</v>
      </c>
      <c r="AW256" s="13" t="s">
        <v>31</v>
      </c>
      <c r="AX256" s="13" t="s">
        <v>75</v>
      </c>
      <c r="AY256" s="244" t="s">
        <v>169</v>
      </c>
    </row>
    <row r="257" spans="1:51" s="14" customFormat="1" ht="12">
      <c r="A257" s="14"/>
      <c r="B257" s="245"/>
      <c r="C257" s="246"/>
      <c r="D257" s="235" t="s">
        <v>176</v>
      </c>
      <c r="E257" s="247" t="s">
        <v>1</v>
      </c>
      <c r="F257" s="248" t="s">
        <v>178</v>
      </c>
      <c r="G257" s="246"/>
      <c r="H257" s="249">
        <v>132.01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176</v>
      </c>
      <c r="AU257" s="255" t="s">
        <v>85</v>
      </c>
      <c r="AV257" s="14" t="s">
        <v>175</v>
      </c>
      <c r="AW257" s="14" t="s">
        <v>31</v>
      </c>
      <c r="AX257" s="14" t="s">
        <v>83</v>
      </c>
      <c r="AY257" s="255" t="s">
        <v>169</v>
      </c>
    </row>
    <row r="258" spans="1:65" s="2" customFormat="1" ht="49.05" customHeight="1">
      <c r="A258" s="38"/>
      <c r="B258" s="39"/>
      <c r="C258" s="219" t="s">
        <v>292</v>
      </c>
      <c r="D258" s="219" t="s">
        <v>171</v>
      </c>
      <c r="E258" s="220" t="s">
        <v>592</v>
      </c>
      <c r="F258" s="221" t="s">
        <v>593</v>
      </c>
      <c r="G258" s="222" t="s">
        <v>234</v>
      </c>
      <c r="H258" s="223">
        <v>260.184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40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175</v>
      </c>
      <c r="AT258" s="231" t="s">
        <v>171</v>
      </c>
      <c r="AU258" s="231" t="s">
        <v>85</v>
      </c>
      <c r="AY258" s="17" t="s">
        <v>169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83</v>
      </c>
      <c r="BK258" s="232">
        <f>ROUND(I258*H258,2)</f>
        <v>0</v>
      </c>
      <c r="BL258" s="17" t="s">
        <v>175</v>
      </c>
      <c r="BM258" s="231" t="s">
        <v>295</v>
      </c>
    </row>
    <row r="259" spans="1:51" s="13" customFormat="1" ht="12">
      <c r="A259" s="13"/>
      <c r="B259" s="233"/>
      <c r="C259" s="234"/>
      <c r="D259" s="235" t="s">
        <v>176</v>
      </c>
      <c r="E259" s="236" t="s">
        <v>1</v>
      </c>
      <c r="F259" s="237" t="s">
        <v>594</v>
      </c>
      <c r="G259" s="234"/>
      <c r="H259" s="238">
        <v>260.184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176</v>
      </c>
      <c r="AU259" s="244" t="s">
        <v>85</v>
      </c>
      <c r="AV259" s="13" t="s">
        <v>85</v>
      </c>
      <c r="AW259" s="13" t="s">
        <v>31</v>
      </c>
      <c r="AX259" s="13" t="s">
        <v>75</v>
      </c>
      <c r="AY259" s="244" t="s">
        <v>169</v>
      </c>
    </row>
    <row r="260" spans="1:51" s="14" customFormat="1" ht="12">
      <c r="A260" s="14"/>
      <c r="B260" s="245"/>
      <c r="C260" s="246"/>
      <c r="D260" s="235" t="s">
        <v>176</v>
      </c>
      <c r="E260" s="247" t="s">
        <v>1</v>
      </c>
      <c r="F260" s="248" t="s">
        <v>178</v>
      </c>
      <c r="G260" s="246"/>
      <c r="H260" s="249">
        <v>260.184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176</v>
      </c>
      <c r="AU260" s="255" t="s">
        <v>85</v>
      </c>
      <c r="AV260" s="14" t="s">
        <v>175</v>
      </c>
      <c r="AW260" s="14" t="s">
        <v>31</v>
      </c>
      <c r="AX260" s="14" t="s">
        <v>83</v>
      </c>
      <c r="AY260" s="255" t="s">
        <v>169</v>
      </c>
    </row>
    <row r="261" spans="1:65" s="2" customFormat="1" ht="37.8" customHeight="1">
      <c r="A261" s="38"/>
      <c r="B261" s="39"/>
      <c r="C261" s="219" t="s">
        <v>235</v>
      </c>
      <c r="D261" s="219" t="s">
        <v>171</v>
      </c>
      <c r="E261" s="220" t="s">
        <v>595</v>
      </c>
      <c r="F261" s="221" t="s">
        <v>596</v>
      </c>
      <c r="G261" s="222" t="s">
        <v>199</v>
      </c>
      <c r="H261" s="223">
        <v>105.82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40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175</v>
      </c>
      <c r="AT261" s="231" t="s">
        <v>171</v>
      </c>
      <c r="AU261" s="231" t="s">
        <v>85</v>
      </c>
      <c r="AY261" s="17" t="s">
        <v>169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83</v>
      </c>
      <c r="BK261" s="232">
        <f>ROUND(I261*H261,2)</f>
        <v>0</v>
      </c>
      <c r="BL261" s="17" t="s">
        <v>175</v>
      </c>
      <c r="BM261" s="231" t="s">
        <v>300</v>
      </c>
    </row>
    <row r="262" spans="1:51" s="13" customFormat="1" ht="12">
      <c r="A262" s="13"/>
      <c r="B262" s="233"/>
      <c r="C262" s="234"/>
      <c r="D262" s="235" t="s">
        <v>176</v>
      </c>
      <c r="E262" s="236" t="s">
        <v>1</v>
      </c>
      <c r="F262" s="237" t="s">
        <v>597</v>
      </c>
      <c r="G262" s="234"/>
      <c r="H262" s="238">
        <v>105.82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176</v>
      </c>
      <c r="AU262" s="244" t="s">
        <v>85</v>
      </c>
      <c r="AV262" s="13" t="s">
        <v>85</v>
      </c>
      <c r="AW262" s="13" t="s">
        <v>31</v>
      </c>
      <c r="AX262" s="13" t="s">
        <v>75</v>
      </c>
      <c r="AY262" s="244" t="s">
        <v>169</v>
      </c>
    </row>
    <row r="263" spans="1:51" s="14" customFormat="1" ht="12">
      <c r="A263" s="14"/>
      <c r="B263" s="245"/>
      <c r="C263" s="246"/>
      <c r="D263" s="235" t="s">
        <v>176</v>
      </c>
      <c r="E263" s="247" t="s">
        <v>1</v>
      </c>
      <c r="F263" s="248" t="s">
        <v>178</v>
      </c>
      <c r="G263" s="246"/>
      <c r="H263" s="249">
        <v>105.82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176</v>
      </c>
      <c r="AU263" s="255" t="s">
        <v>85</v>
      </c>
      <c r="AV263" s="14" t="s">
        <v>175</v>
      </c>
      <c r="AW263" s="14" t="s">
        <v>31</v>
      </c>
      <c r="AX263" s="14" t="s">
        <v>83</v>
      </c>
      <c r="AY263" s="255" t="s">
        <v>169</v>
      </c>
    </row>
    <row r="264" spans="1:65" s="2" customFormat="1" ht="16.5" customHeight="1">
      <c r="A264" s="38"/>
      <c r="B264" s="39"/>
      <c r="C264" s="219" t="s">
        <v>303</v>
      </c>
      <c r="D264" s="219" t="s">
        <v>171</v>
      </c>
      <c r="E264" s="220" t="s">
        <v>598</v>
      </c>
      <c r="F264" s="221" t="s">
        <v>599</v>
      </c>
      <c r="G264" s="222" t="s">
        <v>234</v>
      </c>
      <c r="H264" s="223">
        <v>136.284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175</v>
      </c>
      <c r="AT264" s="231" t="s">
        <v>171</v>
      </c>
      <c r="AU264" s="231" t="s">
        <v>85</v>
      </c>
      <c r="AY264" s="17" t="s">
        <v>169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175</v>
      </c>
      <c r="BM264" s="231" t="s">
        <v>306</v>
      </c>
    </row>
    <row r="265" spans="1:51" s="13" customFormat="1" ht="12">
      <c r="A265" s="13"/>
      <c r="B265" s="233"/>
      <c r="C265" s="234"/>
      <c r="D265" s="235" t="s">
        <v>176</v>
      </c>
      <c r="E265" s="236" t="s">
        <v>1</v>
      </c>
      <c r="F265" s="237" t="s">
        <v>600</v>
      </c>
      <c r="G265" s="234"/>
      <c r="H265" s="238">
        <v>55.49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176</v>
      </c>
      <c r="AU265" s="244" t="s">
        <v>85</v>
      </c>
      <c r="AV265" s="13" t="s">
        <v>85</v>
      </c>
      <c r="AW265" s="13" t="s">
        <v>31</v>
      </c>
      <c r="AX265" s="13" t="s">
        <v>75</v>
      </c>
      <c r="AY265" s="244" t="s">
        <v>169</v>
      </c>
    </row>
    <row r="266" spans="1:51" s="13" customFormat="1" ht="12">
      <c r="A266" s="13"/>
      <c r="B266" s="233"/>
      <c r="C266" s="234"/>
      <c r="D266" s="235" t="s">
        <v>176</v>
      </c>
      <c r="E266" s="236" t="s">
        <v>1</v>
      </c>
      <c r="F266" s="237" t="s">
        <v>601</v>
      </c>
      <c r="G266" s="234"/>
      <c r="H266" s="238">
        <v>80.794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176</v>
      </c>
      <c r="AU266" s="244" t="s">
        <v>85</v>
      </c>
      <c r="AV266" s="13" t="s">
        <v>85</v>
      </c>
      <c r="AW266" s="13" t="s">
        <v>31</v>
      </c>
      <c r="AX266" s="13" t="s">
        <v>75</v>
      </c>
      <c r="AY266" s="244" t="s">
        <v>169</v>
      </c>
    </row>
    <row r="267" spans="1:51" s="14" customFormat="1" ht="12">
      <c r="A267" s="14"/>
      <c r="B267" s="245"/>
      <c r="C267" s="246"/>
      <c r="D267" s="235" t="s">
        <v>176</v>
      </c>
      <c r="E267" s="247" t="s">
        <v>1</v>
      </c>
      <c r="F267" s="248" t="s">
        <v>178</v>
      </c>
      <c r="G267" s="246"/>
      <c r="H267" s="249">
        <v>136.284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176</v>
      </c>
      <c r="AU267" s="255" t="s">
        <v>85</v>
      </c>
      <c r="AV267" s="14" t="s">
        <v>175</v>
      </c>
      <c r="AW267" s="14" t="s">
        <v>31</v>
      </c>
      <c r="AX267" s="14" t="s">
        <v>83</v>
      </c>
      <c r="AY267" s="255" t="s">
        <v>169</v>
      </c>
    </row>
    <row r="268" spans="1:65" s="2" customFormat="1" ht="21.75" customHeight="1">
      <c r="A268" s="38"/>
      <c r="B268" s="39"/>
      <c r="C268" s="219" t="s">
        <v>239</v>
      </c>
      <c r="D268" s="219" t="s">
        <v>171</v>
      </c>
      <c r="E268" s="220" t="s">
        <v>602</v>
      </c>
      <c r="F268" s="221" t="s">
        <v>603</v>
      </c>
      <c r="G268" s="222" t="s">
        <v>208</v>
      </c>
      <c r="H268" s="223">
        <v>12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175</v>
      </c>
      <c r="AT268" s="231" t="s">
        <v>171</v>
      </c>
      <c r="AU268" s="231" t="s">
        <v>85</v>
      </c>
      <c r="AY268" s="17" t="s">
        <v>169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175</v>
      </c>
      <c r="BM268" s="231" t="s">
        <v>310</v>
      </c>
    </row>
    <row r="269" spans="1:51" s="13" customFormat="1" ht="12">
      <c r="A269" s="13"/>
      <c r="B269" s="233"/>
      <c r="C269" s="234"/>
      <c r="D269" s="235" t="s">
        <v>176</v>
      </c>
      <c r="E269" s="236" t="s">
        <v>1</v>
      </c>
      <c r="F269" s="237" t="s">
        <v>604</v>
      </c>
      <c r="G269" s="234"/>
      <c r="H269" s="238">
        <v>12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176</v>
      </c>
      <c r="AU269" s="244" t="s">
        <v>85</v>
      </c>
      <c r="AV269" s="13" t="s">
        <v>85</v>
      </c>
      <c r="AW269" s="13" t="s">
        <v>31</v>
      </c>
      <c r="AX269" s="13" t="s">
        <v>75</v>
      </c>
      <c r="AY269" s="244" t="s">
        <v>169</v>
      </c>
    </row>
    <row r="270" spans="1:51" s="14" customFormat="1" ht="12">
      <c r="A270" s="14"/>
      <c r="B270" s="245"/>
      <c r="C270" s="246"/>
      <c r="D270" s="235" t="s">
        <v>176</v>
      </c>
      <c r="E270" s="247" t="s">
        <v>1</v>
      </c>
      <c r="F270" s="248" t="s">
        <v>178</v>
      </c>
      <c r="G270" s="246"/>
      <c r="H270" s="249">
        <v>12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176</v>
      </c>
      <c r="AU270" s="255" t="s">
        <v>85</v>
      </c>
      <c r="AV270" s="14" t="s">
        <v>175</v>
      </c>
      <c r="AW270" s="14" t="s">
        <v>31</v>
      </c>
      <c r="AX270" s="14" t="s">
        <v>83</v>
      </c>
      <c r="AY270" s="255" t="s">
        <v>169</v>
      </c>
    </row>
    <row r="271" spans="1:65" s="2" customFormat="1" ht="21.75" customHeight="1">
      <c r="A271" s="38"/>
      <c r="B271" s="39"/>
      <c r="C271" s="219" t="s">
        <v>312</v>
      </c>
      <c r="D271" s="219" t="s">
        <v>171</v>
      </c>
      <c r="E271" s="220" t="s">
        <v>605</v>
      </c>
      <c r="F271" s="221" t="s">
        <v>606</v>
      </c>
      <c r="G271" s="222" t="s">
        <v>208</v>
      </c>
      <c r="H271" s="223">
        <v>16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175</v>
      </c>
      <c r="AT271" s="231" t="s">
        <v>171</v>
      </c>
      <c r="AU271" s="231" t="s">
        <v>85</v>
      </c>
      <c r="AY271" s="17" t="s">
        <v>169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175</v>
      </c>
      <c r="BM271" s="231" t="s">
        <v>315</v>
      </c>
    </row>
    <row r="272" spans="1:51" s="13" customFormat="1" ht="12">
      <c r="A272" s="13"/>
      <c r="B272" s="233"/>
      <c r="C272" s="234"/>
      <c r="D272" s="235" t="s">
        <v>176</v>
      </c>
      <c r="E272" s="236" t="s">
        <v>1</v>
      </c>
      <c r="F272" s="237" t="s">
        <v>607</v>
      </c>
      <c r="G272" s="234"/>
      <c r="H272" s="238">
        <v>16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176</v>
      </c>
      <c r="AU272" s="244" t="s">
        <v>85</v>
      </c>
      <c r="AV272" s="13" t="s">
        <v>85</v>
      </c>
      <c r="AW272" s="13" t="s">
        <v>31</v>
      </c>
      <c r="AX272" s="13" t="s">
        <v>75</v>
      </c>
      <c r="AY272" s="244" t="s">
        <v>169</v>
      </c>
    </row>
    <row r="273" spans="1:51" s="14" customFormat="1" ht="12">
      <c r="A273" s="14"/>
      <c r="B273" s="245"/>
      <c r="C273" s="246"/>
      <c r="D273" s="235" t="s">
        <v>176</v>
      </c>
      <c r="E273" s="247" t="s">
        <v>1</v>
      </c>
      <c r="F273" s="248" t="s">
        <v>178</v>
      </c>
      <c r="G273" s="246"/>
      <c r="H273" s="249">
        <v>16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5" t="s">
        <v>176</v>
      </c>
      <c r="AU273" s="255" t="s">
        <v>85</v>
      </c>
      <c r="AV273" s="14" t="s">
        <v>175</v>
      </c>
      <c r="AW273" s="14" t="s">
        <v>31</v>
      </c>
      <c r="AX273" s="14" t="s">
        <v>83</v>
      </c>
      <c r="AY273" s="255" t="s">
        <v>169</v>
      </c>
    </row>
    <row r="274" spans="1:65" s="2" customFormat="1" ht="24.15" customHeight="1">
      <c r="A274" s="38"/>
      <c r="B274" s="39"/>
      <c r="C274" s="219" t="s">
        <v>243</v>
      </c>
      <c r="D274" s="219" t="s">
        <v>171</v>
      </c>
      <c r="E274" s="220" t="s">
        <v>608</v>
      </c>
      <c r="F274" s="221" t="s">
        <v>609</v>
      </c>
      <c r="G274" s="222" t="s">
        <v>199</v>
      </c>
      <c r="H274" s="223">
        <v>10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40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175</v>
      </c>
      <c r="AT274" s="231" t="s">
        <v>171</v>
      </c>
      <c r="AU274" s="231" t="s">
        <v>85</v>
      </c>
      <c r="AY274" s="17" t="s">
        <v>169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83</v>
      </c>
      <c r="BK274" s="232">
        <f>ROUND(I274*H274,2)</f>
        <v>0</v>
      </c>
      <c r="BL274" s="17" t="s">
        <v>175</v>
      </c>
      <c r="BM274" s="231" t="s">
        <v>318</v>
      </c>
    </row>
    <row r="275" spans="1:51" s="13" customFormat="1" ht="12">
      <c r="A275" s="13"/>
      <c r="B275" s="233"/>
      <c r="C275" s="234"/>
      <c r="D275" s="235" t="s">
        <v>176</v>
      </c>
      <c r="E275" s="236" t="s">
        <v>1</v>
      </c>
      <c r="F275" s="237" t="s">
        <v>610</v>
      </c>
      <c r="G275" s="234"/>
      <c r="H275" s="238">
        <v>10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176</v>
      </c>
      <c r="AU275" s="244" t="s">
        <v>85</v>
      </c>
      <c r="AV275" s="13" t="s">
        <v>85</v>
      </c>
      <c r="AW275" s="13" t="s">
        <v>31</v>
      </c>
      <c r="AX275" s="13" t="s">
        <v>75</v>
      </c>
      <c r="AY275" s="244" t="s">
        <v>169</v>
      </c>
    </row>
    <row r="276" spans="1:51" s="14" customFormat="1" ht="12">
      <c r="A276" s="14"/>
      <c r="B276" s="245"/>
      <c r="C276" s="246"/>
      <c r="D276" s="235" t="s">
        <v>176</v>
      </c>
      <c r="E276" s="247" t="s">
        <v>1</v>
      </c>
      <c r="F276" s="248" t="s">
        <v>178</v>
      </c>
      <c r="G276" s="246"/>
      <c r="H276" s="249">
        <v>10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176</v>
      </c>
      <c r="AU276" s="255" t="s">
        <v>85</v>
      </c>
      <c r="AV276" s="14" t="s">
        <v>175</v>
      </c>
      <c r="AW276" s="14" t="s">
        <v>31</v>
      </c>
      <c r="AX276" s="14" t="s">
        <v>83</v>
      </c>
      <c r="AY276" s="255" t="s">
        <v>169</v>
      </c>
    </row>
    <row r="277" spans="1:65" s="2" customFormat="1" ht="24.15" customHeight="1">
      <c r="A277" s="38"/>
      <c r="B277" s="39"/>
      <c r="C277" s="219" t="s">
        <v>321</v>
      </c>
      <c r="D277" s="219" t="s">
        <v>171</v>
      </c>
      <c r="E277" s="220" t="s">
        <v>611</v>
      </c>
      <c r="F277" s="221" t="s">
        <v>612</v>
      </c>
      <c r="G277" s="222" t="s">
        <v>234</v>
      </c>
      <c r="H277" s="223">
        <v>82.144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40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175</v>
      </c>
      <c r="AT277" s="231" t="s">
        <v>171</v>
      </c>
      <c r="AU277" s="231" t="s">
        <v>85</v>
      </c>
      <c r="AY277" s="17" t="s">
        <v>169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83</v>
      </c>
      <c r="BK277" s="232">
        <f>ROUND(I277*H277,2)</f>
        <v>0</v>
      </c>
      <c r="BL277" s="17" t="s">
        <v>175</v>
      </c>
      <c r="BM277" s="231" t="s">
        <v>324</v>
      </c>
    </row>
    <row r="278" spans="1:51" s="13" customFormat="1" ht="12">
      <c r="A278" s="13"/>
      <c r="B278" s="233"/>
      <c r="C278" s="234"/>
      <c r="D278" s="235" t="s">
        <v>176</v>
      </c>
      <c r="E278" s="236" t="s">
        <v>1</v>
      </c>
      <c r="F278" s="237" t="s">
        <v>613</v>
      </c>
      <c r="G278" s="234"/>
      <c r="H278" s="238">
        <v>29.591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176</v>
      </c>
      <c r="AU278" s="244" t="s">
        <v>85</v>
      </c>
      <c r="AV278" s="13" t="s">
        <v>85</v>
      </c>
      <c r="AW278" s="13" t="s">
        <v>31</v>
      </c>
      <c r="AX278" s="13" t="s">
        <v>75</v>
      </c>
      <c r="AY278" s="244" t="s">
        <v>169</v>
      </c>
    </row>
    <row r="279" spans="1:51" s="13" customFormat="1" ht="12">
      <c r="A279" s="13"/>
      <c r="B279" s="233"/>
      <c r="C279" s="234"/>
      <c r="D279" s="235" t="s">
        <v>176</v>
      </c>
      <c r="E279" s="236" t="s">
        <v>1</v>
      </c>
      <c r="F279" s="237" t="s">
        <v>614</v>
      </c>
      <c r="G279" s="234"/>
      <c r="H279" s="238">
        <v>52.553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176</v>
      </c>
      <c r="AU279" s="244" t="s">
        <v>85</v>
      </c>
      <c r="AV279" s="13" t="s">
        <v>85</v>
      </c>
      <c r="AW279" s="13" t="s">
        <v>31</v>
      </c>
      <c r="AX279" s="13" t="s">
        <v>75</v>
      </c>
      <c r="AY279" s="244" t="s">
        <v>169</v>
      </c>
    </row>
    <row r="280" spans="1:51" s="14" customFormat="1" ht="12">
      <c r="A280" s="14"/>
      <c r="B280" s="245"/>
      <c r="C280" s="246"/>
      <c r="D280" s="235" t="s">
        <v>176</v>
      </c>
      <c r="E280" s="247" t="s">
        <v>1</v>
      </c>
      <c r="F280" s="248" t="s">
        <v>178</v>
      </c>
      <c r="G280" s="246"/>
      <c r="H280" s="249">
        <v>82.144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176</v>
      </c>
      <c r="AU280" s="255" t="s">
        <v>85</v>
      </c>
      <c r="AV280" s="14" t="s">
        <v>175</v>
      </c>
      <c r="AW280" s="14" t="s">
        <v>31</v>
      </c>
      <c r="AX280" s="14" t="s">
        <v>83</v>
      </c>
      <c r="AY280" s="255" t="s">
        <v>169</v>
      </c>
    </row>
    <row r="281" spans="1:65" s="2" customFormat="1" ht="24.15" customHeight="1">
      <c r="A281" s="38"/>
      <c r="B281" s="39"/>
      <c r="C281" s="219" t="s">
        <v>246</v>
      </c>
      <c r="D281" s="219" t="s">
        <v>171</v>
      </c>
      <c r="E281" s="220" t="s">
        <v>615</v>
      </c>
      <c r="F281" s="221" t="s">
        <v>616</v>
      </c>
      <c r="G281" s="222" t="s">
        <v>234</v>
      </c>
      <c r="H281" s="223">
        <v>38.195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40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175</v>
      </c>
      <c r="AT281" s="231" t="s">
        <v>171</v>
      </c>
      <c r="AU281" s="231" t="s">
        <v>85</v>
      </c>
      <c r="AY281" s="17" t="s">
        <v>169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83</v>
      </c>
      <c r="BK281" s="232">
        <f>ROUND(I281*H281,2)</f>
        <v>0</v>
      </c>
      <c r="BL281" s="17" t="s">
        <v>175</v>
      </c>
      <c r="BM281" s="231" t="s">
        <v>329</v>
      </c>
    </row>
    <row r="282" spans="1:51" s="13" customFormat="1" ht="12">
      <c r="A282" s="13"/>
      <c r="B282" s="233"/>
      <c r="C282" s="234"/>
      <c r="D282" s="235" t="s">
        <v>176</v>
      </c>
      <c r="E282" s="236" t="s">
        <v>1</v>
      </c>
      <c r="F282" s="237" t="s">
        <v>617</v>
      </c>
      <c r="G282" s="234"/>
      <c r="H282" s="238">
        <v>38.195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176</v>
      </c>
      <c r="AU282" s="244" t="s">
        <v>85</v>
      </c>
      <c r="AV282" s="13" t="s">
        <v>85</v>
      </c>
      <c r="AW282" s="13" t="s">
        <v>31</v>
      </c>
      <c r="AX282" s="13" t="s">
        <v>75</v>
      </c>
      <c r="AY282" s="244" t="s">
        <v>169</v>
      </c>
    </row>
    <row r="283" spans="1:51" s="14" customFormat="1" ht="12">
      <c r="A283" s="14"/>
      <c r="B283" s="245"/>
      <c r="C283" s="246"/>
      <c r="D283" s="235" t="s">
        <v>176</v>
      </c>
      <c r="E283" s="247" t="s">
        <v>1</v>
      </c>
      <c r="F283" s="248" t="s">
        <v>178</v>
      </c>
      <c r="G283" s="246"/>
      <c r="H283" s="249">
        <v>38.195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176</v>
      </c>
      <c r="AU283" s="255" t="s">
        <v>85</v>
      </c>
      <c r="AV283" s="14" t="s">
        <v>175</v>
      </c>
      <c r="AW283" s="14" t="s">
        <v>31</v>
      </c>
      <c r="AX283" s="14" t="s">
        <v>83</v>
      </c>
      <c r="AY283" s="255" t="s">
        <v>169</v>
      </c>
    </row>
    <row r="284" spans="1:65" s="2" customFormat="1" ht="24.15" customHeight="1">
      <c r="A284" s="38"/>
      <c r="B284" s="39"/>
      <c r="C284" s="219" t="s">
        <v>331</v>
      </c>
      <c r="D284" s="219" t="s">
        <v>171</v>
      </c>
      <c r="E284" s="220" t="s">
        <v>618</v>
      </c>
      <c r="F284" s="221" t="s">
        <v>619</v>
      </c>
      <c r="G284" s="222" t="s">
        <v>199</v>
      </c>
      <c r="H284" s="223">
        <v>73.95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40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175</v>
      </c>
      <c r="AT284" s="231" t="s">
        <v>171</v>
      </c>
      <c r="AU284" s="231" t="s">
        <v>85</v>
      </c>
      <c r="AY284" s="17" t="s">
        <v>169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175</v>
      </c>
      <c r="BM284" s="231" t="s">
        <v>334</v>
      </c>
    </row>
    <row r="285" spans="1:51" s="13" customFormat="1" ht="12">
      <c r="A285" s="13"/>
      <c r="B285" s="233"/>
      <c r="C285" s="234"/>
      <c r="D285" s="235" t="s">
        <v>176</v>
      </c>
      <c r="E285" s="236" t="s">
        <v>1</v>
      </c>
      <c r="F285" s="237" t="s">
        <v>620</v>
      </c>
      <c r="G285" s="234"/>
      <c r="H285" s="238">
        <v>73.95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4" t="s">
        <v>176</v>
      </c>
      <c r="AU285" s="244" t="s">
        <v>85</v>
      </c>
      <c r="AV285" s="13" t="s">
        <v>85</v>
      </c>
      <c r="AW285" s="13" t="s">
        <v>31</v>
      </c>
      <c r="AX285" s="13" t="s">
        <v>75</v>
      </c>
      <c r="AY285" s="244" t="s">
        <v>169</v>
      </c>
    </row>
    <row r="286" spans="1:51" s="14" customFormat="1" ht="12">
      <c r="A286" s="14"/>
      <c r="B286" s="245"/>
      <c r="C286" s="246"/>
      <c r="D286" s="235" t="s">
        <v>176</v>
      </c>
      <c r="E286" s="247" t="s">
        <v>1</v>
      </c>
      <c r="F286" s="248" t="s">
        <v>178</v>
      </c>
      <c r="G286" s="246"/>
      <c r="H286" s="249">
        <v>73.95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176</v>
      </c>
      <c r="AU286" s="255" t="s">
        <v>85</v>
      </c>
      <c r="AV286" s="14" t="s">
        <v>175</v>
      </c>
      <c r="AW286" s="14" t="s">
        <v>31</v>
      </c>
      <c r="AX286" s="14" t="s">
        <v>83</v>
      </c>
      <c r="AY286" s="255" t="s">
        <v>169</v>
      </c>
    </row>
    <row r="287" spans="1:65" s="2" customFormat="1" ht="16.5" customHeight="1">
      <c r="A287" s="38"/>
      <c r="B287" s="39"/>
      <c r="C287" s="219" t="s">
        <v>253</v>
      </c>
      <c r="D287" s="219" t="s">
        <v>171</v>
      </c>
      <c r="E287" s="220" t="s">
        <v>621</v>
      </c>
      <c r="F287" s="221" t="s">
        <v>622</v>
      </c>
      <c r="G287" s="222" t="s">
        <v>208</v>
      </c>
      <c r="H287" s="223">
        <v>1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40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175</v>
      </c>
      <c r="AT287" s="231" t="s">
        <v>171</v>
      </c>
      <c r="AU287" s="231" t="s">
        <v>85</v>
      </c>
      <c r="AY287" s="17" t="s">
        <v>169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83</v>
      </c>
      <c r="BK287" s="232">
        <f>ROUND(I287*H287,2)</f>
        <v>0</v>
      </c>
      <c r="BL287" s="17" t="s">
        <v>175</v>
      </c>
      <c r="BM287" s="231" t="s">
        <v>338</v>
      </c>
    </row>
    <row r="288" spans="1:51" s="13" customFormat="1" ht="12">
      <c r="A288" s="13"/>
      <c r="B288" s="233"/>
      <c r="C288" s="234"/>
      <c r="D288" s="235" t="s">
        <v>176</v>
      </c>
      <c r="E288" s="236" t="s">
        <v>1</v>
      </c>
      <c r="F288" s="237" t="s">
        <v>623</v>
      </c>
      <c r="G288" s="234"/>
      <c r="H288" s="238">
        <v>1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176</v>
      </c>
      <c r="AU288" s="244" t="s">
        <v>85</v>
      </c>
      <c r="AV288" s="13" t="s">
        <v>85</v>
      </c>
      <c r="AW288" s="13" t="s">
        <v>31</v>
      </c>
      <c r="AX288" s="13" t="s">
        <v>75</v>
      </c>
      <c r="AY288" s="244" t="s">
        <v>169</v>
      </c>
    </row>
    <row r="289" spans="1:51" s="14" customFormat="1" ht="12">
      <c r="A289" s="14"/>
      <c r="B289" s="245"/>
      <c r="C289" s="246"/>
      <c r="D289" s="235" t="s">
        <v>176</v>
      </c>
      <c r="E289" s="247" t="s">
        <v>1</v>
      </c>
      <c r="F289" s="248" t="s">
        <v>178</v>
      </c>
      <c r="G289" s="246"/>
      <c r="H289" s="249">
        <v>1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176</v>
      </c>
      <c r="AU289" s="255" t="s">
        <v>85</v>
      </c>
      <c r="AV289" s="14" t="s">
        <v>175</v>
      </c>
      <c r="AW289" s="14" t="s">
        <v>31</v>
      </c>
      <c r="AX289" s="14" t="s">
        <v>83</v>
      </c>
      <c r="AY289" s="255" t="s">
        <v>169</v>
      </c>
    </row>
    <row r="290" spans="1:63" s="12" customFormat="1" ht="22.8" customHeight="1">
      <c r="A290" s="12"/>
      <c r="B290" s="203"/>
      <c r="C290" s="204"/>
      <c r="D290" s="205" t="s">
        <v>74</v>
      </c>
      <c r="E290" s="217" t="s">
        <v>175</v>
      </c>
      <c r="F290" s="217" t="s">
        <v>624</v>
      </c>
      <c r="G290" s="204"/>
      <c r="H290" s="204"/>
      <c r="I290" s="207"/>
      <c r="J290" s="218">
        <f>BK290</f>
        <v>0</v>
      </c>
      <c r="K290" s="204"/>
      <c r="L290" s="209"/>
      <c r="M290" s="210"/>
      <c r="N290" s="211"/>
      <c r="O290" s="211"/>
      <c r="P290" s="212">
        <f>SUM(P291:P334)</f>
        <v>0</v>
      </c>
      <c r="Q290" s="211"/>
      <c r="R290" s="212">
        <f>SUM(R291:R334)</f>
        <v>0</v>
      </c>
      <c r="S290" s="211"/>
      <c r="T290" s="213">
        <f>SUM(T291:T334)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83</v>
      </c>
      <c r="AT290" s="215" t="s">
        <v>74</v>
      </c>
      <c r="AU290" s="215" t="s">
        <v>83</v>
      </c>
      <c r="AY290" s="214" t="s">
        <v>169</v>
      </c>
      <c r="BK290" s="216">
        <f>SUM(BK291:BK334)</f>
        <v>0</v>
      </c>
    </row>
    <row r="291" spans="1:65" s="2" customFormat="1" ht="16.5" customHeight="1">
      <c r="A291" s="38"/>
      <c r="B291" s="39"/>
      <c r="C291" s="219" t="s">
        <v>340</v>
      </c>
      <c r="D291" s="219" t="s">
        <v>171</v>
      </c>
      <c r="E291" s="220" t="s">
        <v>625</v>
      </c>
      <c r="F291" s="221" t="s">
        <v>626</v>
      </c>
      <c r="G291" s="222" t="s">
        <v>174</v>
      </c>
      <c r="H291" s="223">
        <v>13.219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40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175</v>
      </c>
      <c r="AT291" s="231" t="s">
        <v>171</v>
      </c>
      <c r="AU291" s="231" t="s">
        <v>85</v>
      </c>
      <c r="AY291" s="17" t="s">
        <v>169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83</v>
      </c>
      <c r="BK291" s="232">
        <f>ROUND(I291*H291,2)</f>
        <v>0</v>
      </c>
      <c r="BL291" s="17" t="s">
        <v>175</v>
      </c>
      <c r="BM291" s="231" t="s">
        <v>343</v>
      </c>
    </row>
    <row r="292" spans="1:51" s="13" customFormat="1" ht="12">
      <c r="A292" s="13"/>
      <c r="B292" s="233"/>
      <c r="C292" s="234"/>
      <c r="D292" s="235" t="s">
        <v>176</v>
      </c>
      <c r="E292" s="236" t="s">
        <v>1</v>
      </c>
      <c r="F292" s="237" t="s">
        <v>627</v>
      </c>
      <c r="G292" s="234"/>
      <c r="H292" s="238">
        <v>3.647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176</v>
      </c>
      <c r="AU292" s="244" t="s">
        <v>85</v>
      </c>
      <c r="AV292" s="13" t="s">
        <v>85</v>
      </c>
      <c r="AW292" s="13" t="s">
        <v>31</v>
      </c>
      <c r="AX292" s="13" t="s">
        <v>75</v>
      </c>
      <c r="AY292" s="244" t="s">
        <v>169</v>
      </c>
    </row>
    <row r="293" spans="1:51" s="13" customFormat="1" ht="12">
      <c r="A293" s="13"/>
      <c r="B293" s="233"/>
      <c r="C293" s="234"/>
      <c r="D293" s="235" t="s">
        <v>176</v>
      </c>
      <c r="E293" s="236" t="s">
        <v>1</v>
      </c>
      <c r="F293" s="237" t="s">
        <v>628</v>
      </c>
      <c r="G293" s="234"/>
      <c r="H293" s="238">
        <v>1.35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176</v>
      </c>
      <c r="AU293" s="244" t="s">
        <v>85</v>
      </c>
      <c r="AV293" s="13" t="s">
        <v>85</v>
      </c>
      <c r="AW293" s="13" t="s">
        <v>31</v>
      </c>
      <c r="AX293" s="13" t="s">
        <v>75</v>
      </c>
      <c r="AY293" s="244" t="s">
        <v>169</v>
      </c>
    </row>
    <row r="294" spans="1:51" s="13" customFormat="1" ht="12">
      <c r="A294" s="13"/>
      <c r="B294" s="233"/>
      <c r="C294" s="234"/>
      <c r="D294" s="235" t="s">
        <v>176</v>
      </c>
      <c r="E294" s="236" t="s">
        <v>1</v>
      </c>
      <c r="F294" s="237" t="s">
        <v>629</v>
      </c>
      <c r="G294" s="234"/>
      <c r="H294" s="238">
        <v>6.376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176</v>
      </c>
      <c r="AU294" s="244" t="s">
        <v>85</v>
      </c>
      <c r="AV294" s="13" t="s">
        <v>85</v>
      </c>
      <c r="AW294" s="13" t="s">
        <v>31</v>
      </c>
      <c r="AX294" s="13" t="s">
        <v>75</v>
      </c>
      <c r="AY294" s="244" t="s">
        <v>169</v>
      </c>
    </row>
    <row r="295" spans="1:51" s="13" customFormat="1" ht="12">
      <c r="A295" s="13"/>
      <c r="B295" s="233"/>
      <c r="C295" s="234"/>
      <c r="D295" s="235" t="s">
        <v>176</v>
      </c>
      <c r="E295" s="236" t="s">
        <v>1</v>
      </c>
      <c r="F295" s="237" t="s">
        <v>630</v>
      </c>
      <c r="G295" s="234"/>
      <c r="H295" s="238">
        <v>1.846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176</v>
      </c>
      <c r="AU295" s="244" t="s">
        <v>85</v>
      </c>
      <c r="AV295" s="13" t="s">
        <v>85</v>
      </c>
      <c r="AW295" s="13" t="s">
        <v>31</v>
      </c>
      <c r="AX295" s="13" t="s">
        <v>75</v>
      </c>
      <c r="AY295" s="244" t="s">
        <v>169</v>
      </c>
    </row>
    <row r="296" spans="1:51" s="14" customFormat="1" ht="12">
      <c r="A296" s="14"/>
      <c r="B296" s="245"/>
      <c r="C296" s="246"/>
      <c r="D296" s="235" t="s">
        <v>176</v>
      </c>
      <c r="E296" s="247" t="s">
        <v>1</v>
      </c>
      <c r="F296" s="248" t="s">
        <v>178</v>
      </c>
      <c r="G296" s="246"/>
      <c r="H296" s="249">
        <v>13.219000000000001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176</v>
      </c>
      <c r="AU296" s="255" t="s">
        <v>85</v>
      </c>
      <c r="AV296" s="14" t="s">
        <v>175</v>
      </c>
      <c r="AW296" s="14" t="s">
        <v>31</v>
      </c>
      <c r="AX296" s="14" t="s">
        <v>83</v>
      </c>
      <c r="AY296" s="255" t="s">
        <v>169</v>
      </c>
    </row>
    <row r="297" spans="1:65" s="2" customFormat="1" ht="16.5" customHeight="1">
      <c r="A297" s="38"/>
      <c r="B297" s="39"/>
      <c r="C297" s="219" t="s">
        <v>258</v>
      </c>
      <c r="D297" s="219" t="s">
        <v>171</v>
      </c>
      <c r="E297" s="220" t="s">
        <v>631</v>
      </c>
      <c r="F297" s="221" t="s">
        <v>632</v>
      </c>
      <c r="G297" s="222" t="s">
        <v>234</v>
      </c>
      <c r="H297" s="223">
        <v>92.706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40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175</v>
      </c>
      <c r="AT297" s="231" t="s">
        <v>171</v>
      </c>
      <c r="AU297" s="231" t="s">
        <v>85</v>
      </c>
      <c r="AY297" s="17" t="s">
        <v>169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83</v>
      </c>
      <c r="BK297" s="232">
        <f>ROUND(I297*H297,2)</f>
        <v>0</v>
      </c>
      <c r="BL297" s="17" t="s">
        <v>175</v>
      </c>
      <c r="BM297" s="231" t="s">
        <v>347</v>
      </c>
    </row>
    <row r="298" spans="1:51" s="13" customFormat="1" ht="12">
      <c r="A298" s="13"/>
      <c r="B298" s="233"/>
      <c r="C298" s="234"/>
      <c r="D298" s="235" t="s">
        <v>176</v>
      </c>
      <c r="E298" s="236" t="s">
        <v>1</v>
      </c>
      <c r="F298" s="237" t="s">
        <v>633</v>
      </c>
      <c r="G298" s="234"/>
      <c r="H298" s="238">
        <v>30.388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176</v>
      </c>
      <c r="AU298" s="244" t="s">
        <v>85</v>
      </c>
      <c r="AV298" s="13" t="s">
        <v>85</v>
      </c>
      <c r="AW298" s="13" t="s">
        <v>31</v>
      </c>
      <c r="AX298" s="13" t="s">
        <v>75</v>
      </c>
      <c r="AY298" s="244" t="s">
        <v>169</v>
      </c>
    </row>
    <row r="299" spans="1:51" s="13" customFormat="1" ht="12">
      <c r="A299" s="13"/>
      <c r="B299" s="233"/>
      <c r="C299" s="234"/>
      <c r="D299" s="235" t="s">
        <v>176</v>
      </c>
      <c r="E299" s="236" t="s">
        <v>1</v>
      </c>
      <c r="F299" s="237" t="s">
        <v>628</v>
      </c>
      <c r="G299" s="234"/>
      <c r="H299" s="238">
        <v>1.35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176</v>
      </c>
      <c r="AU299" s="244" t="s">
        <v>85</v>
      </c>
      <c r="AV299" s="13" t="s">
        <v>85</v>
      </c>
      <c r="AW299" s="13" t="s">
        <v>31</v>
      </c>
      <c r="AX299" s="13" t="s">
        <v>75</v>
      </c>
      <c r="AY299" s="244" t="s">
        <v>169</v>
      </c>
    </row>
    <row r="300" spans="1:51" s="13" customFormat="1" ht="12">
      <c r="A300" s="13"/>
      <c r="B300" s="233"/>
      <c r="C300" s="234"/>
      <c r="D300" s="235" t="s">
        <v>176</v>
      </c>
      <c r="E300" s="236" t="s">
        <v>1</v>
      </c>
      <c r="F300" s="237" t="s">
        <v>634</v>
      </c>
      <c r="G300" s="234"/>
      <c r="H300" s="238">
        <v>42.508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176</v>
      </c>
      <c r="AU300" s="244" t="s">
        <v>85</v>
      </c>
      <c r="AV300" s="13" t="s">
        <v>85</v>
      </c>
      <c r="AW300" s="13" t="s">
        <v>31</v>
      </c>
      <c r="AX300" s="13" t="s">
        <v>75</v>
      </c>
      <c r="AY300" s="244" t="s">
        <v>169</v>
      </c>
    </row>
    <row r="301" spans="1:51" s="13" customFormat="1" ht="12">
      <c r="A301" s="13"/>
      <c r="B301" s="233"/>
      <c r="C301" s="234"/>
      <c r="D301" s="235" t="s">
        <v>176</v>
      </c>
      <c r="E301" s="236" t="s">
        <v>1</v>
      </c>
      <c r="F301" s="237" t="s">
        <v>635</v>
      </c>
      <c r="G301" s="234"/>
      <c r="H301" s="238">
        <v>18.46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176</v>
      </c>
      <c r="AU301" s="244" t="s">
        <v>85</v>
      </c>
      <c r="AV301" s="13" t="s">
        <v>85</v>
      </c>
      <c r="AW301" s="13" t="s">
        <v>31</v>
      </c>
      <c r="AX301" s="13" t="s">
        <v>75</v>
      </c>
      <c r="AY301" s="244" t="s">
        <v>169</v>
      </c>
    </row>
    <row r="302" spans="1:51" s="14" customFormat="1" ht="12">
      <c r="A302" s="14"/>
      <c r="B302" s="245"/>
      <c r="C302" s="246"/>
      <c r="D302" s="235" t="s">
        <v>176</v>
      </c>
      <c r="E302" s="247" t="s">
        <v>1</v>
      </c>
      <c r="F302" s="248" t="s">
        <v>178</v>
      </c>
      <c r="G302" s="246"/>
      <c r="H302" s="249">
        <v>92.70600000000002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176</v>
      </c>
      <c r="AU302" s="255" t="s">
        <v>85</v>
      </c>
      <c r="AV302" s="14" t="s">
        <v>175</v>
      </c>
      <c r="AW302" s="14" t="s">
        <v>31</v>
      </c>
      <c r="AX302" s="14" t="s">
        <v>83</v>
      </c>
      <c r="AY302" s="255" t="s">
        <v>169</v>
      </c>
    </row>
    <row r="303" spans="1:65" s="2" customFormat="1" ht="16.5" customHeight="1">
      <c r="A303" s="38"/>
      <c r="B303" s="39"/>
      <c r="C303" s="219" t="s">
        <v>353</v>
      </c>
      <c r="D303" s="219" t="s">
        <v>171</v>
      </c>
      <c r="E303" s="220" t="s">
        <v>636</v>
      </c>
      <c r="F303" s="221" t="s">
        <v>637</v>
      </c>
      <c r="G303" s="222" t="s">
        <v>234</v>
      </c>
      <c r="H303" s="223">
        <v>92.706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40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175</v>
      </c>
      <c r="AT303" s="231" t="s">
        <v>171</v>
      </c>
      <c r="AU303" s="231" t="s">
        <v>85</v>
      </c>
      <c r="AY303" s="17" t="s">
        <v>169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83</v>
      </c>
      <c r="BK303" s="232">
        <f>ROUND(I303*H303,2)</f>
        <v>0</v>
      </c>
      <c r="BL303" s="17" t="s">
        <v>175</v>
      </c>
      <c r="BM303" s="231" t="s">
        <v>356</v>
      </c>
    </row>
    <row r="304" spans="1:65" s="2" customFormat="1" ht="24.15" customHeight="1">
      <c r="A304" s="38"/>
      <c r="B304" s="39"/>
      <c r="C304" s="219" t="s">
        <v>265</v>
      </c>
      <c r="D304" s="219" t="s">
        <v>171</v>
      </c>
      <c r="E304" s="220" t="s">
        <v>638</v>
      </c>
      <c r="F304" s="221" t="s">
        <v>639</v>
      </c>
      <c r="G304" s="222" t="s">
        <v>217</v>
      </c>
      <c r="H304" s="223">
        <v>1.474</v>
      </c>
      <c r="I304" s="224"/>
      <c r="J304" s="225">
        <f>ROUND(I304*H304,2)</f>
        <v>0</v>
      </c>
      <c r="K304" s="226"/>
      <c r="L304" s="44"/>
      <c r="M304" s="227" t="s">
        <v>1</v>
      </c>
      <c r="N304" s="228" t="s">
        <v>40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175</v>
      </c>
      <c r="AT304" s="231" t="s">
        <v>171</v>
      </c>
      <c r="AU304" s="231" t="s">
        <v>85</v>
      </c>
      <c r="AY304" s="17" t="s">
        <v>169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83</v>
      </c>
      <c r="BK304" s="232">
        <f>ROUND(I304*H304,2)</f>
        <v>0</v>
      </c>
      <c r="BL304" s="17" t="s">
        <v>175</v>
      </c>
      <c r="BM304" s="231" t="s">
        <v>640</v>
      </c>
    </row>
    <row r="305" spans="1:51" s="13" customFormat="1" ht="12">
      <c r="A305" s="13"/>
      <c r="B305" s="233"/>
      <c r="C305" s="234"/>
      <c r="D305" s="235" t="s">
        <v>176</v>
      </c>
      <c r="E305" s="236" t="s">
        <v>1</v>
      </c>
      <c r="F305" s="237" t="s">
        <v>641</v>
      </c>
      <c r="G305" s="234"/>
      <c r="H305" s="238">
        <v>1.474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176</v>
      </c>
      <c r="AU305" s="244" t="s">
        <v>85</v>
      </c>
      <c r="AV305" s="13" t="s">
        <v>85</v>
      </c>
      <c r="AW305" s="13" t="s">
        <v>31</v>
      </c>
      <c r="AX305" s="13" t="s">
        <v>75</v>
      </c>
      <c r="AY305" s="244" t="s">
        <v>169</v>
      </c>
    </row>
    <row r="306" spans="1:51" s="14" customFormat="1" ht="12">
      <c r="A306" s="14"/>
      <c r="B306" s="245"/>
      <c r="C306" s="246"/>
      <c r="D306" s="235" t="s">
        <v>176</v>
      </c>
      <c r="E306" s="247" t="s">
        <v>1</v>
      </c>
      <c r="F306" s="248" t="s">
        <v>178</v>
      </c>
      <c r="G306" s="246"/>
      <c r="H306" s="249">
        <v>1.474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176</v>
      </c>
      <c r="AU306" s="255" t="s">
        <v>85</v>
      </c>
      <c r="AV306" s="14" t="s">
        <v>175</v>
      </c>
      <c r="AW306" s="14" t="s">
        <v>31</v>
      </c>
      <c r="AX306" s="14" t="s">
        <v>83</v>
      </c>
      <c r="AY306" s="255" t="s">
        <v>169</v>
      </c>
    </row>
    <row r="307" spans="1:65" s="2" customFormat="1" ht="21.75" customHeight="1">
      <c r="A307" s="38"/>
      <c r="B307" s="39"/>
      <c r="C307" s="219" t="s">
        <v>642</v>
      </c>
      <c r="D307" s="219" t="s">
        <v>171</v>
      </c>
      <c r="E307" s="220" t="s">
        <v>643</v>
      </c>
      <c r="F307" s="221" t="s">
        <v>644</v>
      </c>
      <c r="G307" s="222" t="s">
        <v>174</v>
      </c>
      <c r="H307" s="223">
        <v>27.621</v>
      </c>
      <c r="I307" s="224"/>
      <c r="J307" s="225">
        <f>ROUND(I307*H307,2)</f>
        <v>0</v>
      </c>
      <c r="K307" s="226"/>
      <c r="L307" s="44"/>
      <c r="M307" s="227" t="s">
        <v>1</v>
      </c>
      <c r="N307" s="228" t="s">
        <v>40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175</v>
      </c>
      <c r="AT307" s="231" t="s">
        <v>171</v>
      </c>
      <c r="AU307" s="231" t="s">
        <v>85</v>
      </c>
      <c r="AY307" s="17" t="s">
        <v>169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83</v>
      </c>
      <c r="BK307" s="232">
        <f>ROUND(I307*H307,2)</f>
        <v>0</v>
      </c>
      <c r="BL307" s="17" t="s">
        <v>175</v>
      </c>
      <c r="BM307" s="231" t="s">
        <v>645</v>
      </c>
    </row>
    <row r="308" spans="1:51" s="13" customFormat="1" ht="12">
      <c r="A308" s="13"/>
      <c r="B308" s="233"/>
      <c r="C308" s="234"/>
      <c r="D308" s="235" t="s">
        <v>176</v>
      </c>
      <c r="E308" s="236" t="s">
        <v>1</v>
      </c>
      <c r="F308" s="237" t="s">
        <v>646</v>
      </c>
      <c r="G308" s="234"/>
      <c r="H308" s="238">
        <v>22.953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176</v>
      </c>
      <c r="AU308" s="244" t="s">
        <v>85</v>
      </c>
      <c r="AV308" s="13" t="s">
        <v>85</v>
      </c>
      <c r="AW308" s="13" t="s">
        <v>31</v>
      </c>
      <c r="AX308" s="13" t="s">
        <v>75</v>
      </c>
      <c r="AY308" s="244" t="s">
        <v>169</v>
      </c>
    </row>
    <row r="309" spans="1:51" s="13" customFormat="1" ht="12">
      <c r="A309" s="13"/>
      <c r="B309" s="233"/>
      <c r="C309" s="234"/>
      <c r="D309" s="235" t="s">
        <v>176</v>
      </c>
      <c r="E309" s="236" t="s">
        <v>1</v>
      </c>
      <c r="F309" s="237" t="s">
        <v>647</v>
      </c>
      <c r="G309" s="234"/>
      <c r="H309" s="238">
        <v>-4.909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176</v>
      </c>
      <c r="AU309" s="244" t="s">
        <v>85</v>
      </c>
      <c r="AV309" s="13" t="s">
        <v>85</v>
      </c>
      <c r="AW309" s="13" t="s">
        <v>31</v>
      </c>
      <c r="AX309" s="13" t="s">
        <v>75</v>
      </c>
      <c r="AY309" s="244" t="s">
        <v>169</v>
      </c>
    </row>
    <row r="310" spans="1:51" s="13" customFormat="1" ht="12">
      <c r="A310" s="13"/>
      <c r="B310" s="233"/>
      <c r="C310" s="234"/>
      <c r="D310" s="235" t="s">
        <v>176</v>
      </c>
      <c r="E310" s="236" t="s">
        <v>1</v>
      </c>
      <c r="F310" s="237" t="s">
        <v>648</v>
      </c>
      <c r="G310" s="234"/>
      <c r="H310" s="238">
        <v>2.381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176</v>
      </c>
      <c r="AU310" s="244" t="s">
        <v>85</v>
      </c>
      <c r="AV310" s="13" t="s">
        <v>85</v>
      </c>
      <c r="AW310" s="13" t="s">
        <v>31</v>
      </c>
      <c r="AX310" s="13" t="s">
        <v>75</v>
      </c>
      <c r="AY310" s="244" t="s">
        <v>169</v>
      </c>
    </row>
    <row r="311" spans="1:51" s="13" customFormat="1" ht="12">
      <c r="A311" s="13"/>
      <c r="B311" s="233"/>
      <c r="C311" s="234"/>
      <c r="D311" s="235" t="s">
        <v>176</v>
      </c>
      <c r="E311" s="236" t="s">
        <v>1</v>
      </c>
      <c r="F311" s="237" t="s">
        <v>649</v>
      </c>
      <c r="G311" s="234"/>
      <c r="H311" s="238">
        <v>0.408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176</v>
      </c>
      <c r="AU311" s="244" t="s">
        <v>85</v>
      </c>
      <c r="AV311" s="13" t="s">
        <v>85</v>
      </c>
      <c r="AW311" s="13" t="s">
        <v>31</v>
      </c>
      <c r="AX311" s="13" t="s">
        <v>75</v>
      </c>
      <c r="AY311" s="244" t="s">
        <v>169</v>
      </c>
    </row>
    <row r="312" spans="1:51" s="13" customFormat="1" ht="12">
      <c r="A312" s="13"/>
      <c r="B312" s="233"/>
      <c r="C312" s="234"/>
      <c r="D312" s="235" t="s">
        <v>176</v>
      </c>
      <c r="E312" s="236" t="s">
        <v>1</v>
      </c>
      <c r="F312" s="237" t="s">
        <v>650</v>
      </c>
      <c r="G312" s="234"/>
      <c r="H312" s="238">
        <v>4.14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176</v>
      </c>
      <c r="AU312" s="244" t="s">
        <v>85</v>
      </c>
      <c r="AV312" s="13" t="s">
        <v>85</v>
      </c>
      <c r="AW312" s="13" t="s">
        <v>31</v>
      </c>
      <c r="AX312" s="13" t="s">
        <v>75</v>
      </c>
      <c r="AY312" s="244" t="s">
        <v>169</v>
      </c>
    </row>
    <row r="313" spans="1:51" s="13" customFormat="1" ht="12">
      <c r="A313" s="13"/>
      <c r="B313" s="233"/>
      <c r="C313" s="234"/>
      <c r="D313" s="235" t="s">
        <v>176</v>
      </c>
      <c r="E313" s="236" t="s">
        <v>1</v>
      </c>
      <c r="F313" s="237" t="s">
        <v>651</v>
      </c>
      <c r="G313" s="234"/>
      <c r="H313" s="238">
        <v>2.588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176</v>
      </c>
      <c r="AU313" s="244" t="s">
        <v>85</v>
      </c>
      <c r="AV313" s="13" t="s">
        <v>85</v>
      </c>
      <c r="AW313" s="13" t="s">
        <v>31</v>
      </c>
      <c r="AX313" s="13" t="s">
        <v>75</v>
      </c>
      <c r="AY313" s="244" t="s">
        <v>169</v>
      </c>
    </row>
    <row r="314" spans="1:51" s="13" customFormat="1" ht="12">
      <c r="A314" s="13"/>
      <c r="B314" s="233"/>
      <c r="C314" s="234"/>
      <c r="D314" s="235" t="s">
        <v>176</v>
      </c>
      <c r="E314" s="236" t="s">
        <v>1</v>
      </c>
      <c r="F314" s="237" t="s">
        <v>652</v>
      </c>
      <c r="G314" s="234"/>
      <c r="H314" s="238">
        <v>0.06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176</v>
      </c>
      <c r="AU314" s="244" t="s">
        <v>85</v>
      </c>
      <c r="AV314" s="13" t="s">
        <v>85</v>
      </c>
      <c r="AW314" s="13" t="s">
        <v>31</v>
      </c>
      <c r="AX314" s="13" t="s">
        <v>75</v>
      </c>
      <c r="AY314" s="244" t="s">
        <v>169</v>
      </c>
    </row>
    <row r="315" spans="1:51" s="14" customFormat="1" ht="12">
      <c r="A315" s="14"/>
      <c r="B315" s="245"/>
      <c r="C315" s="246"/>
      <c r="D315" s="235" t="s">
        <v>176</v>
      </c>
      <c r="E315" s="247" t="s">
        <v>1</v>
      </c>
      <c r="F315" s="248" t="s">
        <v>178</v>
      </c>
      <c r="G315" s="246"/>
      <c r="H315" s="249">
        <v>27.621000000000002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176</v>
      </c>
      <c r="AU315" s="255" t="s">
        <v>85</v>
      </c>
      <c r="AV315" s="14" t="s">
        <v>175</v>
      </c>
      <c r="AW315" s="14" t="s">
        <v>31</v>
      </c>
      <c r="AX315" s="14" t="s">
        <v>83</v>
      </c>
      <c r="AY315" s="255" t="s">
        <v>169</v>
      </c>
    </row>
    <row r="316" spans="1:65" s="2" customFormat="1" ht="24.15" customHeight="1">
      <c r="A316" s="38"/>
      <c r="B316" s="39"/>
      <c r="C316" s="219" t="s">
        <v>269</v>
      </c>
      <c r="D316" s="219" t="s">
        <v>171</v>
      </c>
      <c r="E316" s="220" t="s">
        <v>653</v>
      </c>
      <c r="F316" s="221" t="s">
        <v>654</v>
      </c>
      <c r="G316" s="222" t="s">
        <v>217</v>
      </c>
      <c r="H316" s="223">
        <v>1.105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40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175</v>
      </c>
      <c r="AT316" s="231" t="s">
        <v>171</v>
      </c>
      <c r="AU316" s="231" t="s">
        <v>85</v>
      </c>
      <c r="AY316" s="17" t="s">
        <v>169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83</v>
      </c>
      <c r="BK316" s="232">
        <f>ROUND(I316*H316,2)</f>
        <v>0</v>
      </c>
      <c r="BL316" s="17" t="s">
        <v>175</v>
      </c>
      <c r="BM316" s="231" t="s">
        <v>655</v>
      </c>
    </row>
    <row r="317" spans="1:51" s="13" customFormat="1" ht="12">
      <c r="A317" s="13"/>
      <c r="B317" s="233"/>
      <c r="C317" s="234"/>
      <c r="D317" s="235" t="s">
        <v>176</v>
      </c>
      <c r="E317" s="236" t="s">
        <v>1</v>
      </c>
      <c r="F317" s="237" t="s">
        <v>656</v>
      </c>
      <c r="G317" s="234"/>
      <c r="H317" s="238">
        <v>1.105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176</v>
      </c>
      <c r="AU317" s="244" t="s">
        <v>85</v>
      </c>
      <c r="AV317" s="13" t="s">
        <v>85</v>
      </c>
      <c r="AW317" s="13" t="s">
        <v>31</v>
      </c>
      <c r="AX317" s="13" t="s">
        <v>75</v>
      </c>
      <c r="AY317" s="244" t="s">
        <v>169</v>
      </c>
    </row>
    <row r="318" spans="1:51" s="14" customFormat="1" ht="12">
      <c r="A318" s="14"/>
      <c r="B318" s="245"/>
      <c r="C318" s="246"/>
      <c r="D318" s="235" t="s">
        <v>176</v>
      </c>
      <c r="E318" s="247" t="s">
        <v>1</v>
      </c>
      <c r="F318" s="248" t="s">
        <v>178</v>
      </c>
      <c r="G318" s="246"/>
      <c r="H318" s="249">
        <v>1.105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176</v>
      </c>
      <c r="AU318" s="255" t="s">
        <v>85</v>
      </c>
      <c r="AV318" s="14" t="s">
        <v>175</v>
      </c>
      <c r="AW318" s="14" t="s">
        <v>31</v>
      </c>
      <c r="AX318" s="14" t="s">
        <v>83</v>
      </c>
      <c r="AY318" s="255" t="s">
        <v>169</v>
      </c>
    </row>
    <row r="319" spans="1:65" s="2" customFormat="1" ht="24.15" customHeight="1">
      <c r="A319" s="38"/>
      <c r="B319" s="39"/>
      <c r="C319" s="219" t="s">
        <v>657</v>
      </c>
      <c r="D319" s="219" t="s">
        <v>171</v>
      </c>
      <c r="E319" s="220" t="s">
        <v>658</v>
      </c>
      <c r="F319" s="221" t="s">
        <v>659</v>
      </c>
      <c r="G319" s="222" t="s">
        <v>217</v>
      </c>
      <c r="H319" s="223">
        <v>1.333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40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175</v>
      </c>
      <c r="AT319" s="231" t="s">
        <v>171</v>
      </c>
      <c r="AU319" s="231" t="s">
        <v>85</v>
      </c>
      <c r="AY319" s="17" t="s">
        <v>169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83</v>
      </c>
      <c r="BK319" s="232">
        <f>ROUND(I319*H319,2)</f>
        <v>0</v>
      </c>
      <c r="BL319" s="17" t="s">
        <v>175</v>
      </c>
      <c r="BM319" s="231" t="s">
        <v>660</v>
      </c>
    </row>
    <row r="320" spans="1:51" s="13" customFormat="1" ht="12">
      <c r="A320" s="13"/>
      <c r="B320" s="233"/>
      <c r="C320" s="234"/>
      <c r="D320" s="235" t="s">
        <v>176</v>
      </c>
      <c r="E320" s="236" t="s">
        <v>1</v>
      </c>
      <c r="F320" s="237" t="s">
        <v>661</v>
      </c>
      <c r="G320" s="234"/>
      <c r="H320" s="238">
        <v>0.677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176</v>
      </c>
      <c r="AU320" s="244" t="s">
        <v>85</v>
      </c>
      <c r="AV320" s="13" t="s">
        <v>85</v>
      </c>
      <c r="AW320" s="13" t="s">
        <v>31</v>
      </c>
      <c r="AX320" s="13" t="s">
        <v>75</v>
      </c>
      <c r="AY320" s="244" t="s">
        <v>169</v>
      </c>
    </row>
    <row r="321" spans="1:51" s="13" customFormat="1" ht="12">
      <c r="A321" s="13"/>
      <c r="B321" s="233"/>
      <c r="C321" s="234"/>
      <c r="D321" s="235" t="s">
        <v>176</v>
      </c>
      <c r="E321" s="236" t="s">
        <v>1</v>
      </c>
      <c r="F321" s="237" t="s">
        <v>662</v>
      </c>
      <c r="G321" s="234"/>
      <c r="H321" s="238">
        <v>0.656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176</v>
      </c>
      <c r="AU321" s="244" t="s">
        <v>85</v>
      </c>
      <c r="AV321" s="13" t="s">
        <v>85</v>
      </c>
      <c r="AW321" s="13" t="s">
        <v>31</v>
      </c>
      <c r="AX321" s="13" t="s">
        <v>75</v>
      </c>
      <c r="AY321" s="244" t="s">
        <v>169</v>
      </c>
    </row>
    <row r="322" spans="1:51" s="14" customFormat="1" ht="12">
      <c r="A322" s="14"/>
      <c r="B322" s="245"/>
      <c r="C322" s="246"/>
      <c r="D322" s="235" t="s">
        <v>176</v>
      </c>
      <c r="E322" s="247" t="s">
        <v>1</v>
      </c>
      <c r="F322" s="248" t="s">
        <v>178</v>
      </c>
      <c r="G322" s="246"/>
      <c r="H322" s="249">
        <v>1.3330000000000002</v>
      </c>
      <c r="I322" s="250"/>
      <c r="J322" s="246"/>
      <c r="K322" s="246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176</v>
      </c>
      <c r="AU322" s="255" t="s">
        <v>85</v>
      </c>
      <c r="AV322" s="14" t="s">
        <v>175</v>
      </c>
      <c r="AW322" s="14" t="s">
        <v>31</v>
      </c>
      <c r="AX322" s="14" t="s">
        <v>83</v>
      </c>
      <c r="AY322" s="255" t="s">
        <v>169</v>
      </c>
    </row>
    <row r="323" spans="1:65" s="2" customFormat="1" ht="24.15" customHeight="1">
      <c r="A323" s="38"/>
      <c r="B323" s="39"/>
      <c r="C323" s="219" t="s">
        <v>275</v>
      </c>
      <c r="D323" s="219" t="s">
        <v>171</v>
      </c>
      <c r="E323" s="220" t="s">
        <v>663</v>
      </c>
      <c r="F323" s="221" t="s">
        <v>664</v>
      </c>
      <c r="G323" s="222" t="s">
        <v>234</v>
      </c>
      <c r="H323" s="223">
        <v>75.802</v>
      </c>
      <c r="I323" s="224"/>
      <c r="J323" s="225">
        <f>ROUND(I323*H323,2)</f>
        <v>0</v>
      </c>
      <c r="K323" s="226"/>
      <c r="L323" s="44"/>
      <c r="M323" s="227" t="s">
        <v>1</v>
      </c>
      <c r="N323" s="228" t="s">
        <v>40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175</v>
      </c>
      <c r="AT323" s="231" t="s">
        <v>171</v>
      </c>
      <c r="AU323" s="231" t="s">
        <v>85</v>
      </c>
      <c r="AY323" s="17" t="s">
        <v>169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83</v>
      </c>
      <c r="BK323" s="232">
        <f>ROUND(I323*H323,2)</f>
        <v>0</v>
      </c>
      <c r="BL323" s="17" t="s">
        <v>175</v>
      </c>
      <c r="BM323" s="231" t="s">
        <v>665</v>
      </c>
    </row>
    <row r="324" spans="1:51" s="13" customFormat="1" ht="12">
      <c r="A324" s="13"/>
      <c r="B324" s="233"/>
      <c r="C324" s="234"/>
      <c r="D324" s="235" t="s">
        <v>176</v>
      </c>
      <c r="E324" s="236" t="s">
        <v>1</v>
      </c>
      <c r="F324" s="237" t="s">
        <v>666</v>
      </c>
      <c r="G324" s="234"/>
      <c r="H324" s="238">
        <v>38.493</v>
      </c>
      <c r="I324" s="239"/>
      <c r="J324" s="234"/>
      <c r="K324" s="234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176</v>
      </c>
      <c r="AU324" s="244" t="s">
        <v>85</v>
      </c>
      <c r="AV324" s="13" t="s">
        <v>85</v>
      </c>
      <c r="AW324" s="13" t="s">
        <v>31</v>
      </c>
      <c r="AX324" s="13" t="s">
        <v>75</v>
      </c>
      <c r="AY324" s="244" t="s">
        <v>169</v>
      </c>
    </row>
    <row r="325" spans="1:51" s="13" customFormat="1" ht="12">
      <c r="A325" s="13"/>
      <c r="B325" s="233"/>
      <c r="C325" s="234"/>
      <c r="D325" s="235" t="s">
        <v>176</v>
      </c>
      <c r="E325" s="236" t="s">
        <v>1</v>
      </c>
      <c r="F325" s="237" t="s">
        <v>667</v>
      </c>
      <c r="G325" s="234"/>
      <c r="H325" s="238">
        <v>37.309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176</v>
      </c>
      <c r="AU325" s="244" t="s">
        <v>85</v>
      </c>
      <c r="AV325" s="13" t="s">
        <v>85</v>
      </c>
      <c r="AW325" s="13" t="s">
        <v>31</v>
      </c>
      <c r="AX325" s="13" t="s">
        <v>75</v>
      </c>
      <c r="AY325" s="244" t="s">
        <v>169</v>
      </c>
    </row>
    <row r="326" spans="1:51" s="14" customFormat="1" ht="12">
      <c r="A326" s="14"/>
      <c r="B326" s="245"/>
      <c r="C326" s="246"/>
      <c r="D326" s="235" t="s">
        <v>176</v>
      </c>
      <c r="E326" s="247" t="s">
        <v>1</v>
      </c>
      <c r="F326" s="248" t="s">
        <v>178</v>
      </c>
      <c r="G326" s="246"/>
      <c r="H326" s="249">
        <v>75.80199999999999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176</v>
      </c>
      <c r="AU326" s="255" t="s">
        <v>85</v>
      </c>
      <c r="AV326" s="14" t="s">
        <v>175</v>
      </c>
      <c r="AW326" s="14" t="s">
        <v>31</v>
      </c>
      <c r="AX326" s="14" t="s">
        <v>83</v>
      </c>
      <c r="AY326" s="255" t="s">
        <v>169</v>
      </c>
    </row>
    <row r="327" spans="1:65" s="2" customFormat="1" ht="24.15" customHeight="1">
      <c r="A327" s="38"/>
      <c r="B327" s="39"/>
      <c r="C327" s="219" t="s">
        <v>668</v>
      </c>
      <c r="D327" s="219" t="s">
        <v>171</v>
      </c>
      <c r="E327" s="220" t="s">
        <v>669</v>
      </c>
      <c r="F327" s="221" t="s">
        <v>670</v>
      </c>
      <c r="G327" s="222" t="s">
        <v>234</v>
      </c>
      <c r="H327" s="223">
        <v>75.802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40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175</v>
      </c>
      <c r="AT327" s="231" t="s">
        <v>171</v>
      </c>
      <c r="AU327" s="231" t="s">
        <v>85</v>
      </c>
      <c r="AY327" s="17" t="s">
        <v>169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175</v>
      </c>
      <c r="BM327" s="231" t="s">
        <v>671</v>
      </c>
    </row>
    <row r="328" spans="1:65" s="2" customFormat="1" ht="24.15" customHeight="1">
      <c r="A328" s="38"/>
      <c r="B328" s="39"/>
      <c r="C328" s="219" t="s">
        <v>279</v>
      </c>
      <c r="D328" s="219" t="s">
        <v>171</v>
      </c>
      <c r="E328" s="220" t="s">
        <v>672</v>
      </c>
      <c r="F328" s="221" t="s">
        <v>673</v>
      </c>
      <c r="G328" s="222" t="s">
        <v>199</v>
      </c>
      <c r="H328" s="223">
        <v>81.81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40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175</v>
      </c>
      <c r="AT328" s="231" t="s">
        <v>171</v>
      </c>
      <c r="AU328" s="231" t="s">
        <v>85</v>
      </c>
      <c r="AY328" s="17" t="s">
        <v>169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83</v>
      </c>
      <c r="BK328" s="232">
        <f>ROUND(I328*H328,2)</f>
        <v>0</v>
      </c>
      <c r="BL328" s="17" t="s">
        <v>175</v>
      </c>
      <c r="BM328" s="231" t="s">
        <v>674</v>
      </c>
    </row>
    <row r="329" spans="1:51" s="13" customFormat="1" ht="12">
      <c r="A329" s="13"/>
      <c r="B329" s="233"/>
      <c r="C329" s="234"/>
      <c r="D329" s="235" t="s">
        <v>176</v>
      </c>
      <c r="E329" s="236" t="s">
        <v>1</v>
      </c>
      <c r="F329" s="237" t="s">
        <v>675</v>
      </c>
      <c r="G329" s="234"/>
      <c r="H329" s="238">
        <v>81.81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176</v>
      </c>
      <c r="AU329" s="244" t="s">
        <v>85</v>
      </c>
      <c r="AV329" s="13" t="s">
        <v>85</v>
      </c>
      <c r="AW329" s="13" t="s">
        <v>31</v>
      </c>
      <c r="AX329" s="13" t="s">
        <v>75</v>
      </c>
      <c r="AY329" s="244" t="s">
        <v>169</v>
      </c>
    </row>
    <row r="330" spans="1:51" s="14" customFormat="1" ht="12">
      <c r="A330" s="14"/>
      <c r="B330" s="245"/>
      <c r="C330" s="246"/>
      <c r="D330" s="235" t="s">
        <v>176</v>
      </c>
      <c r="E330" s="247" t="s">
        <v>1</v>
      </c>
      <c r="F330" s="248" t="s">
        <v>178</v>
      </c>
      <c r="G330" s="246"/>
      <c r="H330" s="249">
        <v>81.81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176</v>
      </c>
      <c r="AU330" s="255" t="s">
        <v>85</v>
      </c>
      <c r="AV330" s="14" t="s">
        <v>175</v>
      </c>
      <c r="AW330" s="14" t="s">
        <v>31</v>
      </c>
      <c r="AX330" s="14" t="s">
        <v>83</v>
      </c>
      <c r="AY330" s="255" t="s">
        <v>169</v>
      </c>
    </row>
    <row r="331" spans="1:65" s="2" customFormat="1" ht="16.5" customHeight="1">
      <c r="A331" s="38"/>
      <c r="B331" s="39"/>
      <c r="C331" s="219" t="s">
        <v>676</v>
      </c>
      <c r="D331" s="219" t="s">
        <v>171</v>
      </c>
      <c r="E331" s="220" t="s">
        <v>677</v>
      </c>
      <c r="F331" s="221" t="s">
        <v>678</v>
      </c>
      <c r="G331" s="222" t="s">
        <v>234</v>
      </c>
      <c r="H331" s="223">
        <v>39.269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40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175</v>
      </c>
      <c r="AT331" s="231" t="s">
        <v>171</v>
      </c>
      <c r="AU331" s="231" t="s">
        <v>85</v>
      </c>
      <c r="AY331" s="17" t="s">
        <v>169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83</v>
      </c>
      <c r="BK331" s="232">
        <f>ROUND(I331*H331,2)</f>
        <v>0</v>
      </c>
      <c r="BL331" s="17" t="s">
        <v>175</v>
      </c>
      <c r="BM331" s="231" t="s">
        <v>679</v>
      </c>
    </row>
    <row r="332" spans="1:51" s="13" customFormat="1" ht="12">
      <c r="A332" s="13"/>
      <c r="B332" s="233"/>
      <c r="C332" s="234"/>
      <c r="D332" s="235" t="s">
        <v>176</v>
      </c>
      <c r="E332" s="236" t="s">
        <v>1</v>
      </c>
      <c r="F332" s="237" t="s">
        <v>680</v>
      </c>
      <c r="G332" s="234"/>
      <c r="H332" s="238">
        <v>39.269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176</v>
      </c>
      <c r="AU332" s="244" t="s">
        <v>85</v>
      </c>
      <c r="AV332" s="13" t="s">
        <v>85</v>
      </c>
      <c r="AW332" s="13" t="s">
        <v>31</v>
      </c>
      <c r="AX332" s="13" t="s">
        <v>75</v>
      </c>
      <c r="AY332" s="244" t="s">
        <v>169</v>
      </c>
    </row>
    <row r="333" spans="1:51" s="14" customFormat="1" ht="12">
      <c r="A333" s="14"/>
      <c r="B333" s="245"/>
      <c r="C333" s="246"/>
      <c r="D333" s="235" t="s">
        <v>176</v>
      </c>
      <c r="E333" s="247" t="s">
        <v>1</v>
      </c>
      <c r="F333" s="248" t="s">
        <v>178</v>
      </c>
      <c r="G333" s="246"/>
      <c r="H333" s="249">
        <v>39.269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176</v>
      </c>
      <c r="AU333" s="255" t="s">
        <v>85</v>
      </c>
      <c r="AV333" s="14" t="s">
        <v>175</v>
      </c>
      <c r="AW333" s="14" t="s">
        <v>31</v>
      </c>
      <c r="AX333" s="14" t="s">
        <v>83</v>
      </c>
      <c r="AY333" s="255" t="s">
        <v>169</v>
      </c>
    </row>
    <row r="334" spans="1:65" s="2" customFormat="1" ht="16.5" customHeight="1">
      <c r="A334" s="38"/>
      <c r="B334" s="39"/>
      <c r="C334" s="219" t="s">
        <v>284</v>
      </c>
      <c r="D334" s="219" t="s">
        <v>171</v>
      </c>
      <c r="E334" s="220" t="s">
        <v>681</v>
      </c>
      <c r="F334" s="221" t="s">
        <v>682</v>
      </c>
      <c r="G334" s="222" t="s">
        <v>234</v>
      </c>
      <c r="H334" s="223">
        <v>39.269</v>
      </c>
      <c r="I334" s="224"/>
      <c r="J334" s="225">
        <f>ROUND(I334*H334,2)</f>
        <v>0</v>
      </c>
      <c r="K334" s="226"/>
      <c r="L334" s="44"/>
      <c r="M334" s="227" t="s">
        <v>1</v>
      </c>
      <c r="N334" s="228" t="s">
        <v>40</v>
      </c>
      <c r="O334" s="91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175</v>
      </c>
      <c r="AT334" s="231" t="s">
        <v>171</v>
      </c>
      <c r="AU334" s="231" t="s">
        <v>85</v>
      </c>
      <c r="AY334" s="17" t="s">
        <v>169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83</v>
      </c>
      <c r="BK334" s="232">
        <f>ROUND(I334*H334,2)</f>
        <v>0</v>
      </c>
      <c r="BL334" s="17" t="s">
        <v>175</v>
      </c>
      <c r="BM334" s="231" t="s">
        <v>683</v>
      </c>
    </row>
    <row r="335" spans="1:63" s="12" customFormat="1" ht="22.8" customHeight="1">
      <c r="A335" s="12"/>
      <c r="B335" s="203"/>
      <c r="C335" s="204"/>
      <c r="D335" s="205" t="s">
        <v>74</v>
      </c>
      <c r="E335" s="217" t="s">
        <v>684</v>
      </c>
      <c r="F335" s="217" t="s">
        <v>685</v>
      </c>
      <c r="G335" s="204"/>
      <c r="H335" s="204"/>
      <c r="I335" s="207"/>
      <c r="J335" s="218">
        <f>BK335</f>
        <v>0</v>
      </c>
      <c r="K335" s="204"/>
      <c r="L335" s="209"/>
      <c r="M335" s="210"/>
      <c r="N335" s="211"/>
      <c r="O335" s="211"/>
      <c r="P335" s="212">
        <f>SUM(P336:P434)</f>
        <v>0</v>
      </c>
      <c r="Q335" s="211"/>
      <c r="R335" s="212">
        <f>SUM(R336:R434)</f>
        <v>0</v>
      </c>
      <c r="S335" s="211"/>
      <c r="T335" s="213">
        <f>SUM(T336:T434)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14" t="s">
        <v>83</v>
      </c>
      <c r="AT335" s="215" t="s">
        <v>74</v>
      </c>
      <c r="AU335" s="215" t="s">
        <v>83</v>
      </c>
      <c r="AY335" s="214" t="s">
        <v>169</v>
      </c>
      <c r="BK335" s="216">
        <f>SUM(BK336:BK434)</f>
        <v>0</v>
      </c>
    </row>
    <row r="336" spans="1:65" s="2" customFormat="1" ht="24.15" customHeight="1">
      <c r="A336" s="38"/>
      <c r="B336" s="39"/>
      <c r="C336" s="219" t="s">
        <v>686</v>
      </c>
      <c r="D336" s="219" t="s">
        <v>171</v>
      </c>
      <c r="E336" s="220" t="s">
        <v>687</v>
      </c>
      <c r="F336" s="221" t="s">
        <v>688</v>
      </c>
      <c r="G336" s="222" t="s">
        <v>234</v>
      </c>
      <c r="H336" s="223">
        <v>166.1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40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175</v>
      </c>
      <c r="AT336" s="231" t="s">
        <v>171</v>
      </c>
      <c r="AU336" s="231" t="s">
        <v>85</v>
      </c>
      <c r="AY336" s="17" t="s">
        <v>169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83</v>
      </c>
      <c r="BK336" s="232">
        <f>ROUND(I336*H336,2)</f>
        <v>0</v>
      </c>
      <c r="BL336" s="17" t="s">
        <v>175</v>
      </c>
      <c r="BM336" s="231" t="s">
        <v>689</v>
      </c>
    </row>
    <row r="337" spans="1:51" s="13" customFormat="1" ht="12">
      <c r="A337" s="13"/>
      <c r="B337" s="233"/>
      <c r="C337" s="234"/>
      <c r="D337" s="235" t="s">
        <v>176</v>
      </c>
      <c r="E337" s="236" t="s">
        <v>1</v>
      </c>
      <c r="F337" s="237" t="s">
        <v>690</v>
      </c>
      <c r="G337" s="234"/>
      <c r="H337" s="238">
        <v>48.7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176</v>
      </c>
      <c r="AU337" s="244" t="s">
        <v>85</v>
      </c>
      <c r="AV337" s="13" t="s">
        <v>85</v>
      </c>
      <c r="AW337" s="13" t="s">
        <v>31</v>
      </c>
      <c r="AX337" s="13" t="s">
        <v>75</v>
      </c>
      <c r="AY337" s="244" t="s">
        <v>169</v>
      </c>
    </row>
    <row r="338" spans="1:51" s="13" customFormat="1" ht="12">
      <c r="A338" s="13"/>
      <c r="B338" s="233"/>
      <c r="C338" s="234"/>
      <c r="D338" s="235" t="s">
        <v>176</v>
      </c>
      <c r="E338" s="236" t="s">
        <v>1</v>
      </c>
      <c r="F338" s="237" t="s">
        <v>691</v>
      </c>
      <c r="G338" s="234"/>
      <c r="H338" s="238">
        <v>48.7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176</v>
      </c>
      <c r="AU338" s="244" t="s">
        <v>85</v>
      </c>
      <c r="AV338" s="13" t="s">
        <v>85</v>
      </c>
      <c r="AW338" s="13" t="s">
        <v>31</v>
      </c>
      <c r="AX338" s="13" t="s">
        <v>75</v>
      </c>
      <c r="AY338" s="244" t="s">
        <v>169</v>
      </c>
    </row>
    <row r="339" spans="1:51" s="13" customFormat="1" ht="12">
      <c r="A339" s="13"/>
      <c r="B339" s="233"/>
      <c r="C339" s="234"/>
      <c r="D339" s="235" t="s">
        <v>176</v>
      </c>
      <c r="E339" s="236" t="s">
        <v>1</v>
      </c>
      <c r="F339" s="237" t="s">
        <v>692</v>
      </c>
      <c r="G339" s="234"/>
      <c r="H339" s="238">
        <v>68.7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176</v>
      </c>
      <c r="AU339" s="244" t="s">
        <v>85</v>
      </c>
      <c r="AV339" s="13" t="s">
        <v>85</v>
      </c>
      <c r="AW339" s="13" t="s">
        <v>31</v>
      </c>
      <c r="AX339" s="13" t="s">
        <v>75</v>
      </c>
      <c r="AY339" s="244" t="s">
        <v>169</v>
      </c>
    </row>
    <row r="340" spans="1:51" s="14" customFormat="1" ht="12">
      <c r="A340" s="14"/>
      <c r="B340" s="245"/>
      <c r="C340" s="246"/>
      <c r="D340" s="235" t="s">
        <v>176</v>
      </c>
      <c r="E340" s="247" t="s">
        <v>1</v>
      </c>
      <c r="F340" s="248" t="s">
        <v>178</v>
      </c>
      <c r="G340" s="246"/>
      <c r="H340" s="249">
        <v>166.10000000000002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176</v>
      </c>
      <c r="AU340" s="255" t="s">
        <v>85</v>
      </c>
      <c r="AV340" s="14" t="s">
        <v>175</v>
      </c>
      <c r="AW340" s="14" t="s">
        <v>31</v>
      </c>
      <c r="AX340" s="14" t="s">
        <v>83</v>
      </c>
      <c r="AY340" s="255" t="s">
        <v>169</v>
      </c>
    </row>
    <row r="341" spans="1:65" s="2" customFormat="1" ht="24.15" customHeight="1">
      <c r="A341" s="38"/>
      <c r="B341" s="39"/>
      <c r="C341" s="219" t="s">
        <v>288</v>
      </c>
      <c r="D341" s="219" t="s">
        <v>171</v>
      </c>
      <c r="E341" s="220" t="s">
        <v>693</v>
      </c>
      <c r="F341" s="221" t="s">
        <v>694</v>
      </c>
      <c r="G341" s="222" t="s">
        <v>234</v>
      </c>
      <c r="H341" s="223">
        <v>166.1</v>
      </c>
      <c r="I341" s="224"/>
      <c r="J341" s="225">
        <f>ROUND(I341*H341,2)</f>
        <v>0</v>
      </c>
      <c r="K341" s="226"/>
      <c r="L341" s="44"/>
      <c r="M341" s="227" t="s">
        <v>1</v>
      </c>
      <c r="N341" s="228" t="s">
        <v>40</v>
      </c>
      <c r="O341" s="91"/>
      <c r="P341" s="229">
        <f>O341*H341</f>
        <v>0</v>
      </c>
      <c r="Q341" s="229">
        <v>0</v>
      </c>
      <c r="R341" s="229">
        <f>Q341*H341</f>
        <v>0</v>
      </c>
      <c r="S341" s="229">
        <v>0</v>
      </c>
      <c r="T341" s="23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1" t="s">
        <v>175</v>
      </c>
      <c r="AT341" s="231" t="s">
        <v>171</v>
      </c>
      <c r="AU341" s="231" t="s">
        <v>85</v>
      </c>
      <c r="AY341" s="17" t="s">
        <v>169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17" t="s">
        <v>83</v>
      </c>
      <c r="BK341" s="232">
        <f>ROUND(I341*H341,2)</f>
        <v>0</v>
      </c>
      <c r="BL341" s="17" t="s">
        <v>175</v>
      </c>
      <c r="BM341" s="231" t="s">
        <v>695</v>
      </c>
    </row>
    <row r="342" spans="1:65" s="2" customFormat="1" ht="33" customHeight="1">
      <c r="A342" s="38"/>
      <c r="B342" s="39"/>
      <c r="C342" s="219" t="s">
        <v>696</v>
      </c>
      <c r="D342" s="219" t="s">
        <v>171</v>
      </c>
      <c r="E342" s="220" t="s">
        <v>697</v>
      </c>
      <c r="F342" s="221" t="s">
        <v>698</v>
      </c>
      <c r="G342" s="222" t="s">
        <v>234</v>
      </c>
      <c r="H342" s="223">
        <v>166.1</v>
      </c>
      <c r="I342" s="224"/>
      <c r="J342" s="225">
        <f>ROUND(I342*H342,2)</f>
        <v>0</v>
      </c>
      <c r="K342" s="226"/>
      <c r="L342" s="44"/>
      <c r="M342" s="227" t="s">
        <v>1</v>
      </c>
      <c r="N342" s="228" t="s">
        <v>40</v>
      </c>
      <c r="O342" s="91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175</v>
      </c>
      <c r="AT342" s="231" t="s">
        <v>171</v>
      </c>
      <c r="AU342" s="231" t="s">
        <v>85</v>
      </c>
      <c r="AY342" s="17" t="s">
        <v>169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83</v>
      </c>
      <c r="BK342" s="232">
        <f>ROUND(I342*H342,2)</f>
        <v>0</v>
      </c>
      <c r="BL342" s="17" t="s">
        <v>175</v>
      </c>
      <c r="BM342" s="231" t="s">
        <v>699</v>
      </c>
    </row>
    <row r="343" spans="1:51" s="13" customFormat="1" ht="12">
      <c r="A343" s="13"/>
      <c r="B343" s="233"/>
      <c r="C343" s="234"/>
      <c r="D343" s="235" t="s">
        <v>176</v>
      </c>
      <c r="E343" s="236" t="s">
        <v>1</v>
      </c>
      <c r="F343" s="237" t="s">
        <v>690</v>
      </c>
      <c r="G343" s="234"/>
      <c r="H343" s="238">
        <v>48.7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176</v>
      </c>
      <c r="AU343" s="244" t="s">
        <v>85</v>
      </c>
      <c r="AV343" s="13" t="s">
        <v>85</v>
      </c>
      <c r="AW343" s="13" t="s">
        <v>31</v>
      </c>
      <c r="AX343" s="13" t="s">
        <v>75</v>
      </c>
      <c r="AY343" s="244" t="s">
        <v>169</v>
      </c>
    </row>
    <row r="344" spans="1:51" s="13" customFormat="1" ht="12">
      <c r="A344" s="13"/>
      <c r="B344" s="233"/>
      <c r="C344" s="234"/>
      <c r="D344" s="235" t="s">
        <v>176</v>
      </c>
      <c r="E344" s="236" t="s">
        <v>1</v>
      </c>
      <c r="F344" s="237" t="s">
        <v>691</v>
      </c>
      <c r="G344" s="234"/>
      <c r="H344" s="238">
        <v>48.7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176</v>
      </c>
      <c r="AU344" s="244" t="s">
        <v>85</v>
      </c>
      <c r="AV344" s="13" t="s">
        <v>85</v>
      </c>
      <c r="AW344" s="13" t="s">
        <v>31</v>
      </c>
      <c r="AX344" s="13" t="s">
        <v>75</v>
      </c>
      <c r="AY344" s="244" t="s">
        <v>169</v>
      </c>
    </row>
    <row r="345" spans="1:51" s="13" customFormat="1" ht="12">
      <c r="A345" s="13"/>
      <c r="B345" s="233"/>
      <c r="C345" s="234"/>
      <c r="D345" s="235" t="s">
        <v>176</v>
      </c>
      <c r="E345" s="236" t="s">
        <v>1</v>
      </c>
      <c r="F345" s="237" t="s">
        <v>692</v>
      </c>
      <c r="G345" s="234"/>
      <c r="H345" s="238">
        <v>68.7</v>
      </c>
      <c r="I345" s="239"/>
      <c r="J345" s="234"/>
      <c r="K345" s="234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176</v>
      </c>
      <c r="AU345" s="244" t="s">
        <v>85</v>
      </c>
      <c r="AV345" s="13" t="s">
        <v>85</v>
      </c>
      <c r="AW345" s="13" t="s">
        <v>31</v>
      </c>
      <c r="AX345" s="13" t="s">
        <v>75</v>
      </c>
      <c r="AY345" s="244" t="s">
        <v>169</v>
      </c>
    </row>
    <row r="346" spans="1:51" s="14" customFormat="1" ht="12">
      <c r="A346" s="14"/>
      <c r="B346" s="245"/>
      <c r="C346" s="246"/>
      <c r="D346" s="235" t="s">
        <v>176</v>
      </c>
      <c r="E346" s="247" t="s">
        <v>1</v>
      </c>
      <c r="F346" s="248" t="s">
        <v>178</v>
      </c>
      <c r="G346" s="246"/>
      <c r="H346" s="249">
        <v>166.10000000000002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5" t="s">
        <v>176</v>
      </c>
      <c r="AU346" s="255" t="s">
        <v>85</v>
      </c>
      <c r="AV346" s="14" t="s">
        <v>175</v>
      </c>
      <c r="AW346" s="14" t="s">
        <v>31</v>
      </c>
      <c r="AX346" s="14" t="s">
        <v>83</v>
      </c>
      <c r="AY346" s="255" t="s">
        <v>169</v>
      </c>
    </row>
    <row r="347" spans="1:65" s="2" customFormat="1" ht="24.15" customHeight="1">
      <c r="A347" s="38"/>
      <c r="B347" s="39"/>
      <c r="C347" s="219" t="s">
        <v>295</v>
      </c>
      <c r="D347" s="219" t="s">
        <v>171</v>
      </c>
      <c r="E347" s="220" t="s">
        <v>700</v>
      </c>
      <c r="F347" s="221" t="s">
        <v>701</v>
      </c>
      <c r="G347" s="222" t="s">
        <v>234</v>
      </c>
      <c r="H347" s="223">
        <v>166.1</v>
      </c>
      <c r="I347" s="224"/>
      <c r="J347" s="225">
        <f>ROUND(I347*H347,2)</f>
        <v>0</v>
      </c>
      <c r="K347" s="226"/>
      <c r="L347" s="44"/>
      <c r="M347" s="227" t="s">
        <v>1</v>
      </c>
      <c r="N347" s="228" t="s">
        <v>40</v>
      </c>
      <c r="O347" s="91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175</v>
      </c>
      <c r="AT347" s="231" t="s">
        <v>171</v>
      </c>
      <c r="AU347" s="231" t="s">
        <v>85</v>
      </c>
      <c r="AY347" s="17" t="s">
        <v>169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83</v>
      </c>
      <c r="BK347" s="232">
        <f>ROUND(I347*H347,2)</f>
        <v>0</v>
      </c>
      <c r="BL347" s="17" t="s">
        <v>175</v>
      </c>
      <c r="BM347" s="231" t="s">
        <v>702</v>
      </c>
    </row>
    <row r="348" spans="1:65" s="2" customFormat="1" ht="24.15" customHeight="1">
      <c r="A348" s="38"/>
      <c r="B348" s="39"/>
      <c r="C348" s="219" t="s">
        <v>703</v>
      </c>
      <c r="D348" s="219" t="s">
        <v>171</v>
      </c>
      <c r="E348" s="220" t="s">
        <v>704</v>
      </c>
      <c r="F348" s="221" t="s">
        <v>705</v>
      </c>
      <c r="G348" s="222" t="s">
        <v>234</v>
      </c>
      <c r="H348" s="223">
        <v>130.896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40</v>
      </c>
      <c r="O348" s="91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175</v>
      </c>
      <c r="AT348" s="231" t="s">
        <v>171</v>
      </c>
      <c r="AU348" s="231" t="s">
        <v>85</v>
      </c>
      <c r="AY348" s="17" t="s">
        <v>169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83</v>
      </c>
      <c r="BK348" s="232">
        <f>ROUND(I348*H348,2)</f>
        <v>0</v>
      </c>
      <c r="BL348" s="17" t="s">
        <v>175</v>
      </c>
      <c r="BM348" s="231" t="s">
        <v>706</v>
      </c>
    </row>
    <row r="349" spans="1:51" s="13" customFormat="1" ht="12">
      <c r="A349" s="13"/>
      <c r="B349" s="233"/>
      <c r="C349" s="234"/>
      <c r="D349" s="235" t="s">
        <v>176</v>
      </c>
      <c r="E349" s="236" t="s">
        <v>1</v>
      </c>
      <c r="F349" s="237" t="s">
        <v>707</v>
      </c>
      <c r="G349" s="234"/>
      <c r="H349" s="238">
        <v>8.387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176</v>
      </c>
      <c r="AU349" s="244" t="s">
        <v>85</v>
      </c>
      <c r="AV349" s="13" t="s">
        <v>85</v>
      </c>
      <c r="AW349" s="13" t="s">
        <v>31</v>
      </c>
      <c r="AX349" s="13" t="s">
        <v>75</v>
      </c>
      <c r="AY349" s="244" t="s">
        <v>169</v>
      </c>
    </row>
    <row r="350" spans="1:51" s="13" customFormat="1" ht="12">
      <c r="A350" s="13"/>
      <c r="B350" s="233"/>
      <c r="C350" s="234"/>
      <c r="D350" s="235" t="s">
        <v>176</v>
      </c>
      <c r="E350" s="236" t="s">
        <v>1</v>
      </c>
      <c r="F350" s="237" t="s">
        <v>708</v>
      </c>
      <c r="G350" s="234"/>
      <c r="H350" s="238">
        <v>54.388</v>
      </c>
      <c r="I350" s="239"/>
      <c r="J350" s="234"/>
      <c r="K350" s="234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176</v>
      </c>
      <c r="AU350" s="244" t="s">
        <v>85</v>
      </c>
      <c r="AV350" s="13" t="s">
        <v>85</v>
      </c>
      <c r="AW350" s="13" t="s">
        <v>31</v>
      </c>
      <c r="AX350" s="13" t="s">
        <v>75</v>
      </c>
      <c r="AY350" s="244" t="s">
        <v>169</v>
      </c>
    </row>
    <row r="351" spans="1:51" s="13" customFormat="1" ht="12">
      <c r="A351" s="13"/>
      <c r="B351" s="233"/>
      <c r="C351" s="234"/>
      <c r="D351" s="235" t="s">
        <v>176</v>
      </c>
      <c r="E351" s="236" t="s">
        <v>1</v>
      </c>
      <c r="F351" s="237" t="s">
        <v>709</v>
      </c>
      <c r="G351" s="234"/>
      <c r="H351" s="238">
        <v>8.866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176</v>
      </c>
      <c r="AU351" s="244" t="s">
        <v>85</v>
      </c>
      <c r="AV351" s="13" t="s">
        <v>85</v>
      </c>
      <c r="AW351" s="13" t="s">
        <v>31</v>
      </c>
      <c r="AX351" s="13" t="s">
        <v>75</v>
      </c>
      <c r="AY351" s="244" t="s">
        <v>169</v>
      </c>
    </row>
    <row r="352" spans="1:51" s="13" customFormat="1" ht="12">
      <c r="A352" s="13"/>
      <c r="B352" s="233"/>
      <c r="C352" s="234"/>
      <c r="D352" s="235" t="s">
        <v>176</v>
      </c>
      <c r="E352" s="236" t="s">
        <v>1</v>
      </c>
      <c r="F352" s="237" t="s">
        <v>710</v>
      </c>
      <c r="G352" s="234"/>
      <c r="H352" s="238">
        <v>54.627</v>
      </c>
      <c r="I352" s="239"/>
      <c r="J352" s="234"/>
      <c r="K352" s="234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176</v>
      </c>
      <c r="AU352" s="244" t="s">
        <v>85</v>
      </c>
      <c r="AV352" s="13" t="s">
        <v>85</v>
      </c>
      <c r="AW352" s="13" t="s">
        <v>31</v>
      </c>
      <c r="AX352" s="13" t="s">
        <v>75</v>
      </c>
      <c r="AY352" s="244" t="s">
        <v>169</v>
      </c>
    </row>
    <row r="353" spans="1:51" s="13" customFormat="1" ht="12">
      <c r="A353" s="13"/>
      <c r="B353" s="233"/>
      <c r="C353" s="234"/>
      <c r="D353" s="235" t="s">
        <v>176</v>
      </c>
      <c r="E353" s="236" t="s">
        <v>1</v>
      </c>
      <c r="F353" s="237" t="s">
        <v>711</v>
      </c>
      <c r="G353" s="234"/>
      <c r="H353" s="238">
        <v>2.594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176</v>
      </c>
      <c r="AU353" s="244" t="s">
        <v>85</v>
      </c>
      <c r="AV353" s="13" t="s">
        <v>85</v>
      </c>
      <c r="AW353" s="13" t="s">
        <v>31</v>
      </c>
      <c r="AX353" s="13" t="s">
        <v>75</v>
      </c>
      <c r="AY353" s="244" t="s">
        <v>169</v>
      </c>
    </row>
    <row r="354" spans="1:51" s="13" customFormat="1" ht="12">
      <c r="A354" s="13"/>
      <c r="B354" s="233"/>
      <c r="C354" s="234"/>
      <c r="D354" s="235" t="s">
        <v>176</v>
      </c>
      <c r="E354" s="236" t="s">
        <v>1</v>
      </c>
      <c r="F354" s="237" t="s">
        <v>712</v>
      </c>
      <c r="G354" s="234"/>
      <c r="H354" s="238">
        <v>2.034</v>
      </c>
      <c r="I354" s="239"/>
      <c r="J354" s="234"/>
      <c r="K354" s="234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176</v>
      </c>
      <c r="AU354" s="244" t="s">
        <v>85</v>
      </c>
      <c r="AV354" s="13" t="s">
        <v>85</v>
      </c>
      <c r="AW354" s="13" t="s">
        <v>31</v>
      </c>
      <c r="AX354" s="13" t="s">
        <v>75</v>
      </c>
      <c r="AY354" s="244" t="s">
        <v>169</v>
      </c>
    </row>
    <row r="355" spans="1:51" s="14" customFormat="1" ht="12">
      <c r="A355" s="14"/>
      <c r="B355" s="245"/>
      <c r="C355" s="246"/>
      <c r="D355" s="235" t="s">
        <v>176</v>
      </c>
      <c r="E355" s="247" t="s">
        <v>1</v>
      </c>
      <c r="F355" s="248" t="s">
        <v>178</v>
      </c>
      <c r="G355" s="246"/>
      <c r="H355" s="249">
        <v>130.896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176</v>
      </c>
      <c r="AU355" s="255" t="s">
        <v>85</v>
      </c>
      <c r="AV355" s="14" t="s">
        <v>175</v>
      </c>
      <c r="AW355" s="14" t="s">
        <v>31</v>
      </c>
      <c r="AX355" s="14" t="s">
        <v>83</v>
      </c>
      <c r="AY355" s="255" t="s">
        <v>169</v>
      </c>
    </row>
    <row r="356" spans="1:65" s="2" customFormat="1" ht="24.15" customHeight="1">
      <c r="A356" s="38"/>
      <c r="B356" s="39"/>
      <c r="C356" s="219" t="s">
        <v>300</v>
      </c>
      <c r="D356" s="219" t="s">
        <v>171</v>
      </c>
      <c r="E356" s="220" t="s">
        <v>713</v>
      </c>
      <c r="F356" s="221" t="s">
        <v>714</v>
      </c>
      <c r="G356" s="222" t="s">
        <v>234</v>
      </c>
      <c r="H356" s="223">
        <v>714.076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40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175</v>
      </c>
      <c r="AT356" s="231" t="s">
        <v>171</v>
      </c>
      <c r="AU356" s="231" t="s">
        <v>85</v>
      </c>
      <c r="AY356" s="17" t="s">
        <v>169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83</v>
      </c>
      <c r="BK356" s="232">
        <f>ROUND(I356*H356,2)</f>
        <v>0</v>
      </c>
      <c r="BL356" s="17" t="s">
        <v>175</v>
      </c>
      <c r="BM356" s="231" t="s">
        <v>715</v>
      </c>
    </row>
    <row r="357" spans="1:51" s="13" customFormat="1" ht="12">
      <c r="A357" s="13"/>
      <c r="B357" s="233"/>
      <c r="C357" s="234"/>
      <c r="D357" s="235" t="s">
        <v>176</v>
      </c>
      <c r="E357" s="236" t="s">
        <v>1</v>
      </c>
      <c r="F357" s="237" t="s">
        <v>716</v>
      </c>
      <c r="G357" s="234"/>
      <c r="H357" s="238">
        <v>714.076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176</v>
      </c>
      <c r="AU357" s="244" t="s">
        <v>85</v>
      </c>
      <c r="AV357" s="13" t="s">
        <v>85</v>
      </c>
      <c r="AW357" s="13" t="s">
        <v>31</v>
      </c>
      <c r="AX357" s="13" t="s">
        <v>75</v>
      </c>
      <c r="AY357" s="244" t="s">
        <v>169</v>
      </c>
    </row>
    <row r="358" spans="1:51" s="14" customFormat="1" ht="12">
      <c r="A358" s="14"/>
      <c r="B358" s="245"/>
      <c r="C358" s="246"/>
      <c r="D358" s="235" t="s">
        <v>176</v>
      </c>
      <c r="E358" s="247" t="s">
        <v>1</v>
      </c>
      <c r="F358" s="248" t="s">
        <v>178</v>
      </c>
      <c r="G358" s="246"/>
      <c r="H358" s="249">
        <v>714.076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176</v>
      </c>
      <c r="AU358" s="255" t="s">
        <v>85</v>
      </c>
      <c r="AV358" s="14" t="s">
        <v>175</v>
      </c>
      <c r="AW358" s="14" t="s">
        <v>31</v>
      </c>
      <c r="AX358" s="14" t="s">
        <v>83</v>
      </c>
      <c r="AY358" s="255" t="s">
        <v>169</v>
      </c>
    </row>
    <row r="359" spans="1:65" s="2" customFormat="1" ht="24.15" customHeight="1">
      <c r="A359" s="38"/>
      <c r="B359" s="39"/>
      <c r="C359" s="219" t="s">
        <v>717</v>
      </c>
      <c r="D359" s="219" t="s">
        <v>171</v>
      </c>
      <c r="E359" s="220" t="s">
        <v>718</v>
      </c>
      <c r="F359" s="221" t="s">
        <v>719</v>
      </c>
      <c r="G359" s="222" t="s">
        <v>234</v>
      </c>
      <c r="H359" s="223">
        <v>148.032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40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175</v>
      </c>
      <c r="AT359" s="231" t="s">
        <v>171</v>
      </c>
      <c r="AU359" s="231" t="s">
        <v>85</v>
      </c>
      <c r="AY359" s="17" t="s">
        <v>169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83</v>
      </c>
      <c r="BK359" s="232">
        <f>ROUND(I359*H359,2)</f>
        <v>0</v>
      </c>
      <c r="BL359" s="17" t="s">
        <v>175</v>
      </c>
      <c r="BM359" s="231" t="s">
        <v>720</v>
      </c>
    </row>
    <row r="360" spans="1:51" s="13" customFormat="1" ht="12">
      <c r="A360" s="13"/>
      <c r="B360" s="233"/>
      <c r="C360" s="234"/>
      <c r="D360" s="235" t="s">
        <v>176</v>
      </c>
      <c r="E360" s="236" t="s">
        <v>1</v>
      </c>
      <c r="F360" s="237" t="s">
        <v>721</v>
      </c>
      <c r="G360" s="234"/>
      <c r="H360" s="238">
        <v>25.523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176</v>
      </c>
      <c r="AU360" s="244" t="s">
        <v>85</v>
      </c>
      <c r="AV360" s="13" t="s">
        <v>85</v>
      </c>
      <c r="AW360" s="13" t="s">
        <v>31</v>
      </c>
      <c r="AX360" s="13" t="s">
        <v>75</v>
      </c>
      <c r="AY360" s="244" t="s">
        <v>169</v>
      </c>
    </row>
    <row r="361" spans="1:51" s="13" customFormat="1" ht="12">
      <c r="A361" s="13"/>
      <c r="B361" s="233"/>
      <c r="C361" s="234"/>
      <c r="D361" s="235" t="s">
        <v>176</v>
      </c>
      <c r="E361" s="236" t="s">
        <v>1</v>
      </c>
      <c r="F361" s="237" t="s">
        <v>708</v>
      </c>
      <c r="G361" s="234"/>
      <c r="H361" s="238">
        <v>54.388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176</v>
      </c>
      <c r="AU361" s="244" t="s">
        <v>85</v>
      </c>
      <c r="AV361" s="13" t="s">
        <v>85</v>
      </c>
      <c r="AW361" s="13" t="s">
        <v>31</v>
      </c>
      <c r="AX361" s="13" t="s">
        <v>75</v>
      </c>
      <c r="AY361" s="244" t="s">
        <v>169</v>
      </c>
    </row>
    <row r="362" spans="1:51" s="13" customFormat="1" ht="12">
      <c r="A362" s="13"/>
      <c r="B362" s="233"/>
      <c r="C362" s="234"/>
      <c r="D362" s="235" t="s">
        <v>176</v>
      </c>
      <c r="E362" s="236" t="s">
        <v>1</v>
      </c>
      <c r="F362" s="237" t="s">
        <v>709</v>
      </c>
      <c r="G362" s="234"/>
      <c r="H362" s="238">
        <v>8.866</v>
      </c>
      <c r="I362" s="239"/>
      <c r="J362" s="234"/>
      <c r="K362" s="234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176</v>
      </c>
      <c r="AU362" s="244" t="s">
        <v>85</v>
      </c>
      <c r="AV362" s="13" t="s">
        <v>85</v>
      </c>
      <c r="AW362" s="13" t="s">
        <v>31</v>
      </c>
      <c r="AX362" s="13" t="s">
        <v>75</v>
      </c>
      <c r="AY362" s="244" t="s">
        <v>169</v>
      </c>
    </row>
    <row r="363" spans="1:51" s="13" customFormat="1" ht="12">
      <c r="A363" s="13"/>
      <c r="B363" s="233"/>
      <c r="C363" s="234"/>
      <c r="D363" s="235" t="s">
        <v>176</v>
      </c>
      <c r="E363" s="236" t="s">
        <v>1</v>
      </c>
      <c r="F363" s="237" t="s">
        <v>710</v>
      </c>
      <c r="G363" s="234"/>
      <c r="H363" s="238">
        <v>54.627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176</v>
      </c>
      <c r="AU363" s="244" t="s">
        <v>85</v>
      </c>
      <c r="AV363" s="13" t="s">
        <v>85</v>
      </c>
      <c r="AW363" s="13" t="s">
        <v>31</v>
      </c>
      <c r="AX363" s="13" t="s">
        <v>75</v>
      </c>
      <c r="AY363" s="244" t="s">
        <v>169</v>
      </c>
    </row>
    <row r="364" spans="1:51" s="13" customFormat="1" ht="12">
      <c r="A364" s="13"/>
      <c r="B364" s="233"/>
      <c r="C364" s="234"/>
      <c r="D364" s="235" t="s">
        <v>176</v>
      </c>
      <c r="E364" s="236" t="s">
        <v>1</v>
      </c>
      <c r="F364" s="237" t="s">
        <v>711</v>
      </c>
      <c r="G364" s="234"/>
      <c r="H364" s="238">
        <v>2.594</v>
      </c>
      <c r="I364" s="239"/>
      <c r="J364" s="234"/>
      <c r="K364" s="234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176</v>
      </c>
      <c r="AU364" s="244" t="s">
        <v>85</v>
      </c>
      <c r="AV364" s="13" t="s">
        <v>85</v>
      </c>
      <c r="AW364" s="13" t="s">
        <v>31</v>
      </c>
      <c r="AX364" s="13" t="s">
        <v>75</v>
      </c>
      <c r="AY364" s="244" t="s">
        <v>169</v>
      </c>
    </row>
    <row r="365" spans="1:51" s="13" customFormat="1" ht="12">
      <c r="A365" s="13"/>
      <c r="B365" s="233"/>
      <c r="C365" s="234"/>
      <c r="D365" s="235" t="s">
        <v>176</v>
      </c>
      <c r="E365" s="236" t="s">
        <v>1</v>
      </c>
      <c r="F365" s="237" t="s">
        <v>712</v>
      </c>
      <c r="G365" s="234"/>
      <c r="H365" s="238">
        <v>2.034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176</v>
      </c>
      <c r="AU365" s="244" t="s">
        <v>85</v>
      </c>
      <c r="AV365" s="13" t="s">
        <v>85</v>
      </c>
      <c r="AW365" s="13" t="s">
        <v>31</v>
      </c>
      <c r="AX365" s="13" t="s">
        <v>75</v>
      </c>
      <c r="AY365" s="244" t="s">
        <v>169</v>
      </c>
    </row>
    <row r="366" spans="1:51" s="14" customFormat="1" ht="12">
      <c r="A366" s="14"/>
      <c r="B366" s="245"/>
      <c r="C366" s="246"/>
      <c r="D366" s="235" t="s">
        <v>176</v>
      </c>
      <c r="E366" s="247" t="s">
        <v>1</v>
      </c>
      <c r="F366" s="248" t="s">
        <v>178</v>
      </c>
      <c r="G366" s="246"/>
      <c r="H366" s="249">
        <v>148.03199999999998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176</v>
      </c>
      <c r="AU366" s="255" t="s">
        <v>85</v>
      </c>
      <c r="AV366" s="14" t="s">
        <v>175</v>
      </c>
      <c r="AW366" s="14" t="s">
        <v>31</v>
      </c>
      <c r="AX366" s="14" t="s">
        <v>83</v>
      </c>
      <c r="AY366" s="255" t="s">
        <v>169</v>
      </c>
    </row>
    <row r="367" spans="1:65" s="2" customFormat="1" ht="24.15" customHeight="1">
      <c r="A367" s="38"/>
      <c r="B367" s="39"/>
      <c r="C367" s="219" t="s">
        <v>306</v>
      </c>
      <c r="D367" s="219" t="s">
        <v>171</v>
      </c>
      <c r="E367" s="220" t="s">
        <v>722</v>
      </c>
      <c r="F367" s="221" t="s">
        <v>723</v>
      </c>
      <c r="G367" s="222" t="s">
        <v>234</v>
      </c>
      <c r="H367" s="223">
        <v>258.895</v>
      </c>
      <c r="I367" s="224"/>
      <c r="J367" s="225">
        <f>ROUND(I367*H367,2)</f>
        <v>0</v>
      </c>
      <c r="K367" s="226"/>
      <c r="L367" s="44"/>
      <c r="M367" s="227" t="s">
        <v>1</v>
      </c>
      <c r="N367" s="228" t="s">
        <v>40</v>
      </c>
      <c r="O367" s="91"/>
      <c r="P367" s="229">
        <f>O367*H367</f>
        <v>0</v>
      </c>
      <c r="Q367" s="229">
        <v>0</v>
      </c>
      <c r="R367" s="229">
        <f>Q367*H367</f>
        <v>0</v>
      </c>
      <c r="S367" s="229">
        <v>0</v>
      </c>
      <c r="T367" s="230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1" t="s">
        <v>175</v>
      </c>
      <c r="AT367" s="231" t="s">
        <v>171</v>
      </c>
      <c r="AU367" s="231" t="s">
        <v>85</v>
      </c>
      <c r="AY367" s="17" t="s">
        <v>169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17" t="s">
        <v>83</v>
      </c>
      <c r="BK367" s="232">
        <f>ROUND(I367*H367,2)</f>
        <v>0</v>
      </c>
      <c r="BL367" s="17" t="s">
        <v>175</v>
      </c>
      <c r="BM367" s="231" t="s">
        <v>724</v>
      </c>
    </row>
    <row r="368" spans="1:51" s="15" customFormat="1" ht="12">
      <c r="A368" s="15"/>
      <c r="B368" s="256"/>
      <c r="C368" s="257"/>
      <c r="D368" s="235" t="s">
        <v>176</v>
      </c>
      <c r="E368" s="258" t="s">
        <v>1</v>
      </c>
      <c r="F368" s="259" t="s">
        <v>725</v>
      </c>
      <c r="G368" s="257"/>
      <c r="H368" s="258" t="s">
        <v>1</v>
      </c>
      <c r="I368" s="260"/>
      <c r="J368" s="257"/>
      <c r="K368" s="257"/>
      <c r="L368" s="261"/>
      <c r="M368" s="262"/>
      <c r="N368" s="263"/>
      <c r="O368" s="263"/>
      <c r="P368" s="263"/>
      <c r="Q368" s="263"/>
      <c r="R368" s="263"/>
      <c r="S368" s="263"/>
      <c r="T368" s="26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5" t="s">
        <v>176</v>
      </c>
      <c r="AU368" s="265" t="s">
        <v>85</v>
      </c>
      <c r="AV368" s="15" t="s">
        <v>83</v>
      </c>
      <c r="AW368" s="15" t="s">
        <v>31</v>
      </c>
      <c r="AX368" s="15" t="s">
        <v>75</v>
      </c>
      <c r="AY368" s="265" t="s">
        <v>169</v>
      </c>
    </row>
    <row r="369" spans="1:51" s="13" customFormat="1" ht="12">
      <c r="A369" s="13"/>
      <c r="B369" s="233"/>
      <c r="C369" s="234"/>
      <c r="D369" s="235" t="s">
        <v>176</v>
      </c>
      <c r="E369" s="236" t="s">
        <v>1</v>
      </c>
      <c r="F369" s="237" t="s">
        <v>726</v>
      </c>
      <c r="G369" s="234"/>
      <c r="H369" s="238">
        <v>26.448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176</v>
      </c>
      <c r="AU369" s="244" t="s">
        <v>85</v>
      </c>
      <c r="AV369" s="13" t="s">
        <v>85</v>
      </c>
      <c r="AW369" s="13" t="s">
        <v>31</v>
      </c>
      <c r="AX369" s="13" t="s">
        <v>75</v>
      </c>
      <c r="AY369" s="244" t="s">
        <v>169</v>
      </c>
    </row>
    <row r="370" spans="1:51" s="13" customFormat="1" ht="12">
      <c r="A370" s="13"/>
      <c r="B370" s="233"/>
      <c r="C370" s="234"/>
      <c r="D370" s="235" t="s">
        <v>176</v>
      </c>
      <c r="E370" s="236" t="s">
        <v>1</v>
      </c>
      <c r="F370" s="237" t="s">
        <v>727</v>
      </c>
      <c r="G370" s="234"/>
      <c r="H370" s="238">
        <v>13.302</v>
      </c>
      <c r="I370" s="239"/>
      <c r="J370" s="234"/>
      <c r="K370" s="234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176</v>
      </c>
      <c r="AU370" s="244" t="s">
        <v>85</v>
      </c>
      <c r="AV370" s="13" t="s">
        <v>85</v>
      </c>
      <c r="AW370" s="13" t="s">
        <v>31</v>
      </c>
      <c r="AX370" s="13" t="s">
        <v>75</v>
      </c>
      <c r="AY370" s="244" t="s">
        <v>169</v>
      </c>
    </row>
    <row r="371" spans="1:51" s="13" customFormat="1" ht="12">
      <c r="A371" s="13"/>
      <c r="B371" s="233"/>
      <c r="C371" s="234"/>
      <c r="D371" s="235" t="s">
        <v>176</v>
      </c>
      <c r="E371" s="236" t="s">
        <v>1</v>
      </c>
      <c r="F371" s="237" t="s">
        <v>728</v>
      </c>
      <c r="G371" s="234"/>
      <c r="H371" s="238">
        <v>31.419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176</v>
      </c>
      <c r="AU371" s="244" t="s">
        <v>85</v>
      </c>
      <c r="AV371" s="13" t="s">
        <v>85</v>
      </c>
      <c r="AW371" s="13" t="s">
        <v>31</v>
      </c>
      <c r="AX371" s="13" t="s">
        <v>75</v>
      </c>
      <c r="AY371" s="244" t="s">
        <v>169</v>
      </c>
    </row>
    <row r="372" spans="1:51" s="13" customFormat="1" ht="12">
      <c r="A372" s="13"/>
      <c r="B372" s="233"/>
      <c r="C372" s="234"/>
      <c r="D372" s="235" t="s">
        <v>176</v>
      </c>
      <c r="E372" s="236" t="s">
        <v>1</v>
      </c>
      <c r="F372" s="237" t="s">
        <v>729</v>
      </c>
      <c r="G372" s="234"/>
      <c r="H372" s="238">
        <v>14.44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176</v>
      </c>
      <c r="AU372" s="244" t="s">
        <v>85</v>
      </c>
      <c r="AV372" s="13" t="s">
        <v>85</v>
      </c>
      <c r="AW372" s="13" t="s">
        <v>31</v>
      </c>
      <c r="AX372" s="13" t="s">
        <v>75</v>
      </c>
      <c r="AY372" s="244" t="s">
        <v>169</v>
      </c>
    </row>
    <row r="373" spans="1:51" s="13" customFormat="1" ht="12">
      <c r="A373" s="13"/>
      <c r="B373" s="233"/>
      <c r="C373" s="234"/>
      <c r="D373" s="235" t="s">
        <v>176</v>
      </c>
      <c r="E373" s="236" t="s">
        <v>1</v>
      </c>
      <c r="F373" s="237" t="s">
        <v>730</v>
      </c>
      <c r="G373" s="234"/>
      <c r="H373" s="238">
        <v>16.842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176</v>
      </c>
      <c r="AU373" s="244" t="s">
        <v>85</v>
      </c>
      <c r="AV373" s="13" t="s">
        <v>85</v>
      </c>
      <c r="AW373" s="13" t="s">
        <v>31</v>
      </c>
      <c r="AX373" s="13" t="s">
        <v>75</v>
      </c>
      <c r="AY373" s="244" t="s">
        <v>169</v>
      </c>
    </row>
    <row r="374" spans="1:51" s="13" customFormat="1" ht="12">
      <c r="A374" s="13"/>
      <c r="B374" s="233"/>
      <c r="C374" s="234"/>
      <c r="D374" s="235" t="s">
        <v>176</v>
      </c>
      <c r="E374" s="236" t="s">
        <v>1</v>
      </c>
      <c r="F374" s="237" t="s">
        <v>731</v>
      </c>
      <c r="G374" s="234"/>
      <c r="H374" s="238">
        <v>6.457</v>
      </c>
      <c r="I374" s="239"/>
      <c r="J374" s="234"/>
      <c r="K374" s="234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176</v>
      </c>
      <c r="AU374" s="244" t="s">
        <v>85</v>
      </c>
      <c r="AV374" s="13" t="s">
        <v>85</v>
      </c>
      <c r="AW374" s="13" t="s">
        <v>31</v>
      </c>
      <c r="AX374" s="13" t="s">
        <v>75</v>
      </c>
      <c r="AY374" s="244" t="s">
        <v>169</v>
      </c>
    </row>
    <row r="375" spans="1:51" s="13" customFormat="1" ht="12">
      <c r="A375" s="13"/>
      <c r="B375" s="233"/>
      <c r="C375" s="234"/>
      <c r="D375" s="235" t="s">
        <v>176</v>
      </c>
      <c r="E375" s="236" t="s">
        <v>1</v>
      </c>
      <c r="F375" s="237" t="s">
        <v>732</v>
      </c>
      <c r="G375" s="234"/>
      <c r="H375" s="238">
        <v>27.918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176</v>
      </c>
      <c r="AU375" s="244" t="s">
        <v>85</v>
      </c>
      <c r="AV375" s="13" t="s">
        <v>85</v>
      </c>
      <c r="AW375" s="13" t="s">
        <v>31</v>
      </c>
      <c r="AX375" s="13" t="s">
        <v>75</v>
      </c>
      <c r="AY375" s="244" t="s">
        <v>169</v>
      </c>
    </row>
    <row r="376" spans="1:51" s="13" customFormat="1" ht="12">
      <c r="A376" s="13"/>
      <c r="B376" s="233"/>
      <c r="C376" s="234"/>
      <c r="D376" s="235" t="s">
        <v>176</v>
      </c>
      <c r="E376" s="236" t="s">
        <v>1</v>
      </c>
      <c r="F376" s="237" t="s">
        <v>733</v>
      </c>
      <c r="G376" s="234"/>
      <c r="H376" s="238">
        <v>8.935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176</v>
      </c>
      <c r="AU376" s="244" t="s">
        <v>85</v>
      </c>
      <c r="AV376" s="13" t="s">
        <v>85</v>
      </c>
      <c r="AW376" s="13" t="s">
        <v>31</v>
      </c>
      <c r="AX376" s="13" t="s">
        <v>75</v>
      </c>
      <c r="AY376" s="244" t="s">
        <v>169</v>
      </c>
    </row>
    <row r="377" spans="1:51" s="13" customFormat="1" ht="12">
      <c r="A377" s="13"/>
      <c r="B377" s="233"/>
      <c r="C377" s="234"/>
      <c r="D377" s="235" t="s">
        <v>176</v>
      </c>
      <c r="E377" s="236" t="s">
        <v>1</v>
      </c>
      <c r="F377" s="237" t="s">
        <v>734</v>
      </c>
      <c r="G377" s="234"/>
      <c r="H377" s="238">
        <v>9.362</v>
      </c>
      <c r="I377" s="239"/>
      <c r="J377" s="234"/>
      <c r="K377" s="234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176</v>
      </c>
      <c r="AU377" s="244" t="s">
        <v>85</v>
      </c>
      <c r="AV377" s="13" t="s">
        <v>85</v>
      </c>
      <c r="AW377" s="13" t="s">
        <v>31</v>
      </c>
      <c r="AX377" s="13" t="s">
        <v>75</v>
      </c>
      <c r="AY377" s="244" t="s">
        <v>169</v>
      </c>
    </row>
    <row r="378" spans="1:51" s="13" customFormat="1" ht="12">
      <c r="A378" s="13"/>
      <c r="B378" s="233"/>
      <c r="C378" s="234"/>
      <c r="D378" s="235" t="s">
        <v>176</v>
      </c>
      <c r="E378" s="236" t="s">
        <v>1</v>
      </c>
      <c r="F378" s="237" t="s">
        <v>735</v>
      </c>
      <c r="G378" s="234"/>
      <c r="H378" s="238">
        <v>27.918</v>
      </c>
      <c r="I378" s="239"/>
      <c r="J378" s="234"/>
      <c r="K378" s="234"/>
      <c r="L378" s="240"/>
      <c r="M378" s="241"/>
      <c r="N378" s="242"/>
      <c r="O378" s="242"/>
      <c r="P378" s="242"/>
      <c r="Q378" s="242"/>
      <c r="R378" s="242"/>
      <c r="S378" s="242"/>
      <c r="T378" s="24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4" t="s">
        <v>176</v>
      </c>
      <c r="AU378" s="244" t="s">
        <v>85</v>
      </c>
      <c r="AV378" s="13" t="s">
        <v>85</v>
      </c>
      <c r="AW378" s="13" t="s">
        <v>31</v>
      </c>
      <c r="AX378" s="13" t="s">
        <v>75</v>
      </c>
      <c r="AY378" s="244" t="s">
        <v>169</v>
      </c>
    </row>
    <row r="379" spans="1:51" s="13" customFormat="1" ht="12">
      <c r="A379" s="13"/>
      <c r="B379" s="233"/>
      <c r="C379" s="234"/>
      <c r="D379" s="235" t="s">
        <v>176</v>
      </c>
      <c r="E379" s="236" t="s">
        <v>1</v>
      </c>
      <c r="F379" s="237" t="s">
        <v>736</v>
      </c>
      <c r="G379" s="234"/>
      <c r="H379" s="238">
        <v>9.362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176</v>
      </c>
      <c r="AU379" s="244" t="s">
        <v>85</v>
      </c>
      <c r="AV379" s="13" t="s">
        <v>85</v>
      </c>
      <c r="AW379" s="13" t="s">
        <v>31</v>
      </c>
      <c r="AX379" s="13" t="s">
        <v>75</v>
      </c>
      <c r="AY379" s="244" t="s">
        <v>169</v>
      </c>
    </row>
    <row r="380" spans="1:51" s="13" customFormat="1" ht="12">
      <c r="A380" s="13"/>
      <c r="B380" s="233"/>
      <c r="C380" s="234"/>
      <c r="D380" s="235" t="s">
        <v>176</v>
      </c>
      <c r="E380" s="236" t="s">
        <v>1</v>
      </c>
      <c r="F380" s="237" t="s">
        <v>737</v>
      </c>
      <c r="G380" s="234"/>
      <c r="H380" s="238">
        <v>8.935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176</v>
      </c>
      <c r="AU380" s="244" t="s">
        <v>85</v>
      </c>
      <c r="AV380" s="13" t="s">
        <v>85</v>
      </c>
      <c r="AW380" s="13" t="s">
        <v>31</v>
      </c>
      <c r="AX380" s="13" t="s">
        <v>75</v>
      </c>
      <c r="AY380" s="244" t="s">
        <v>169</v>
      </c>
    </row>
    <row r="381" spans="1:51" s="13" customFormat="1" ht="12">
      <c r="A381" s="13"/>
      <c r="B381" s="233"/>
      <c r="C381" s="234"/>
      <c r="D381" s="235" t="s">
        <v>176</v>
      </c>
      <c r="E381" s="236" t="s">
        <v>1</v>
      </c>
      <c r="F381" s="237" t="s">
        <v>738</v>
      </c>
      <c r="G381" s="234"/>
      <c r="H381" s="238">
        <v>8.008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176</v>
      </c>
      <c r="AU381" s="244" t="s">
        <v>85</v>
      </c>
      <c r="AV381" s="13" t="s">
        <v>85</v>
      </c>
      <c r="AW381" s="13" t="s">
        <v>31</v>
      </c>
      <c r="AX381" s="13" t="s">
        <v>75</v>
      </c>
      <c r="AY381" s="244" t="s">
        <v>169</v>
      </c>
    </row>
    <row r="382" spans="1:51" s="13" customFormat="1" ht="12">
      <c r="A382" s="13"/>
      <c r="B382" s="233"/>
      <c r="C382" s="234"/>
      <c r="D382" s="235" t="s">
        <v>176</v>
      </c>
      <c r="E382" s="236" t="s">
        <v>1</v>
      </c>
      <c r="F382" s="237" t="s">
        <v>739</v>
      </c>
      <c r="G382" s="234"/>
      <c r="H382" s="238">
        <v>27.83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176</v>
      </c>
      <c r="AU382" s="244" t="s">
        <v>85</v>
      </c>
      <c r="AV382" s="13" t="s">
        <v>85</v>
      </c>
      <c r="AW382" s="13" t="s">
        <v>31</v>
      </c>
      <c r="AX382" s="13" t="s">
        <v>75</v>
      </c>
      <c r="AY382" s="244" t="s">
        <v>169</v>
      </c>
    </row>
    <row r="383" spans="1:51" s="13" customFormat="1" ht="12">
      <c r="A383" s="13"/>
      <c r="B383" s="233"/>
      <c r="C383" s="234"/>
      <c r="D383" s="235" t="s">
        <v>176</v>
      </c>
      <c r="E383" s="236" t="s">
        <v>1</v>
      </c>
      <c r="F383" s="237" t="s">
        <v>740</v>
      </c>
      <c r="G383" s="234"/>
      <c r="H383" s="238">
        <v>9.362</v>
      </c>
      <c r="I383" s="239"/>
      <c r="J383" s="234"/>
      <c r="K383" s="234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176</v>
      </c>
      <c r="AU383" s="244" t="s">
        <v>85</v>
      </c>
      <c r="AV383" s="13" t="s">
        <v>85</v>
      </c>
      <c r="AW383" s="13" t="s">
        <v>31</v>
      </c>
      <c r="AX383" s="13" t="s">
        <v>75</v>
      </c>
      <c r="AY383" s="244" t="s">
        <v>169</v>
      </c>
    </row>
    <row r="384" spans="1:51" s="13" customFormat="1" ht="12">
      <c r="A384" s="13"/>
      <c r="B384" s="233"/>
      <c r="C384" s="234"/>
      <c r="D384" s="235" t="s">
        <v>176</v>
      </c>
      <c r="E384" s="236" t="s">
        <v>1</v>
      </c>
      <c r="F384" s="237" t="s">
        <v>741</v>
      </c>
      <c r="G384" s="234"/>
      <c r="H384" s="238">
        <v>8.935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176</v>
      </c>
      <c r="AU384" s="244" t="s">
        <v>85</v>
      </c>
      <c r="AV384" s="13" t="s">
        <v>85</v>
      </c>
      <c r="AW384" s="13" t="s">
        <v>31</v>
      </c>
      <c r="AX384" s="13" t="s">
        <v>75</v>
      </c>
      <c r="AY384" s="244" t="s">
        <v>169</v>
      </c>
    </row>
    <row r="385" spans="1:51" s="13" customFormat="1" ht="12">
      <c r="A385" s="13"/>
      <c r="B385" s="233"/>
      <c r="C385" s="234"/>
      <c r="D385" s="235" t="s">
        <v>176</v>
      </c>
      <c r="E385" s="236" t="s">
        <v>1</v>
      </c>
      <c r="F385" s="237" t="s">
        <v>742</v>
      </c>
      <c r="G385" s="234"/>
      <c r="H385" s="238">
        <v>3.422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176</v>
      </c>
      <c r="AU385" s="244" t="s">
        <v>85</v>
      </c>
      <c r="AV385" s="13" t="s">
        <v>85</v>
      </c>
      <c r="AW385" s="13" t="s">
        <v>31</v>
      </c>
      <c r="AX385" s="13" t="s">
        <v>75</v>
      </c>
      <c r="AY385" s="244" t="s">
        <v>169</v>
      </c>
    </row>
    <row r="386" spans="1:51" s="14" customFormat="1" ht="12">
      <c r="A386" s="14"/>
      <c r="B386" s="245"/>
      <c r="C386" s="246"/>
      <c r="D386" s="235" t="s">
        <v>176</v>
      </c>
      <c r="E386" s="247" t="s">
        <v>1</v>
      </c>
      <c r="F386" s="248" t="s">
        <v>178</v>
      </c>
      <c r="G386" s="246"/>
      <c r="H386" s="249">
        <v>258.895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176</v>
      </c>
      <c r="AU386" s="255" t="s">
        <v>85</v>
      </c>
      <c r="AV386" s="14" t="s">
        <v>175</v>
      </c>
      <c r="AW386" s="14" t="s">
        <v>31</v>
      </c>
      <c r="AX386" s="14" t="s">
        <v>83</v>
      </c>
      <c r="AY386" s="255" t="s">
        <v>169</v>
      </c>
    </row>
    <row r="387" spans="1:65" s="2" customFormat="1" ht="24.15" customHeight="1">
      <c r="A387" s="38"/>
      <c r="B387" s="39"/>
      <c r="C387" s="219" t="s">
        <v>743</v>
      </c>
      <c r="D387" s="219" t="s">
        <v>171</v>
      </c>
      <c r="E387" s="220" t="s">
        <v>744</v>
      </c>
      <c r="F387" s="221" t="s">
        <v>745</v>
      </c>
      <c r="G387" s="222" t="s">
        <v>234</v>
      </c>
      <c r="H387" s="223">
        <v>455.181</v>
      </c>
      <c r="I387" s="224"/>
      <c r="J387" s="225">
        <f>ROUND(I387*H387,2)</f>
        <v>0</v>
      </c>
      <c r="K387" s="226"/>
      <c r="L387" s="44"/>
      <c r="M387" s="227" t="s">
        <v>1</v>
      </c>
      <c r="N387" s="228" t="s">
        <v>40</v>
      </c>
      <c r="O387" s="91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1" t="s">
        <v>175</v>
      </c>
      <c r="AT387" s="231" t="s">
        <v>171</v>
      </c>
      <c r="AU387" s="231" t="s">
        <v>85</v>
      </c>
      <c r="AY387" s="17" t="s">
        <v>169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17" t="s">
        <v>83</v>
      </c>
      <c r="BK387" s="232">
        <f>ROUND(I387*H387,2)</f>
        <v>0</v>
      </c>
      <c r="BL387" s="17" t="s">
        <v>175</v>
      </c>
      <c r="BM387" s="231" t="s">
        <v>746</v>
      </c>
    </row>
    <row r="388" spans="1:51" s="13" customFormat="1" ht="12">
      <c r="A388" s="13"/>
      <c r="B388" s="233"/>
      <c r="C388" s="234"/>
      <c r="D388" s="235" t="s">
        <v>176</v>
      </c>
      <c r="E388" s="236" t="s">
        <v>1</v>
      </c>
      <c r="F388" s="237" t="s">
        <v>747</v>
      </c>
      <c r="G388" s="234"/>
      <c r="H388" s="238">
        <v>12.516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176</v>
      </c>
      <c r="AU388" s="244" t="s">
        <v>85</v>
      </c>
      <c r="AV388" s="13" t="s">
        <v>85</v>
      </c>
      <c r="AW388" s="13" t="s">
        <v>31</v>
      </c>
      <c r="AX388" s="13" t="s">
        <v>75</v>
      </c>
      <c r="AY388" s="244" t="s">
        <v>169</v>
      </c>
    </row>
    <row r="389" spans="1:51" s="13" customFormat="1" ht="12">
      <c r="A389" s="13"/>
      <c r="B389" s="233"/>
      <c r="C389" s="234"/>
      <c r="D389" s="235" t="s">
        <v>176</v>
      </c>
      <c r="E389" s="236" t="s">
        <v>1</v>
      </c>
      <c r="F389" s="237" t="s">
        <v>748</v>
      </c>
      <c r="G389" s="234"/>
      <c r="H389" s="238">
        <v>6.615</v>
      </c>
      <c r="I389" s="239"/>
      <c r="J389" s="234"/>
      <c r="K389" s="234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176</v>
      </c>
      <c r="AU389" s="244" t="s">
        <v>85</v>
      </c>
      <c r="AV389" s="13" t="s">
        <v>85</v>
      </c>
      <c r="AW389" s="13" t="s">
        <v>31</v>
      </c>
      <c r="AX389" s="13" t="s">
        <v>75</v>
      </c>
      <c r="AY389" s="244" t="s">
        <v>169</v>
      </c>
    </row>
    <row r="390" spans="1:51" s="13" customFormat="1" ht="12">
      <c r="A390" s="13"/>
      <c r="B390" s="233"/>
      <c r="C390" s="234"/>
      <c r="D390" s="235" t="s">
        <v>176</v>
      </c>
      <c r="E390" s="236" t="s">
        <v>1</v>
      </c>
      <c r="F390" s="237" t="s">
        <v>749</v>
      </c>
      <c r="G390" s="234"/>
      <c r="H390" s="238">
        <v>5.638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176</v>
      </c>
      <c r="AU390" s="244" t="s">
        <v>85</v>
      </c>
      <c r="AV390" s="13" t="s">
        <v>85</v>
      </c>
      <c r="AW390" s="13" t="s">
        <v>31</v>
      </c>
      <c r="AX390" s="13" t="s">
        <v>75</v>
      </c>
      <c r="AY390" s="244" t="s">
        <v>169</v>
      </c>
    </row>
    <row r="391" spans="1:51" s="13" customFormat="1" ht="12">
      <c r="A391" s="13"/>
      <c r="B391" s="233"/>
      <c r="C391" s="234"/>
      <c r="D391" s="235" t="s">
        <v>176</v>
      </c>
      <c r="E391" s="236" t="s">
        <v>1</v>
      </c>
      <c r="F391" s="237" t="s">
        <v>750</v>
      </c>
      <c r="G391" s="234"/>
      <c r="H391" s="238">
        <v>2.587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176</v>
      </c>
      <c r="AU391" s="244" t="s">
        <v>85</v>
      </c>
      <c r="AV391" s="13" t="s">
        <v>85</v>
      </c>
      <c r="AW391" s="13" t="s">
        <v>31</v>
      </c>
      <c r="AX391" s="13" t="s">
        <v>75</v>
      </c>
      <c r="AY391" s="244" t="s">
        <v>169</v>
      </c>
    </row>
    <row r="392" spans="1:51" s="13" customFormat="1" ht="12">
      <c r="A392" s="13"/>
      <c r="B392" s="233"/>
      <c r="C392" s="234"/>
      <c r="D392" s="235" t="s">
        <v>176</v>
      </c>
      <c r="E392" s="236" t="s">
        <v>1</v>
      </c>
      <c r="F392" s="237" t="s">
        <v>751</v>
      </c>
      <c r="G392" s="234"/>
      <c r="H392" s="238">
        <v>23.417</v>
      </c>
      <c r="I392" s="239"/>
      <c r="J392" s="234"/>
      <c r="K392" s="234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176</v>
      </c>
      <c r="AU392" s="244" t="s">
        <v>85</v>
      </c>
      <c r="AV392" s="13" t="s">
        <v>85</v>
      </c>
      <c r="AW392" s="13" t="s">
        <v>31</v>
      </c>
      <c r="AX392" s="13" t="s">
        <v>75</v>
      </c>
      <c r="AY392" s="244" t="s">
        <v>169</v>
      </c>
    </row>
    <row r="393" spans="1:51" s="13" customFormat="1" ht="12">
      <c r="A393" s="13"/>
      <c r="B393" s="233"/>
      <c r="C393" s="234"/>
      <c r="D393" s="235" t="s">
        <v>176</v>
      </c>
      <c r="E393" s="236" t="s">
        <v>1</v>
      </c>
      <c r="F393" s="237" t="s">
        <v>752</v>
      </c>
      <c r="G393" s="234"/>
      <c r="H393" s="238">
        <v>2.937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176</v>
      </c>
      <c r="AU393" s="244" t="s">
        <v>85</v>
      </c>
      <c r="AV393" s="13" t="s">
        <v>85</v>
      </c>
      <c r="AW393" s="13" t="s">
        <v>31</v>
      </c>
      <c r="AX393" s="13" t="s">
        <v>75</v>
      </c>
      <c r="AY393" s="244" t="s">
        <v>169</v>
      </c>
    </row>
    <row r="394" spans="1:51" s="13" customFormat="1" ht="12">
      <c r="A394" s="13"/>
      <c r="B394" s="233"/>
      <c r="C394" s="234"/>
      <c r="D394" s="235" t="s">
        <v>176</v>
      </c>
      <c r="E394" s="236" t="s">
        <v>1</v>
      </c>
      <c r="F394" s="237" t="s">
        <v>753</v>
      </c>
      <c r="G394" s="234"/>
      <c r="H394" s="238">
        <v>20.387</v>
      </c>
      <c r="I394" s="239"/>
      <c r="J394" s="234"/>
      <c r="K394" s="234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176</v>
      </c>
      <c r="AU394" s="244" t="s">
        <v>85</v>
      </c>
      <c r="AV394" s="13" t="s">
        <v>85</v>
      </c>
      <c r="AW394" s="13" t="s">
        <v>31</v>
      </c>
      <c r="AX394" s="13" t="s">
        <v>75</v>
      </c>
      <c r="AY394" s="244" t="s">
        <v>169</v>
      </c>
    </row>
    <row r="395" spans="1:51" s="13" customFormat="1" ht="12">
      <c r="A395" s="13"/>
      <c r="B395" s="233"/>
      <c r="C395" s="234"/>
      <c r="D395" s="235" t="s">
        <v>176</v>
      </c>
      <c r="E395" s="236" t="s">
        <v>1</v>
      </c>
      <c r="F395" s="237" t="s">
        <v>754</v>
      </c>
      <c r="G395" s="234"/>
      <c r="H395" s="238">
        <v>34.135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176</v>
      </c>
      <c r="AU395" s="244" t="s">
        <v>85</v>
      </c>
      <c r="AV395" s="13" t="s">
        <v>85</v>
      </c>
      <c r="AW395" s="13" t="s">
        <v>31</v>
      </c>
      <c r="AX395" s="13" t="s">
        <v>75</v>
      </c>
      <c r="AY395" s="244" t="s">
        <v>169</v>
      </c>
    </row>
    <row r="396" spans="1:51" s="13" customFormat="1" ht="12">
      <c r="A396" s="13"/>
      <c r="B396" s="233"/>
      <c r="C396" s="234"/>
      <c r="D396" s="235" t="s">
        <v>176</v>
      </c>
      <c r="E396" s="236" t="s">
        <v>1</v>
      </c>
      <c r="F396" s="237" t="s">
        <v>755</v>
      </c>
      <c r="G396" s="234"/>
      <c r="H396" s="238">
        <v>5.746</v>
      </c>
      <c r="I396" s="239"/>
      <c r="J396" s="234"/>
      <c r="K396" s="234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176</v>
      </c>
      <c r="AU396" s="244" t="s">
        <v>85</v>
      </c>
      <c r="AV396" s="13" t="s">
        <v>85</v>
      </c>
      <c r="AW396" s="13" t="s">
        <v>31</v>
      </c>
      <c r="AX396" s="13" t="s">
        <v>75</v>
      </c>
      <c r="AY396" s="244" t="s">
        <v>169</v>
      </c>
    </row>
    <row r="397" spans="1:51" s="13" customFormat="1" ht="12">
      <c r="A397" s="13"/>
      <c r="B397" s="233"/>
      <c r="C397" s="234"/>
      <c r="D397" s="235" t="s">
        <v>176</v>
      </c>
      <c r="E397" s="236" t="s">
        <v>1</v>
      </c>
      <c r="F397" s="237" t="s">
        <v>756</v>
      </c>
      <c r="G397" s="234"/>
      <c r="H397" s="238">
        <v>1.818</v>
      </c>
      <c r="I397" s="239"/>
      <c r="J397" s="234"/>
      <c r="K397" s="234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176</v>
      </c>
      <c r="AU397" s="244" t="s">
        <v>85</v>
      </c>
      <c r="AV397" s="13" t="s">
        <v>85</v>
      </c>
      <c r="AW397" s="13" t="s">
        <v>31</v>
      </c>
      <c r="AX397" s="13" t="s">
        <v>75</v>
      </c>
      <c r="AY397" s="244" t="s">
        <v>169</v>
      </c>
    </row>
    <row r="398" spans="1:51" s="13" customFormat="1" ht="12">
      <c r="A398" s="13"/>
      <c r="B398" s="233"/>
      <c r="C398" s="234"/>
      <c r="D398" s="235" t="s">
        <v>176</v>
      </c>
      <c r="E398" s="236" t="s">
        <v>1</v>
      </c>
      <c r="F398" s="237" t="s">
        <v>757</v>
      </c>
      <c r="G398" s="234"/>
      <c r="H398" s="238">
        <v>1.747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176</v>
      </c>
      <c r="AU398" s="244" t="s">
        <v>85</v>
      </c>
      <c r="AV398" s="13" t="s">
        <v>85</v>
      </c>
      <c r="AW398" s="13" t="s">
        <v>31</v>
      </c>
      <c r="AX398" s="13" t="s">
        <v>75</v>
      </c>
      <c r="AY398" s="244" t="s">
        <v>169</v>
      </c>
    </row>
    <row r="399" spans="1:51" s="13" customFormat="1" ht="12">
      <c r="A399" s="13"/>
      <c r="B399" s="233"/>
      <c r="C399" s="234"/>
      <c r="D399" s="235" t="s">
        <v>176</v>
      </c>
      <c r="E399" s="236" t="s">
        <v>1</v>
      </c>
      <c r="F399" s="237" t="s">
        <v>758</v>
      </c>
      <c r="G399" s="234"/>
      <c r="H399" s="238">
        <v>35.197</v>
      </c>
      <c r="I399" s="239"/>
      <c r="J399" s="234"/>
      <c r="K399" s="234"/>
      <c r="L399" s="240"/>
      <c r="M399" s="241"/>
      <c r="N399" s="242"/>
      <c r="O399" s="242"/>
      <c r="P399" s="242"/>
      <c r="Q399" s="242"/>
      <c r="R399" s="242"/>
      <c r="S399" s="242"/>
      <c r="T399" s="24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4" t="s">
        <v>176</v>
      </c>
      <c r="AU399" s="244" t="s">
        <v>85</v>
      </c>
      <c r="AV399" s="13" t="s">
        <v>85</v>
      </c>
      <c r="AW399" s="13" t="s">
        <v>31</v>
      </c>
      <c r="AX399" s="13" t="s">
        <v>75</v>
      </c>
      <c r="AY399" s="244" t="s">
        <v>169</v>
      </c>
    </row>
    <row r="400" spans="1:51" s="13" customFormat="1" ht="12">
      <c r="A400" s="13"/>
      <c r="B400" s="233"/>
      <c r="C400" s="234"/>
      <c r="D400" s="235" t="s">
        <v>176</v>
      </c>
      <c r="E400" s="236" t="s">
        <v>1</v>
      </c>
      <c r="F400" s="237" t="s">
        <v>759</v>
      </c>
      <c r="G400" s="234"/>
      <c r="H400" s="238">
        <v>20.527</v>
      </c>
      <c r="I400" s="239"/>
      <c r="J400" s="234"/>
      <c r="K400" s="234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176</v>
      </c>
      <c r="AU400" s="244" t="s">
        <v>85</v>
      </c>
      <c r="AV400" s="13" t="s">
        <v>85</v>
      </c>
      <c r="AW400" s="13" t="s">
        <v>31</v>
      </c>
      <c r="AX400" s="13" t="s">
        <v>75</v>
      </c>
      <c r="AY400" s="244" t="s">
        <v>169</v>
      </c>
    </row>
    <row r="401" spans="1:51" s="13" customFormat="1" ht="12">
      <c r="A401" s="13"/>
      <c r="B401" s="233"/>
      <c r="C401" s="234"/>
      <c r="D401" s="235" t="s">
        <v>176</v>
      </c>
      <c r="E401" s="236" t="s">
        <v>1</v>
      </c>
      <c r="F401" s="237" t="s">
        <v>760</v>
      </c>
      <c r="G401" s="234"/>
      <c r="H401" s="238">
        <v>35.273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176</v>
      </c>
      <c r="AU401" s="244" t="s">
        <v>85</v>
      </c>
      <c r="AV401" s="13" t="s">
        <v>85</v>
      </c>
      <c r="AW401" s="13" t="s">
        <v>31</v>
      </c>
      <c r="AX401" s="13" t="s">
        <v>75</v>
      </c>
      <c r="AY401" s="244" t="s">
        <v>169</v>
      </c>
    </row>
    <row r="402" spans="1:51" s="13" customFormat="1" ht="12">
      <c r="A402" s="13"/>
      <c r="B402" s="233"/>
      <c r="C402" s="234"/>
      <c r="D402" s="235" t="s">
        <v>176</v>
      </c>
      <c r="E402" s="236" t="s">
        <v>1</v>
      </c>
      <c r="F402" s="237" t="s">
        <v>761</v>
      </c>
      <c r="G402" s="234"/>
      <c r="H402" s="238">
        <v>5.746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176</v>
      </c>
      <c r="AU402" s="244" t="s">
        <v>85</v>
      </c>
      <c r="AV402" s="13" t="s">
        <v>85</v>
      </c>
      <c r="AW402" s="13" t="s">
        <v>31</v>
      </c>
      <c r="AX402" s="13" t="s">
        <v>75</v>
      </c>
      <c r="AY402" s="244" t="s">
        <v>169</v>
      </c>
    </row>
    <row r="403" spans="1:51" s="13" customFormat="1" ht="12">
      <c r="A403" s="13"/>
      <c r="B403" s="233"/>
      <c r="C403" s="234"/>
      <c r="D403" s="235" t="s">
        <v>176</v>
      </c>
      <c r="E403" s="236" t="s">
        <v>1</v>
      </c>
      <c r="F403" s="237" t="s">
        <v>762</v>
      </c>
      <c r="G403" s="234"/>
      <c r="H403" s="238">
        <v>1.747</v>
      </c>
      <c r="I403" s="239"/>
      <c r="J403" s="234"/>
      <c r="K403" s="234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176</v>
      </c>
      <c r="AU403" s="244" t="s">
        <v>85</v>
      </c>
      <c r="AV403" s="13" t="s">
        <v>85</v>
      </c>
      <c r="AW403" s="13" t="s">
        <v>31</v>
      </c>
      <c r="AX403" s="13" t="s">
        <v>75</v>
      </c>
      <c r="AY403" s="244" t="s">
        <v>169</v>
      </c>
    </row>
    <row r="404" spans="1:51" s="13" customFormat="1" ht="12">
      <c r="A404" s="13"/>
      <c r="B404" s="233"/>
      <c r="C404" s="234"/>
      <c r="D404" s="235" t="s">
        <v>176</v>
      </c>
      <c r="E404" s="236" t="s">
        <v>1</v>
      </c>
      <c r="F404" s="237" t="s">
        <v>763</v>
      </c>
      <c r="G404" s="234"/>
      <c r="H404" s="238">
        <v>1.818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176</v>
      </c>
      <c r="AU404" s="244" t="s">
        <v>85</v>
      </c>
      <c r="AV404" s="13" t="s">
        <v>85</v>
      </c>
      <c r="AW404" s="13" t="s">
        <v>31</v>
      </c>
      <c r="AX404" s="13" t="s">
        <v>75</v>
      </c>
      <c r="AY404" s="244" t="s">
        <v>169</v>
      </c>
    </row>
    <row r="405" spans="1:51" s="13" customFormat="1" ht="12">
      <c r="A405" s="13"/>
      <c r="B405" s="233"/>
      <c r="C405" s="234"/>
      <c r="D405" s="235" t="s">
        <v>176</v>
      </c>
      <c r="E405" s="236" t="s">
        <v>1</v>
      </c>
      <c r="F405" s="237" t="s">
        <v>764</v>
      </c>
      <c r="G405" s="234"/>
      <c r="H405" s="238">
        <v>32.836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176</v>
      </c>
      <c r="AU405" s="244" t="s">
        <v>85</v>
      </c>
      <c r="AV405" s="13" t="s">
        <v>85</v>
      </c>
      <c r="AW405" s="13" t="s">
        <v>31</v>
      </c>
      <c r="AX405" s="13" t="s">
        <v>75</v>
      </c>
      <c r="AY405" s="244" t="s">
        <v>169</v>
      </c>
    </row>
    <row r="406" spans="1:51" s="13" customFormat="1" ht="12">
      <c r="A406" s="13"/>
      <c r="B406" s="233"/>
      <c r="C406" s="234"/>
      <c r="D406" s="235" t="s">
        <v>176</v>
      </c>
      <c r="E406" s="236" t="s">
        <v>1</v>
      </c>
      <c r="F406" s="237" t="s">
        <v>765</v>
      </c>
      <c r="G406" s="234"/>
      <c r="H406" s="238">
        <v>19.425</v>
      </c>
      <c r="I406" s="239"/>
      <c r="J406" s="234"/>
      <c r="K406" s="234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176</v>
      </c>
      <c r="AU406" s="244" t="s">
        <v>85</v>
      </c>
      <c r="AV406" s="13" t="s">
        <v>85</v>
      </c>
      <c r="AW406" s="13" t="s">
        <v>31</v>
      </c>
      <c r="AX406" s="13" t="s">
        <v>75</v>
      </c>
      <c r="AY406" s="244" t="s">
        <v>169</v>
      </c>
    </row>
    <row r="407" spans="1:51" s="13" customFormat="1" ht="12">
      <c r="A407" s="13"/>
      <c r="B407" s="233"/>
      <c r="C407" s="234"/>
      <c r="D407" s="235" t="s">
        <v>176</v>
      </c>
      <c r="E407" s="236" t="s">
        <v>1</v>
      </c>
      <c r="F407" s="237" t="s">
        <v>766</v>
      </c>
      <c r="G407" s="234"/>
      <c r="H407" s="238">
        <v>34.162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176</v>
      </c>
      <c r="AU407" s="244" t="s">
        <v>85</v>
      </c>
      <c r="AV407" s="13" t="s">
        <v>85</v>
      </c>
      <c r="AW407" s="13" t="s">
        <v>31</v>
      </c>
      <c r="AX407" s="13" t="s">
        <v>75</v>
      </c>
      <c r="AY407" s="244" t="s">
        <v>169</v>
      </c>
    </row>
    <row r="408" spans="1:51" s="13" customFormat="1" ht="12">
      <c r="A408" s="13"/>
      <c r="B408" s="233"/>
      <c r="C408" s="234"/>
      <c r="D408" s="235" t="s">
        <v>176</v>
      </c>
      <c r="E408" s="236" t="s">
        <v>1</v>
      </c>
      <c r="F408" s="237" t="s">
        <v>767</v>
      </c>
      <c r="G408" s="234"/>
      <c r="H408" s="238">
        <v>5.732</v>
      </c>
      <c r="I408" s="239"/>
      <c r="J408" s="234"/>
      <c r="K408" s="234"/>
      <c r="L408" s="240"/>
      <c r="M408" s="241"/>
      <c r="N408" s="242"/>
      <c r="O408" s="242"/>
      <c r="P408" s="242"/>
      <c r="Q408" s="242"/>
      <c r="R408" s="242"/>
      <c r="S408" s="242"/>
      <c r="T408" s="24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4" t="s">
        <v>176</v>
      </c>
      <c r="AU408" s="244" t="s">
        <v>85</v>
      </c>
      <c r="AV408" s="13" t="s">
        <v>85</v>
      </c>
      <c r="AW408" s="13" t="s">
        <v>31</v>
      </c>
      <c r="AX408" s="13" t="s">
        <v>75</v>
      </c>
      <c r="AY408" s="244" t="s">
        <v>169</v>
      </c>
    </row>
    <row r="409" spans="1:51" s="13" customFormat="1" ht="12">
      <c r="A409" s="13"/>
      <c r="B409" s="233"/>
      <c r="C409" s="234"/>
      <c r="D409" s="235" t="s">
        <v>176</v>
      </c>
      <c r="E409" s="236" t="s">
        <v>1</v>
      </c>
      <c r="F409" s="237" t="s">
        <v>768</v>
      </c>
      <c r="G409" s="234"/>
      <c r="H409" s="238">
        <v>1.747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176</v>
      </c>
      <c r="AU409" s="244" t="s">
        <v>85</v>
      </c>
      <c r="AV409" s="13" t="s">
        <v>85</v>
      </c>
      <c r="AW409" s="13" t="s">
        <v>31</v>
      </c>
      <c r="AX409" s="13" t="s">
        <v>75</v>
      </c>
      <c r="AY409" s="244" t="s">
        <v>169</v>
      </c>
    </row>
    <row r="410" spans="1:51" s="13" customFormat="1" ht="12">
      <c r="A410" s="13"/>
      <c r="B410" s="233"/>
      <c r="C410" s="234"/>
      <c r="D410" s="235" t="s">
        <v>176</v>
      </c>
      <c r="E410" s="236" t="s">
        <v>1</v>
      </c>
      <c r="F410" s="237" t="s">
        <v>769</v>
      </c>
      <c r="G410" s="234"/>
      <c r="H410" s="238">
        <v>1.818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176</v>
      </c>
      <c r="AU410" s="244" t="s">
        <v>85</v>
      </c>
      <c r="AV410" s="13" t="s">
        <v>85</v>
      </c>
      <c r="AW410" s="13" t="s">
        <v>31</v>
      </c>
      <c r="AX410" s="13" t="s">
        <v>75</v>
      </c>
      <c r="AY410" s="244" t="s">
        <v>169</v>
      </c>
    </row>
    <row r="411" spans="1:51" s="13" customFormat="1" ht="12">
      <c r="A411" s="13"/>
      <c r="B411" s="233"/>
      <c r="C411" s="234"/>
      <c r="D411" s="235" t="s">
        <v>176</v>
      </c>
      <c r="E411" s="236" t="s">
        <v>1</v>
      </c>
      <c r="F411" s="237" t="s">
        <v>770</v>
      </c>
      <c r="G411" s="234"/>
      <c r="H411" s="238">
        <v>32.81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176</v>
      </c>
      <c r="AU411" s="244" t="s">
        <v>85</v>
      </c>
      <c r="AV411" s="13" t="s">
        <v>85</v>
      </c>
      <c r="AW411" s="13" t="s">
        <v>31</v>
      </c>
      <c r="AX411" s="13" t="s">
        <v>75</v>
      </c>
      <c r="AY411" s="244" t="s">
        <v>169</v>
      </c>
    </row>
    <row r="412" spans="1:51" s="13" customFormat="1" ht="12">
      <c r="A412" s="13"/>
      <c r="B412" s="233"/>
      <c r="C412" s="234"/>
      <c r="D412" s="235" t="s">
        <v>176</v>
      </c>
      <c r="E412" s="236" t="s">
        <v>1</v>
      </c>
      <c r="F412" s="237" t="s">
        <v>771</v>
      </c>
      <c r="G412" s="234"/>
      <c r="H412" s="238">
        <v>20.216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176</v>
      </c>
      <c r="AU412" s="244" t="s">
        <v>85</v>
      </c>
      <c r="AV412" s="13" t="s">
        <v>85</v>
      </c>
      <c r="AW412" s="13" t="s">
        <v>31</v>
      </c>
      <c r="AX412" s="13" t="s">
        <v>75</v>
      </c>
      <c r="AY412" s="244" t="s">
        <v>169</v>
      </c>
    </row>
    <row r="413" spans="1:51" s="13" customFormat="1" ht="12">
      <c r="A413" s="13"/>
      <c r="B413" s="233"/>
      <c r="C413" s="234"/>
      <c r="D413" s="235" t="s">
        <v>176</v>
      </c>
      <c r="E413" s="236" t="s">
        <v>1</v>
      </c>
      <c r="F413" s="237" t="s">
        <v>772</v>
      </c>
      <c r="G413" s="234"/>
      <c r="H413" s="238">
        <v>23.35</v>
      </c>
      <c r="I413" s="239"/>
      <c r="J413" s="234"/>
      <c r="K413" s="234"/>
      <c r="L413" s="240"/>
      <c r="M413" s="241"/>
      <c r="N413" s="242"/>
      <c r="O413" s="242"/>
      <c r="P413" s="242"/>
      <c r="Q413" s="242"/>
      <c r="R413" s="242"/>
      <c r="S413" s="242"/>
      <c r="T413" s="24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4" t="s">
        <v>176</v>
      </c>
      <c r="AU413" s="244" t="s">
        <v>85</v>
      </c>
      <c r="AV413" s="13" t="s">
        <v>85</v>
      </c>
      <c r="AW413" s="13" t="s">
        <v>31</v>
      </c>
      <c r="AX413" s="13" t="s">
        <v>75</v>
      </c>
      <c r="AY413" s="244" t="s">
        <v>169</v>
      </c>
    </row>
    <row r="414" spans="1:51" s="13" customFormat="1" ht="12">
      <c r="A414" s="13"/>
      <c r="B414" s="233"/>
      <c r="C414" s="234"/>
      <c r="D414" s="235" t="s">
        <v>176</v>
      </c>
      <c r="E414" s="236" t="s">
        <v>1</v>
      </c>
      <c r="F414" s="237" t="s">
        <v>773</v>
      </c>
      <c r="G414" s="234"/>
      <c r="H414" s="238">
        <v>47.627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176</v>
      </c>
      <c r="AU414" s="244" t="s">
        <v>85</v>
      </c>
      <c r="AV414" s="13" t="s">
        <v>85</v>
      </c>
      <c r="AW414" s="13" t="s">
        <v>31</v>
      </c>
      <c r="AX414" s="13" t="s">
        <v>75</v>
      </c>
      <c r="AY414" s="244" t="s">
        <v>169</v>
      </c>
    </row>
    <row r="415" spans="1:51" s="13" customFormat="1" ht="12">
      <c r="A415" s="13"/>
      <c r="B415" s="233"/>
      <c r="C415" s="234"/>
      <c r="D415" s="235" t="s">
        <v>176</v>
      </c>
      <c r="E415" s="236" t="s">
        <v>1</v>
      </c>
      <c r="F415" s="237" t="s">
        <v>774</v>
      </c>
      <c r="G415" s="234"/>
      <c r="H415" s="238">
        <v>17.607</v>
      </c>
      <c r="I415" s="239"/>
      <c r="J415" s="234"/>
      <c r="K415" s="234"/>
      <c r="L415" s="240"/>
      <c r="M415" s="241"/>
      <c r="N415" s="242"/>
      <c r="O415" s="242"/>
      <c r="P415" s="242"/>
      <c r="Q415" s="242"/>
      <c r="R415" s="242"/>
      <c r="S415" s="242"/>
      <c r="T415" s="24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4" t="s">
        <v>176</v>
      </c>
      <c r="AU415" s="244" t="s">
        <v>85</v>
      </c>
      <c r="AV415" s="13" t="s">
        <v>85</v>
      </c>
      <c r="AW415" s="13" t="s">
        <v>31</v>
      </c>
      <c r="AX415" s="13" t="s">
        <v>75</v>
      </c>
      <c r="AY415" s="244" t="s">
        <v>169</v>
      </c>
    </row>
    <row r="416" spans="1:51" s="14" customFormat="1" ht="12">
      <c r="A416" s="14"/>
      <c r="B416" s="245"/>
      <c r="C416" s="246"/>
      <c r="D416" s="235" t="s">
        <v>176</v>
      </c>
      <c r="E416" s="247" t="s">
        <v>1</v>
      </c>
      <c r="F416" s="248" t="s">
        <v>178</v>
      </c>
      <c r="G416" s="246"/>
      <c r="H416" s="249">
        <v>455.18100000000004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5" t="s">
        <v>176</v>
      </c>
      <c r="AU416" s="255" t="s">
        <v>85</v>
      </c>
      <c r="AV416" s="14" t="s">
        <v>175</v>
      </c>
      <c r="AW416" s="14" t="s">
        <v>31</v>
      </c>
      <c r="AX416" s="14" t="s">
        <v>83</v>
      </c>
      <c r="AY416" s="255" t="s">
        <v>169</v>
      </c>
    </row>
    <row r="417" spans="1:65" s="2" customFormat="1" ht="24.15" customHeight="1">
      <c r="A417" s="38"/>
      <c r="B417" s="39"/>
      <c r="C417" s="219" t="s">
        <v>310</v>
      </c>
      <c r="D417" s="219" t="s">
        <v>171</v>
      </c>
      <c r="E417" s="220" t="s">
        <v>775</v>
      </c>
      <c r="F417" s="221" t="s">
        <v>776</v>
      </c>
      <c r="G417" s="222" t="s">
        <v>234</v>
      </c>
      <c r="H417" s="223">
        <v>1883.333</v>
      </c>
      <c r="I417" s="224"/>
      <c r="J417" s="225">
        <f>ROUND(I417*H417,2)</f>
        <v>0</v>
      </c>
      <c r="K417" s="226"/>
      <c r="L417" s="44"/>
      <c r="M417" s="227" t="s">
        <v>1</v>
      </c>
      <c r="N417" s="228" t="s">
        <v>40</v>
      </c>
      <c r="O417" s="91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31" t="s">
        <v>175</v>
      </c>
      <c r="AT417" s="231" t="s">
        <v>171</v>
      </c>
      <c r="AU417" s="231" t="s">
        <v>85</v>
      </c>
      <c r="AY417" s="17" t="s">
        <v>169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7" t="s">
        <v>83</v>
      </c>
      <c r="BK417" s="232">
        <f>ROUND(I417*H417,2)</f>
        <v>0</v>
      </c>
      <c r="BL417" s="17" t="s">
        <v>175</v>
      </c>
      <c r="BM417" s="231" t="s">
        <v>777</v>
      </c>
    </row>
    <row r="418" spans="1:51" s="13" customFormat="1" ht="12">
      <c r="A418" s="13"/>
      <c r="B418" s="233"/>
      <c r="C418" s="234"/>
      <c r="D418" s="235" t="s">
        <v>176</v>
      </c>
      <c r="E418" s="236" t="s">
        <v>1</v>
      </c>
      <c r="F418" s="237" t="s">
        <v>778</v>
      </c>
      <c r="G418" s="234"/>
      <c r="H418" s="238">
        <v>1883.333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176</v>
      </c>
      <c r="AU418" s="244" t="s">
        <v>85</v>
      </c>
      <c r="AV418" s="13" t="s">
        <v>85</v>
      </c>
      <c r="AW418" s="13" t="s">
        <v>31</v>
      </c>
      <c r="AX418" s="13" t="s">
        <v>75</v>
      </c>
      <c r="AY418" s="244" t="s">
        <v>169</v>
      </c>
    </row>
    <row r="419" spans="1:51" s="14" customFormat="1" ht="12">
      <c r="A419" s="14"/>
      <c r="B419" s="245"/>
      <c r="C419" s="246"/>
      <c r="D419" s="235" t="s">
        <v>176</v>
      </c>
      <c r="E419" s="247" t="s">
        <v>1</v>
      </c>
      <c r="F419" s="248" t="s">
        <v>178</v>
      </c>
      <c r="G419" s="246"/>
      <c r="H419" s="249">
        <v>1883.333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176</v>
      </c>
      <c r="AU419" s="255" t="s">
        <v>85</v>
      </c>
      <c r="AV419" s="14" t="s">
        <v>175</v>
      </c>
      <c r="AW419" s="14" t="s">
        <v>31</v>
      </c>
      <c r="AX419" s="14" t="s">
        <v>83</v>
      </c>
      <c r="AY419" s="255" t="s">
        <v>169</v>
      </c>
    </row>
    <row r="420" spans="1:65" s="2" customFormat="1" ht="24.15" customHeight="1">
      <c r="A420" s="38"/>
      <c r="B420" s="39"/>
      <c r="C420" s="219" t="s">
        <v>779</v>
      </c>
      <c r="D420" s="219" t="s">
        <v>171</v>
      </c>
      <c r="E420" s="220" t="s">
        <v>780</v>
      </c>
      <c r="F420" s="221" t="s">
        <v>781</v>
      </c>
      <c r="G420" s="222" t="s">
        <v>234</v>
      </c>
      <c r="H420" s="223">
        <v>130.896</v>
      </c>
      <c r="I420" s="224"/>
      <c r="J420" s="225">
        <f>ROUND(I420*H420,2)</f>
        <v>0</v>
      </c>
      <c r="K420" s="226"/>
      <c r="L420" s="44"/>
      <c r="M420" s="227" t="s">
        <v>1</v>
      </c>
      <c r="N420" s="228" t="s">
        <v>40</v>
      </c>
      <c r="O420" s="91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1" t="s">
        <v>175</v>
      </c>
      <c r="AT420" s="231" t="s">
        <v>171</v>
      </c>
      <c r="AU420" s="231" t="s">
        <v>85</v>
      </c>
      <c r="AY420" s="17" t="s">
        <v>169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7" t="s">
        <v>83</v>
      </c>
      <c r="BK420" s="232">
        <f>ROUND(I420*H420,2)</f>
        <v>0</v>
      </c>
      <c r="BL420" s="17" t="s">
        <v>175</v>
      </c>
      <c r="BM420" s="231" t="s">
        <v>782</v>
      </c>
    </row>
    <row r="421" spans="1:51" s="13" customFormat="1" ht="12">
      <c r="A421" s="13"/>
      <c r="B421" s="233"/>
      <c r="C421" s="234"/>
      <c r="D421" s="235" t="s">
        <v>176</v>
      </c>
      <c r="E421" s="236" t="s">
        <v>1</v>
      </c>
      <c r="F421" s="237" t="s">
        <v>707</v>
      </c>
      <c r="G421" s="234"/>
      <c r="H421" s="238">
        <v>8.387</v>
      </c>
      <c r="I421" s="239"/>
      <c r="J421" s="234"/>
      <c r="K421" s="234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176</v>
      </c>
      <c r="AU421" s="244" t="s">
        <v>85</v>
      </c>
      <c r="AV421" s="13" t="s">
        <v>85</v>
      </c>
      <c r="AW421" s="13" t="s">
        <v>31</v>
      </c>
      <c r="AX421" s="13" t="s">
        <v>75</v>
      </c>
      <c r="AY421" s="244" t="s">
        <v>169</v>
      </c>
    </row>
    <row r="422" spans="1:51" s="13" customFormat="1" ht="12">
      <c r="A422" s="13"/>
      <c r="B422" s="233"/>
      <c r="C422" s="234"/>
      <c r="D422" s="235" t="s">
        <v>176</v>
      </c>
      <c r="E422" s="236" t="s">
        <v>1</v>
      </c>
      <c r="F422" s="237" t="s">
        <v>708</v>
      </c>
      <c r="G422" s="234"/>
      <c r="H422" s="238">
        <v>54.388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176</v>
      </c>
      <c r="AU422" s="244" t="s">
        <v>85</v>
      </c>
      <c r="AV422" s="13" t="s">
        <v>85</v>
      </c>
      <c r="AW422" s="13" t="s">
        <v>31</v>
      </c>
      <c r="AX422" s="13" t="s">
        <v>75</v>
      </c>
      <c r="AY422" s="244" t="s">
        <v>169</v>
      </c>
    </row>
    <row r="423" spans="1:51" s="13" customFormat="1" ht="12">
      <c r="A423" s="13"/>
      <c r="B423" s="233"/>
      <c r="C423" s="234"/>
      <c r="D423" s="235" t="s">
        <v>176</v>
      </c>
      <c r="E423" s="236" t="s">
        <v>1</v>
      </c>
      <c r="F423" s="237" t="s">
        <v>709</v>
      </c>
      <c r="G423" s="234"/>
      <c r="H423" s="238">
        <v>8.866</v>
      </c>
      <c r="I423" s="239"/>
      <c r="J423" s="234"/>
      <c r="K423" s="234"/>
      <c r="L423" s="240"/>
      <c r="M423" s="241"/>
      <c r="N423" s="242"/>
      <c r="O423" s="242"/>
      <c r="P423" s="242"/>
      <c r="Q423" s="242"/>
      <c r="R423" s="242"/>
      <c r="S423" s="242"/>
      <c r="T423" s="24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4" t="s">
        <v>176</v>
      </c>
      <c r="AU423" s="244" t="s">
        <v>85</v>
      </c>
      <c r="AV423" s="13" t="s">
        <v>85</v>
      </c>
      <c r="AW423" s="13" t="s">
        <v>31</v>
      </c>
      <c r="AX423" s="13" t="s">
        <v>75</v>
      </c>
      <c r="AY423" s="244" t="s">
        <v>169</v>
      </c>
    </row>
    <row r="424" spans="1:51" s="13" customFormat="1" ht="12">
      <c r="A424" s="13"/>
      <c r="B424" s="233"/>
      <c r="C424" s="234"/>
      <c r="D424" s="235" t="s">
        <v>176</v>
      </c>
      <c r="E424" s="236" t="s">
        <v>1</v>
      </c>
      <c r="F424" s="237" t="s">
        <v>710</v>
      </c>
      <c r="G424" s="234"/>
      <c r="H424" s="238">
        <v>54.627</v>
      </c>
      <c r="I424" s="239"/>
      <c r="J424" s="234"/>
      <c r="K424" s="234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176</v>
      </c>
      <c r="AU424" s="244" t="s">
        <v>85</v>
      </c>
      <c r="AV424" s="13" t="s">
        <v>85</v>
      </c>
      <c r="AW424" s="13" t="s">
        <v>31</v>
      </c>
      <c r="AX424" s="13" t="s">
        <v>75</v>
      </c>
      <c r="AY424" s="244" t="s">
        <v>169</v>
      </c>
    </row>
    <row r="425" spans="1:51" s="13" customFormat="1" ht="12">
      <c r="A425" s="13"/>
      <c r="B425" s="233"/>
      <c r="C425" s="234"/>
      <c r="D425" s="235" t="s">
        <v>176</v>
      </c>
      <c r="E425" s="236" t="s">
        <v>1</v>
      </c>
      <c r="F425" s="237" t="s">
        <v>711</v>
      </c>
      <c r="G425" s="234"/>
      <c r="H425" s="238">
        <v>2.594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4" t="s">
        <v>176</v>
      </c>
      <c r="AU425" s="244" t="s">
        <v>85</v>
      </c>
      <c r="AV425" s="13" t="s">
        <v>85</v>
      </c>
      <c r="AW425" s="13" t="s">
        <v>31</v>
      </c>
      <c r="AX425" s="13" t="s">
        <v>75</v>
      </c>
      <c r="AY425" s="244" t="s">
        <v>169</v>
      </c>
    </row>
    <row r="426" spans="1:51" s="13" customFormat="1" ht="12">
      <c r="A426" s="13"/>
      <c r="B426" s="233"/>
      <c r="C426" s="234"/>
      <c r="D426" s="235" t="s">
        <v>176</v>
      </c>
      <c r="E426" s="236" t="s">
        <v>1</v>
      </c>
      <c r="F426" s="237" t="s">
        <v>712</v>
      </c>
      <c r="G426" s="234"/>
      <c r="H426" s="238">
        <v>2.034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176</v>
      </c>
      <c r="AU426" s="244" t="s">
        <v>85</v>
      </c>
      <c r="AV426" s="13" t="s">
        <v>85</v>
      </c>
      <c r="AW426" s="13" t="s">
        <v>31</v>
      </c>
      <c r="AX426" s="13" t="s">
        <v>75</v>
      </c>
      <c r="AY426" s="244" t="s">
        <v>169</v>
      </c>
    </row>
    <row r="427" spans="1:51" s="14" customFormat="1" ht="12">
      <c r="A427" s="14"/>
      <c r="B427" s="245"/>
      <c r="C427" s="246"/>
      <c r="D427" s="235" t="s">
        <v>176</v>
      </c>
      <c r="E427" s="247" t="s">
        <v>1</v>
      </c>
      <c r="F427" s="248" t="s">
        <v>178</v>
      </c>
      <c r="G427" s="246"/>
      <c r="H427" s="249">
        <v>130.896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176</v>
      </c>
      <c r="AU427" s="255" t="s">
        <v>85</v>
      </c>
      <c r="AV427" s="14" t="s">
        <v>175</v>
      </c>
      <c r="AW427" s="14" t="s">
        <v>31</v>
      </c>
      <c r="AX427" s="14" t="s">
        <v>83</v>
      </c>
      <c r="AY427" s="255" t="s">
        <v>169</v>
      </c>
    </row>
    <row r="428" spans="1:65" s="2" customFormat="1" ht="24.15" customHeight="1">
      <c r="A428" s="38"/>
      <c r="B428" s="39"/>
      <c r="C428" s="219" t="s">
        <v>315</v>
      </c>
      <c r="D428" s="219" t="s">
        <v>171</v>
      </c>
      <c r="E428" s="220" t="s">
        <v>783</v>
      </c>
      <c r="F428" s="221" t="s">
        <v>784</v>
      </c>
      <c r="G428" s="222" t="s">
        <v>234</v>
      </c>
      <c r="H428" s="223">
        <v>586.077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40</v>
      </c>
      <c r="O428" s="91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175</v>
      </c>
      <c r="AT428" s="231" t="s">
        <v>171</v>
      </c>
      <c r="AU428" s="231" t="s">
        <v>85</v>
      </c>
      <c r="AY428" s="17" t="s">
        <v>169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83</v>
      </c>
      <c r="BK428" s="232">
        <f>ROUND(I428*H428,2)</f>
        <v>0</v>
      </c>
      <c r="BL428" s="17" t="s">
        <v>175</v>
      </c>
      <c r="BM428" s="231" t="s">
        <v>785</v>
      </c>
    </row>
    <row r="429" spans="1:51" s="13" customFormat="1" ht="12">
      <c r="A429" s="13"/>
      <c r="B429" s="233"/>
      <c r="C429" s="234"/>
      <c r="D429" s="235" t="s">
        <v>176</v>
      </c>
      <c r="E429" s="236" t="s">
        <v>1</v>
      </c>
      <c r="F429" s="237" t="s">
        <v>786</v>
      </c>
      <c r="G429" s="234"/>
      <c r="H429" s="238">
        <v>586.077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176</v>
      </c>
      <c r="AU429" s="244" t="s">
        <v>85</v>
      </c>
      <c r="AV429" s="13" t="s">
        <v>85</v>
      </c>
      <c r="AW429" s="13" t="s">
        <v>31</v>
      </c>
      <c r="AX429" s="13" t="s">
        <v>75</v>
      </c>
      <c r="AY429" s="244" t="s">
        <v>169</v>
      </c>
    </row>
    <row r="430" spans="1:51" s="14" customFormat="1" ht="12">
      <c r="A430" s="14"/>
      <c r="B430" s="245"/>
      <c r="C430" s="246"/>
      <c r="D430" s="235" t="s">
        <v>176</v>
      </c>
      <c r="E430" s="247" t="s">
        <v>1</v>
      </c>
      <c r="F430" s="248" t="s">
        <v>178</v>
      </c>
      <c r="G430" s="246"/>
      <c r="H430" s="249">
        <v>586.077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176</v>
      </c>
      <c r="AU430" s="255" t="s">
        <v>85</v>
      </c>
      <c r="AV430" s="14" t="s">
        <v>175</v>
      </c>
      <c r="AW430" s="14" t="s">
        <v>31</v>
      </c>
      <c r="AX430" s="14" t="s">
        <v>83</v>
      </c>
      <c r="AY430" s="255" t="s">
        <v>169</v>
      </c>
    </row>
    <row r="431" spans="1:65" s="2" customFormat="1" ht="24.15" customHeight="1">
      <c r="A431" s="38"/>
      <c r="B431" s="39"/>
      <c r="C431" s="219" t="s">
        <v>787</v>
      </c>
      <c r="D431" s="219" t="s">
        <v>171</v>
      </c>
      <c r="E431" s="220" t="s">
        <v>788</v>
      </c>
      <c r="F431" s="221" t="s">
        <v>789</v>
      </c>
      <c r="G431" s="222" t="s">
        <v>234</v>
      </c>
      <c r="H431" s="223">
        <v>51.688</v>
      </c>
      <c r="I431" s="224"/>
      <c r="J431" s="225">
        <f>ROUND(I431*H431,2)</f>
        <v>0</v>
      </c>
      <c r="K431" s="226"/>
      <c r="L431" s="44"/>
      <c r="M431" s="227" t="s">
        <v>1</v>
      </c>
      <c r="N431" s="228" t="s">
        <v>40</v>
      </c>
      <c r="O431" s="91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1" t="s">
        <v>175</v>
      </c>
      <c r="AT431" s="231" t="s">
        <v>171</v>
      </c>
      <c r="AU431" s="231" t="s">
        <v>85</v>
      </c>
      <c r="AY431" s="17" t="s">
        <v>169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83</v>
      </c>
      <c r="BK431" s="232">
        <f>ROUND(I431*H431,2)</f>
        <v>0</v>
      </c>
      <c r="BL431" s="17" t="s">
        <v>175</v>
      </c>
      <c r="BM431" s="231" t="s">
        <v>790</v>
      </c>
    </row>
    <row r="432" spans="1:51" s="13" customFormat="1" ht="12">
      <c r="A432" s="13"/>
      <c r="B432" s="233"/>
      <c r="C432" s="234"/>
      <c r="D432" s="235" t="s">
        <v>176</v>
      </c>
      <c r="E432" s="236" t="s">
        <v>1</v>
      </c>
      <c r="F432" s="237" t="s">
        <v>791</v>
      </c>
      <c r="G432" s="234"/>
      <c r="H432" s="238">
        <v>23.87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176</v>
      </c>
      <c r="AU432" s="244" t="s">
        <v>85</v>
      </c>
      <c r="AV432" s="13" t="s">
        <v>85</v>
      </c>
      <c r="AW432" s="13" t="s">
        <v>31</v>
      </c>
      <c r="AX432" s="13" t="s">
        <v>75</v>
      </c>
      <c r="AY432" s="244" t="s">
        <v>169</v>
      </c>
    </row>
    <row r="433" spans="1:51" s="13" customFormat="1" ht="12">
      <c r="A433" s="13"/>
      <c r="B433" s="233"/>
      <c r="C433" s="234"/>
      <c r="D433" s="235" t="s">
        <v>176</v>
      </c>
      <c r="E433" s="236" t="s">
        <v>1</v>
      </c>
      <c r="F433" s="237" t="s">
        <v>792</v>
      </c>
      <c r="G433" s="234"/>
      <c r="H433" s="238">
        <v>27.818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176</v>
      </c>
      <c r="AU433" s="244" t="s">
        <v>85</v>
      </c>
      <c r="AV433" s="13" t="s">
        <v>85</v>
      </c>
      <c r="AW433" s="13" t="s">
        <v>31</v>
      </c>
      <c r="AX433" s="13" t="s">
        <v>75</v>
      </c>
      <c r="AY433" s="244" t="s">
        <v>169</v>
      </c>
    </row>
    <row r="434" spans="1:51" s="14" customFormat="1" ht="12">
      <c r="A434" s="14"/>
      <c r="B434" s="245"/>
      <c r="C434" s="246"/>
      <c r="D434" s="235" t="s">
        <v>176</v>
      </c>
      <c r="E434" s="247" t="s">
        <v>1</v>
      </c>
      <c r="F434" s="248" t="s">
        <v>178</v>
      </c>
      <c r="G434" s="246"/>
      <c r="H434" s="249">
        <v>51.688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176</v>
      </c>
      <c r="AU434" s="255" t="s">
        <v>85</v>
      </c>
      <c r="AV434" s="14" t="s">
        <v>175</v>
      </c>
      <c r="AW434" s="14" t="s">
        <v>31</v>
      </c>
      <c r="AX434" s="14" t="s">
        <v>83</v>
      </c>
      <c r="AY434" s="255" t="s">
        <v>169</v>
      </c>
    </row>
    <row r="435" spans="1:63" s="12" customFormat="1" ht="22.8" customHeight="1">
      <c r="A435" s="12"/>
      <c r="B435" s="203"/>
      <c r="C435" s="204"/>
      <c r="D435" s="205" t="s">
        <v>74</v>
      </c>
      <c r="E435" s="217" t="s">
        <v>324</v>
      </c>
      <c r="F435" s="217" t="s">
        <v>793</v>
      </c>
      <c r="G435" s="204"/>
      <c r="H435" s="204"/>
      <c r="I435" s="207"/>
      <c r="J435" s="218">
        <f>BK435</f>
        <v>0</v>
      </c>
      <c r="K435" s="204"/>
      <c r="L435" s="209"/>
      <c r="M435" s="210"/>
      <c r="N435" s="211"/>
      <c r="O435" s="211"/>
      <c r="P435" s="212">
        <f>SUM(P436:P475)</f>
        <v>0</v>
      </c>
      <c r="Q435" s="211"/>
      <c r="R435" s="212">
        <f>SUM(R436:R475)</f>
        <v>0</v>
      </c>
      <c r="S435" s="211"/>
      <c r="T435" s="213">
        <f>SUM(T436:T475)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4" t="s">
        <v>83</v>
      </c>
      <c r="AT435" s="215" t="s">
        <v>74</v>
      </c>
      <c r="AU435" s="215" t="s">
        <v>83</v>
      </c>
      <c r="AY435" s="214" t="s">
        <v>169</v>
      </c>
      <c r="BK435" s="216">
        <f>SUM(BK436:BK475)</f>
        <v>0</v>
      </c>
    </row>
    <row r="436" spans="1:65" s="2" customFormat="1" ht="24.15" customHeight="1">
      <c r="A436" s="38"/>
      <c r="B436" s="39"/>
      <c r="C436" s="219" t="s">
        <v>318</v>
      </c>
      <c r="D436" s="219" t="s">
        <v>171</v>
      </c>
      <c r="E436" s="220" t="s">
        <v>794</v>
      </c>
      <c r="F436" s="221" t="s">
        <v>795</v>
      </c>
      <c r="G436" s="222" t="s">
        <v>234</v>
      </c>
      <c r="H436" s="223">
        <v>16.251</v>
      </c>
      <c r="I436" s="224"/>
      <c r="J436" s="225">
        <f>ROUND(I436*H436,2)</f>
        <v>0</v>
      </c>
      <c r="K436" s="226"/>
      <c r="L436" s="44"/>
      <c r="M436" s="227" t="s">
        <v>1</v>
      </c>
      <c r="N436" s="228" t="s">
        <v>40</v>
      </c>
      <c r="O436" s="91"/>
      <c r="P436" s="229">
        <f>O436*H436</f>
        <v>0</v>
      </c>
      <c r="Q436" s="229">
        <v>0</v>
      </c>
      <c r="R436" s="229">
        <f>Q436*H436</f>
        <v>0</v>
      </c>
      <c r="S436" s="229">
        <v>0</v>
      </c>
      <c r="T436" s="230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1" t="s">
        <v>175</v>
      </c>
      <c r="AT436" s="231" t="s">
        <v>171</v>
      </c>
      <c r="AU436" s="231" t="s">
        <v>85</v>
      </c>
      <c r="AY436" s="17" t="s">
        <v>169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7" t="s">
        <v>83</v>
      </c>
      <c r="BK436" s="232">
        <f>ROUND(I436*H436,2)</f>
        <v>0</v>
      </c>
      <c r="BL436" s="17" t="s">
        <v>175</v>
      </c>
      <c r="BM436" s="231" t="s">
        <v>796</v>
      </c>
    </row>
    <row r="437" spans="1:51" s="13" customFormat="1" ht="12">
      <c r="A437" s="13"/>
      <c r="B437" s="233"/>
      <c r="C437" s="234"/>
      <c r="D437" s="235" t="s">
        <v>176</v>
      </c>
      <c r="E437" s="236" t="s">
        <v>1</v>
      </c>
      <c r="F437" s="237" t="s">
        <v>797</v>
      </c>
      <c r="G437" s="234"/>
      <c r="H437" s="238">
        <v>16.251</v>
      </c>
      <c r="I437" s="239"/>
      <c r="J437" s="234"/>
      <c r="K437" s="234"/>
      <c r="L437" s="240"/>
      <c r="M437" s="241"/>
      <c r="N437" s="242"/>
      <c r="O437" s="242"/>
      <c r="P437" s="242"/>
      <c r="Q437" s="242"/>
      <c r="R437" s="242"/>
      <c r="S437" s="242"/>
      <c r="T437" s="24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4" t="s">
        <v>176</v>
      </c>
      <c r="AU437" s="244" t="s">
        <v>85</v>
      </c>
      <c r="AV437" s="13" t="s">
        <v>85</v>
      </c>
      <c r="AW437" s="13" t="s">
        <v>31</v>
      </c>
      <c r="AX437" s="13" t="s">
        <v>75</v>
      </c>
      <c r="AY437" s="244" t="s">
        <v>169</v>
      </c>
    </row>
    <row r="438" spans="1:51" s="14" customFormat="1" ht="12">
      <c r="A438" s="14"/>
      <c r="B438" s="245"/>
      <c r="C438" s="246"/>
      <c r="D438" s="235" t="s">
        <v>176</v>
      </c>
      <c r="E438" s="247" t="s">
        <v>1</v>
      </c>
      <c r="F438" s="248" t="s">
        <v>178</v>
      </c>
      <c r="G438" s="246"/>
      <c r="H438" s="249">
        <v>16.251</v>
      </c>
      <c r="I438" s="250"/>
      <c r="J438" s="246"/>
      <c r="K438" s="246"/>
      <c r="L438" s="251"/>
      <c r="M438" s="252"/>
      <c r="N438" s="253"/>
      <c r="O438" s="253"/>
      <c r="P438" s="253"/>
      <c r="Q438" s="253"/>
      <c r="R438" s="253"/>
      <c r="S438" s="253"/>
      <c r="T438" s="25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5" t="s">
        <v>176</v>
      </c>
      <c r="AU438" s="255" t="s">
        <v>85</v>
      </c>
      <c r="AV438" s="14" t="s">
        <v>175</v>
      </c>
      <c r="AW438" s="14" t="s">
        <v>31</v>
      </c>
      <c r="AX438" s="14" t="s">
        <v>83</v>
      </c>
      <c r="AY438" s="255" t="s">
        <v>169</v>
      </c>
    </row>
    <row r="439" spans="1:65" s="2" customFormat="1" ht="24.15" customHeight="1">
      <c r="A439" s="38"/>
      <c r="B439" s="39"/>
      <c r="C439" s="219" t="s">
        <v>684</v>
      </c>
      <c r="D439" s="219" t="s">
        <v>171</v>
      </c>
      <c r="E439" s="220" t="s">
        <v>798</v>
      </c>
      <c r="F439" s="221" t="s">
        <v>799</v>
      </c>
      <c r="G439" s="222" t="s">
        <v>234</v>
      </c>
      <c r="H439" s="223">
        <v>17.158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40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175</v>
      </c>
      <c r="AT439" s="231" t="s">
        <v>171</v>
      </c>
      <c r="AU439" s="231" t="s">
        <v>85</v>
      </c>
      <c r="AY439" s="17" t="s">
        <v>169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83</v>
      </c>
      <c r="BK439" s="232">
        <f>ROUND(I439*H439,2)</f>
        <v>0</v>
      </c>
      <c r="BL439" s="17" t="s">
        <v>175</v>
      </c>
      <c r="BM439" s="231" t="s">
        <v>800</v>
      </c>
    </row>
    <row r="440" spans="1:51" s="13" customFormat="1" ht="12">
      <c r="A440" s="13"/>
      <c r="B440" s="233"/>
      <c r="C440" s="234"/>
      <c r="D440" s="235" t="s">
        <v>176</v>
      </c>
      <c r="E440" s="236" t="s">
        <v>1</v>
      </c>
      <c r="F440" s="237" t="s">
        <v>801</v>
      </c>
      <c r="G440" s="234"/>
      <c r="H440" s="238">
        <v>17.158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176</v>
      </c>
      <c r="AU440" s="244" t="s">
        <v>85</v>
      </c>
      <c r="AV440" s="13" t="s">
        <v>85</v>
      </c>
      <c r="AW440" s="13" t="s">
        <v>31</v>
      </c>
      <c r="AX440" s="13" t="s">
        <v>75</v>
      </c>
      <c r="AY440" s="244" t="s">
        <v>169</v>
      </c>
    </row>
    <row r="441" spans="1:51" s="14" customFormat="1" ht="12">
      <c r="A441" s="14"/>
      <c r="B441" s="245"/>
      <c r="C441" s="246"/>
      <c r="D441" s="235" t="s">
        <v>176</v>
      </c>
      <c r="E441" s="247" t="s">
        <v>1</v>
      </c>
      <c r="F441" s="248" t="s">
        <v>178</v>
      </c>
      <c r="G441" s="246"/>
      <c r="H441" s="249">
        <v>17.158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176</v>
      </c>
      <c r="AU441" s="255" t="s">
        <v>85</v>
      </c>
      <c r="AV441" s="14" t="s">
        <v>175</v>
      </c>
      <c r="AW441" s="14" t="s">
        <v>31</v>
      </c>
      <c r="AX441" s="14" t="s">
        <v>83</v>
      </c>
      <c r="AY441" s="255" t="s">
        <v>169</v>
      </c>
    </row>
    <row r="442" spans="1:65" s="2" customFormat="1" ht="24.15" customHeight="1">
      <c r="A442" s="38"/>
      <c r="B442" s="39"/>
      <c r="C442" s="219" t="s">
        <v>324</v>
      </c>
      <c r="D442" s="219" t="s">
        <v>171</v>
      </c>
      <c r="E442" s="220" t="s">
        <v>802</v>
      </c>
      <c r="F442" s="221" t="s">
        <v>803</v>
      </c>
      <c r="G442" s="222" t="s">
        <v>234</v>
      </c>
      <c r="H442" s="223">
        <v>337.584</v>
      </c>
      <c r="I442" s="224"/>
      <c r="J442" s="225">
        <f>ROUND(I442*H442,2)</f>
        <v>0</v>
      </c>
      <c r="K442" s="226"/>
      <c r="L442" s="44"/>
      <c r="M442" s="227" t="s">
        <v>1</v>
      </c>
      <c r="N442" s="228" t="s">
        <v>40</v>
      </c>
      <c r="O442" s="91"/>
      <c r="P442" s="229">
        <f>O442*H442</f>
        <v>0</v>
      </c>
      <c r="Q442" s="229">
        <v>0</v>
      </c>
      <c r="R442" s="229">
        <f>Q442*H442</f>
        <v>0</v>
      </c>
      <c r="S442" s="229">
        <v>0</v>
      </c>
      <c r="T442" s="230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1" t="s">
        <v>175</v>
      </c>
      <c r="AT442" s="231" t="s">
        <v>171</v>
      </c>
      <c r="AU442" s="231" t="s">
        <v>85</v>
      </c>
      <c r="AY442" s="17" t="s">
        <v>169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7" t="s">
        <v>83</v>
      </c>
      <c r="BK442" s="232">
        <f>ROUND(I442*H442,2)</f>
        <v>0</v>
      </c>
      <c r="BL442" s="17" t="s">
        <v>175</v>
      </c>
      <c r="BM442" s="231" t="s">
        <v>804</v>
      </c>
    </row>
    <row r="443" spans="1:51" s="13" customFormat="1" ht="12">
      <c r="A443" s="13"/>
      <c r="B443" s="233"/>
      <c r="C443" s="234"/>
      <c r="D443" s="235" t="s">
        <v>176</v>
      </c>
      <c r="E443" s="236" t="s">
        <v>1</v>
      </c>
      <c r="F443" s="237" t="s">
        <v>805</v>
      </c>
      <c r="G443" s="234"/>
      <c r="H443" s="238">
        <v>337.584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4" t="s">
        <v>176</v>
      </c>
      <c r="AU443" s="244" t="s">
        <v>85</v>
      </c>
      <c r="AV443" s="13" t="s">
        <v>85</v>
      </c>
      <c r="AW443" s="13" t="s">
        <v>31</v>
      </c>
      <c r="AX443" s="13" t="s">
        <v>75</v>
      </c>
      <c r="AY443" s="244" t="s">
        <v>169</v>
      </c>
    </row>
    <row r="444" spans="1:51" s="14" customFormat="1" ht="12">
      <c r="A444" s="14"/>
      <c r="B444" s="245"/>
      <c r="C444" s="246"/>
      <c r="D444" s="235" t="s">
        <v>176</v>
      </c>
      <c r="E444" s="247" t="s">
        <v>1</v>
      </c>
      <c r="F444" s="248" t="s">
        <v>178</v>
      </c>
      <c r="G444" s="246"/>
      <c r="H444" s="249">
        <v>337.584</v>
      </c>
      <c r="I444" s="250"/>
      <c r="J444" s="246"/>
      <c r="K444" s="246"/>
      <c r="L444" s="251"/>
      <c r="M444" s="252"/>
      <c r="N444" s="253"/>
      <c r="O444" s="253"/>
      <c r="P444" s="253"/>
      <c r="Q444" s="253"/>
      <c r="R444" s="253"/>
      <c r="S444" s="253"/>
      <c r="T444" s="25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5" t="s">
        <v>176</v>
      </c>
      <c r="AU444" s="255" t="s">
        <v>85</v>
      </c>
      <c r="AV444" s="14" t="s">
        <v>175</v>
      </c>
      <c r="AW444" s="14" t="s">
        <v>31</v>
      </c>
      <c r="AX444" s="14" t="s">
        <v>83</v>
      </c>
      <c r="AY444" s="255" t="s">
        <v>169</v>
      </c>
    </row>
    <row r="445" spans="1:65" s="2" customFormat="1" ht="44.25" customHeight="1">
      <c r="A445" s="38"/>
      <c r="B445" s="39"/>
      <c r="C445" s="219" t="s">
        <v>806</v>
      </c>
      <c r="D445" s="219" t="s">
        <v>171</v>
      </c>
      <c r="E445" s="220" t="s">
        <v>807</v>
      </c>
      <c r="F445" s="221" t="s">
        <v>808</v>
      </c>
      <c r="G445" s="222" t="s">
        <v>234</v>
      </c>
      <c r="H445" s="223">
        <v>351.268</v>
      </c>
      <c r="I445" s="224"/>
      <c r="J445" s="225">
        <f>ROUND(I445*H445,2)</f>
        <v>0</v>
      </c>
      <c r="K445" s="226"/>
      <c r="L445" s="44"/>
      <c r="M445" s="227" t="s">
        <v>1</v>
      </c>
      <c r="N445" s="228" t="s">
        <v>40</v>
      </c>
      <c r="O445" s="91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1" t="s">
        <v>175</v>
      </c>
      <c r="AT445" s="231" t="s">
        <v>171</v>
      </c>
      <c r="AU445" s="231" t="s">
        <v>85</v>
      </c>
      <c r="AY445" s="17" t="s">
        <v>169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7" t="s">
        <v>83</v>
      </c>
      <c r="BK445" s="232">
        <f>ROUND(I445*H445,2)</f>
        <v>0</v>
      </c>
      <c r="BL445" s="17" t="s">
        <v>175</v>
      </c>
      <c r="BM445" s="231" t="s">
        <v>809</v>
      </c>
    </row>
    <row r="446" spans="1:51" s="13" customFormat="1" ht="12">
      <c r="A446" s="13"/>
      <c r="B446" s="233"/>
      <c r="C446" s="234"/>
      <c r="D446" s="235" t="s">
        <v>176</v>
      </c>
      <c r="E446" s="236" t="s">
        <v>1</v>
      </c>
      <c r="F446" s="237" t="s">
        <v>810</v>
      </c>
      <c r="G446" s="234"/>
      <c r="H446" s="238">
        <v>351.268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176</v>
      </c>
      <c r="AU446" s="244" t="s">
        <v>85</v>
      </c>
      <c r="AV446" s="13" t="s">
        <v>85</v>
      </c>
      <c r="AW446" s="13" t="s">
        <v>31</v>
      </c>
      <c r="AX446" s="13" t="s">
        <v>75</v>
      </c>
      <c r="AY446" s="244" t="s">
        <v>169</v>
      </c>
    </row>
    <row r="447" spans="1:51" s="14" customFormat="1" ht="12">
      <c r="A447" s="14"/>
      <c r="B447" s="245"/>
      <c r="C447" s="246"/>
      <c r="D447" s="235" t="s">
        <v>176</v>
      </c>
      <c r="E447" s="247" t="s">
        <v>1</v>
      </c>
      <c r="F447" s="248" t="s">
        <v>178</v>
      </c>
      <c r="G447" s="246"/>
      <c r="H447" s="249">
        <v>351.268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176</v>
      </c>
      <c r="AU447" s="255" t="s">
        <v>85</v>
      </c>
      <c r="AV447" s="14" t="s">
        <v>175</v>
      </c>
      <c r="AW447" s="14" t="s">
        <v>31</v>
      </c>
      <c r="AX447" s="14" t="s">
        <v>83</v>
      </c>
      <c r="AY447" s="255" t="s">
        <v>169</v>
      </c>
    </row>
    <row r="448" spans="1:65" s="2" customFormat="1" ht="16.5" customHeight="1">
      <c r="A448" s="38"/>
      <c r="B448" s="39"/>
      <c r="C448" s="269" t="s">
        <v>329</v>
      </c>
      <c r="D448" s="269" t="s">
        <v>811</v>
      </c>
      <c r="E448" s="270" t="s">
        <v>812</v>
      </c>
      <c r="F448" s="271" t="s">
        <v>813</v>
      </c>
      <c r="G448" s="272" t="s">
        <v>234</v>
      </c>
      <c r="H448" s="273">
        <v>288.554</v>
      </c>
      <c r="I448" s="274"/>
      <c r="J448" s="275">
        <f>ROUND(I448*H448,2)</f>
        <v>0</v>
      </c>
      <c r="K448" s="276"/>
      <c r="L448" s="277"/>
      <c r="M448" s="278" t="s">
        <v>1</v>
      </c>
      <c r="N448" s="279" t="s">
        <v>40</v>
      </c>
      <c r="O448" s="91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1" t="s">
        <v>190</v>
      </c>
      <c r="AT448" s="231" t="s">
        <v>811</v>
      </c>
      <c r="AU448" s="231" t="s">
        <v>85</v>
      </c>
      <c r="AY448" s="17" t="s">
        <v>169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17" t="s">
        <v>83</v>
      </c>
      <c r="BK448" s="232">
        <f>ROUND(I448*H448,2)</f>
        <v>0</v>
      </c>
      <c r="BL448" s="17" t="s">
        <v>175</v>
      </c>
      <c r="BM448" s="231" t="s">
        <v>814</v>
      </c>
    </row>
    <row r="449" spans="1:65" s="2" customFormat="1" ht="24.15" customHeight="1">
      <c r="A449" s="38"/>
      <c r="B449" s="39"/>
      <c r="C449" s="269" t="s">
        <v>815</v>
      </c>
      <c r="D449" s="269" t="s">
        <v>811</v>
      </c>
      <c r="E449" s="270" t="s">
        <v>816</v>
      </c>
      <c r="F449" s="271" t="s">
        <v>817</v>
      </c>
      <c r="G449" s="272" t="s">
        <v>234</v>
      </c>
      <c r="H449" s="273">
        <v>76.455</v>
      </c>
      <c r="I449" s="274"/>
      <c r="J449" s="275">
        <f>ROUND(I449*H449,2)</f>
        <v>0</v>
      </c>
      <c r="K449" s="276"/>
      <c r="L449" s="277"/>
      <c r="M449" s="278" t="s">
        <v>1</v>
      </c>
      <c r="N449" s="279" t="s">
        <v>40</v>
      </c>
      <c r="O449" s="91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190</v>
      </c>
      <c r="AT449" s="231" t="s">
        <v>811</v>
      </c>
      <c r="AU449" s="231" t="s">
        <v>85</v>
      </c>
      <c r="AY449" s="17" t="s">
        <v>169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83</v>
      </c>
      <c r="BK449" s="232">
        <f>ROUND(I449*H449,2)</f>
        <v>0</v>
      </c>
      <c r="BL449" s="17" t="s">
        <v>175</v>
      </c>
      <c r="BM449" s="231" t="s">
        <v>818</v>
      </c>
    </row>
    <row r="450" spans="1:51" s="13" customFormat="1" ht="12">
      <c r="A450" s="13"/>
      <c r="B450" s="233"/>
      <c r="C450" s="234"/>
      <c r="D450" s="235" t="s">
        <v>176</v>
      </c>
      <c r="E450" s="236" t="s">
        <v>1</v>
      </c>
      <c r="F450" s="237" t="s">
        <v>819</v>
      </c>
      <c r="G450" s="234"/>
      <c r="H450" s="238">
        <v>76.455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176</v>
      </c>
      <c r="AU450" s="244" t="s">
        <v>85</v>
      </c>
      <c r="AV450" s="13" t="s">
        <v>85</v>
      </c>
      <c r="AW450" s="13" t="s">
        <v>31</v>
      </c>
      <c r="AX450" s="13" t="s">
        <v>75</v>
      </c>
      <c r="AY450" s="244" t="s">
        <v>169</v>
      </c>
    </row>
    <row r="451" spans="1:51" s="14" customFormat="1" ht="12">
      <c r="A451" s="14"/>
      <c r="B451" s="245"/>
      <c r="C451" s="246"/>
      <c r="D451" s="235" t="s">
        <v>176</v>
      </c>
      <c r="E451" s="247" t="s">
        <v>1</v>
      </c>
      <c r="F451" s="248" t="s">
        <v>178</v>
      </c>
      <c r="G451" s="246"/>
      <c r="H451" s="249">
        <v>76.455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5" t="s">
        <v>176</v>
      </c>
      <c r="AU451" s="255" t="s">
        <v>85</v>
      </c>
      <c r="AV451" s="14" t="s">
        <v>175</v>
      </c>
      <c r="AW451" s="14" t="s">
        <v>31</v>
      </c>
      <c r="AX451" s="14" t="s">
        <v>83</v>
      </c>
      <c r="AY451" s="255" t="s">
        <v>169</v>
      </c>
    </row>
    <row r="452" spans="1:65" s="2" customFormat="1" ht="44.25" customHeight="1">
      <c r="A452" s="38"/>
      <c r="B452" s="39"/>
      <c r="C452" s="219" t="s">
        <v>334</v>
      </c>
      <c r="D452" s="219" t="s">
        <v>171</v>
      </c>
      <c r="E452" s="220" t="s">
        <v>820</v>
      </c>
      <c r="F452" s="221" t="s">
        <v>821</v>
      </c>
      <c r="G452" s="222" t="s">
        <v>234</v>
      </c>
      <c r="H452" s="223">
        <v>11.974</v>
      </c>
      <c r="I452" s="224"/>
      <c r="J452" s="225">
        <f>ROUND(I452*H452,2)</f>
        <v>0</v>
      </c>
      <c r="K452" s="226"/>
      <c r="L452" s="44"/>
      <c r="M452" s="227" t="s">
        <v>1</v>
      </c>
      <c r="N452" s="228" t="s">
        <v>40</v>
      </c>
      <c r="O452" s="91"/>
      <c r="P452" s="229">
        <f>O452*H452</f>
        <v>0</v>
      </c>
      <c r="Q452" s="229">
        <v>0</v>
      </c>
      <c r="R452" s="229">
        <f>Q452*H452</f>
        <v>0</v>
      </c>
      <c r="S452" s="229">
        <v>0</v>
      </c>
      <c r="T452" s="230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1" t="s">
        <v>175</v>
      </c>
      <c r="AT452" s="231" t="s">
        <v>171</v>
      </c>
      <c r="AU452" s="231" t="s">
        <v>85</v>
      </c>
      <c r="AY452" s="17" t="s">
        <v>169</v>
      </c>
      <c r="BE452" s="232">
        <f>IF(N452="základní",J452,0)</f>
        <v>0</v>
      </c>
      <c r="BF452" s="232">
        <f>IF(N452="snížená",J452,0)</f>
        <v>0</v>
      </c>
      <c r="BG452" s="232">
        <f>IF(N452="zákl. přenesená",J452,0)</f>
        <v>0</v>
      </c>
      <c r="BH452" s="232">
        <f>IF(N452="sníž. přenesená",J452,0)</f>
        <v>0</v>
      </c>
      <c r="BI452" s="232">
        <f>IF(N452="nulová",J452,0)</f>
        <v>0</v>
      </c>
      <c r="BJ452" s="17" t="s">
        <v>83</v>
      </c>
      <c r="BK452" s="232">
        <f>ROUND(I452*H452,2)</f>
        <v>0</v>
      </c>
      <c r="BL452" s="17" t="s">
        <v>175</v>
      </c>
      <c r="BM452" s="231" t="s">
        <v>822</v>
      </c>
    </row>
    <row r="453" spans="1:51" s="13" customFormat="1" ht="12">
      <c r="A453" s="13"/>
      <c r="B453" s="233"/>
      <c r="C453" s="234"/>
      <c r="D453" s="235" t="s">
        <v>176</v>
      </c>
      <c r="E453" s="236" t="s">
        <v>1</v>
      </c>
      <c r="F453" s="237" t="s">
        <v>823</v>
      </c>
      <c r="G453" s="234"/>
      <c r="H453" s="238">
        <v>11.974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176</v>
      </c>
      <c r="AU453" s="244" t="s">
        <v>85</v>
      </c>
      <c r="AV453" s="13" t="s">
        <v>85</v>
      </c>
      <c r="AW453" s="13" t="s">
        <v>31</v>
      </c>
      <c r="AX453" s="13" t="s">
        <v>75</v>
      </c>
      <c r="AY453" s="244" t="s">
        <v>169</v>
      </c>
    </row>
    <row r="454" spans="1:51" s="14" customFormat="1" ht="12">
      <c r="A454" s="14"/>
      <c r="B454" s="245"/>
      <c r="C454" s="246"/>
      <c r="D454" s="235" t="s">
        <v>176</v>
      </c>
      <c r="E454" s="247" t="s">
        <v>1</v>
      </c>
      <c r="F454" s="248" t="s">
        <v>178</v>
      </c>
      <c r="G454" s="246"/>
      <c r="H454" s="249">
        <v>11.974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176</v>
      </c>
      <c r="AU454" s="255" t="s">
        <v>85</v>
      </c>
      <c r="AV454" s="14" t="s">
        <v>175</v>
      </c>
      <c r="AW454" s="14" t="s">
        <v>31</v>
      </c>
      <c r="AX454" s="14" t="s">
        <v>83</v>
      </c>
      <c r="AY454" s="255" t="s">
        <v>169</v>
      </c>
    </row>
    <row r="455" spans="1:65" s="2" customFormat="1" ht="24.15" customHeight="1">
      <c r="A455" s="38"/>
      <c r="B455" s="39"/>
      <c r="C455" s="269" t="s">
        <v>824</v>
      </c>
      <c r="D455" s="269" t="s">
        <v>811</v>
      </c>
      <c r="E455" s="270" t="s">
        <v>825</v>
      </c>
      <c r="F455" s="271" t="s">
        <v>826</v>
      </c>
      <c r="G455" s="272" t="s">
        <v>234</v>
      </c>
      <c r="H455" s="273">
        <v>12.573</v>
      </c>
      <c r="I455" s="274"/>
      <c r="J455" s="275">
        <f>ROUND(I455*H455,2)</f>
        <v>0</v>
      </c>
      <c r="K455" s="276"/>
      <c r="L455" s="277"/>
      <c r="M455" s="278" t="s">
        <v>1</v>
      </c>
      <c r="N455" s="279" t="s">
        <v>40</v>
      </c>
      <c r="O455" s="91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1" t="s">
        <v>190</v>
      </c>
      <c r="AT455" s="231" t="s">
        <v>811</v>
      </c>
      <c r="AU455" s="231" t="s">
        <v>85</v>
      </c>
      <c r="AY455" s="17" t="s">
        <v>169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7" t="s">
        <v>83</v>
      </c>
      <c r="BK455" s="232">
        <f>ROUND(I455*H455,2)</f>
        <v>0</v>
      </c>
      <c r="BL455" s="17" t="s">
        <v>175</v>
      </c>
      <c r="BM455" s="231" t="s">
        <v>827</v>
      </c>
    </row>
    <row r="456" spans="1:65" s="2" customFormat="1" ht="37.8" customHeight="1">
      <c r="A456" s="38"/>
      <c r="B456" s="39"/>
      <c r="C456" s="219" t="s">
        <v>338</v>
      </c>
      <c r="D456" s="219" t="s">
        <v>171</v>
      </c>
      <c r="E456" s="220" t="s">
        <v>828</v>
      </c>
      <c r="F456" s="221" t="s">
        <v>829</v>
      </c>
      <c r="G456" s="222" t="s">
        <v>234</v>
      </c>
      <c r="H456" s="223">
        <v>351.268</v>
      </c>
      <c r="I456" s="224"/>
      <c r="J456" s="225">
        <f>ROUND(I456*H456,2)</f>
        <v>0</v>
      </c>
      <c r="K456" s="226"/>
      <c r="L456" s="44"/>
      <c r="M456" s="227" t="s">
        <v>1</v>
      </c>
      <c r="N456" s="228" t="s">
        <v>40</v>
      </c>
      <c r="O456" s="91"/>
      <c r="P456" s="229">
        <f>O456*H456</f>
        <v>0</v>
      </c>
      <c r="Q456" s="229">
        <v>0</v>
      </c>
      <c r="R456" s="229">
        <f>Q456*H456</f>
        <v>0</v>
      </c>
      <c r="S456" s="229">
        <v>0</v>
      </c>
      <c r="T456" s="230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1" t="s">
        <v>175</v>
      </c>
      <c r="AT456" s="231" t="s">
        <v>171</v>
      </c>
      <c r="AU456" s="231" t="s">
        <v>85</v>
      </c>
      <c r="AY456" s="17" t="s">
        <v>169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7" t="s">
        <v>83</v>
      </c>
      <c r="BK456" s="232">
        <f>ROUND(I456*H456,2)</f>
        <v>0</v>
      </c>
      <c r="BL456" s="17" t="s">
        <v>175</v>
      </c>
      <c r="BM456" s="231" t="s">
        <v>830</v>
      </c>
    </row>
    <row r="457" spans="1:65" s="2" customFormat="1" ht="24.15" customHeight="1">
      <c r="A457" s="38"/>
      <c r="B457" s="39"/>
      <c r="C457" s="219" t="s">
        <v>831</v>
      </c>
      <c r="D457" s="219" t="s">
        <v>171</v>
      </c>
      <c r="E457" s="220" t="s">
        <v>832</v>
      </c>
      <c r="F457" s="221" t="s">
        <v>833</v>
      </c>
      <c r="G457" s="222" t="s">
        <v>199</v>
      </c>
      <c r="H457" s="223">
        <v>84.95</v>
      </c>
      <c r="I457" s="224"/>
      <c r="J457" s="225">
        <f>ROUND(I457*H457,2)</f>
        <v>0</v>
      </c>
      <c r="K457" s="226"/>
      <c r="L457" s="44"/>
      <c r="M457" s="227" t="s">
        <v>1</v>
      </c>
      <c r="N457" s="228" t="s">
        <v>40</v>
      </c>
      <c r="O457" s="91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1" t="s">
        <v>175</v>
      </c>
      <c r="AT457" s="231" t="s">
        <v>171</v>
      </c>
      <c r="AU457" s="231" t="s">
        <v>85</v>
      </c>
      <c r="AY457" s="17" t="s">
        <v>169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7" t="s">
        <v>83</v>
      </c>
      <c r="BK457" s="232">
        <f>ROUND(I457*H457,2)</f>
        <v>0</v>
      </c>
      <c r="BL457" s="17" t="s">
        <v>175</v>
      </c>
      <c r="BM457" s="231" t="s">
        <v>834</v>
      </c>
    </row>
    <row r="458" spans="1:51" s="13" customFormat="1" ht="12">
      <c r="A458" s="13"/>
      <c r="B458" s="233"/>
      <c r="C458" s="234"/>
      <c r="D458" s="235" t="s">
        <v>176</v>
      </c>
      <c r="E458" s="236" t="s">
        <v>1</v>
      </c>
      <c r="F458" s="237" t="s">
        <v>835</v>
      </c>
      <c r="G458" s="234"/>
      <c r="H458" s="238">
        <v>84.95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176</v>
      </c>
      <c r="AU458" s="244" t="s">
        <v>85</v>
      </c>
      <c r="AV458" s="13" t="s">
        <v>85</v>
      </c>
      <c r="AW458" s="13" t="s">
        <v>31</v>
      </c>
      <c r="AX458" s="13" t="s">
        <v>75</v>
      </c>
      <c r="AY458" s="244" t="s">
        <v>169</v>
      </c>
    </row>
    <row r="459" spans="1:51" s="14" customFormat="1" ht="12">
      <c r="A459" s="14"/>
      <c r="B459" s="245"/>
      <c r="C459" s="246"/>
      <c r="D459" s="235" t="s">
        <v>176</v>
      </c>
      <c r="E459" s="247" t="s">
        <v>1</v>
      </c>
      <c r="F459" s="248" t="s">
        <v>178</v>
      </c>
      <c r="G459" s="246"/>
      <c r="H459" s="249">
        <v>84.95</v>
      </c>
      <c r="I459" s="250"/>
      <c r="J459" s="246"/>
      <c r="K459" s="246"/>
      <c r="L459" s="251"/>
      <c r="M459" s="252"/>
      <c r="N459" s="253"/>
      <c r="O459" s="253"/>
      <c r="P459" s="253"/>
      <c r="Q459" s="253"/>
      <c r="R459" s="253"/>
      <c r="S459" s="253"/>
      <c r="T459" s="25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5" t="s">
        <v>176</v>
      </c>
      <c r="AU459" s="255" t="s">
        <v>85</v>
      </c>
      <c r="AV459" s="14" t="s">
        <v>175</v>
      </c>
      <c r="AW459" s="14" t="s">
        <v>31</v>
      </c>
      <c r="AX459" s="14" t="s">
        <v>83</v>
      </c>
      <c r="AY459" s="255" t="s">
        <v>169</v>
      </c>
    </row>
    <row r="460" spans="1:65" s="2" customFormat="1" ht="24.15" customHeight="1">
      <c r="A460" s="38"/>
      <c r="B460" s="39"/>
      <c r="C460" s="269" t="s">
        <v>343</v>
      </c>
      <c r="D460" s="269" t="s">
        <v>811</v>
      </c>
      <c r="E460" s="270" t="s">
        <v>836</v>
      </c>
      <c r="F460" s="271" t="s">
        <v>837</v>
      </c>
      <c r="G460" s="272" t="s">
        <v>199</v>
      </c>
      <c r="H460" s="273">
        <v>89.198</v>
      </c>
      <c r="I460" s="274"/>
      <c r="J460" s="275">
        <f>ROUND(I460*H460,2)</f>
        <v>0</v>
      </c>
      <c r="K460" s="276"/>
      <c r="L460" s="277"/>
      <c r="M460" s="278" t="s">
        <v>1</v>
      </c>
      <c r="N460" s="279" t="s">
        <v>40</v>
      </c>
      <c r="O460" s="91"/>
      <c r="P460" s="229">
        <f>O460*H460</f>
        <v>0</v>
      </c>
      <c r="Q460" s="229">
        <v>0</v>
      </c>
      <c r="R460" s="229">
        <f>Q460*H460</f>
        <v>0</v>
      </c>
      <c r="S460" s="229">
        <v>0</v>
      </c>
      <c r="T460" s="230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31" t="s">
        <v>190</v>
      </c>
      <c r="AT460" s="231" t="s">
        <v>811</v>
      </c>
      <c r="AU460" s="231" t="s">
        <v>85</v>
      </c>
      <c r="AY460" s="17" t="s">
        <v>169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17" t="s">
        <v>83</v>
      </c>
      <c r="BK460" s="232">
        <f>ROUND(I460*H460,2)</f>
        <v>0</v>
      </c>
      <c r="BL460" s="17" t="s">
        <v>175</v>
      </c>
      <c r="BM460" s="231" t="s">
        <v>838</v>
      </c>
    </row>
    <row r="461" spans="1:65" s="2" customFormat="1" ht="16.5" customHeight="1">
      <c r="A461" s="38"/>
      <c r="B461" s="39"/>
      <c r="C461" s="219" t="s">
        <v>839</v>
      </c>
      <c r="D461" s="219" t="s">
        <v>171</v>
      </c>
      <c r="E461" s="220" t="s">
        <v>840</v>
      </c>
      <c r="F461" s="221" t="s">
        <v>841</v>
      </c>
      <c r="G461" s="222" t="s">
        <v>199</v>
      </c>
      <c r="H461" s="223">
        <v>28.945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40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175</v>
      </c>
      <c r="AT461" s="231" t="s">
        <v>171</v>
      </c>
      <c r="AU461" s="231" t="s">
        <v>85</v>
      </c>
      <c r="AY461" s="17" t="s">
        <v>169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83</v>
      </c>
      <c r="BK461" s="232">
        <f>ROUND(I461*H461,2)</f>
        <v>0</v>
      </c>
      <c r="BL461" s="17" t="s">
        <v>175</v>
      </c>
      <c r="BM461" s="231" t="s">
        <v>842</v>
      </c>
    </row>
    <row r="462" spans="1:51" s="13" customFormat="1" ht="12">
      <c r="A462" s="13"/>
      <c r="B462" s="233"/>
      <c r="C462" s="234"/>
      <c r="D462" s="235" t="s">
        <v>176</v>
      </c>
      <c r="E462" s="236" t="s">
        <v>1</v>
      </c>
      <c r="F462" s="237" t="s">
        <v>843</v>
      </c>
      <c r="G462" s="234"/>
      <c r="H462" s="238">
        <v>24.81</v>
      </c>
      <c r="I462" s="239"/>
      <c r="J462" s="234"/>
      <c r="K462" s="234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176</v>
      </c>
      <c r="AU462" s="244" t="s">
        <v>85</v>
      </c>
      <c r="AV462" s="13" t="s">
        <v>85</v>
      </c>
      <c r="AW462" s="13" t="s">
        <v>31</v>
      </c>
      <c r="AX462" s="13" t="s">
        <v>75</v>
      </c>
      <c r="AY462" s="244" t="s">
        <v>169</v>
      </c>
    </row>
    <row r="463" spans="1:51" s="13" customFormat="1" ht="12">
      <c r="A463" s="13"/>
      <c r="B463" s="233"/>
      <c r="C463" s="234"/>
      <c r="D463" s="235" t="s">
        <v>176</v>
      </c>
      <c r="E463" s="236" t="s">
        <v>1</v>
      </c>
      <c r="F463" s="237" t="s">
        <v>844</v>
      </c>
      <c r="G463" s="234"/>
      <c r="H463" s="238">
        <v>4.135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176</v>
      </c>
      <c r="AU463" s="244" t="s">
        <v>85</v>
      </c>
      <c r="AV463" s="13" t="s">
        <v>85</v>
      </c>
      <c r="AW463" s="13" t="s">
        <v>31</v>
      </c>
      <c r="AX463" s="13" t="s">
        <v>75</v>
      </c>
      <c r="AY463" s="244" t="s">
        <v>169</v>
      </c>
    </row>
    <row r="464" spans="1:51" s="14" customFormat="1" ht="12">
      <c r="A464" s="14"/>
      <c r="B464" s="245"/>
      <c r="C464" s="246"/>
      <c r="D464" s="235" t="s">
        <v>176</v>
      </c>
      <c r="E464" s="247" t="s">
        <v>1</v>
      </c>
      <c r="F464" s="248" t="s">
        <v>178</v>
      </c>
      <c r="G464" s="246"/>
      <c r="H464" s="249">
        <v>28.945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176</v>
      </c>
      <c r="AU464" s="255" t="s">
        <v>85</v>
      </c>
      <c r="AV464" s="14" t="s">
        <v>175</v>
      </c>
      <c r="AW464" s="14" t="s">
        <v>31</v>
      </c>
      <c r="AX464" s="14" t="s">
        <v>83</v>
      </c>
      <c r="AY464" s="255" t="s">
        <v>169</v>
      </c>
    </row>
    <row r="465" spans="1:65" s="2" customFormat="1" ht="24.15" customHeight="1">
      <c r="A465" s="38"/>
      <c r="B465" s="39"/>
      <c r="C465" s="269" t="s">
        <v>347</v>
      </c>
      <c r="D465" s="269" t="s">
        <v>811</v>
      </c>
      <c r="E465" s="270" t="s">
        <v>845</v>
      </c>
      <c r="F465" s="271" t="s">
        <v>846</v>
      </c>
      <c r="G465" s="272" t="s">
        <v>199</v>
      </c>
      <c r="H465" s="273">
        <v>26.051</v>
      </c>
      <c r="I465" s="274"/>
      <c r="J465" s="275">
        <f>ROUND(I465*H465,2)</f>
        <v>0</v>
      </c>
      <c r="K465" s="276"/>
      <c r="L465" s="277"/>
      <c r="M465" s="278" t="s">
        <v>1</v>
      </c>
      <c r="N465" s="279" t="s">
        <v>40</v>
      </c>
      <c r="O465" s="91"/>
      <c r="P465" s="229">
        <f>O465*H465</f>
        <v>0</v>
      </c>
      <c r="Q465" s="229">
        <v>0</v>
      </c>
      <c r="R465" s="229">
        <f>Q465*H465</f>
        <v>0</v>
      </c>
      <c r="S465" s="229">
        <v>0</v>
      </c>
      <c r="T465" s="230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1" t="s">
        <v>190</v>
      </c>
      <c r="AT465" s="231" t="s">
        <v>811</v>
      </c>
      <c r="AU465" s="231" t="s">
        <v>85</v>
      </c>
      <c r="AY465" s="17" t="s">
        <v>169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17" t="s">
        <v>83</v>
      </c>
      <c r="BK465" s="232">
        <f>ROUND(I465*H465,2)</f>
        <v>0</v>
      </c>
      <c r="BL465" s="17" t="s">
        <v>175</v>
      </c>
      <c r="BM465" s="231" t="s">
        <v>847</v>
      </c>
    </row>
    <row r="466" spans="1:65" s="2" customFormat="1" ht="24.15" customHeight="1">
      <c r="A466" s="38"/>
      <c r="B466" s="39"/>
      <c r="C466" s="269" t="s">
        <v>848</v>
      </c>
      <c r="D466" s="269" t="s">
        <v>811</v>
      </c>
      <c r="E466" s="270" t="s">
        <v>849</v>
      </c>
      <c r="F466" s="271" t="s">
        <v>850</v>
      </c>
      <c r="G466" s="272" t="s">
        <v>199</v>
      </c>
      <c r="H466" s="273">
        <v>4.342</v>
      </c>
      <c r="I466" s="274"/>
      <c r="J466" s="275">
        <f>ROUND(I466*H466,2)</f>
        <v>0</v>
      </c>
      <c r="K466" s="276"/>
      <c r="L466" s="277"/>
      <c r="M466" s="278" t="s">
        <v>1</v>
      </c>
      <c r="N466" s="279" t="s">
        <v>40</v>
      </c>
      <c r="O466" s="91"/>
      <c r="P466" s="229">
        <f>O466*H466</f>
        <v>0</v>
      </c>
      <c r="Q466" s="229">
        <v>0</v>
      </c>
      <c r="R466" s="229">
        <f>Q466*H466</f>
        <v>0</v>
      </c>
      <c r="S466" s="229">
        <v>0</v>
      </c>
      <c r="T466" s="23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1" t="s">
        <v>190</v>
      </c>
      <c r="AT466" s="231" t="s">
        <v>811</v>
      </c>
      <c r="AU466" s="231" t="s">
        <v>85</v>
      </c>
      <c r="AY466" s="17" t="s">
        <v>169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7" t="s">
        <v>83</v>
      </c>
      <c r="BK466" s="232">
        <f>ROUND(I466*H466,2)</f>
        <v>0</v>
      </c>
      <c r="BL466" s="17" t="s">
        <v>175</v>
      </c>
      <c r="BM466" s="231" t="s">
        <v>851</v>
      </c>
    </row>
    <row r="467" spans="1:65" s="2" customFormat="1" ht="24.15" customHeight="1">
      <c r="A467" s="38"/>
      <c r="B467" s="39"/>
      <c r="C467" s="219" t="s">
        <v>356</v>
      </c>
      <c r="D467" s="219" t="s">
        <v>171</v>
      </c>
      <c r="E467" s="220" t="s">
        <v>852</v>
      </c>
      <c r="F467" s="221" t="s">
        <v>853</v>
      </c>
      <c r="G467" s="222" t="s">
        <v>234</v>
      </c>
      <c r="H467" s="223">
        <v>16.251</v>
      </c>
      <c r="I467" s="224"/>
      <c r="J467" s="225">
        <f>ROUND(I467*H467,2)</f>
        <v>0</v>
      </c>
      <c r="K467" s="226"/>
      <c r="L467" s="44"/>
      <c r="M467" s="227" t="s">
        <v>1</v>
      </c>
      <c r="N467" s="228" t="s">
        <v>40</v>
      </c>
      <c r="O467" s="91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1" t="s">
        <v>175</v>
      </c>
      <c r="AT467" s="231" t="s">
        <v>171</v>
      </c>
      <c r="AU467" s="231" t="s">
        <v>85</v>
      </c>
      <c r="AY467" s="17" t="s">
        <v>169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7" t="s">
        <v>83</v>
      </c>
      <c r="BK467" s="232">
        <f>ROUND(I467*H467,2)</f>
        <v>0</v>
      </c>
      <c r="BL467" s="17" t="s">
        <v>175</v>
      </c>
      <c r="BM467" s="231" t="s">
        <v>854</v>
      </c>
    </row>
    <row r="468" spans="1:51" s="13" customFormat="1" ht="12">
      <c r="A468" s="13"/>
      <c r="B468" s="233"/>
      <c r="C468" s="234"/>
      <c r="D468" s="235" t="s">
        <v>176</v>
      </c>
      <c r="E468" s="236" t="s">
        <v>1</v>
      </c>
      <c r="F468" s="237" t="s">
        <v>797</v>
      </c>
      <c r="G468" s="234"/>
      <c r="H468" s="238">
        <v>16.251</v>
      </c>
      <c r="I468" s="239"/>
      <c r="J468" s="234"/>
      <c r="K468" s="234"/>
      <c r="L468" s="240"/>
      <c r="M468" s="241"/>
      <c r="N468" s="242"/>
      <c r="O468" s="242"/>
      <c r="P468" s="242"/>
      <c r="Q468" s="242"/>
      <c r="R468" s="242"/>
      <c r="S468" s="242"/>
      <c r="T468" s="24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4" t="s">
        <v>176</v>
      </c>
      <c r="AU468" s="244" t="s">
        <v>85</v>
      </c>
      <c r="AV468" s="13" t="s">
        <v>85</v>
      </c>
      <c r="AW468" s="13" t="s">
        <v>31</v>
      </c>
      <c r="AX468" s="13" t="s">
        <v>75</v>
      </c>
      <c r="AY468" s="244" t="s">
        <v>169</v>
      </c>
    </row>
    <row r="469" spans="1:51" s="14" customFormat="1" ht="12">
      <c r="A469" s="14"/>
      <c r="B469" s="245"/>
      <c r="C469" s="246"/>
      <c r="D469" s="235" t="s">
        <v>176</v>
      </c>
      <c r="E469" s="247" t="s">
        <v>1</v>
      </c>
      <c r="F469" s="248" t="s">
        <v>178</v>
      </c>
      <c r="G469" s="246"/>
      <c r="H469" s="249">
        <v>16.251</v>
      </c>
      <c r="I469" s="250"/>
      <c r="J469" s="246"/>
      <c r="K469" s="246"/>
      <c r="L469" s="251"/>
      <c r="M469" s="252"/>
      <c r="N469" s="253"/>
      <c r="O469" s="253"/>
      <c r="P469" s="253"/>
      <c r="Q469" s="253"/>
      <c r="R469" s="253"/>
      <c r="S469" s="253"/>
      <c r="T469" s="25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5" t="s">
        <v>176</v>
      </c>
      <c r="AU469" s="255" t="s">
        <v>85</v>
      </c>
      <c r="AV469" s="14" t="s">
        <v>175</v>
      </c>
      <c r="AW469" s="14" t="s">
        <v>31</v>
      </c>
      <c r="AX469" s="14" t="s">
        <v>83</v>
      </c>
      <c r="AY469" s="255" t="s">
        <v>169</v>
      </c>
    </row>
    <row r="470" spans="1:65" s="2" customFormat="1" ht="24.15" customHeight="1">
      <c r="A470" s="38"/>
      <c r="B470" s="39"/>
      <c r="C470" s="219" t="s">
        <v>855</v>
      </c>
      <c r="D470" s="219" t="s">
        <v>171</v>
      </c>
      <c r="E470" s="220" t="s">
        <v>856</v>
      </c>
      <c r="F470" s="221" t="s">
        <v>857</v>
      </c>
      <c r="G470" s="222" t="s">
        <v>234</v>
      </c>
      <c r="H470" s="223">
        <v>17.158</v>
      </c>
      <c r="I470" s="224"/>
      <c r="J470" s="225">
        <f>ROUND(I470*H470,2)</f>
        <v>0</v>
      </c>
      <c r="K470" s="226"/>
      <c r="L470" s="44"/>
      <c r="M470" s="227" t="s">
        <v>1</v>
      </c>
      <c r="N470" s="228" t="s">
        <v>40</v>
      </c>
      <c r="O470" s="91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1" t="s">
        <v>175</v>
      </c>
      <c r="AT470" s="231" t="s">
        <v>171</v>
      </c>
      <c r="AU470" s="231" t="s">
        <v>85</v>
      </c>
      <c r="AY470" s="17" t="s">
        <v>169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7" t="s">
        <v>83</v>
      </c>
      <c r="BK470" s="232">
        <f>ROUND(I470*H470,2)</f>
        <v>0</v>
      </c>
      <c r="BL470" s="17" t="s">
        <v>175</v>
      </c>
      <c r="BM470" s="231" t="s">
        <v>110</v>
      </c>
    </row>
    <row r="471" spans="1:51" s="13" customFormat="1" ht="12">
      <c r="A471" s="13"/>
      <c r="B471" s="233"/>
      <c r="C471" s="234"/>
      <c r="D471" s="235" t="s">
        <v>176</v>
      </c>
      <c r="E471" s="236" t="s">
        <v>1</v>
      </c>
      <c r="F471" s="237" t="s">
        <v>801</v>
      </c>
      <c r="G471" s="234"/>
      <c r="H471" s="238">
        <v>17.158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176</v>
      </c>
      <c r="AU471" s="244" t="s">
        <v>85</v>
      </c>
      <c r="AV471" s="13" t="s">
        <v>85</v>
      </c>
      <c r="AW471" s="13" t="s">
        <v>31</v>
      </c>
      <c r="AX471" s="13" t="s">
        <v>75</v>
      </c>
      <c r="AY471" s="244" t="s">
        <v>169</v>
      </c>
    </row>
    <row r="472" spans="1:51" s="14" customFormat="1" ht="12">
      <c r="A472" s="14"/>
      <c r="B472" s="245"/>
      <c r="C472" s="246"/>
      <c r="D472" s="235" t="s">
        <v>176</v>
      </c>
      <c r="E472" s="247" t="s">
        <v>1</v>
      </c>
      <c r="F472" s="248" t="s">
        <v>178</v>
      </c>
      <c r="G472" s="246"/>
      <c r="H472" s="249">
        <v>17.158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176</v>
      </c>
      <c r="AU472" s="255" t="s">
        <v>85</v>
      </c>
      <c r="AV472" s="14" t="s">
        <v>175</v>
      </c>
      <c r="AW472" s="14" t="s">
        <v>31</v>
      </c>
      <c r="AX472" s="14" t="s">
        <v>83</v>
      </c>
      <c r="AY472" s="255" t="s">
        <v>169</v>
      </c>
    </row>
    <row r="473" spans="1:65" s="2" customFormat="1" ht="24.15" customHeight="1">
      <c r="A473" s="38"/>
      <c r="B473" s="39"/>
      <c r="C473" s="219" t="s">
        <v>640</v>
      </c>
      <c r="D473" s="219" t="s">
        <v>171</v>
      </c>
      <c r="E473" s="220" t="s">
        <v>858</v>
      </c>
      <c r="F473" s="221" t="s">
        <v>859</v>
      </c>
      <c r="G473" s="222" t="s">
        <v>234</v>
      </c>
      <c r="H473" s="223">
        <v>337.584</v>
      </c>
      <c r="I473" s="224"/>
      <c r="J473" s="225">
        <f>ROUND(I473*H473,2)</f>
        <v>0</v>
      </c>
      <c r="K473" s="226"/>
      <c r="L473" s="44"/>
      <c r="M473" s="227" t="s">
        <v>1</v>
      </c>
      <c r="N473" s="228" t="s">
        <v>40</v>
      </c>
      <c r="O473" s="91"/>
      <c r="P473" s="229">
        <f>O473*H473</f>
        <v>0</v>
      </c>
      <c r="Q473" s="229">
        <v>0</v>
      </c>
      <c r="R473" s="229">
        <f>Q473*H473</f>
        <v>0</v>
      </c>
      <c r="S473" s="229">
        <v>0</v>
      </c>
      <c r="T473" s="230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1" t="s">
        <v>175</v>
      </c>
      <c r="AT473" s="231" t="s">
        <v>171</v>
      </c>
      <c r="AU473" s="231" t="s">
        <v>85</v>
      </c>
      <c r="AY473" s="17" t="s">
        <v>169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7" t="s">
        <v>83</v>
      </c>
      <c r="BK473" s="232">
        <f>ROUND(I473*H473,2)</f>
        <v>0</v>
      </c>
      <c r="BL473" s="17" t="s">
        <v>175</v>
      </c>
      <c r="BM473" s="231" t="s">
        <v>860</v>
      </c>
    </row>
    <row r="474" spans="1:51" s="13" customFormat="1" ht="12">
      <c r="A474" s="13"/>
      <c r="B474" s="233"/>
      <c r="C474" s="234"/>
      <c r="D474" s="235" t="s">
        <v>176</v>
      </c>
      <c r="E474" s="236" t="s">
        <v>1</v>
      </c>
      <c r="F474" s="237" t="s">
        <v>805</v>
      </c>
      <c r="G474" s="234"/>
      <c r="H474" s="238">
        <v>337.584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4" t="s">
        <v>176</v>
      </c>
      <c r="AU474" s="244" t="s">
        <v>85</v>
      </c>
      <c r="AV474" s="13" t="s">
        <v>85</v>
      </c>
      <c r="AW474" s="13" t="s">
        <v>31</v>
      </c>
      <c r="AX474" s="13" t="s">
        <v>75</v>
      </c>
      <c r="AY474" s="244" t="s">
        <v>169</v>
      </c>
    </row>
    <row r="475" spans="1:51" s="14" customFormat="1" ht="12">
      <c r="A475" s="14"/>
      <c r="B475" s="245"/>
      <c r="C475" s="246"/>
      <c r="D475" s="235" t="s">
        <v>176</v>
      </c>
      <c r="E475" s="247" t="s">
        <v>1</v>
      </c>
      <c r="F475" s="248" t="s">
        <v>178</v>
      </c>
      <c r="G475" s="246"/>
      <c r="H475" s="249">
        <v>337.584</v>
      </c>
      <c r="I475" s="250"/>
      <c r="J475" s="246"/>
      <c r="K475" s="246"/>
      <c r="L475" s="251"/>
      <c r="M475" s="252"/>
      <c r="N475" s="253"/>
      <c r="O475" s="253"/>
      <c r="P475" s="253"/>
      <c r="Q475" s="253"/>
      <c r="R475" s="253"/>
      <c r="S475" s="253"/>
      <c r="T475" s="25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5" t="s">
        <v>176</v>
      </c>
      <c r="AU475" s="255" t="s">
        <v>85</v>
      </c>
      <c r="AV475" s="14" t="s">
        <v>175</v>
      </c>
      <c r="AW475" s="14" t="s">
        <v>31</v>
      </c>
      <c r="AX475" s="14" t="s">
        <v>83</v>
      </c>
      <c r="AY475" s="255" t="s">
        <v>169</v>
      </c>
    </row>
    <row r="476" spans="1:63" s="12" customFormat="1" ht="22.8" customHeight="1">
      <c r="A476" s="12"/>
      <c r="B476" s="203"/>
      <c r="C476" s="204"/>
      <c r="D476" s="205" t="s">
        <v>74</v>
      </c>
      <c r="E476" s="217" t="s">
        <v>806</v>
      </c>
      <c r="F476" s="217" t="s">
        <v>861</v>
      </c>
      <c r="G476" s="204"/>
      <c r="H476" s="204"/>
      <c r="I476" s="207"/>
      <c r="J476" s="218">
        <f>BK476</f>
        <v>0</v>
      </c>
      <c r="K476" s="204"/>
      <c r="L476" s="209"/>
      <c r="M476" s="210"/>
      <c r="N476" s="211"/>
      <c r="O476" s="211"/>
      <c r="P476" s="212">
        <f>SUM(P477:P542)</f>
        <v>0</v>
      </c>
      <c r="Q476" s="211"/>
      <c r="R476" s="212">
        <f>SUM(R477:R542)</f>
        <v>0</v>
      </c>
      <c r="S476" s="211"/>
      <c r="T476" s="213">
        <f>SUM(T477:T542)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14" t="s">
        <v>83</v>
      </c>
      <c r="AT476" s="215" t="s">
        <v>74</v>
      </c>
      <c r="AU476" s="215" t="s">
        <v>83</v>
      </c>
      <c r="AY476" s="214" t="s">
        <v>169</v>
      </c>
      <c r="BK476" s="216">
        <f>SUM(BK477:BK542)</f>
        <v>0</v>
      </c>
    </row>
    <row r="477" spans="1:65" s="2" customFormat="1" ht="33" customHeight="1">
      <c r="A477" s="38"/>
      <c r="B477" s="39"/>
      <c r="C477" s="219" t="s">
        <v>862</v>
      </c>
      <c r="D477" s="219" t="s">
        <v>171</v>
      </c>
      <c r="E477" s="220" t="s">
        <v>863</v>
      </c>
      <c r="F477" s="221" t="s">
        <v>864</v>
      </c>
      <c r="G477" s="222" t="s">
        <v>174</v>
      </c>
      <c r="H477" s="223">
        <v>0.76</v>
      </c>
      <c r="I477" s="224"/>
      <c r="J477" s="225">
        <f>ROUND(I477*H477,2)</f>
        <v>0</v>
      </c>
      <c r="K477" s="226"/>
      <c r="L477" s="44"/>
      <c r="M477" s="227" t="s">
        <v>1</v>
      </c>
      <c r="N477" s="228" t="s">
        <v>40</v>
      </c>
      <c r="O477" s="91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31" t="s">
        <v>175</v>
      </c>
      <c r="AT477" s="231" t="s">
        <v>171</v>
      </c>
      <c r="AU477" s="231" t="s">
        <v>85</v>
      </c>
      <c r="AY477" s="17" t="s">
        <v>169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7" t="s">
        <v>83</v>
      </c>
      <c r="BK477" s="232">
        <f>ROUND(I477*H477,2)</f>
        <v>0</v>
      </c>
      <c r="BL477" s="17" t="s">
        <v>175</v>
      </c>
      <c r="BM477" s="231" t="s">
        <v>865</v>
      </c>
    </row>
    <row r="478" spans="1:51" s="13" customFormat="1" ht="12">
      <c r="A478" s="13"/>
      <c r="B478" s="233"/>
      <c r="C478" s="234"/>
      <c r="D478" s="235" t="s">
        <v>176</v>
      </c>
      <c r="E478" s="236" t="s">
        <v>1</v>
      </c>
      <c r="F478" s="237" t="s">
        <v>866</v>
      </c>
      <c r="G478" s="234"/>
      <c r="H478" s="238">
        <v>0.76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176</v>
      </c>
      <c r="AU478" s="244" t="s">
        <v>85</v>
      </c>
      <c r="AV478" s="13" t="s">
        <v>85</v>
      </c>
      <c r="AW478" s="13" t="s">
        <v>31</v>
      </c>
      <c r="AX478" s="13" t="s">
        <v>75</v>
      </c>
      <c r="AY478" s="244" t="s">
        <v>169</v>
      </c>
    </row>
    <row r="479" spans="1:51" s="14" customFormat="1" ht="12">
      <c r="A479" s="14"/>
      <c r="B479" s="245"/>
      <c r="C479" s="246"/>
      <c r="D479" s="235" t="s">
        <v>176</v>
      </c>
      <c r="E479" s="247" t="s">
        <v>1</v>
      </c>
      <c r="F479" s="248" t="s">
        <v>178</v>
      </c>
      <c r="G479" s="246"/>
      <c r="H479" s="249">
        <v>0.76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5" t="s">
        <v>176</v>
      </c>
      <c r="AU479" s="255" t="s">
        <v>85</v>
      </c>
      <c r="AV479" s="14" t="s">
        <v>175</v>
      </c>
      <c r="AW479" s="14" t="s">
        <v>31</v>
      </c>
      <c r="AX479" s="14" t="s">
        <v>83</v>
      </c>
      <c r="AY479" s="255" t="s">
        <v>169</v>
      </c>
    </row>
    <row r="480" spans="1:65" s="2" customFormat="1" ht="33" customHeight="1">
      <c r="A480" s="38"/>
      <c r="B480" s="39"/>
      <c r="C480" s="219" t="s">
        <v>645</v>
      </c>
      <c r="D480" s="219" t="s">
        <v>171</v>
      </c>
      <c r="E480" s="220" t="s">
        <v>867</v>
      </c>
      <c r="F480" s="221" t="s">
        <v>868</v>
      </c>
      <c r="G480" s="222" t="s">
        <v>174</v>
      </c>
      <c r="H480" s="223">
        <v>47.437</v>
      </c>
      <c r="I480" s="224"/>
      <c r="J480" s="225">
        <f>ROUND(I480*H480,2)</f>
        <v>0</v>
      </c>
      <c r="K480" s="226"/>
      <c r="L480" s="44"/>
      <c r="M480" s="227" t="s">
        <v>1</v>
      </c>
      <c r="N480" s="228" t="s">
        <v>40</v>
      </c>
      <c r="O480" s="91"/>
      <c r="P480" s="229">
        <f>O480*H480</f>
        <v>0</v>
      </c>
      <c r="Q480" s="229">
        <v>0</v>
      </c>
      <c r="R480" s="229">
        <f>Q480*H480</f>
        <v>0</v>
      </c>
      <c r="S480" s="229">
        <v>0</v>
      </c>
      <c r="T480" s="230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31" t="s">
        <v>175</v>
      </c>
      <c r="AT480" s="231" t="s">
        <v>171</v>
      </c>
      <c r="AU480" s="231" t="s">
        <v>85</v>
      </c>
      <c r="AY480" s="17" t="s">
        <v>169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17" t="s">
        <v>83</v>
      </c>
      <c r="BK480" s="232">
        <f>ROUND(I480*H480,2)</f>
        <v>0</v>
      </c>
      <c r="BL480" s="17" t="s">
        <v>175</v>
      </c>
      <c r="BM480" s="231" t="s">
        <v>869</v>
      </c>
    </row>
    <row r="481" spans="1:51" s="13" customFormat="1" ht="12">
      <c r="A481" s="13"/>
      <c r="B481" s="233"/>
      <c r="C481" s="234"/>
      <c r="D481" s="235" t="s">
        <v>176</v>
      </c>
      <c r="E481" s="236" t="s">
        <v>1</v>
      </c>
      <c r="F481" s="237" t="s">
        <v>870</v>
      </c>
      <c r="G481" s="234"/>
      <c r="H481" s="238">
        <v>47.437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4" t="s">
        <v>176</v>
      </c>
      <c r="AU481" s="244" t="s">
        <v>85</v>
      </c>
      <c r="AV481" s="13" t="s">
        <v>85</v>
      </c>
      <c r="AW481" s="13" t="s">
        <v>31</v>
      </c>
      <c r="AX481" s="13" t="s">
        <v>75</v>
      </c>
      <c r="AY481" s="244" t="s">
        <v>169</v>
      </c>
    </row>
    <row r="482" spans="1:51" s="14" customFormat="1" ht="12">
      <c r="A482" s="14"/>
      <c r="B482" s="245"/>
      <c r="C482" s="246"/>
      <c r="D482" s="235" t="s">
        <v>176</v>
      </c>
      <c r="E482" s="247" t="s">
        <v>1</v>
      </c>
      <c r="F482" s="248" t="s">
        <v>178</v>
      </c>
      <c r="G482" s="246"/>
      <c r="H482" s="249">
        <v>47.437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5" t="s">
        <v>176</v>
      </c>
      <c r="AU482" s="255" t="s">
        <v>85</v>
      </c>
      <c r="AV482" s="14" t="s">
        <v>175</v>
      </c>
      <c r="AW482" s="14" t="s">
        <v>31</v>
      </c>
      <c r="AX482" s="14" t="s">
        <v>83</v>
      </c>
      <c r="AY482" s="255" t="s">
        <v>169</v>
      </c>
    </row>
    <row r="483" spans="1:65" s="2" customFormat="1" ht="24.15" customHeight="1">
      <c r="A483" s="38"/>
      <c r="B483" s="39"/>
      <c r="C483" s="219" t="s">
        <v>871</v>
      </c>
      <c r="D483" s="219" t="s">
        <v>171</v>
      </c>
      <c r="E483" s="220" t="s">
        <v>872</v>
      </c>
      <c r="F483" s="221" t="s">
        <v>873</v>
      </c>
      <c r="G483" s="222" t="s">
        <v>174</v>
      </c>
      <c r="H483" s="223">
        <v>0.76</v>
      </c>
      <c r="I483" s="224"/>
      <c r="J483" s="225">
        <f>ROUND(I483*H483,2)</f>
        <v>0</v>
      </c>
      <c r="K483" s="226"/>
      <c r="L483" s="44"/>
      <c r="M483" s="227" t="s">
        <v>1</v>
      </c>
      <c r="N483" s="228" t="s">
        <v>40</v>
      </c>
      <c r="O483" s="91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31" t="s">
        <v>175</v>
      </c>
      <c r="AT483" s="231" t="s">
        <v>171</v>
      </c>
      <c r="AU483" s="231" t="s">
        <v>85</v>
      </c>
      <c r="AY483" s="17" t="s">
        <v>169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7" t="s">
        <v>83</v>
      </c>
      <c r="BK483" s="232">
        <f>ROUND(I483*H483,2)</f>
        <v>0</v>
      </c>
      <c r="BL483" s="17" t="s">
        <v>175</v>
      </c>
      <c r="BM483" s="231" t="s">
        <v>874</v>
      </c>
    </row>
    <row r="484" spans="1:65" s="2" customFormat="1" ht="33" customHeight="1">
      <c r="A484" s="38"/>
      <c r="B484" s="39"/>
      <c r="C484" s="219" t="s">
        <v>655</v>
      </c>
      <c r="D484" s="219" t="s">
        <v>171</v>
      </c>
      <c r="E484" s="220" t="s">
        <v>875</v>
      </c>
      <c r="F484" s="221" t="s">
        <v>876</v>
      </c>
      <c r="G484" s="222" t="s">
        <v>174</v>
      </c>
      <c r="H484" s="223">
        <v>47.437</v>
      </c>
      <c r="I484" s="224"/>
      <c r="J484" s="225">
        <f>ROUND(I484*H484,2)</f>
        <v>0</v>
      </c>
      <c r="K484" s="226"/>
      <c r="L484" s="44"/>
      <c r="M484" s="227" t="s">
        <v>1</v>
      </c>
      <c r="N484" s="228" t="s">
        <v>40</v>
      </c>
      <c r="O484" s="91"/>
      <c r="P484" s="229">
        <f>O484*H484</f>
        <v>0</v>
      </c>
      <c r="Q484" s="229">
        <v>0</v>
      </c>
      <c r="R484" s="229">
        <f>Q484*H484</f>
        <v>0</v>
      </c>
      <c r="S484" s="229">
        <v>0</v>
      </c>
      <c r="T484" s="230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1" t="s">
        <v>175</v>
      </c>
      <c r="AT484" s="231" t="s">
        <v>171</v>
      </c>
      <c r="AU484" s="231" t="s">
        <v>85</v>
      </c>
      <c r="AY484" s="17" t="s">
        <v>169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17" t="s">
        <v>83</v>
      </c>
      <c r="BK484" s="232">
        <f>ROUND(I484*H484,2)</f>
        <v>0</v>
      </c>
      <c r="BL484" s="17" t="s">
        <v>175</v>
      </c>
      <c r="BM484" s="231" t="s">
        <v>877</v>
      </c>
    </row>
    <row r="485" spans="1:65" s="2" customFormat="1" ht="16.5" customHeight="1">
      <c r="A485" s="38"/>
      <c r="B485" s="39"/>
      <c r="C485" s="219" t="s">
        <v>878</v>
      </c>
      <c r="D485" s="219" t="s">
        <v>171</v>
      </c>
      <c r="E485" s="220" t="s">
        <v>879</v>
      </c>
      <c r="F485" s="221" t="s">
        <v>880</v>
      </c>
      <c r="G485" s="222" t="s">
        <v>234</v>
      </c>
      <c r="H485" s="223">
        <v>26.009</v>
      </c>
      <c r="I485" s="224"/>
      <c r="J485" s="225">
        <f>ROUND(I485*H485,2)</f>
        <v>0</v>
      </c>
      <c r="K485" s="226"/>
      <c r="L485" s="44"/>
      <c r="M485" s="227" t="s">
        <v>1</v>
      </c>
      <c r="N485" s="228" t="s">
        <v>40</v>
      </c>
      <c r="O485" s="91"/>
      <c r="P485" s="229">
        <f>O485*H485</f>
        <v>0</v>
      </c>
      <c r="Q485" s="229">
        <v>0</v>
      </c>
      <c r="R485" s="229">
        <f>Q485*H485</f>
        <v>0</v>
      </c>
      <c r="S485" s="229">
        <v>0</v>
      </c>
      <c r="T485" s="230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31" t="s">
        <v>175</v>
      </c>
      <c r="AT485" s="231" t="s">
        <v>171</v>
      </c>
      <c r="AU485" s="231" t="s">
        <v>85</v>
      </c>
      <c r="AY485" s="17" t="s">
        <v>169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17" t="s">
        <v>83</v>
      </c>
      <c r="BK485" s="232">
        <f>ROUND(I485*H485,2)</f>
        <v>0</v>
      </c>
      <c r="BL485" s="17" t="s">
        <v>175</v>
      </c>
      <c r="BM485" s="231" t="s">
        <v>881</v>
      </c>
    </row>
    <row r="486" spans="1:51" s="13" customFormat="1" ht="12">
      <c r="A486" s="13"/>
      <c r="B486" s="233"/>
      <c r="C486" s="234"/>
      <c r="D486" s="235" t="s">
        <v>176</v>
      </c>
      <c r="E486" s="236" t="s">
        <v>1</v>
      </c>
      <c r="F486" s="237" t="s">
        <v>882</v>
      </c>
      <c r="G486" s="234"/>
      <c r="H486" s="238">
        <v>26.009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4" t="s">
        <v>176</v>
      </c>
      <c r="AU486" s="244" t="s">
        <v>85</v>
      </c>
      <c r="AV486" s="13" t="s">
        <v>85</v>
      </c>
      <c r="AW486" s="13" t="s">
        <v>31</v>
      </c>
      <c r="AX486" s="13" t="s">
        <v>75</v>
      </c>
      <c r="AY486" s="244" t="s">
        <v>169</v>
      </c>
    </row>
    <row r="487" spans="1:51" s="14" customFormat="1" ht="12">
      <c r="A487" s="14"/>
      <c r="B487" s="245"/>
      <c r="C487" s="246"/>
      <c r="D487" s="235" t="s">
        <v>176</v>
      </c>
      <c r="E487" s="247" t="s">
        <v>1</v>
      </c>
      <c r="F487" s="248" t="s">
        <v>178</v>
      </c>
      <c r="G487" s="246"/>
      <c r="H487" s="249">
        <v>26.009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5" t="s">
        <v>176</v>
      </c>
      <c r="AU487" s="255" t="s">
        <v>85</v>
      </c>
      <c r="AV487" s="14" t="s">
        <v>175</v>
      </c>
      <c r="AW487" s="14" t="s">
        <v>31</v>
      </c>
      <c r="AX487" s="14" t="s">
        <v>83</v>
      </c>
      <c r="AY487" s="255" t="s">
        <v>169</v>
      </c>
    </row>
    <row r="488" spans="1:65" s="2" customFormat="1" ht="16.5" customHeight="1">
      <c r="A488" s="38"/>
      <c r="B488" s="39"/>
      <c r="C488" s="219" t="s">
        <v>660</v>
      </c>
      <c r="D488" s="219" t="s">
        <v>171</v>
      </c>
      <c r="E488" s="220" t="s">
        <v>883</v>
      </c>
      <c r="F488" s="221" t="s">
        <v>884</v>
      </c>
      <c r="G488" s="222" t="s">
        <v>234</v>
      </c>
      <c r="H488" s="223">
        <v>26.009</v>
      </c>
      <c r="I488" s="224"/>
      <c r="J488" s="225">
        <f>ROUND(I488*H488,2)</f>
        <v>0</v>
      </c>
      <c r="K488" s="226"/>
      <c r="L488" s="44"/>
      <c r="M488" s="227" t="s">
        <v>1</v>
      </c>
      <c r="N488" s="228" t="s">
        <v>40</v>
      </c>
      <c r="O488" s="91"/>
      <c r="P488" s="229">
        <f>O488*H488</f>
        <v>0</v>
      </c>
      <c r="Q488" s="229">
        <v>0</v>
      </c>
      <c r="R488" s="229">
        <f>Q488*H488</f>
        <v>0</v>
      </c>
      <c r="S488" s="229">
        <v>0</v>
      </c>
      <c r="T488" s="230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31" t="s">
        <v>175</v>
      </c>
      <c r="AT488" s="231" t="s">
        <v>171</v>
      </c>
      <c r="AU488" s="231" t="s">
        <v>85</v>
      </c>
      <c r="AY488" s="17" t="s">
        <v>169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17" t="s">
        <v>83</v>
      </c>
      <c r="BK488" s="232">
        <f>ROUND(I488*H488,2)</f>
        <v>0</v>
      </c>
      <c r="BL488" s="17" t="s">
        <v>175</v>
      </c>
      <c r="BM488" s="231" t="s">
        <v>885</v>
      </c>
    </row>
    <row r="489" spans="1:65" s="2" customFormat="1" ht="16.5" customHeight="1">
      <c r="A489" s="38"/>
      <c r="B489" s="39"/>
      <c r="C489" s="219" t="s">
        <v>886</v>
      </c>
      <c r="D489" s="219" t="s">
        <v>171</v>
      </c>
      <c r="E489" s="220" t="s">
        <v>887</v>
      </c>
      <c r="F489" s="221" t="s">
        <v>888</v>
      </c>
      <c r="G489" s="222" t="s">
        <v>217</v>
      </c>
      <c r="H489" s="223">
        <v>2.906</v>
      </c>
      <c r="I489" s="224"/>
      <c r="J489" s="225">
        <f>ROUND(I489*H489,2)</f>
        <v>0</v>
      </c>
      <c r="K489" s="226"/>
      <c r="L489" s="44"/>
      <c r="M489" s="227" t="s">
        <v>1</v>
      </c>
      <c r="N489" s="228" t="s">
        <v>40</v>
      </c>
      <c r="O489" s="91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31" t="s">
        <v>175</v>
      </c>
      <c r="AT489" s="231" t="s">
        <v>171</v>
      </c>
      <c r="AU489" s="231" t="s">
        <v>85</v>
      </c>
      <c r="AY489" s="17" t="s">
        <v>169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7" t="s">
        <v>83</v>
      </c>
      <c r="BK489" s="232">
        <f>ROUND(I489*H489,2)</f>
        <v>0</v>
      </c>
      <c r="BL489" s="17" t="s">
        <v>175</v>
      </c>
      <c r="BM489" s="231" t="s">
        <v>889</v>
      </c>
    </row>
    <row r="490" spans="1:51" s="13" customFormat="1" ht="12">
      <c r="A490" s="13"/>
      <c r="B490" s="233"/>
      <c r="C490" s="234"/>
      <c r="D490" s="235" t="s">
        <v>176</v>
      </c>
      <c r="E490" s="236" t="s">
        <v>1</v>
      </c>
      <c r="F490" s="237" t="s">
        <v>890</v>
      </c>
      <c r="G490" s="234"/>
      <c r="H490" s="238">
        <v>2.906</v>
      </c>
      <c r="I490" s="239"/>
      <c r="J490" s="234"/>
      <c r="K490" s="234"/>
      <c r="L490" s="240"/>
      <c r="M490" s="241"/>
      <c r="N490" s="242"/>
      <c r="O490" s="242"/>
      <c r="P490" s="242"/>
      <c r="Q490" s="242"/>
      <c r="R490" s="242"/>
      <c r="S490" s="242"/>
      <c r="T490" s="24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4" t="s">
        <v>176</v>
      </c>
      <c r="AU490" s="244" t="s">
        <v>85</v>
      </c>
      <c r="AV490" s="13" t="s">
        <v>85</v>
      </c>
      <c r="AW490" s="13" t="s">
        <v>31</v>
      </c>
      <c r="AX490" s="13" t="s">
        <v>75</v>
      </c>
      <c r="AY490" s="244" t="s">
        <v>169</v>
      </c>
    </row>
    <row r="491" spans="1:51" s="14" customFormat="1" ht="12">
      <c r="A491" s="14"/>
      <c r="B491" s="245"/>
      <c r="C491" s="246"/>
      <c r="D491" s="235" t="s">
        <v>176</v>
      </c>
      <c r="E491" s="247" t="s">
        <v>1</v>
      </c>
      <c r="F491" s="248" t="s">
        <v>178</v>
      </c>
      <c r="G491" s="246"/>
      <c r="H491" s="249">
        <v>2.906</v>
      </c>
      <c r="I491" s="250"/>
      <c r="J491" s="246"/>
      <c r="K491" s="246"/>
      <c r="L491" s="251"/>
      <c r="M491" s="252"/>
      <c r="N491" s="253"/>
      <c r="O491" s="253"/>
      <c r="P491" s="253"/>
      <c r="Q491" s="253"/>
      <c r="R491" s="253"/>
      <c r="S491" s="253"/>
      <c r="T491" s="25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5" t="s">
        <v>176</v>
      </c>
      <c r="AU491" s="255" t="s">
        <v>85</v>
      </c>
      <c r="AV491" s="14" t="s">
        <v>175</v>
      </c>
      <c r="AW491" s="14" t="s">
        <v>31</v>
      </c>
      <c r="AX491" s="14" t="s">
        <v>83</v>
      </c>
      <c r="AY491" s="255" t="s">
        <v>169</v>
      </c>
    </row>
    <row r="492" spans="1:65" s="2" customFormat="1" ht="24.15" customHeight="1">
      <c r="A492" s="38"/>
      <c r="B492" s="39"/>
      <c r="C492" s="219" t="s">
        <v>665</v>
      </c>
      <c r="D492" s="219" t="s">
        <v>171</v>
      </c>
      <c r="E492" s="220" t="s">
        <v>891</v>
      </c>
      <c r="F492" s="221" t="s">
        <v>892</v>
      </c>
      <c r="G492" s="222" t="s">
        <v>234</v>
      </c>
      <c r="H492" s="223">
        <v>282.927</v>
      </c>
      <c r="I492" s="224"/>
      <c r="J492" s="225">
        <f>ROUND(I492*H492,2)</f>
        <v>0</v>
      </c>
      <c r="K492" s="226"/>
      <c r="L492" s="44"/>
      <c r="M492" s="227" t="s">
        <v>1</v>
      </c>
      <c r="N492" s="228" t="s">
        <v>40</v>
      </c>
      <c r="O492" s="91"/>
      <c r="P492" s="229">
        <f>O492*H492</f>
        <v>0</v>
      </c>
      <c r="Q492" s="229">
        <v>0</v>
      </c>
      <c r="R492" s="229">
        <f>Q492*H492</f>
        <v>0</v>
      </c>
      <c r="S492" s="229">
        <v>0</v>
      </c>
      <c r="T492" s="230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31" t="s">
        <v>175</v>
      </c>
      <c r="AT492" s="231" t="s">
        <v>171</v>
      </c>
      <c r="AU492" s="231" t="s">
        <v>85</v>
      </c>
      <c r="AY492" s="17" t="s">
        <v>169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17" t="s">
        <v>83</v>
      </c>
      <c r="BK492" s="232">
        <f>ROUND(I492*H492,2)</f>
        <v>0</v>
      </c>
      <c r="BL492" s="17" t="s">
        <v>175</v>
      </c>
      <c r="BM492" s="231" t="s">
        <v>893</v>
      </c>
    </row>
    <row r="493" spans="1:51" s="13" customFormat="1" ht="12">
      <c r="A493" s="13"/>
      <c r="B493" s="233"/>
      <c r="C493" s="234"/>
      <c r="D493" s="235" t="s">
        <v>176</v>
      </c>
      <c r="E493" s="236" t="s">
        <v>1</v>
      </c>
      <c r="F493" s="237" t="s">
        <v>894</v>
      </c>
      <c r="G493" s="234"/>
      <c r="H493" s="238">
        <v>51.9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176</v>
      </c>
      <c r="AU493" s="244" t="s">
        <v>85</v>
      </c>
      <c r="AV493" s="13" t="s">
        <v>85</v>
      </c>
      <c r="AW493" s="13" t="s">
        <v>31</v>
      </c>
      <c r="AX493" s="13" t="s">
        <v>75</v>
      </c>
      <c r="AY493" s="244" t="s">
        <v>169</v>
      </c>
    </row>
    <row r="494" spans="1:51" s="13" customFormat="1" ht="12">
      <c r="A494" s="13"/>
      <c r="B494" s="233"/>
      <c r="C494" s="234"/>
      <c r="D494" s="235" t="s">
        <v>176</v>
      </c>
      <c r="E494" s="236" t="s">
        <v>1</v>
      </c>
      <c r="F494" s="237" t="s">
        <v>895</v>
      </c>
      <c r="G494" s="234"/>
      <c r="H494" s="238">
        <v>72.827</v>
      </c>
      <c r="I494" s="239"/>
      <c r="J494" s="234"/>
      <c r="K494" s="234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176</v>
      </c>
      <c r="AU494" s="244" t="s">
        <v>85</v>
      </c>
      <c r="AV494" s="13" t="s">
        <v>85</v>
      </c>
      <c r="AW494" s="13" t="s">
        <v>31</v>
      </c>
      <c r="AX494" s="13" t="s">
        <v>75</v>
      </c>
      <c r="AY494" s="244" t="s">
        <v>169</v>
      </c>
    </row>
    <row r="495" spans="1:51" s="13" customFormat="1" ht="12">
      <c r="A495" s="13"/>
      <c r="B495" s="233"/>
      <c r="C495" s="234"/>
      <c r="D495" s="235" t="s">
        <v>176</v>
      </c>
      <c r="E495" s="236" t="s">
        <v>1</v>
      </c>
      <c r="F495" s="237" t="s">
        <v>896</v>
      </c>
      <c r="G495" s="234"/>
      <c r="H495" s="238">
        <v>158.2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4" t="s">
        <v>176</v>
      </c>
      <c r="AU495" s="244" t="s">
        <v>85</v>
      </c>
      <c r="AV495" s="13" t="s">
        <v>85</v>
      </c>
      <c r="AW495" s="13" t="s">
        <v>31</v>
      </c>
      <c r="AX495" s="13" t="s">
        <v>75</v>
      </c>
      <c r="AY495" s="244" t="s">
        <v>169</v>
      </c>
    </row>
    <row r="496" spans="1:51" s="14" customFormat="1" ht="12">
      <c r="A496" s="14"/>
      <c r="B496" s="245"/>
      <c r="C496" s="246"/>
      <c r="D496" s="235" t="s">
        <v>176</v>
      </c>
      <c r="E496" s="247" t="s">
        <v>1</v>
      </c>
      <c r="F496" s="248" t="s">
        <v>178</v>
      </c>
      <c r="G496" s="246"/>
      <c r="H496" s="249">
        <v>282.927</v>
      </c>
      <c r="I496" s="250"/>
      <c r="J496" s="246"/>
      <c r="K496" s="246"/>
      <c r="L496" s="251"/>
      <c r="M496" s="252"/>
      <c r="N496" s="253"/>
      <c r="O496" s="253"/>
      <c r="P496" s="253"/>
      <c r="Q496" s="253"/>
      <c r="R496" s="253"/>
      <c r="S496" s="253"/>
      <c r="T496" s="25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5" t="s">
        <v>176</v>
      </c>
      <c r="AU496" s="255" t="s">
        <v>85</v>
      </c>
      <c r="AV496" s="14" t="s">
        <v>175</v>
      </c>
      <c r="AW496" s="14" t="s">
        <v>31</v>
      </c>
      <c r="AX496" s="14" t="s">
        <v>83</v>
      </c>
      <c r="AY496" s="255" t="s">
        <v>169</v>
      </c>
    </row>
    <row r="497" spans="1:65" s="2" customFormat="1" ht="24.15" customHeight="1">
      <c r="A497" s="38"/>
      <c r="B497" s="39"/>
      <c r="C497" s="219" t="s">
        <v>897</v>
      </c>
      <c r="D497" s="219" t="s">
        <v>171</v>
      </c>
      <c r="E497" s="220" t="s">
        <v>898</v>
      </c>
      <c r="F497" s="221" t="s">
        <v>899</v>
      </c>
      <c r="G497" s="222" t="s">
        <v>234</v>
      </c>
      <c r="H497" s="223">
        <v>565.854</v>
      </c>
      <c r="I497" s="224"/>
      <c r="J497" s="225">
        <f>ROUND(I497*H497,2)</f>
        <v>0</v>
      </c>
      <c r="K497" s="226"/>
      <c r="L497" s="44"/>
      <c r="M497" s="227" t="s">
        <v>1</v>
      </c>
      <c r="N497" s="228" t="s">
        <v>40</v>
      </c>
      <c r="O497" s="91"/>
      <c r="P497" s="229">
        <f>O497*H497</f>
        <v>0</v>
      </c>
      <c r="Q497" s="229">
        <v>0</v>
      </c>
      <c r="R497" s="229">
        <f>Q497*H497</f>
        <v>0</v>
      </c>
      <c r="S497" s="229">
        <v>0</v>
      </c>
      <c r="T497" s="230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31" t="s">
        <v>175</v>
      </c>
      <c r="AT497" s="231" t="s">
        <v>171</v>
      </c>
      <c r="AU497" s="231" t="s">
        <v>85</v>
      </c>
      <c r="AY497" s="17" t="s">
        <v>169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17" t="s">
        <v>83</v>
      </c>
      <c r="BK497" s="232">
        <f>ROUND(I497*H497,2)</f>
        <v>0</v>
      </c>
      <c r="BL497" s="17" t="s">
        <v>175</v>
      </c>
      <c r="BM497" s="231" t="s">
        <v>900</v>
      </c>
    </row>
    <row r="498" spans="1:51" s="13" customFormat="1" ht="12">
      <c r="A498" s="13"/>
      <c r="B498" s="233"/>
      <c r="C498" s="234"/>
      <c r="D498" s="235" t="s">
        <v>176</v>
      </c>
      <c r="E498" s="236" t="s">
        <v>1</v>
      </c>
      <c r="F498" s="237" t="s">
        <v>901</v>
      </c>
      <c r="G498" s="234"/>
      <c r="H498" s="238">
        <v>565.854</v>
      </c>
      <c r="I498" s="239"/>
      <c r="J498" s="234"/>
      <c r="K498" s="234"/>
      <c r="L498" s="240"/>
      <c r="M498" s="241"/>
      <c r="N498" s="242"/>
      <c r="O498" s="242"/>
      <c r="P498" s="242"/>
      <c r="Q498" s="242"/>
      <c r="R498" s="242"/>
      <c r="S498" s="242"/>
      <c r="T498" s="24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4" t="s">
        <v>176</v>
      </c>
      <c r="AU498" s="244" t="s">
        <v>85</v>
      </c>
      <c r="AV498" s="13" t="s">
        <v>85</v>
      </c>
      <c r="AW498" s="13" t="s">
        <v>31</v>
      </c>
      <c r="AX498" s="13" t="s">
        <v>75</v>
      </c>
      <c r="AY498" s="244" t="s">
        <v>169</v>
      </c>
    </row>
    <row r="499" spans="1:51" s="14" customFormat="1" ht="12">
      <c r="A499" s="14"/>
      <c r="B499" s="245"/>
      <c r="C499" s="246"/>
      <c r="D499" s="235" t="s">
        <v>176</v>
      </c>
      <c r="E499" s="247" t="s">
        <v>1</v>
      </c>
      <c r="F499" s="248" t="s">
        <v>178</v>
      </c>
      <c r="G499" s="246"/>
      <c r="H499" s="249">
        <v>565.854</v>
      </c>
      <c r="I499" s="250"/>
      <c r="J499" s="246"/>
      <c r="K499" s="246"/>
      <c r="L499" s="251"/>
      <c r="M499" s="252"/>
      <c r="N499" s="253"/>
      <c r="O499" s="253"/>
      <c r="P499" s="253"/>
      <c r="Q499" s="253"/>
      <c r="R499" s="253"/>
      <c r="S499" s="253"/>
      <c r="T499" s="25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5" t="s">
        <v>176</v>
      </c>
      <c r="AU499" s="255" t="s">
        <v>85</v>
      </c>
      <c r="AV499" s="14" t="s">
        <v>175</v>
      </c>
      <c r="AW499" s="14" t="s">
        <v>31</v>
      </c>
      <c r="AX499" s="14" t="s">
        <v>83</v>
      </c>
      <c r="AY499" s="255" t="s">
        <v>169</v>
      </c>
    </row>
    <row r="500" spans="1:65" s="2" customFormat="1" ht="24.15" customHeight="1">
      <c r="A500" s="38"/>
      <c r="B500" s="39"/>
      <c r="C500" s="219" t="s">
        <v>671</v>
      </c>
      <c r="D500" s="219" t="s">
        <v>171</v>
      </c>
      <c r="E500" s="220" t="s">
        <v>902</v>
      </c>
      <c r="F500" s="221" t="s">
        <v>903</v>
      </c>
      <c r="G500" s="222" t="s">
        <v>234</v>
      </c>
      <c r="H500" s="223">
        <v>38.427</v>
      </c>
      <c r="I500" s="224"/>
      <c r="J500" s="225">
        <f>ROUND(I500*H500,2)</f>
        <v>0</v>
      </c>
      <c r="K500" s="226"/>
      <c r="L500" s="44"/>
      <c r="M500" s="227" t="s">
        <v>1</v>
      </c>
      <c r="N500" s="228" t="s">
        <v>40</v>
      </c>
      <c r="O500" s="91"/>
      <c r="P500" s="229">
        <f>O500*H500</f>
        <v>0</v>
      </c>
      <c r="Q500" s="229">
        <v>0</v>
      </c>
      <c r="R500" s="229">
        <f>Q500*H500</f>
        <v>0</v>
      </c>
      <c r="S500" s="229">
        <v>0</v>
      </c>
      <c r="T500" s="230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31" t="s">
        <v>175</v>
      </c>
      <c r="AT500" s="231" t="s">
        <v>171</v>
      </c>
      <c r="AU500" s="231" t="s">
        <v>85</v>
      </c>
      <c r="AY500" s="17" t="s">
        <v>169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17" t="s">
        <v>83</v>
      </c>
      <c r="BK500" s="232">
        <f>ROUND(I500*H500,2)</f>
        <v>0</v>
      </c>
      <c r="BL500" s="17" t="s">
        <v>175</v>
      </c>
      <c r="BM500" s="231" t="s">
        <v>904</v>
      </c>
    </row>
    <row r="501" spans="1:51" s="13" customFormat="1" ht="12">
      <c r="A501" s="13"/>
      <c r="B501" s="233"/>
      <c r="C501" s="234"/>
      <c r="D501" s="235" t="s">
        <v>176</v>
      </c>
      <c r="E501" s="236" t="s">
        <v>1</v>
      </c>
      <c r="F501" s="237" t="s">
        <v>905</v>
      </c>
      <c r="G501" s="234"/>
      <c r="H501" s="238">
        <v>3.8</v>
      </c>
      <c r="I501" s="239"/>
      <c r="J501" s="234"/>
      <c r="K501" s="234"/>
      <c r="L501" s="240"/>
      <c r="M501" s="241"/>
      <c r="N501" s="242"/>
      <c r="O501" s="242"/>
      <c r="P501" s="242"/>
      <c r="Q501" s="242"/>
      <c r="R501" s="242"/>
      <c r="S501" s="242"/>
      <c r="T501" s="24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4" t="s">
        <v>176</v>
      </c>
      <c r="AU501" s="244" t="s">
        <v>85</v>
      </c>
      <c r="AV501" s="13" t="s">
        <v>85</v>
      </c>
      <c r="AW501" s="13" t="s">
        <v>31</v>
      </c>
      <c r="AX501" s="13" t="s">
        <v>75</v>
      </c>
      <c r="AY501" s="244" t="s">
        <v>169</v>
      </c>
    </row>
    <row r="502" spans="1:51" s="13" customFormat="1" ht="12">
      <c r="A502" s="13"/>
      <c r="B502" s="233"/>
      <c r="C502" s="234"/>
      <c r="D502" s="235" t="s">
        <v>176</v>
      </c>
      <c r="E502" s="236" t="s">
        <v>1</v>
      </c>
      <c r="F502" s="237" t="s">
        <v>906</v>
      </c>
      <c r="G502" s="234"/>
      <c r="H502" s="238">
        <v>13.227</v>
      </c>
      <c r="I502" s="239"/>
      <c r="J502" s="234"/>
      <c r="K502" s="234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176</v>
      </c>
      <c r="AU502" s="244" t="s">
        <v>85</v>
      </c>
      <c r="AV502" s="13" t="s">
        <v>85</v>
      </c>
      <c r="AW502" s="13" t="s">
        <v>31</v>
      </c>
      <c r="AX502" s="13" t="s">
        <v>75</v>
      </c>
      <c r="AY502" s="244" t="s">
        <v>169</v>
      </c>
    </row>
    <row r="503" spans="1:51" s="13" customFormat="1" ht="12">
      <c r="A503" s="13"/>
      <c r="B503" s="233"/>
      <c r="C503" s="234"/>
      <c r="D503" s="235" t="s">
        <v>176</v>
      </c>
      <c r="E503" s="236" t="s">
        <v>1</v>
      </c>
      <c r="F503" s="237" t="s">
        <v>907</v>
      </c>
      <c r="G503" s="234"/>
      <c r="H503" s="238">
        <v>21.4</v>
      </c>
      <c r="I503" s="239"/>
      <c r="J503" s="234"/>
      <c r="K503" s="234"/>
      <c r="L503" s="240"/>
      <c r="M503" s="241"/>
      <c r="N503" s="242"/>
      <c r="O503" s="242"/>
      <c r="P503" s="242"/>
      <c r="Q503" s="242"/>
      <c r="R503" s="242"/>
      <c r="S503" s="242"/>
      <c r="T503" s="24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4" t="s">
        <v>176</v>
      </c>
      <c r="AU503" s="244" t="s">
        <v>85</v>
      </c>
      <c r="AV503" s="13" t="s">
        <v>85</v>
      </c>
      <c r="AW503" s="13" t="s">
        <v>31</v>
      </c>
      <c r="AX503" s="13" t="s">
        <v>75</v>
      </c>
      <c r="AY503" s="244" t="s">
        <v>169</v>
      </c>
    </row>
    <row r="504" spans="1:51" s="14" customFormat="1" ht="12">
      <c r="A504" s="14"/>
      <c r="B504" s="245"/>
      <c r="C504" s="246"/>
      <c r="D504" s="235" t="s">
        <v>176</v>
      </c>
      <c r="E504" s="247" t="s">
        <v>1</v>
      </c>
      <c r="F504" s="248" t="s">
        <v>178</v>
      </c>
      <c r="G504" s="246"/>
      <c r="H504" s="249">
        <v>38.427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5" t="s">
        <v>176</v>
      </c>
      <c r="AU504" s="255" t="s">
        <v>85</v>
      </c>
      <c r="AV504" s="14" t="s">
        <v>175</v>
      </c>
      <c r="AW504" s="14" t="s">
        <v>31</v>
      </c>
      <c r="AX504" s="14" t="s">
        <v>83</v>
      </c>
      <c r="AY504" s="255" t="s">
        <v>169</v>
      </c>
    </row>
    <row r="505" spans="1:65" s="2" customFormat="1" ht="24.15" customHeight="1">
      <c r="A505" s="38"/>
      <c r="B505" s="39"/>
      <c r="C505" s="219" t="s">
        <v>908</v>
      </c>
      <c r="D505" s="219" t="s">
        <v>171</v>
      </c>
      <c r="E505" s="220" t="s">
        <v>909</v>
      </c>
      <c r="F505" s="221" t="s">
        <v>910</v>
      </c>
      <c r="G505" s="222" t="s">
        <v>234</v>
      </c>
      <c r="H505" s="223">
        <v>4.5</v>
      </c>
      <c r="I505" s="224"/>
      <c r="J505" s="225">
        <f>ROUND(I505*H505,2)</f>
        <v>0</v>
      </c>
      <c r="K505" s="226"/>
      <c r="L505" s="44"/>
      <c r="M505" s="227" t="s">
        <v>1</v>
      </c>
      <c r="N505" s="228" t="s">
        <v>40</v>
      </c>
      <c r="O505" s="91"/>
      <c r="P505" s="229">
        <f>O505*H505</f>
        <v>0</v>
      </c>
      <c r="Q505" s="229">
        <v>0</v>
      </c>
      <c r="R505" s="229">
        <f>Q505*H505</f>
        <v>0</v>
      </c>
      <c r="S505" s="229">
        <v>0</v>
      </c>
      <c r="T505" s="230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31" t="s">
        <v>175</v>
      </c>
      <c r="AT505" s="231" t="s">
        <v>171</v>
      </c>
      <c r="AU505" s="231" t="s">
        <v>85</v>
      </c>
      <c r="AY505" s="17" t="s">
        <v>169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17" t="s">
        <v>83</v>
      </c>
      <c r="BK505" s="232">
        <f>ROUND(I505*H505,2)</f>
        <v>0</v>
      </c>
      <c r="BL505" s="17" t="s">
        <v>175</v>
      </c>
      <c r="BM505" s="231" t="s">
        <v>911</v>
      </c>
    </row>
    <row r="506" spans="1:51" s="13" customFormat="1" ht="12">
      <c r="A506" s="13"/>
      <c r="B506" s="233"/>
      <c r="C506" s="234"/>
      <c r="D506" s="235" t="s">
        <v>176</v>
      </c>
      <c r="E506" s="236" t="s">
        <v>1</v>
      </c>
      <c r="F506" s="237" t="s">
        <v>912</v>
      </c>
      <c r="G506" s="234"/>
      <c r="H506" s="238">
        <v>4.5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176</v>
      </c>
      <c r="AU506" s="244" t="s">
        <v>85</v>
      </c>
      <c r="AV506" s="13" t="s">
        <v>85</v>
      </c>
      <c r="AW506" s="13" t="s">
        <v>31</v>
      </c>
      <c r="AX506" s="13" t="s">
        <v>75</v>
      </c>
      <c r="AY506" s="244" t="s">
        <v>169</v>
      </c>
    </row>
    <row r="507" spans="1:51" s="14" customFormat="1" ht="12">
      <c r="A507" s="14"/>
      <c r="B507" s="245"/>
      <c r="C507" s="246"/>
      <c r="D507" s="235" t="s">
        <v>176</v>
      </c>
      <c r="E507" s="247" t="s">
        <v>1</v>
      </c>
      <c r="F507" s="248" t="s">
        <v>178</v>
      </c>
      <c r="G507" s="246"/>
      <c r="H507" s="249">
        <v>4.5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176</v>
      </c>
      <c r="AU507" s="255" t="s">
        <v>85</v>
      </c>
      <c r="AV507" s="14" t="s">
        <v>175</v>
      </c>
      <c r="AW507" s="14" t="s">
        <v>31</v>
      </c>
      <c r="AX507" s="14" t="s">
        <v>83</v>
      </c>
      <c r="AY507" s="255" t="s">
        <v>169</v>
      </c>
    </row>
    <row r="508" spans="1:65" s="2" customFormat="1" ht="33" customHeight="1">
      <c r="A508" s="38"/>
      <c r="B508" s="39"/>
      <c r="C508" s="219" t="s">
        <v>674</v>
      </c>
      <c r="D508" s="219" t="s">
        <v>171</v>
      </c>
      <c r="E508" s="220" t="s">
        <v>913</v>
      </c>
      <c r="F508" s="221" t="s">
        <v>914</v>
      </c>
      <c r="G508" s="222" t="s">
        <v>199</v>
      </c>
      <c r="H508" s="223">
        <v>382.705</v>
      </c>
      <c r="I508" s="224"/>
      <c r="J508" s="225">
        <f>ROUND(I508*H508,2)</f>
        <v>0</v>
      </c>
      <c r="K508" s="226"/>
      <c r="L508" s="44"/>
      <c r="M508" s="227" t="s">
        <v>1</v>
      </c>
      <c r="N508" s="228" t="s">
        <v>40</v>
      </c>
      <c r="O508" s="91"/>
      <c r="P508" s="229">
        <f>O508*H508</f>
        <v>0</v>
      </c>
      <c r="Q508" s="229">
        <v>0</v>
      </c>
      <c r="R508" s="229">
        <f>Q508*H508</f>
        <v>0</v>
      </c>
      <c r="S508" s="229">
        <v>0</v>
      </c>
      <c r="T508" s="230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1" t="s">
        <v>175</v>
      </c>
      <c r="AT508" s="231" t="s">
        <v>171</v>
      </c>
      <c r="AU508" s="231" t="s">
        <v>85</v>
      </c>
      <c r="AY508" s="17" t="s">
        <v>169</v>
      </c>
      <c r="BE508" s="232">
        <f>IF(N508="základní",J508,0)</f>
        <v>0</v>
      </c>
      <c r="BF508" s="232">
        <f>IF(N508="snížená",J508,0)</f>
        <v>0</v>
      </c>
      <c r="BG508" s="232">
        <f>IF(N508="zákl. přenesená",J508,0)</f>
        <v>0</v>
      </c>
      <c r="BH508" s="232">
        <f>IF(N508="sníž. přenesená",J508,0)</f>
        <v>0</v>
      </c>
      <c r="BI508" s="232">
        <f>IF(N508="nulová",J508,0)</f>
        <v>0</v>
      </c>
      <c r="BJ508" s="17" t="s">
        <v>83</v>
      </c>
      <c r="BK508" s="232">
        <f>ROUND(I508*H508,2)</f>
        <v>0</v>
      </c>
      <c r="BL508" s="17" t="s">
        <v>175</v>
      </c>
      <c r="BM508" s="231" t="s">
        <v>915</v>
      </c>
    </row>
    <row r="509" spans="1:51" s="13" customFormat="1" ht="12">
      <c r="A509" s="13"/>
      <c r="B509" s="233"/>
      <c r="C509" s="234"/>
      <c r="D509" s="235" t="s">
        <v>176</v>
      </c>
      <c r="E509" s="236" t="s">
        <v>1</v>
      </c>
      <c r="F509" s="237" t="s">
        <v>916</v>
      </c>
      <c r="G509" s="234"/>
      <c r="H509" s="238">
        <v>11.92</v>
      </c>
      <c r="I509" s="239"/>
      <c r="J509" s="234"/>
      <c r="K509" s="234"/>
      <c r="L509" s="240"/>
      <c r="M509" s="241"/>
      <c r="N509" s="242"/>
      <c r="O509" s="242"/>
      <c r="P509" s="242"/>
      <c r="Q509" s="242"/>
      <c r="R509" s="242"/>
      <c r="S509" s="242"/>
      <c r="T509" s="24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4" t="s">
        <v>176</v>
      </c>
      <c r="AU509" s="244" t="s">
        <v>85</v>
      </c>
      <c r="AV509" s="13" t="s">
        <v>85</v>
      </c>
      <c r="AW509" s="13" t="s">
        <v>31</v>
      </c>
      <c r="AX509" s="13" t="s">
        <v>75</v>
      </c>
      <c r="AY509" s="244" t="s">
        <v>169</v>
      </c>
    </row>
    <row r="510" spans="1:51" s="13" customFormat="1" ht="12">
      <c r="A510" s="13"/>
      <c r="B510" s="233"/>
      <c r="C510" s="234"/>
      <c r="D510" s="235" t="s">
        <v>176</v>
      </c>
      <c r="E510" s="236" t="s">
        <v>1</v>
      </c>
      <c r="F510" s="237" t="s">
        <v>917</v>
      </c>
      <c r="G510" s="234"/>
      <c r="H510" s="238">
        <v>6.3</v>
      </c>
      <c r="I510" s="239"/>
      <c r="J510" s="234"/>
      <c r="K510" s="234"/>
      <c r="L510" s="240"/>
      <c r="M510" s="241"/>
      <c r="N510" s="242"/>
      <c r="O510" s="242"/>
      <c r="P510" s="242"/>
      <c r="Q510" s="242"/>
      <c r="R510" s="242"/>
      <c r="S510" s="242"/>
      <c r="T510" s="24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4" t="s">
        <v>176</v>
      </c>
      <c r="AU510" s="244" t="s">
        <v>85</v>
      </c>
      <c r="AV510" s="13" t="s">
        <v>85</v>
      </c>
      <c r="AW510" s="13" t="s">
        <v>31</v>
      </c>
      <c r="AX510" s="13" t="s">
        <v>75</v>
      </c>
      <c r="AY510" s="244" t="s">
        <v>169</v>
      </c>
    </row>
    <row r="511" spans="1:51" s="13" customFormat="1" ht="12">
      <c r="A511" s="13"/>
      <c r="B511" s="233"/>
      <c r="C511" s="234"/>
      <c r="D511" s="235" t="s">
        <v>176</v>
      </c>
      <c r="E511" s="236" t="s">
        <v>1</v>
      </c>
      <c r="F511" s="237" t="s">
        <v>918</v>
      </c>
      <c r="G511" s="234"/>
      <c r="H511" s="238">
        <v>15.68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4" t="s">
        <v>176</v>
      </c>
      <c r="AU511" s="244" t="s">
        <v>85</v>
      </c>
      <c r="AV511" s="13" t="s">
        <v>85</v>
      </c>
      <c r="AW511" s="13" t="s">
        <v>31</v>
      </c>
      <c r="AX511" s="13" t="s">
        <v>75</v>
      </c>
      <c r="AY511" s="244" t="s">
        <v>169</v>
      </c>
    </row>
    <row r="512" spans="1:51" s="13" customFormat="1" ht="12">
      <c r="A512" s="13"/>
      <c r="B512" s="233"/>
      <c r="C512" s="234"/>
      <c r="D512" s="235" t="s">
        <v>176</v>
      </c>
      <c r="E512" s="236" t="s">
        <v>1</v>
      </c>
      <c r="F512" s="237" t="s">
        <v>919</v>
      </c>
      <c r="G512" s="234"/>
      <c r="H512" s="238">
        <v>7.39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176</v>
      </c>
      <c r="AU512" s="244" t="s">
        <v>85</v>
      </c>
      <c r="AV512" s="13" t="s">
        <v>85</v>
      </c>
      <c r="AW512" s="13" t="s">
        <v>31</v>
      </c>
      <c r="AX512" s="13" t="s">
        <v>75</v>
      </c>
      <c r="AY512" s="244" t="s">
        <v>169</v>
      </c>
    </row>
    <row r="513" spans="1:51" s="13" customFormat="1" ht="12">
      <c r="A513" s="13"/>
      <c r="B513" s="233"/>
      <c r="C513" s="234"/>
      <c r="D513" s="235" t="s">
        <v>176</v>
      </c>
      <c r="E513" s="236" t="s">
        <v>1</v>
      </c>
      <c r="F513" s="237" t="s">
        <v>920</v>
      </c>
      <c r="G513" s="234"/>
      <c r="H513" s="238">
        <v>11.14</v>
      </c>
      <c r="I513" s="239"/>
      <c r="J513" s="234"/>
      <c r="K513" s="234"/>
      <c r="L513" s="240"/>
      <c r="M513" s="241"/>
      <c r="N513" s="242"/>
      <c r="O513" s="242"/>
      <c r="P513" s="242"/>
      <c r="Q513" s="242"/>
      <c r="R513" s="242"/>
      <c r="S513" s="242"/>
      <c r="T513" s="24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4" t="s">
        <v>176</v>
      </c>
      <c r="AU513" s="244" t="s">
        <v>85</v>
      </c>
      <c r="AV513" s="13" t="s">
        <v>85</v>
      </c>
      <c r="AW513" s="13" t="s">
        <v>31</v>
      </c>
      <c r="AX513" s="13" t="s">
        <v>75</v>
      </c>
      <c r="AY513" s="244" t="s">
        <v>169</v>
      </c>
    </row>
    <row r="514" spans="1:51" s="13" customFormat="1" ht="12">
      <c r="A514" s="13"/>
      <c r="B514" s="233"/>
      <c r="C514" s="234"/>
      <c r="D514" s="235" t="s">
        <v>176</v>
      </c>
      <c r="E514" s="236" t="s">
        <v>1</v>
      </c>
      <c r="F514" s="237" t="s">
        <v>921</v>
      </c>
      <c r="G514" s="234"/>
      <c r="H514" s="238">
        <v>8.39</v>
      </c>
      <c r="I514" s="239"/>
      <c r="J514" s="234"/>
      <c r="K514" s="234"/>
      <c r="L514" s="240"/>
      <c r="M514" s="241"/>
      <c r="N514" s="242"/>
      <c r="O514" s="242"/>
      <c r="P514" s="242"/>
      <c r="Q514" s="242"/>
      <c r="R514" s="242"/>
      <c r="S514" s="242"/>
      <c r="T514" s="24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4" t="s">
        <v>176</v>
      </c>
      <c r="AU514" s="244" t="s">
        <v>85</v>
      </c>
      <c r="AV514" s="13" t="s">
        <v>85</v>
      </c>
      <c r="AW514" s="13" t="s">
        <v>31</v>
      </c>
      <c r="AX514" s="13" t="s">
        <v>75</v>
      </c>
      <c r="AY514" s="244" t="s">
        <v>169</v>
      </c>
    </row>
    <row r="515" spans="1:51" s="13" customFormat="1" ht="12">
      <c r="A515" s="13"/>
      <c r="B515" s="233"/>
      <c r="C515" s="234"/>
      <c r="D515" s="235" t="s">
        <v>176</v>
      </c>
      <c r="E515" s="236" t="s">
        <v>1</v>
      </c>
      <c r="F515" s="237" t="s">
        <v>922</v>
      </c>
      <c r="G515" s="234"/>
      <c r="H515" s="238">
        <v>11.24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176</v>
      </c>
      <c r="AU515" s="244" t="s">
        <v>85</v>
      </c>
      <c r="AV515" s="13" t="s">
        <v>85</v>
      </c>
      <c r="AW515" s="13" t="s">
        <v>31</v>
      </c>
      <c r="AX515" s="13" t="s">
        <v>75</v>
      </c>
      <c r="AY515" s="244" t="s">
        <v>169</v>
      </c>
    </row>
    <row r="516" spans="1:51" s="13" customFormat="1" ht="12">
      <c r="A516" s="13"/>
      <c r="B516" s="233"/>
      <c r="C516" s="234"/>
      <c r="D516" s="235" t="s">
        <v>176</v>
      </c>
      <c r="E516" s="236" t="s">
        <v>1</v>
      </c>
      <c r="F516" s="237" t="s">
        <v>923</v>
      </c>
      <c r="G516" s="234"/>
      <c r="H516" s="238">
        <v>16.45</v>
      </c>
      <c r="I516" s="239"/>
      <c r="J516" s="234"/>
      <c r="K516" s="234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176</v>
      </c>
      <c r="AU516" s="244" t="s">
        <v>85</v>
      </c>
      <c r="AV516" s="13" t="s">
        <v>85</v>
      </c>
      <c r="AW516" s="13" t="s">
        <v>31</v>
      </c>
      <c r="AX516" s="13" t="s">
        <v>75</v>
      </c>
      <c r="AY516" s="244" t="s">
        <v>169</v>
      </c>
    </row>
    <row r="517" spans="1:51" s="13" customFormat="1" ht="12">
      <c r="A517" s="13"/>
      <c r="B517" s="233"/>
      <c r="C517" s="234"/>
      <c r="D517" s="235" t="s">
        <v>176</v>
      </c>
      <c r="E517" s="236" t="s">
        <v>1</v>
      </c>
      <c r="F517" s="237" t="s">
        <v>924</v>
      </c>
      <c r="G517" s="234"/>
      <c r="H517" s="238">
        <v>16.17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4" t="s">
        <v>176</v>
      </c>
      <c r="AU517" s="244" t="s">
        <v>85</v>
      </c>
      <c r="AV517" s="13" t="s">
        <v>85</v>
      </c>
      <c r="AW517" s="13" t="s">
        <v>31</v>
      </c>
      <c r="AX517" s="13" t="s">
        <v>75</v>
      </c>
      <c r="AY517" s="244" t="s">
        <v>169</v>
      </c>
    </row>
    <row r="518" spans="1:51" s="13" customFormat="1" ht="12">
      <c r="A518" s="13"/>
      <c r="B518" s="233"/>
      <c r="C518" s="234"/>
      <c r="D518" s="235" t="s">
        <v>176</v>
      </c>
      <c r="E518" s="236" t="s">
        <v>1</v>
      </c>
      <c r="F518" s="237" t="s">
        <v>925</v>
      </c>
      <c r="G518" s="234"/>
      <c r="H518" s="238">
        <v>4.99</v>
      </c>
      <c r="I518" s="239"/>
      <c r="J518" s="234"/>
      <c r="K518" s="234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176</v>
      </c>
      <c r="AU518" s="244" t="s">
        <v>85</v>
      </c>
      <c r="AV518" s="13" t="s">
        <v>85</v>
      </c>
      <c r="AW518" s="13" t="s">
        <v>31</v>
      </c>
      <c r="AX518" s="13" t="s">
        <v>75</v>
      </c>
      <c r="AY518" s="244" t="s">
        <v>169</v>
      </c>
    </row>
    <row r="519" spans="1:51" s="13" customFormat="1" ht="12">
      <c r="A519" s="13"/>
      <c r="B519" s="233"/>
      <c r="C519" s="234"/>
      <c r="D519" s="235" t="s">
        <v>176</v>
      </c>
      <c r="E519" s="236" t="s">
        <v>1</v>
      </c>
      <c r="F519" s="237" t="s">
        <v>926</v>
      </c>
      <c r="G519" s="234"/>
      <c r="H519" s="238">
        <v>4.99</v>
      </c>
      <c r="I519" s="239"/>
      <c r="J519" s="234"/>
      <c r="K519" s="234"/>
      <c r="L519" s="240"/>
      <c r="M519" s="241"/>
      <c r="N519" s="242"/>
      <c r="O519" s="242"/>
      <c r="P519" s="242"/>
      <c r="Q519" s="242"/>
      <c r="R519" s="242"/>
      <c r="S519" s="242"/>
      <c r="T519" s="24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4" t="s">
        <v>176</v>
      </c>
      <c r="AU519" s="244" t="s">
        <v>85</v>
      </c>
      <c r="AV519" s="13" t="s">
        <v>85</v>
      </c>
      <c r="AW519" s="13" t="s">
        <v>31</v>
      </c>
      <c r="AX519" s="13" t="s">
        <v>75</v>
      </c>
      <c r="AY519" s="244" t="s">
        <v>169</v>
      </c>
    </row>
    <row r="520" spans="1:51" s="13" customFormat="1" ht="12">
      <c r="A520" s="13"/>
      <c r="B520" s="233"/>
      <c r="C520" s="234"/>
      <c r="D520" s="235" t="s">
        <v>176</v>
      </c>
      <c r="E520" s="236" t="s">
        <v>1</v>
      </c>
      <c r="F520" s="237" t="s">
        <v>927</v>
      </c>
      <c r="G520" s="234"/>
      <c r="H520" s="238">
        <v>16.02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4" t="s">
        <v>176</v>
      </c>
      <c r="AU520" s="244" t="s">
        <v>85</v>
      </c>
      <c r="AV520" s="13" t="s">
        <v>85</v>
      </c>
      <c r="AW520" s="13" t="s">
        <v>31</v>
      </c>
      <c r="AX520" s="13" t="s">
        <v>75</v>
      </c>
      <c r="AY520" s="244" t="s">
        <v>169</v>
      </c>
    </row>
    <row r="521" spans="1:51" s="13" customFormat="1" ht="12">
      <c r="A521" s="13"/>
      <c r="B521" s="233"/>
      <c r="C521" s="234"/>
      <c r="D521" s="235" t="s">
        <v>176</v>
      </c>
      <c r="E521" s="236" t="s">
        <v>1</v>
      </c>
      <c r="F521" s="237" t="s">
        <v>928</v>
      </c>
      <c r="G521" s="234"/>
      <c r="H521" s="238">
        <v>9.83</v>
      </c>
      <c r="I521" s="239"/>
      <c r="J521" s="234"/>
      <c r="K521" s="234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176</v>
      </c>
      <c r="AU521" s="244" t="s">
        <v>85</v>
      </c>
      <c r="AV521" s="13" t="s">
        <v>85</v>
      </c>
      <c r="AW521" s="13" t="s">
        <v>31</v>
      </c>
      <c r="AX521" s="13" t="s">
        <v>75</v>
      </c>
      <c r="AY521" s="244" t="s">
        <v>169</v>
      </c>
    </row>
    <row r="522" spans="1:51" s="13" customFormat="1" ht="12">
      <c r="A522" s="13"/>
      <c r="B522" s="233"/>
      <c r="C522" s="234"/>
      <c r="D522" s="235" t="s">
        <v>176</v>
      </c>
      <c r="E522" s="236" t="s">
        <v>1</v>
      </c>
      <c r="F522" s="237" t="s">
        <v>929</v>
      </c>
      <c r="G522" s="234"/>
      <c r="H522" s="238">
        <v>16.05</v>
      </c>
      <c r="I522" s="239"/>
      <c r="J522" s="234"/>
      <c r="K522" s="234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176</v>
      </c>
      <c r="AU522" s="244" t="s">
        <v>85</v>
      </c>
      <c r="AV522" s="13" t="s">
        <v>85</v>
      </c>
      <c r="AW522" s="13" t="s">
        <v>31</v>
      </c>
      <c r="AX522" s="13" t="s">
        <v>75</v>
      </c>
      <c r="AY522" s="244" t="s">
        <v>169</v>
      </c>
    </row>
    <row r="523" spans="1:51" s="13" customFormat="1" ht="12">
      <c r="A523" s="13"/>
      <c r="B523" s="233"/>
      <c r="C523" s="234"/>
      <c r="D523" s="235" t="s">
        <v>176</v>
      </c>
      <c r="E523" s="236" t="s">
        <v>1</v>
      </c>
      <c r="F523" s="237" t="s">
        <v>930</v>
      </c>
      <c r="G523" s="234"/>
      <c r="H523" s="238">
        <v>16.17</v>
      </c>
      <c r="I523" s="239"/>
      <c r="J523" s="234"/>
      <c r="K523" s="234"/>
      <c r="L523" s="240"/>
      <c r="M523" s="241"/>
      <c r="N523" s="242"/>
      <c r="O523" s="242"/>
      <c r="P523" s="242"/>
      <c r="Q523" s="242"/>
      <c r="R523" s="242"/>
      <c r="S523" s="242"/>
      <c r="T523" s="24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4" t="s">
        <v>176</v>
      </c>
      <c r="AU523" s="244" t="s">
        <v>85</v>
      </c>
      <c r="AV523" s="13" t="s">
        <v>85</v>
      </c>
      <c r="AW523" s="13" t="s">
        <v>31</v>
      </c>
      <c r="AX523" s="13" t="s">
        <v>75</v>
      </c>
      <c r="AY523" s="244" t="s">
        <v>169</v>
      </c>
    </row>
    <row r="524" spans="1:51" s="13" customFormat="1" ht="12">
      <c r="A524" s="13"/>
      <c r="B524" s="233"/>
      <c r="C524" s="234"/>
      <c r="D524" s="235" t="s">
        <v>176</v>
      </c>
      <c r="E524" s="236" t="s">
        <v>1</v>
      </c>
      <c r="F524" s="237" t="s">
        <v>931</v>
      </c>
      <c r="G524" s="234"/>
      <c r="H524" s="238">
        <v>4.99</v>
      </c>
      <c r="I524" s="239"/>
      <c r="J524" s="234"/>
      <c r="K524" s="234"/>
      <c r="L524" s="240"/>
      <c r="M524" s="241"/>
      <c r="N524" s="242"/>
      <c r="O524" s="242"/>
      <c r="P524" s="242"/>
      <c r="Q524" s="242"/>
      <c r="R524" s="242"/>
      <c r="S524" s="242"/>
      <c r="T524" s="24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4" t="s">
        <v>176</v>
      </c>
      <c r="AU524" s="244" t="s">
        <v>85</v>
      </c>
      <c r="AV524" s="13" t="s">
        <v>85</v>
      </c>
      <c r="AW524" s="13" t="s">
        <v>31</v>
      </c>
      <c r="AX524" s="13" t="s">
        <v>75</v>
      </c>
      <c r="AY524" s="244" t="s">
        <v>169</v>
      </c>
    </row>
    <row r="525" spans="1:51" s="13" customFormat="1" ht="12">
      <c r="A525" s="13"/>
      <c r="B525" s="233"/>
      <c r="C525" s="234"/>
      <c r="D525" s="235" t="s">
        <v>176</v>
      </c>
      <c r="E525" s="236" t="s">
        <v>1</v>
      </c>
      <c r="F525" s="237" t="s">
        <v>932</v>
      </c>
      <c r="G525" s="234"/>
      <c r="H525" s="238">
        <v>4.99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176</v>
      </c>
      <c r="AU525" s="244" t="s">
        <v>85</v>
      </c>
      <c r="AV525" s="13" t="s">
        <v>85</v>
      </c>
      <c r="AW525" s="13" t="s">
        <v>31</v>
      </c>
      <c r="AX525" s="13" t="s">
        <v>75</v>
      </c>
      <c r="AY525" s="244" t="s">
        <v>169</v>
      </c>
    </row>
    <row r="526" spans="1:51" s="13" customFormat="1" ht="12">
      <c r="A526" s="13"/>
      <c r="B526" s="233"/>
      <c r="C526" s="234"/>
      <c r="D526" s="235" t="s">
        <v>176</v>
      </c>
      <c r="E526" s="236" t="s">
        <v>1</v>
      </c>
      <c r="F526" s="237" t="s">
        <v>933</v>
      </c>
      <c r="G526" s="234"/>
      <c r="H526" s="238">
        <v>15.98</v>
      </c>
      <c r="I526" s="239"/>
      <c r="J526" s="234"/>
      <c r="K526" s="234"/>
      <c r="L526" s="240"/>
      <c r="M526" s="241"/>
      <c r="N526" s="242"/>
      <c r="O526" s="242"/>
      <c r="P526" s="242"/>
      <c r="Q526" s="242"/>
      <c r="R526" s="242"/>
      <c r="S526" s="242"/>
      <c r="T526" s="24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4" t="s">
        <v>176</v>
      </c>
      <c r="AU526" s="244" t="s">
        <v>85</v>
      </c>
      <c r="AV526" s="13" t="s">
        <v>85</v>
      </c>
      <c r="AW526" s="13" t="s">
        <v>31</v>
      </c>
      <c r="AX526" s="13" t="s">
        <v>75</v>
      </c>
      <c r="AY526" s="244" t="s">
        <v>169</v>
      </c>
    </row>
    <row r="527" spans="1:51" s="13" customFormat="1" ht="12">
      <c r="A527" s="13"/>
      <c r="B527" s="233"/>
      <c r="C527" s="234"/>
      <c r="D527" s="235" t="s">
        <v>176</v>
      </c>
      <c r="E527" s="236" t="s">
        <v>1</v>
      </c>
      <c r="F527" s="237" t="s">
        <v>934</v>
      </c>
      <c r="G527" s="234"/>
      <c r="H527" s="238">
        <v>11.55</v>
      </c>
      <c r="I527" s="239"/>
      <c r="J527" s="234"/>
      <c r="K527" s="234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176</v>
      </c>
      <c r="AU527" s="244" t="s">
        <v>85</v>
      </c>
      <c r="AV527" s="13" t="s">
        <v>85</v>
      </c>
      <c r="AW527" s="13" t="s">
        <v>31</v>
      </c>
      <c r="AX527" s="13" t="s">
        <v>75</v>
      </c>
      <c r="AY527" s="244" t="s">
        <v>169</v>
      </c>
    </row>
    <row r="528" spans="1:51" s="13" customFormat="1" ht="12">
      <c r="A528" s="13"/>
      <c r="B528" s="233"/>
      <c r="C528" s="234"/>
      <c r="D528" s="235" t="s">
        <v>176</v>
      </c>
      <c r="E528" s="236" t="s">
        <v>1</v>
      </c>
      <c r="F528" s="237" t="s">
        <v>935</v>
      </c>
      <c r="G528" s="234"/>
      <c r="H528" s="238">
        <v>16.5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176</v>
      </c>
      <c r="AU528" s="244" t="s">
        <v>85</v>
      </c>
      <c r="AV528" s="13" t="s">
        <v>85</v>
      </c>
      <c r="AW528" s="13" t="s">
        <v>31</v>
      </c>
      <c r="AX528" s="13" t="s">
        <v>75</v>
      </c>
      <c r="AY528" s="244" t="s">
        <v>169</v>
      </c>
    </row>
    <row r="529" spans="1:51" s="13" customFormat="1" ht="12">
      <c r="A529" s="13"/>
      <c r="B529" s="233"/>
      <c r="C529" s="234"/>
      <c r="D529" s="235" t="s">
        <v>176</v>
      </c>
      <c r="E529" s="236" t="s">
        <v>1</v>
      </c>
      <c r="F529" s="237" t="s">
        <v>936</v>
      </c>
      <c r="G529" s="234"/>
      <c r="H529" s="238">
        <v>16.13</v>
      </c>
      <c r="I529" s="239"/>
      <c r="J529" s="234"/>
      <c r="K529" s="234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176</v>
      </c>
      <c r="AU529" s="244" t="s">
        <v>85</v>
      </c>
      <c r="AV529" s="13" t="s">
        <v>85</v>
      </c>
      <c r="AW529" s="13" t="s">
        <v>31</v>
      </c>
      <c r="AX529" s="13" t="s">
        <v>75</v>
      </c>
      <c r="AY529" s="244" t="s">
        <v>169</v>
      </c>
    </row>
    <row r="530" spans="1:51" s="13" customFormat="1" ht="12">
      <c r="A530" s="13"/>
      <c r="B530" s="233"/>
      <c r="C530" s="234"/>
      <c r="D530" s="235" t="s">
        <v>176</v>
      </c>
      <c r="E530" s="236" t="s">
        <v>1</v>
      </c>
      <c r="F530" s="237" t="s">
        <v>937</v>
      </c>
      <c r="G530" s="234"/>
      <c r="H530" s="238">
        <v>4.99</v>
      </c>
      <c r="I530" s="239"/>
      <c r="J530" s="234"/>
      <c r="K530" s="234"/>
      <c r="L530" s="240"/>
      <c r="M530" s="241"/>
      <c r="N530" s="242"/>
      <c r="O530" s="242"/>
      <c r="P530" s="242"/>
      <c r="Q530" s="242"/>
      <c r="R530" s="242"/>
      <c r="S530" s="242"/>
      <c r="T530" s="24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4" t="s">
        <v>176</v>
      </c>
      <c r="AU530" s="244" t="s">
        <v>85</v>
      </c>
      <c r="AV530" s="13" t="s">
        <v>85</v>
      </c>
      <c r="AW530" s="13" t="s">
        <v>31</v>
      </c>
      <c r="AX530" s="13" t="s">
        <v>75</v>
      </c>
      <c r="AY530" s="244" t="s">
        <v>169</v>
      </c>
    </row>
    <row r="531" spans="1:51" s="13" customFormat="1" ht="12">
      <c r="A531" s="13"/>
      <c r="B531" s="233"/>
      <c r="C531" s="234"/>
      <c r="D531" s="235" t="s">
        <v>176</v>
      </c>
      <c r="E531" s="236" t="s">
        <v>1</v>
      </c>
      <c r="F531" s="237" t="s">
        <v>938</v>
      </c>
      <c r="G531" s="234"/>
      <c r="H531" s="238">
        <v>4.99</v>
      </c>
      <c r="I531" s="239"/>
      <c r="J531" s="234"/>
      <c r="K531" s="234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176</v>
      </c>
      <c r="AU531" s="244" t="s">
        <v>85</v>
      </c>
      <c r="AV531" s="13" t="s">
        <v>85</v>
      </c>
      <c r="AW531" s="13" t="s">
        <v>31</v>
      </c>
      <c r="AX531" s="13" t="s">
        <v>75</v>
      </c>
      <c r="AY531" s="244" t="s">
        <v>169</v>
      </c>
    </row>
    <row r="532" spans="1:51" s="13" customFormat="1" ht="12">
      <c r="A532" s="13"/>
      <c r="B532" s="233"/>
      <c r="C532" s="234"/>
      <c r="D532" s="235" t="s">
        <v>176</v>
      </c>
      <c r="E532" s="236" t="s">
        <v>1</v>
      </c>
      <c r="F532" s="237" t="s">
        <v>939</v>
      </c>
      <c r="G532" s="234"/>
      <c r="H532" s="238">
        <v>15.97</v>
      </c>
      <c r="I532" s="239"/>
      <c r="J532" s="234"/>
      <c r="K532" s="234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176</v>
      </c>
      <c r="AU532" s="244" t="s">
        <v>85</v>
      </c>
      <c r="AV532" s="13" t="s">
        <v>85</v>
      </c>
      <c r="AW532" s="13" t="s">
        <v>31</v>
      </c>
      <c r="AX532" s="13" t="s">
        <v>75</v>
      </c>
      <c r="AY532" s="244" t="s">
        <v>169</v>
      </c>
    </row>
    <row r="533" spans="1:51" s="13" customFormat="1" ht="12">
      <c r="A533" s="13"/>
      <c r="B533" s="233"/>
      <c r="C533" s="234"/>
      <c r="D533" s="235" t="s">
        <v>176</v>
      </c>
      <c r="E533" s="236" t="s">
        <v>1</v>
      </c>
      <c r="F533" s="237" t="s">
        <v>940</v>
      </c>
      <c r="G533" s="234"/>
      <c r="H533" s="238">
        <v>8.72</v>
      </c>
      <c r="I533" s="239"/>
      <c r="J533" s="234"/>
      <c r="K533" s="234"/>
      <c r="L533" s="240"/>
      <c r="M533" s="241"/>
      <c r="N533" s="242"/>
      <c r="O533" s="242"/>
      <c r="P533" s="242"/>
      <c r="Q533" s="242"/>
      <c r="R533" s="242"/>
      <c r="S533" s="242"/>
      <c r="T533" s="24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4" t="s">
        <v>176</v>
      </c>
      <c r="AU533" s="244" t="s">
        <v>85</v>
      </c>
      <c r="AV533" s="13" t="s">
        <v>85</v>
      </c>
      <c r="AW533" s="13" t="s">
        <v>31</v>
      </c>
      <c r="AX533" s="13" t="s">
        <v>75</v>
      </c>
      <c r="AY533" s="244" t="s">
        <v>169</v>
      </c>
    </row>
    <row r="534" spans="1:51" s="13" customFormat="1" ht="12">
      <c r="A534" s="13"/>
      <c r="B534" s="233"/>
      <c r="C534" s="234"/>
      <c r="D534" s="235" t="s">
        <v>176</v>
      </c>
      <c r="E534" s="236" t="s">
        <v>1</v>
      </c>
      <c r="F534" s="237" t="s">
        <v>941</v>
      </c>
      <c r="G534" s="234"/>
      <c r="H534" s="238">
        <v>10.885</v>
      </c>
      <c r="I534" s="239"/>
      <c r="J534" s="234"/>
      <c r="K534" s="234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176</v>
      </c>
      <c r="AU534" s="244" t="s">
        <v>85</v>
      </c>
      <c r="AV534" s="13" t="s">
        <v>85</v>
      </c>
      <c r="AW534" s="13" t="s">
        <v>31</v>
      </c>
      <c r="AX534" s="13" t="s">
        <v>75</v>
      </c>
      <c r="AY534" s="244" t="s">
        <v>169</v>
      </c>
    </row>
    <row r="535" spans="1:51" s="13" customFormat="1" ht="12">
      <c r="A535" s="13"/>
      <c r="B535" s="233"/>
      <c r="C535" s="234"/>
      <c r="D535" s="235" t="s">
        <v>176</v>
      </c>
      <c r="E535" s="236" t="s">
        <v>1</v>
      </c>
      <c r="F535" s="237" t="s">
        <v>942</v>
      </c>
      <c r="G535" s="234"/>
      <c r="H535" s="238">
        <v>16.1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4" t="s">
        <v>176</v>
      </c>
      <c r="AU535" s="244" t="s">
        <v>85</v>
      </c>
      <c r="AV535" s="13" t="s">
        <v>85</v>
      </c>
      <c r="AW535" s="13" t="s">
        <v>31</v>
      </c>
      <c r="AX535" s="13" t="s">
        <v>75</v>
      </c>
      <c r="AY535" s="244" t="s">
        <v>169</v>
      </c>
    </row>
    <row r="536" spans="1:51" s="13" customFormat="1" ht="12">
      <c r="A536" s="13"/>
      <c r="B536" s="233"/>
      <c r="C536" s="234"/>
      <c r="D536" s="235" t="s">
        <v>176</v>
      </c>
      <c r="E536" s="236" t="s">
        <v>1</v>
      </c>
      <c r="F536" s="237" t="s">
        <v>943</v>
      </c>
      <c r="G536" s="234"/>
      <c r="H536" s="238">
        <v>8.65</v>
      </c>
      <c r="I536" s="239"/>
      <c r="J536" s="234"/>
      <c r="K536" s="234"/>
      <c r="L536" s="240"/>
      <c r="M536" s="241"/>
      <c r="N536" s="242"/>
      <c r="O536" s="242"/>
      <c r="P536" s="242"/>
      <c r="Q536" s="242"/>
      <c r="R536" s="242"/>
      <c r="S536" s="242"/>
      <c r="T536" s="24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4" t="s">
        <v>176</v>
      </c>
      <c r="AU536" s="244" t="s">
        <v>85</v>
      </c>
      <c r="AV536" s="13" t="s">
        <v>85</v>
      </c>
      <c r="AW536" s="13" t="s">
        <v>31</v>
      </c>
      <c r="AX536" s="13" t="s">
        <v>75</v>
      </c>
      <c r="AY536" s="244" t="s">
        <v>169</v>
      </c>
    </row>
    <row r="537" spans="1:51" s="13" customFormat="1" ht="12">
      <c r="A537" s="13"/>
      <c r="B537" s="233"/>
      <c r="C537" s="234"/>
      <c r="D537" s="235" t="s">
        <v>176</v>
      </c>
      <c r="E537" s="236" t="s">
        <v>1</v>
      </c>
      <c r="F537" s="237" t="s">
        <v>944</v>
      </c>
      <c r="G537" s="234"/>
      <c r="H537" s="238">
        <v>24.1</v>
      </c>
      <c r="I537" s="239"/>
      <c r="J537" s="234"/>
      <c r="K537" s="234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176</v>
      </c>
      <c r="AU537" s="244" t="s">
        <v>85</v>
      </c>
      <c r="AV537" s="13" t="s">
        <v>85</v>
      </c>
      <c r="AW537" s="13" t="s">
        <v>31</v>
      </c>
      <c r="AX537" s="13" t="s">
        <v>75</v>
      </c>
      <c r="AY537" s="244" t="s">
        <v>169</v>
      </c>
    </row>
    <row r="538" spans="1:51" s="13" customFormat="1" ht="12">
      <c r="A538" s="13"/>
      <c r="B538" s="233"/>
      <c r="C538" s="234"/>
      <c r="D538" s="235" t="s">
        <v>176</v>
      </c>
      <c r="E538" s="236" t="s">
        <v>1</v>
      </c>
      <c r="F538" s="237" t="s">
        <v>945</v>
      </c>
      <c r="G538" s="234"/>
      <c r="H538" s="238">
        <v>8.04</v>
      </c>
      <c r="I538" s="239"/>
      <c r="J538" s="234"/>
      <c r="K538" s="234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176</v>
      </c>
      <c r="AU538" s="244" t="s">
        <v>85</v>
      </c>
      <c r="AV538" s="13" t="s">
        <v>85</v>
      </c>
      <c r="AW538" s="13" t="s">
        <v>31</v>
      </c>
      <c r="AX538" s="13" t="s">
        <v>75</v>
      </c>
      <c r="AY538" s="244" t="s">
        <v>169</v>
      </c>
    </row>
    <row r="539" spans="1:51" s="13" customFormat="1" ht="12">
      <c r="A539" s="13"/>
      <c r="B539" s="233"/>
      <c r="C539" s="234"/>
      <c r="D539" s="235" t="s">
        <v>176</v>
      </c>
      <c r="E539" s="236" t="s">
        <v>1</v>
      </c>
      <c r="F539" s="237" t="s">
        <v>946</v>
      </c>
      <c r="G539" s="234"/>
      <c r="H539" s="238">
        <v>24.17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4" t="s">
        <v>176</v>
      </c>
      <c r="AU539" s="244" t="s">
        <v>85</v>
      </c>
      <c r="AV539" s="13" t="s">
        <v>85</v>
      </c>
      <c r="AW539" s="13" t="s">
        <v>31</v>
      </c>
      <c r="AX539" s="13" t="s">
        <v>75</v>
      </c>
      <c r="AY539" s="244" t="s">
        <v>169</v>
      </c>
    </row>
    <row r="540" spans="1:51" s="13" customFormat="1" ht="12">
      <c r="A540" s="13"/>
      <c r="B540" s="233"/>
      <c r="C540" s="234"/>
      <c r="D540" s="235" t="s">
        <v>176</v>
      </c>
      <c r="E540" s="236" t="s">
        <v>1</v>
      </c>
      <c r="F540" s="237" t="s">
        <v>947</v>
      </c>
      <c r="G540" s="234"/>
      <c r="H540" s="238">
        <v>7.41</v>
      </c>
      <c r="I540" s="239"/>
      <c r="J540" s="234"/>
      <c r="K540" s="234"/>
      <c r="L540" s="240"/>
      <c r="M540" s="241"/>
      <c r="N540" s="242"/>
      <c r="O540" s="242"/>
      <c r="P540" s="242"/>
      <c r="Q540" s="242"/>
      <c r="R540" s="242"/>
      <c r="S540" s="242"/>
      <c r="T540" s="24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4" t="s">
        <v>176</v>
      </c>
      <c r="AU540" s="244" t="s">
        <v>85</v>
      </c>
      <c r="AV540" s="13" t="s">
        <v>85</v>
      </c>
      <c r="AW540" s="13" t="s">
        <v>31</v>
      </c>
      <c r="AX540" s="13" t="s">
        <v>75</v>
      </c>
      <c r="AY540" s="244" t="s">
        <v>169</v>
      </c>
    </row>
    <row r="541" spans="1:51" s="13" customFormat="1" ht="12">
      <c r="A541" s="13"/>
      <c r="B541" s="233"/>
      <c r="C541" s="234"/>
      <c r="D541" s="235" t="s">
        <v>176</v>
      </c>
      <c r="E541" s="236" t="s">
        <v>1</v>
      </c>
      <c r="F541" s="237" t="s">
        <v>948</v>
      </c>
      <c r="G541" s="234"/>
      <c r="H541" s="238">
        <v>5.81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176</v>
      </c>
      <c r="AU541" s="244" t="s">
        <v>85</v>
      </c>
      <c r="AV541" s="13" t="s">
        <v>85</v>
      </c>
      <c r="AW541" s="13" t="s">
        <v>31</v>
      </c>
      <c r="AX541" s="13" t="s">
        <v>75</v>
      </c>
      <c r="AY541" s="244" t="s">
        <v>169</v>
      </c>
    </row>
    <row r="542" spans="1:51" s="14" customFormat="1" ht="12">
      <c r="A542" s="14"/>
      <c r="B542" s="245"/>
      <c r="C542" s="246"/>
      <c r="D542" s="235" t="s">
        <v>176</v>
      </c>
      <c r="E542" s="247" t="s">
        <v>1</v>
      </c>
      <c r="F542" s="248" t="s">
        <v>178</v>
      </c>
      <c r="G542" s="246"/>
      <c r="H542" s="249">
        <v>382.70500000000015</v>
      </c>
      <c r="I542" s="250"/>
      <c r="J542" s="246"/>
      <c r="K542" s="246"/>
      <c r="L542" s="251"/>
      <c r="M542" s="252"/>
      <c r="N542" s="253"/>
      <c r="O542" s="253"/>
      <c r="P542" s="253"/>
      <c r="Q542" s="253"/>
      <c r="R542" s="253"/>
      <c r="S542" s="253"/>
      <c r="T542" s="25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5" t="s">
        <v>176</v>
      </c>
      <c r="AU542" s="255" t="s">
        <v>85</v>
      </c>
      <c r="AV542" s="14" t="s">
        <v>175</v>
      </c>
      <c r="AW542" s="14" t="s">
        <v>31</v>
      </c>
      <c r="AX542" s="14" t="s">
        <v>83</v>
      </c>
      <c r="AY542" s="255" t="s">
        <v>169</v>
      </c>
    </row>
    <row r="543" spans="1:63" s="12" customFormat="1" ht="22.8" customHeight="1">
      <c r="A543" s="12"/>
      <c r="B543" s="203"/>
      <c r="C543" s="204"/>
      <c r="D543" s="205" t="s">
        <v>74</v>
      </c>
      <c r="E543" s="217" t="s">
        <v>190</v>
      </c>
      <c r="F543" s="217" t="s">
        <v>949</v>
      </c>
      <c r="G543" s="204"/>
      <c r="H543" s="204"/>
      <c r="I543" s="207"/>
      <c r="J543" s="218">
        <f>BK543</f>
        <v>0</v>
      </c>
      <c r="K543" s="204"/>
      <c r="L543" s="209"/>
      <c r="M543" s="210"/>
      <c r="N543" s="211"/>
      <c r="O543" s="211"/>
      <c r="P543" s="212">
        <f>SUM(P544:P547)</f>
        <v>0</v>
      </c>
      <c r="Q543" s="211"/>
      <c r="R543" s="212">
        <f>SUM(R544:R547)</f>
        <v>0</v>
      </c>
      <c r="S543" s="211"/>
      <c r="T543" s="213">
        <f>SUM(T544:T547)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14" t="s">
        <v>83</v>
      </c>
      <c r="AT543" s="215" t="s">
        <v>74</v>
      </c>
      <c r="AU543" s="215" t="s">
        <v>83</v>
      </c>
      <c r="AY543" s="214" t="s">
        <v>169</v>
      </c>
      <c r="BK543" s="216">
        <f>SUM(BK544:BK547)</f>
        <v>0</v>
      </c>
    </row>
    <row r="544" spans="1:65" s="2" customFormat="1" ht="24.15" customHeight="1">
      <c r="A544" s="38"/>
      <c r="B544" s="39"/>
      <c r="C544" s="219" t="s">
        <v>950</v>
      </c>
      <c r="D544" s="219" t="s">
        <v>171</v>
      </c>
      <c r="E544" s="220" t="s">
        <v>951</v>
      </c>
      <c r="F544" s="221" t="s">
        <v>952</v>
      </c>
      <c r="G544" s="222" t="s">
        <v>199</v>
      </c>
      <c r="H544" s="223">
        <v>302.4</v>
      </c>
      <c r="I544" s="224"/>
      <c r="J544" s="225">
        <f>ROUND(I544*H544,2)</f>
        <v>0</v>
      </c>
      <c r="K544" s="226"/>
      <c r="L544" s="44"/>
      <c r="M544" s="227" t="s">
        <v>1</v>
      </c>
      <c r="N544" s="228" t="s">
        <v>40</v>
      </c>
      <c r="O544" s="91"/>
      <c r="P544" s="229">
        <f>O544*H544</f>
        <v>0</v>
      </c>
      <c r="Q544" s="229">
        <v>0</v>
      </c>
      <c r="R544" s="229">
        <f>Q544*H544</f>
        <v>0</v>
      </c>
      <c r="S544" s="229">
        <v>0</v>
      </c>
      <c r="T544" s="230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31" t="s">
        <v>175</v>
      </c>
      <c r="AT544" s="231" t="s">
        <v>171</v>
      </c>
      <c r="AU544" s="231" t="s">
        <v>85</v>
      </c>
      <c r="AY544" s="17" t="s">
        <v>169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17" t="s">
        <v>83</v>
      </c>
      <c r="BK544" s="232">
        <f>ROUND(I544*H544,2)</f>
        <v>0</v>
      </c>
      <c r="BL544" s="17" t="s">
        <v>175</v>
      </c>
      <c r="BM544" s="231" t="s">
        <v>953</v>
      </c>
    </row>
    <row r="545" spans="1:51" s="13" customFormat="1" ht="12">
      <c r="A545" s="13"/>
      <c r="B545" s="233"/>
      <c r="C545" s="234"/>
      <c r="D545" s="235" t="s">
        <v>176</v>
      </c>
      <c r="E545" s="236" t="s">
        <v>1</v>
      </c>
      <c r="F545" s="237" t="s">
        <v>954</v>
      </c>
      <c r="G545" s="234"/>
      <c r="H545" s="238">
        <v>302.4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176</v>
      </c>
      <c r="AU545" s="244" t="s">
        <v>85</v>
      </c>
      <c r="AV545" s="13" t="s">
        <v>85</v>
      </c>
      <c r="AW545" s="13" t="s">
        <v>31</v>
      </c>
      <c r="AX545" s="13" t="s">
        <v>75</v>
      </c>
      <c r="AY545" s="244" t="s">
        <v>169</v>
      </c>
    </row>
    <row r="546" spans="1:51" s="14" customFormat="1" ht="12">
      <c r="A546" s="14"/>
      <c r="B546" s="245"/>
      <c r="C546" s="246"/>
      <c r="D546" s="235" t="s">
        <v>176</v>
      </c>
      <c r="E546" s="247" t="s">
        <v>1</v>
      </c>
      <c r="F546" s="248" t="s">
        <v>178</v>
      </c>
      <c r="G546" s="246"/>
      <c r="H546" s="249">
        <v>302.4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5" t="s">
        <v>176</v>
      </c>
      <c r="AU546" s="255" t="s">
        <v>85</v>
      </c>
      <c r="AV546" s="14" t="s">
        <v>175</v>
      </c>
      <c r="AW546" s="14" t="s">
        <v>31</v>
      </c>
      <c r="AX546" s="14" t="s">
        <v>83</v>
      </c>
      <c r="AY546" s="255" t="s">
        <v>169</v>
      </c>
    </row>
    <row r="547" spans="1:65" s="2" customFormat="1" ht="24.15" customHeight="1">
      <c r="A547" s="38"/>
      <c r="B547" s="39"/>
      <c r="C547" s="269" t="s">
        <v>679</v>
      </c>
      <c r="D547" s="269" t="s">
        <v>811</v>
      </c>
      <c r="E547" s="270" t="s">
        <v>955</v>
      </c>
      <c r="F547" s="271" t="s">
        <v>956</v>
      </c>
      <c r="G547" s="272" t="s">
        <v>199</v>
      </c>
      <c r="H547" s="273">
        <v>306.936</v>
      </c>
      <c r="I547" s="274"/>
      <c r="J547" s="275">
        <f>ROUND(I547*H547,2)</f>
        <v>0</v>
      </c>
      <c r="K547" s="276"/>
      <c r="L547" s="277"/>
      <c r="M547" s="278" t="s">
        <v>1</v>
      </c>
      <c r="N547" s="279" t="s">
        <v>40</v>
      </c>
      <c r="O547" s="91"/>
      <c r="P547" s="229">
        <f>O547*H547</f>
        <v>0</v>
      </c>
      <c r="Q547" s="229">
        <v>0</v>
      </c>
      <c r="R547" s="229">
        <f>Q547*H547</f>
        <v>0</v>
      </c>
      <c r="S547" s="229">
        <v>0</v>
      </c>
      <c r="T547" s="230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31" t="s">
        <v>190</v>
      </c>
      <c r="AT547" s="231" t="s">
        <v>811</v>
      </c>
      <c r="AU547" s="231" t="s">
        <v>85</v>
      </c>
      <c r="AY547" s="17" t="s">
        <v>169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17" t="s">
        <v>83</v>
      </c>
      <c r="BK547" s="232">
        <f>ROUND(I547*H547,2)</f>
        <v>0</v>
      </c>
      <c r="BL547" s="17" t="s">
        <v>175</v>
      </c>
      <c r="BM547" s="231" t="s">
        <v>957</v>
      </c>
    </row>
    <row r="548" spans="1:63" s="12" customFormat="1" ht="22.8" customHeight="1">
      <c r="A548" s="12"/>
      <c r="B548" s="203"/>
      <c r="C548" s="204"/>
      <c r="D548" s="205" t="s">
        <v>74</v>
      </c>
      <c r="E548" s="217" t="s">
        <v>186</v>
      </c>
      <c r="F548" s="217" t="s">
        <v>187</v>
      </c>
      <c r="G548" s="204"/>
      <c r="H548" s="204"/>
      <c r="I548" s="207"/>
      <c r="J548" s="218">
        <f>BK548</f>
        <v>0</v>
      </c>
      <c r="K548" s="204"/>
      <c r="L548" s="209"/>
      <c r="M548" s="210"/>
      <c r="N548" s="211"/>
      <c r="O548" s="211"/>
      <c r="P548" s="212">
        <f>SUM(P549:P571)</f>
        <v>0</v>
      </c>
      <c r="Q548" s="211"/>
      <c r="R548" s="212">
        <f>SUM(R549:R571)</f>
        <v>0</v>
      </c>
      <c r="S548" s="211"/>
      <c r="T548" s="213">
        <f>SUM(T549:T571)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14" t="s">
        <v>83</v>
      </c>
      <c r="AT548" s="215" t="s">
        <v>74</v>
      </c>
      <c r="AU548" s="215" t="s">
        <v>83</v>
      </c>
      <c r="AY548" s="214" t="s">
        <v>169</v>
      </c>
      <c r="BK548" s="216">
        <f>SUM(BK549:BK571)</f>
        <v>0</v>
      </c>
    </row>
    <row r="549" spans="1:65" s="2" customFormat="1" ht="33" customHeight="1">
      <c r="A549" s="38"/>
      <c r="B549" s="39"/>
      <c r="C549" s="219" t="s">
        <v>958</v>
      </c>
      <c r="D549" s="219" t="s">
        <v>171</v>
      </c>
      <c r="E549" s="220" t="s">
        <v>959</v>
      </c>
      <c r="F549" s="221" t="s">
        <v>960</v>
      </c>
      <c r="G549" s="222" t="s">
        <v>234</v>
      </c>
      <c r="H549" s="223">
        <v>758.832</v>
      </c>
      <c r="I549" s="224"/>
      <c r="J549" s="225">
        <f>ROUND(I549*H549,2)</f>
        <v>0</v>
      </c>
      <c r="K549" s="226"/>
      <c r="L549" s="44"/>
      <c r="M549" s="227" t="s">
        <v>1</v>
      </c>
      <c r="N549" s="228" t="s">
        <v>40</v>
      </c>
      <c r="O549" s="91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31" t="s">
        <v>175</v>
      </c>
      <c r="AT549" s="231" t="s">
        <v>171</v>
      </c>
      <c r="AU549" s="231" t="s">
        <v>85</v>
      </c>
      <c r="AY549" s="17" t="s">
        <v>169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7" t="s">
        <v>83</v>
      </c>
      <c r="BK549" s="232">
        <f>ROUND(I549*H549,2)</f>
        <v>0</v>
      </c>
      <c r="BL549" s="17" t="s">
        <v>175</v>
      </c>
      <c r="BM549" s="231" t="s">
        <v>961</v>
      </c>
    </row>
    <row r="550" spans="1:51" s="13" customFormat="1" ht="12">
      <c r="A550" s="13"/>
      <c r="B550" s="233"/>
      <c r="C550" s="234"/>
      <c r="D550" s="235" t="s">
        <v>176</v>
      </c>
      <c r="E550" s="236" t="s">
        <v>1</v>
      </c>
      <c r="F550" s="237" t="s">
        <v>962</v>
      </c>
      <c r="G550" s="234"/>
      <c r="H550" s="238">
        <v>758.832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4" t="s">
        <v>176</v>
      </c>
      <c r="AU550" s="244" t="s">
        <v>85</v>
      </c>
      <c r="AV550" s="13" t="s">
        <v>85</v>
      </c>
      <c r="AW550" s="13" t="s">
        <v>31</v>
      </c>
      <c r="AX550" s="13" t="s">
        <v>75</v>
      </c>
      <c r="AY550" s="244" t="s">
        <v>169</v>
      </c>
    </row>
    <row r="551" spans="1:51" s="14" customFormat="1" ht="12">
      <c r="A551" s="14"/>
      <c r="B551" s="245"/>
      <c r="C551" s="246"/>
      <c r="D551" s="235" t="s">
        <v>176</v>
      </c>
      <c r="E551" s="247" t="s">
        <v>1</v>
      </c>
      <c r="F551" s="248" t="s">
        <v>178</v>
      </c>
      <c r="G551" s="246"/>
      <c r="H551" s="249">
        <v>758.832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5" t="s">
        <v>176</v>
      </c>
      <c r="AU551" s="255" t="s">
        <v>85</v>
      </c>
      <c r="AV551" s="14" t="s">
        <v>175</v>
      </c>
      <c r="AW551" s="14" t="s">
        <v>31</v>
      </c>
      <c r="AX551" s="14" t="s">
        <v>83</v>
      </c>
      <c r="AY551" s="255" t="s">
        <v>169</v>
      </c>
    </row>
    <row r="552" spans="1:65" s="2" customFormat="1" ht="37.8" customHeight="1">
      <c r="A552" s="38"/>
      <c r="B552" s="39"/>
      <c r="C552" s="219" t="s">
        <v>683</v>
      </c>
      <c r="D552" s="219" t="s">
        <v>171</v>
      </c>
      <c r="E552" s="220" t="s">
        <v>963</v>
      </c>
      <c r="F552" s="221" t="s">
        <v>964</v>
      </c>
      <c r="G552" s="222" t="s">
        <v>234</v>
      </c>
      <c r="H552" s="223">
        <v>22764.96</v>
      </c>
      <c r="I552" s="224"/>
      <c r="J552" s="225">
        <f>ROUND(I552*H552,2)</f>
        <v>0</v>
      </c>
      <c r="K552" s="226"/>
      <c r="L552" s="44"/>
      <c r="M552" s="227" t="s">
        <v>1</v>
      </c>
      <c r="N552" s="228" t="s">
        <v>40</v>
      </c>
      <c r="O552" s="91"/>
      <c r="P552" s="229">
        <f>O552*H552</f>
        <v>0</v>
      </c>
      <c r="Q552" s="229">
        <v>0</v>
      </c>
      <c r="R552" s="229">
        <f>Q552*H552</f>
        <v>0</v>
      </c>
      <c r="S552" s="229">
        <v>0</v>
      </c>
      <c r="T552" s="230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31" t="s">
        <v>175</v>
      </c>
      <c r="AT552" s="231" t="s">
        <v>171</v>
      </c>
      <c r="AU552" s="231" t="s">
        <v>85</v>
      </c>
      <c r="AY552" s="17" t="s">
        <v>169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7" t="s">
        <v>83</v>
      </c>
      <c r="BK552" s="232">
        <f>ROUND(I552*H552,2)</f>
        <v>0</v>
      </c>
      <c r="BL552" s="17" t="s">
        <v>175</v>
      </c>
      <c r="BM552" s="231" t="s">
        <v>407</v>
      </c>
    </row>
    <row r="553" spans="1:51" s="13" customFormat="1" ht="12">
      <c r="A553" s="13"/>
      <c r="B553" s="233"/>
      <c r="C553" s="234"/>
      <c r="D553" s="235" t="s">
        <v>176</v>
      </c>
      <c r="E553" s="236" t="s">
        <v>1</v>
      </c>
      <c r="F553" s="237" t="s">
        <v>965</v>
      </c>
      <c r="G553" s="234"/>
      <c r="H553" s="238">
        <v>22764.96</v>
      </c>
      <c r="I553" s="239"/>
      <c r="J553" s="234"/>
      <c r="K553" s="234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176</v>
      </c>
      <c r="AU553" s="244" t="s">
        <v>85</v>
      </c>
      <c r="AV553" s="13" t="s">
        <v>85</v>
      </c>
      <c r="AW553" s="13" t="s">
        <v>31</v>
      </c>
      <c r="AX553" s="13" t="s">
        <v>75</v>
      </c>
      <c r="AY553" s="244" t="s">
        <v>169</v>
      </c>
    </row>
    <row r="554" spans="1:51" s="14" customFormat="1" ht="12">
      <c r="A554" s="14"/>
      <c r="B554" s="245"/>
      <c r="C554" s="246"/>
      <c r="D554" s="235" t="s">
        <v>176</v>
      </c>
      <c r="E554" s="247" t="s">
        <v>1</v>
      </c>
      <c r="F554" s="248" t="s">
        <v>178</v>
      </c>
      <c r="G554" s="246"/>
      <c r="H554" s="249">
        <v>22764.96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5" t="s">
        <v>176</v>
      </c>
      <c r="AU554" s="255" t="s">
        <v>85</v>
      </c>
      <c r="AV554" s="14" t="s">
        <v>175</v>
      </c>
      <c r="AW554" s="14" t="s">
        <v>31</v>
      </c>
      <c r="AX554" s="14" t="s">
        <v>83</v>
      </c>
      <c r="AY554" s="255" t="s">
        <v>169</v>
      </c>
    </row>
    <row r="555" spans="1:65" s="2" customFormat="1" ht="33" customHeight="1">
      <c r="A555" s="38"/>
      <c r="B555" s="39"/>
      <c r="C555" s="219" t="s">
        <v>966</v>
      </c>
      <c r="D555" s="219" t="s">
        <v>171</v>
      </c>
      <c r="E555" s="220" t="s">
        <v>967</v>
      </c>
      <c r="F555" s="221" t="s">
        <v>968</v>
      </c>
      <c r="G555" s="222" t="s">
        <v>234</v>
      </c>
      <c r="H555" s="223">
        <v>758.832</v>
      </c>
      <c r="I555" s="224"/>
      <c r="J555" s="225">
        <f>ROUND(I555*H555,2)</f>
        <v>0</v>
      </c>
      <c r="K555" s="226"/>
      <c r="L555" s="44"/>
      <c r="M555" s="227" t="s">
        <v>1</v>
      </c>
      <c r="N555" s="228" t="s">
        <v>40</v>
      </c>
      <c r="O555" s="91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31" t="s">
        <v>175</v>
      </c>
      <c r="AT555" s="231" t="s">
        <v>171</v>
      </c>
      <c r="AU555" s="231" t="s">
        <v>85</v>
      </c>
      <c r="AY555" s="17" t="s">
        <v>169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17" t="s">
        <v>83</v>
      </c>
      <c r="BK555" s="232">
        <f>ROUND(I555*H555,2)</f>
        <v>0</v>
      </c>
      <c r="BL555" s="17" t="s">
        <v>175</v>
      </c>
      <c r="BM555" s="231" t="s">
        <v>969</v>
      </c>
    </row>
    <row r="556" spans="1:65" s="2" customFormat="1" ht="33" customHeight="1">
      <c r="A556" s="38"/>
      <c r="B556" s="39"/>
      <c r="C556" s="219" t="s">
        <v>689</v>
      </c>
      <c r="D556" s="219" t="s">
        <v>171</v>
      </c>
      <c r="E556" s="220" t="s">
        <v>970</v>
      </c>
      <c r="F556" s="221" t="s">
        <v>971</v>
      </c>
      <c r="G556" s="222" t="s">
        <v>234</v>
      </c>
      <c r="H556" s="223">
        <v>464.736</v>
      </c>
      <c r="I556" s="224"/>
      <c r="J556" s="225">
        <f>ROUND(I556*H556,2)</f>
        <v>0</v>
      </c>
      <c r="K556" s="226"/>
      <c r="L556" s="44"/>
      <c r="M556" s="227" t="s">
        <v>1</v>
      </c>
      <c r="N556" s="228" t="s">
        <v>40</v>
      </c>
      <c r="O556" s="91"/>
      <c r="P556" s="229">
        <f>O556*H556</f>
        <v>0</v>
      </c>
      <c r="Q556" s="229">
        <v>0</v>
      </c>
      <c r="R556" s="229">
        <f>Q556*H556</f>
        <v>0</v>
      </c>
      <c r="S556" s="229">
        <v>0</v>
      </c>
      <c r="T556" s="230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31" t="s">
        <v>175</v>
      </c>
      <c r="AT556" s="231" t="s">
        <v>171</v>
      </c>
      <c r="AU556" s="231" t="s">
        <v>85</v>
      </c>
      <c r="AY556" s="17" t="s">
        <v>169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7" t="s">
        <v>83</v>
      </c>
      <c r="BK556" s="232">
        <f>ROUND(I556*H556,2)</f>
        <v>0</v>
      </c>
      <c r="BL556" s="17" t="s">
        <v>175</v>
      </c>
      <c r="BM556" s="231" t="s">
        <v>972</v>
      </c>
    </row>
    <row r="557" spans="1:51" s="15" customFormat="1" ht="12">
      <c r="A557" s="15"/>
      <c r="B557" s="256"/>
      <c r="C557" s="257"/>
      <c r="D557" s="235" t="s">
        <v>176</v>
      </c>
      <c r="E557" s="258" t="s">
        <v>1</v>
      </c>
      <c r="F557" s="259" t="s">
        <v>973</v>
      </c>
      <c r="G557" s="257"/>
      <c r="H557" s="258" t="s">
        <v>1</v>
      </c>
      <c r="I557" s="260"/>
      <c r="J557" s="257"/>
      <c r="K557" s="257"/>
      <c r="L557" s="261"/>
      <c r="M557" s="262"/>
      <c r="N557" s="263"/>
      <c r="O557" s="263"/>
      <c r="P557" s="263"/>
      <c r="Q557" s="263"/>
      <c r="R557" s="263"/>
      <c r="S557" s="263"/>
      <c r="T557" s="264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5" t="s">
        <v>176</v>
      </c>
      <c r="AU557" s="265" t="s">
        <v>85</v>
      </c>
      <c r="AV557" s="15" t="s">
        <v>83</v>
      </c>
      <c r="AW557" s="15" t="s">
        <v>31</v>
      </c>
      <c r="AX557" s="15" t="s">
        <v>75</v>
      </c>
      <c r="AY557" s="265" t="s">
        <v>169</v>
      </c>
    </row>
    <row r="558" spans="1:51" s="13" customFormat="1" ht="12">
      <c r="A558" s="13"/>
      <c r="B558" s="233"/>
      <c r="C558" s="234"/>
      <c r="D558" s="235" t="s">
        <v>176</v>
      </c>
      <c r="E558" s="236" t="s">
        <v>1</v>
      </c>
      <c r="F558" s="237" t="s">
        <v>974</v>
      </c>
      <c r="G558" s="234"/>
      <c r="H558" s="238">
        <v>222.8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4" t="s">
        <v>176</v>
      </c>
      <c r="AU558" s="244" t="s">
        <v>85</v>
      </c>
      <c r="AV558" s="13" t="s">
        <v>85</v>
      </c>
      <c r="AW558" s="13" t="s">
        <v>31</v>
      </c>
      <c r="AX558" s="13" t="s">
        <v>75</v>
      </c>
      <c r="AY558" s="244" t="s">
        <v>169</v>
      </c>
    </row>
    <row r="559" spans="1:51" s="13" customFormat="1" ht="12">
      <c r="A559" s="13"/>
      <c r="B559" s="233"/>
      <c r="C559" s="234"/>
      <c r="D559" s="235" t="s">
        <v>176</v>
      </c>
      <c r="E559" s="236" t="s">
        <v>1</v>
      </c>
      <c r="F559" s="237" t="s">
        <v>975</v>
      </c>
      <c r="G559" s="234"/>
      <c r="H559" s="238">
        <v>79.5</v>
      </c>
      <c r="I559" s="239"/>
      <c r="J559" s="234"/>
      <c r="K559" s="234"/>
      <c r="L559" s="240"/>
      <c r="M559" s="241"/>
      <c r="N559" s="242"/>
      <c r="O559" s="242"/>
      <c r="P559" s="242"/>
      <c r="Q559" s="242"/>
      <c r="R559" s="242"/>
      <c r="S559" s="242"/>
      <c r="T559" s="24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4" t="s">
        <v>176</v>
      </c>
      <c r="AU559" s="244" t="s">
        <v>85</v>
      </c>
      <c r="AV559" s="13" t="s">
        <v>85</v>
      </c>
      <c r="AW559" s="13" t="s">
        <v>31</v>
      </c>
      <c r="AX559" s="13" t="s">
        <v>75</v>
      </c>
      <c r="AY559" s="244" t="s">
        <v>169</v>
      </c>
    </row>
    <row r="560" spans="1:51" s="13" customFormat="1" ht="12">
      <c r="A560" s="13"/>
      <c r="B560" s="233"/>
      <c r="C560" s="234"/>
      <c r="D560" s="235" t="s">
        <v>176</v>
      </c>
      <c r="E560" s="236" t="s">
        <v>1</v>
      </c>
      <c r="F560" s="237" t="s">
        <v>976</v>
      </c>
      <c r="G560" s="234"/>
      <c r="H560" s="238">
        <v>162.436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4" t="s">
        <v>176</v>
      </c>
      <c r="AU560" s="244" t="s">
        <v>85</v>
      </c>
      <c r="AV560" s="13" t="s">
        <v>85</v>
      </c>
      <c r="AW560" s="13" t="s">
        <v>31</v>
      </c>
      <c r="AX560" s="13" t="s">
        <v>75</v>
      </c>
      <c r="AY560" s="244" t="s">
        <v>169</v>
      </c>
    </row>
    <row r="561" spans="1:51" s="14" customFormat="1" ht="12">
      <c r="A561" s="14"/>
      <c r="B561" s="245"/>
      <c r="C561" s="246"/>
      <c r="D561" s="235" t="s">
        <v>176</v>
      </c>
      <c r="E561" s="247" t="s">
        <v>1</v>
      </c>
      <c r="F561" s="248" t="s">
        <v>178</v>
      </c>
      <c r="G561" s="246"/>
      <c r="H561" s="249">
        <v>464.736</v>
      </c>
      <c r="I561" s="250"/>
      <c r="J561" s="246"/>
      <c r="K561" s="246"/>
      <c r="L561" s="251"/>
      <c r="M561" s="252"/>
      <c r="N561" s="253"/>
      <c r="O561" s="253"/>
      <c r="P561" s="253"/>
      <c r="Q561" s="253"/>
      <c r="R561" s="253"/>
      <c r="S561" s="253"/>
      <c r="T561" s="25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5" t="s">
        <v>176</v>
      </c>
      <c r="AU561" s="255" t="s">
        <v>85</v>
      </c>
      <c r="AV561" s="14" t="s">
        <v>175</v>
      </c>
      <c r="AW561" s="14" t="s">
        <v>31</v>
      </c>
      <c r="AX561" s="14" t="s">
        <v>83</v>
      </c>
      <c r="AY561" s="255" t="s">
        <v>169</v>
      </c>
    </row>
    <row r="562" spans="1:65" s="2" customFormat="1" ht="24.15" customHeight="1">
      <c r="A562" s="38"/>
      <c r="B562" s="39"/>
      <c r="C562" s="219" t="s">
        <v>977</v>
      </c>
      <c r="D562" s="219" t="s">
        <v>171</v>
      </c>
      <c r="E562" s="220" t="s">
        <v>978</v>
      </c>
      <c r="F562" s="221" t="s">
        <v>979</v>
      </c>
      <c r="G562" s="222" t="s">
        <v>234</v>
      </c>
      <c r="H562" s="223">
        <v>302.3</v>
      </c>
      <c r="I562" s="224"/>
      <c r="J562" s="225">
        <f>ROUND(I562*H562,2)</f>
        <v>0</v>
      </c>
      <c r="K562" s="226"/>
      <c r="L562" s="44"/>
      <c r="M562" s="227" t="s">
        <v>1</v>
      </c>
      <c r="N562" s="228" t="s">
        <v>40</v>
      </c>
      <c r="O562" s="91"/>
      <c r="P562" s="229">
        <f>O562*H562</f>
        <v>0</v>
      </c>
      <c r="Q562" s="229">
        <v>0</v>
      </c>
      <c r="R562" s="229">
        <f>Q562*H562</f>
        <v>0</v>
      </c>
      <c r="S562" s="229">
        <v>0</v>
      </c>
      <c r="T562" s="230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31" t="s">
        <v>175</v>
      </c>
      <c r="AT562" s="231" t="s">
        <v>171</v>
      </c>
      <c r="AU562" s="231" t="s">
        <v>85</v>
      </c>
      <c r="AY562" s="17" t="s">
        <v>169</v>
      </c>
      <c r="BE562" s="232">
        <f>IF(N562="základní",J562,0)</f>
        <v>0</v>
      </c>
      <c r="BF562" s="232">
        <f>IF(N562="snížená",J562,0)</f>
        <v>0</v>
      </c>
      <c r="BG562" s="232">
        <f>IF(N562="zákl. přenesená",J562,0)</f>
        <v>0</v>
      </c>
      <c r="BH562" s="232">
        <f>IF(N562="sníž. přenesená",J562,0)</f>
        <v>0</v>
      </c>
      <c r="BI562" s="232">
        <f>IF(N562="nulová",J562,0)</f>
        <v>0</v>
      </c>
      <c r="BJ562" s="17" t="s">
        <v>83</v>
      </c>
      <c r="BK562" s="232">
        <f>ROUND(I562*H562,2)</f>
        <v>0</v>
      </c>
      <c r="BL562" s="17" t="s">
        <v>175</v>
      </c>
      <c r="BM562" s="231" t="s">
        <v>980</v>
      </c>
    </row>
    <row r="563" spans="1:51" s="13" customFormat="1" ht="12">
      <c r="A563" s="13"/>
      <c r="B563" s="233"/>
      <c r="C563" s="234"/>
      <c r="D563" s="235" t="s">
        <v>176</v>
      </c>
      <c r="E563" s="236" t="s">
        <v>1</v>
      </c>
      <c r="F563" s="237" t="s">
        <v>974</v>
      </c>
      <c r="G563" s="234"/>
      <c r="H563" s="238">
        <v>222.8</v>
      </c>
      <c r="I563" s="239"/>
      <c r="J563" s="234"/>
      <c r="K563" s="234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176</v>
      </c>
      <c r="AU563" s="244" t="s">
        <v>85</v>
      </c>
      <c r="AV563" s="13" t="s">
        <v>85</v>
      </c>
      <c r="AW563" s="13" t="s">
        <v>31</v>
      </c>
      <c r="AX563" s="13" t="s">
        <v>75</v>
      </c>
      <c r="AY563" s="244" t="s">
        <v>169</v>
      </c>
    </row>
    <row r="564" spans="1:51" s="13" customFormat="1" ht="12">
      <c r="A564" s="13"/>
      <c r="B564" s="233"/>
      <c r="C564" s="234"/>
      <c r="D564" s="235" t="s">
        <v>176</v>
      </c>
      <c r="E564" s="236" t="s">
        <v>1</v>
      </c>
      <c r="F564" s="237" t="s">
        <v>975</v>
      </c>
      <c r="G564" s="234"/>
      <c r="H564" s="238">
        <v>79.5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4" t="s">
        <v>176</v>
      </c>
      <c r="AU564" s="244" t="s">
        <v>85</v>
      </c>
      <c r="AV564" s="13" t="s">
        <v>85</v>
      </c>
      <c r="AW564" s="13" t="s">
        <v>31</v>
      </c>
      <c r="AX564" s="13" t="s">
        <v>75</v>
      </c>
      <c r="AY564" s="244" t="s">
        <v>169</v>
      </c>
    </row>
    <row r="565" spans="1:51" s="14" customFormat="1" ht="12">
      <c r="A565" s="14"/>
      <c r="B565" s="245"/>
      <c r="C565" s="246"/>
      <c r="D565" s="235" t="s">
        <v>176</v>
      </c>
      <c r="E565" s="247" t="s">
        <v>1</v>
      </c>
      <c r="F565" s="248" t="s">
        <v>178</v>
      </c>
      <c r="G565" s="246"/>
      <c r="H565" s="249">
        <v>302.3</v>
      </c>
      <c r="I565" s="250"/>
      <c r="J565" s="246"/>
      <c r="K565" s="246"/>
      <c r="L565" s="251"/>
      <c r="M565" s="252"/>
      <c r="N565" s="253"/>
      <c r="O565" s="253"/>
      <c r="P565" s="253"/>
      <c r="Q565" s="253"/>
      <c r="R565" s="253"/>
      <c r="S565" s="253"/>
      <c r="T565" s="25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5" t="s">
        <v>176</v>
      </c>
      <c r="AU565" s="255" t="s">
        <v>85</v>
      </c>
      <c r="AV565" s="14" t="s">
        <v>175</v>
      </c>
      <c r="AW565" s="14" t="s">
        <v>31</v>
      </c>
      <c r="AX565" s="14" t="s">
        <v>83</v>
      </c>
      <c r="AY565" s="255" t="s">
        <v>169</v>
      </c>
    </row>
    <row r="566" spans="1:65" s="2" customFormat="1" ht="33" customHeight="1">
      <c r="A566" s="38"/>
      <c r="B566" s="39"/>
      <c r="C566" s="219" t="s">
        <v>695</v>
      </c>
      <c r="D566" s="219" t="s">
        <v>171</v>
      </c>
      <c r="E566" s="220" t="s">
        <v>981</v>
      </c>
      <c r="F566" s="221" t="s">
        <v>982</v>
      </c>
      <c r="G566" s="222" t="s">
        <v>234</v>
      </c>
      <c r="H566" s="223">
        <v>8.104</v>
      </c>
      <c r="I566" s="224"/>
      <c r="J566" s="225">
        <f>ROUND(I566*H566,2)</f>
        <v>0</v>
      </c>
      <c r="K566" s="226"/>
      <c r="L566" s="44"/>
      <c r="M566" s="227" t="s">
        <v>1</v>
      </c>
      <c r="N566" s="228" t="s">
        <v>40</v>
      </c>
      <c r="O566" s="91"/>
      <c r="P566" s="229">
        <f>O566*H566</f>
        <v>0</v>
      </c>
      <c r="Q566" s="229">
        <v>0</v>
      </c>
      <c r="R566" s="229">
        <f>Q566*H566</f>
        <v>0</v>
      </c>
      <c r="S566" s="229">
        <v>0</v>
      </c>
      <c r="T566" s="230">
        <f>S566*H566</f>
        <v>0</v>
      </c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R566" s="231" t="s">
        <v>175</v>
      </c>
      <c r="AT566" s="231" t="s">
        <v>171</v>
      </c>
      <c r="AU566" s="231" t="s">
        <v>85</v>
      </c>
      <c r="AY566" s="17" t="s">
        <v>169</v>
      </c>
      <c r="BE566" s="232">
        <f>IF(N566="základní",J566,0)</f>
        <v>0</v>
      </c>
      <c r="BF566" s="232">
        <f>IF(N566="snížená",J566,0)</f>
        <v>0</v>
      </c>
      <c r="BG566" s="232">
        <f>IF(N566="zákl. přenesená",J566,0)</f>
        <v>0</v>
      </c>
      <c r="BH566" s="232">
        <f>IF(N566="sníž. přenesená",J566,0)</f>
        <v>0</v>
      </c>
      <c r="BI566" s="232">
        <f>IF(N566="nulová",J566,0)</f>
        <v>0</v>
      </c>
      <c r="BJ566" s="17" t="s">
        <v>83</v>
      </c>
      <c r="BK566" s="232">
        <f>ROUND(I566*H566,2)</f>
        <v>0</v>
      </c>
      <c r="BL566" s="17" t="s">
        <v>175</v>
      </c>
      <c r="BM566" s="231" t="s">
        <v>983</v>
      </c>
    </row>
    <row r="567" spans="1:51" s="13" customFormat="1" ht="12">
      <c r="A567" s="13"/>
      <c r="B567" s="233"/>
      <c r="C567" s="234"/>
      <c r="D567" s="235" t="s">
        <v>176</v>
      </c>
      <c r="E567" s="236" t="s">
        <v>1</v>
      </c>
      <c r="F567" s="237" t="s">
        <v>984</v>
      </c>
      <c r="G567" s="234"/>
      <c r="H567" s="238">
        <v>8.104</v>
      </c>
      <c r="I567" s="239"/>
      <c r="J567" s="234"/>
      <c r="K567" s="234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176</v>
      </c>
      <c r="AU567" s="244" t="s">
        <v>85</v>
      </c>
      <c r="AV567" s="13" t="s">
        <v>85</v>
      </c>
      <c r="AW567" s="13" t="s">
        <v>31</v>
      </c>
      <c r="AX567" s="13" t="s">
        <v>75</v>
      </c>
      <c r="AY567" s="244" t="s">
        <v>169</v>
      </c>
    </row>
    <row r="568" spans="1:51" s="14" customFormat="1" ht="12">
      <c r="A568" s="14"/>
      <c r="B568" s="245"/>
      <c r="C568" s="246"/>
      <c r="D568" s="235" t="s">
        <v>176</v>
      </c>
      <c r="E568" s="247" t="s">
        <v>1</v>
      </c>
      <c r="F568" s="248" t="s">
        <v>178</v>
      </c>
      <c r="G568" s="246"/>
      <c r="H568" s="249">
        <v>8.104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176</v>
      </c>
      <c r="AU568" s="255" t="s">
        <v>85</v>
      </c>
      <c r="AV568" s="14" t="s">
        <v>175</v>
      </c>
      <c r="AW568" s="14" t="s">
        <v>31</v>
      </c>
      <c r="AX568" s="14" t="s">
        <v>83</v>
      </c>
      <c r="AY568" s="255" t="s">
        <v>169</v>
      </c>
    </row>
    <row r="569" spans="1:65" s="2" customFormat="1" ht="21.75" customHeight="1">
      <c r="A569" s="38"/>
      <c r="B569" s="39"/>
      <c r="C569" s="219" t="s">
        <v>985</v>
      </c>
      <c r="D569" s="219" t="s">
        <v>171</v>
      </c>
      <c r="E569" s="220" t="s">
        <v>986</v>
      </c>
      <c r="F569" s="221" t="s">
        <v>987</v>
      </c>
      <c r="G569" s="222" t="s">
        <v>208</v>
      </c>
      <c r="H569" s="223">
        <v>20</v>
      </c>
      <c r="I569" s="224"/>
      <c r="J569" s="225">
        <f>ROUND(I569*H569,2)</f>
        <v>0</v>
      </c>
      <c r="K569" s="226"/>
      <c r="L569" s="44"/>
      <c r="M569" s="227" t="s">
        <v>1</v>
      </c>
      <c r="N569" s="228" t="s">
        <v>40</v>
      </c>
      <c r="O569" s="91"/>
      <c r="P569" s="229">
        <f>O569*H569</f>
        <v>0</v>
      </c>
      <c r="Q569" s="229">
        <v>0</v>
      </c>
      <c r="R569" s="229">
        <f>Q569*H569</f>
        <v>0</v>
      </c>
      <c r="S569" s="229">
        <v>0</v>
      </c>
      <c r="T569" s="230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31" t="s">
        <v>175</v>
      </c>
      <c r="AT569" s="231" t="s">
        <v>171</v>
      </c>
      <c r="AU569" s="231" t="s">
        <v>85</v>
      </c>
      <c r="AY569" s="17" t="s">
        <v>169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7" t="s">
        <v>83</v>
      </c>
      <c r="BK569" s="232">
        <f>ROUND(I569*H569,2)</f>
        <v>0</v>
      </c>
      <c r="BL569" s="17" t="s">
        <v>175</v>
      </c>
      <c r="BM569" s="231" t="s">
        <v>988</v>
      </c>
    </row>
    <row r="570" spans="1:51" s="13" customFormat="1" ht="12">
      <c r="A570" s="13"/>
      <c r="B570" s="233"/>
      <c r="C570" s="234"/>
      <c r="D570" s="235" t="s">
        <v>176</v>
      </c>
      <c r="E570" s="236" t="s">
        <v>1</v>
      </c>
      <c r="F570" s="237" t="s">
        <v>989</v>
      </c>
      <c r="G570" s="234"/>
      <c r="H570" s="238">
        <v>20</v>
      </c>
      <c r="I570" s="239"/>
      <c r="J570" s="234"/>
      <c r="K570" s="234"/>
      <c r="L570" s="240"/>
      <c r="M570" s="241"/>
      <c r="N570" s="242"/>
      <c r="O570" s="242"/>
      <c r="P570" s="242"/>
      <c r="Q570" s="242"/>
      <c r="R570" s="242"/>
      <c r="S570" s="242"/>
      <c r="T570" s="24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4" t="s">
        <v>176</v>
      </c>
      <c r="AU570" s="244" t="s">
        <v>85</v>
      </c>
      <c r="AV570" s="13" t="s">
        <v>85</v>
      </c>
      <c r="AW570" s="13" t="s">
        <v>31</v>
      </c>
      <c r="AX570" s="13" t="s">
        <v>75</v>
      </c>
      <c r="AY570" s="244" t="s">
        <v>169</v>
      </c>
    </row>
    <row r="571" spans="1:51" s="14" customFormat="1" ht="12">
      <c r="A571" s="14"/>
      <c r="B571" s="245"/>
      <c r="C571" s="246"/>
      <c r="D571" s="235" t="s">
        <v>176</v>
      </c>
      <c r="E571" s="247" t="s">
        <v>1</v>
      </c>
      <c r="F571" s="248" t="s">
        <v>178</v>
      </c>
      <c r="G571" s="246"/>
      <c r="H571" s="249">
        <v>20</v>
      </c>
      <c r="I571" s="250"/>
      <c r="J571" s="246"/>
      <c r="K571" s="246"/>
      <c r="L571" s="251"/>
      <c r="M571" s="252"/>
      <c r="N571" s="253"/>
      <c r="O571" s="253"/>
      <c r="P571" s="253"/>
      <c r="Q571" s="253"/>
      <c r="R571" s="253"/>
      <c r="S571" s="253"/>
      <c r="T571" s="25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5" t="s">
        <v>176</v>
      </c>
      <c r="AU571" s="255" t="s">
        <v>85</v>
      </c>
      <c r="AV571" s="14" t="s">
        <v>175</v>
      </c>
      <c r="AW571" s="14" t="s">
        <v>31</v>
      </c>
      <c r="AX571" s="14" t="s">
        <v>83</v>
      </c>
      <c r="AY571" s="255" t="s">
        <v>169</v>
      </c>
    </row>
    <row r="572" spans="1:63" s="12" customFormat="1" ht="22.8" customHeight="1">
      <c r="A572" s="12"/>
      <c r="B572" s="203"/>
      <c r="C572" s="204"/>
      <c r="D572" s="205" t="s">
        <v>74</v>
      </c>
      <c r="E572" s="217" t="s">
        <v>990</v>
      </c>
      <c r="F572" s="217" t="s">
        <v>991</v>
      </c>
      <c r="G572" s="204"/>
      <c r="H572" s="204"/>
      <c r="I572" s="207"/>
      <c r="J572" s="218">
        <f>BK572</f>
        <v>0</v>
      </c>
      <c r="K572" s="204"/>
      <c r="L572" s="209"/>
      <c r="M572" s="210"/>
      <c r="N572" s="211"/>
      <c r="O572" s="211"/>
      <c r="P572" s="212">
        <f>P573</f>
        <v>0</v>
      </c>
      <c r="Q572" s="211"/>
      <c r="R572" s="212">
        <f>R573</f>
        <v>0</v>
      </c>
      <c r="S572" s="211"/>
      <c r="T572" s="213">
        <f>T573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14" t="s">
        <v>83</v>
      </c>
      <c r="AT572" s="215" t="s">
        <v>74</v>
      </c>
      <c r="AU572" s="215" t="s">
        <v>83</v>
      </c>
      <c r="AY572" s="214" t="s">
        <v>169</v>
      </c>
      <c r="BK572" s="216">
        <f>BK573</f>
        <v>0</v>
      </c>
    </row>
    <row r="573" spans="1:65" s="2" customFormat="1" ht="16.5" customHeight="1">
      <c r="A573" s="38"/>
      <c r="B573" s="39"/>
      <c r="C573" s="219" t="s">
        <v>699</v>
      </c>
      <c r="D573" s="219" t="s">
        <v>171</v>
      </c>
      <c r="E573" s="220" t="s">
        <v>992</v>
      </c>
      <c r="F573" s="221" t="s">
        <v>993</v>
      </c>
      <c r="G573" s="222" t="s">
        <v>217</v>
      </c>
      <c r="H573" s="223">
        <v>760.89</v>
      </c>
      <c r="I573" s="224"/>
      <c r="J573" s="225">
        <f>ROUND(I573*H573,2)</f>
        <v>0</v>
      </c>
      <c r="K573" s="226"/>
      <c r="L573" s="44"/>
      <c r="M573" s="227" t="s">
        <v>1</v>
      </c>
      <c r="N573" s="228" t="s">
        <v>40</v>
      </c>
      <c r="O573" s="91"/>
      <c r="P573" s="229">
        <f>O573*H573</f>
        <v>0</v>
      </c>
      <c r="Q573" s="229">
        <v>0</v>
      </c>
      <c r="R573" s="229">
        <f>Q573*H573</f>
        <v>0</v>
      </c>
      <c r="S573" s="229">
        <v>0</v>
      </c>
      <c r="T573" s="230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31" t="s">
        <v>175</v>
      </c>
      <c r="AT573" s="231" t="s">
        <v>171</v>
      </c>
      <c r="AU573" s="231" t="s">
        <v>85</v>
      </c>
      <c r="AY573" s="17" t="s">
        <v>169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17" t="s">
        <v>83</v>
      </c>
      <c r="BK573" s="232">
        <f>ROUND(I573*H573,2)</f>
        <v>0</v>
      </c>
      <c r="BL573" s="17" t="s">
        <v>175</v>
      </c>
      <c r="BM573" s="231" t="s">
        <v>994</v>
      </c>
    </row>
    <row r="574" spans="1:63" s="12" customFormat="1" ht="25.9" customHeight="1">
      <c r="A574" s="12"/>
      <c r="B574" s="203"/>
      <c r="C574" s="204"/>
      <c r="D574" s="205" t="s">
        <v>74</v>
      </c>
      <c r="E574" s="206" t="s">
        <v>349</v>
      </c>
      <c r="F574" s="206" t="s">
        <v>350</v>
      </c>
      <c r="G574" s="204"/>
      <c r="H574" s="204"/>
      <c r="I574" s="207"/>
      <c r="J574" s="208">
        <f>BK574</f>
        <v>0</v>
      </c>
      <c r="K574" s="204"/>
      <c r="L574" s="209"/>
      <c r="M574" s="210"/>
      <c r="N574" s="211"/>
      <c r="O574" s="211"/>
      <c r="P574" s="212">
        <f>P575+P589+P660+P713+P1123+P1126+P1133+P1218+P1269+P1278+P1306+P1358+P1400+P1463+P1477+P1595+P1621</f>
        <v>0</v>
      </c>
      <c r="Q574" s="211"/>
      <c r="R574" s="212">
        <f>R575+R589+R660+R713+R1123+R1126+R1133+R1218+R1269+R1278+R1306+R1358+R1400+R1463+R1477+R1595+R1621</f>
        <v>0</v>
      </c>
      <c r="S574" s="211"/>
      <c r="T574" s="213">
        <f>T575+T589+T660+T713+T1123+T1126+T1133+T1218+T1269+T1278+T1306+T1358+T1400+T1463+T1477+T1595+T1621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4" t="s">
        <v>85</v>
      </c>
      <c r="AT574" s="215" t="s">
        <v>74</v>
      </c>
      <c r="AU574" s="215" t="s">
        <v>75</v>
      </c>
      <c r="AY574" s="214" t="s">
        <v>169</v>
      </c>
      <c r="BK574" s="216">
        <f>BK575+BK589+BK660+BK713+BK1123+BK1126+BK1133+BK1218+BK1269+BK1278+BK1306+BK1358+BK1400+BK1463+BK1477+BK1595+BK1621</f>
        <v>0</v>
      </c>
    </row>
    <row r="575" spans="1:63" s="12" customFormat="1" ht="22.8" customHeight="1">
      <c r="A575" s="12"/>
      <c r="B575" s="203"/>
      <c r="C575" s="204"/>
      <c r="D575" s="205" t="s">
        <v>74</v>
      </c>
      <c r="E575" s="217" t="s">
        <v>995</v>
      </c>
      <c r="F575" s="217" t="s">
        <v>996</v>
      </c>
      <c r="G575" s="204"/>
      <c r="H575" s="204"/>
      <c r="I575" s="207"/>
      <c r="J575" s="218">
        <f>BK575</f>
        <v>0</v>
      </c>
      <c r="K575" s="204"/>
      <c r="L575" s="209"/>
      <c r="M575" s="210"/>
      <c r="N575" s="211"/>
      <c r="O575" s="211"/>
      <c r="P575" s="212">
        <f>SUM(P576:P588)</f>
        <v>0</v>
      </c>
      <c r="Q575" s="211"/>
      <c r="R575" s="212">
        <f>SUM(R576:R588)</f>
        <v>0</v>
      </c>
      <c r="S575" s="211"/>
      <c r="T575" s="213">
        <f>SUM(T576:T588)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214" t="s">
        <v>85</v>
      </c>
      <c r="AT575" s="215" t="s">
        <v>74</v>
      </c>
      <c r="AU575" s="215" t="s">
        <v>83</v>
      </c>
      <c r="AY575" s="214" t="s">
        <v>169</v>
      </c>
      <c r="BK575" s="216">
        <f>SUM(BK576:BK588)</f>
        <v>0</v>
      </c>
    </row>
    <row r="576" spans="1:65" s="2" customFormat="1" ht="24.15" customHeight="1">
      <c r="A576" s="38"/>
      <c r="B576" s="39"/>
      <c r="C576" s="219" t="s">
        <v>997</v>
      </c>
      <c r="D576" s="219" t="s">
        <v>171</v>
      </c>
      <c r="E576" s="220" t="s">
        <v>998</v>
      </c>
      <c r="F576" s="221" t="s">
        <v>999</v>
      </c>
      <c r="G576" s="222" t="s">
        <v>234</v>
      </c>
      <c r="H576" s="223">
        <v>316.246</v>
      </c>
      <c r="I576" s="224"/>
      <c r="J576" s="225">
        <f>ROUND(I576*H576,2)</f>
        <v>0</v>
      </c>
      <c r="K576" s="226"/>
      <c r="L576" s="44"/>
      <c r="M576" s="227" t="s">
        <v>1</v>
      </c>
      <c r="N576" s="228" t="s">
        <v>40</v>
      </c>
      <c r="O576" s="91"/>
      <c r="P576" s="229">
        <f>O576*H576</f>
        <v>0</v>
      </c>
      <c r="Q576" s="229">
        <v>0</v>
      </c>
      <c r="R576" s="229">
        <f>Q576*H576</f>
        <v>0</v>
      </c>
      <c r="S576" s="229">
        <v>0</v>
      </c>
      <c r="T576" s="230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31" t="s">
        <v>209</v>
      </c>
      <c r="AT576" s="231" t="s">
        <v>171</v>
      </c>
      <c r="AU576" s="231" t="s">
        <v>85</v>
      </c>
      <c r="AY576" s="17" t="s">
        <v>169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17" t="s">
        <v>83</v>
      </c>
      <c r="BK576" s="232">
        <f>ROUND(I576*H576,2)</f>
        <v>0</v>
      </c>
      <c r="BL576" s="17" t="s">
        <v>209</v>
      </c>
      <c r="BM576" s="231" t="s">
        <v>1000</v>
      </c>
    </row>
    <row r="577" spans="1:51" s="13" customFormat="1" ht="12">
      <c r="A577" s="13"/>
      <c r="B577" s="233"/>
      <c r="C577" s="234"/>
      <c r="D577" s="235" t="s">
        <v>176</v>
      </c>
      <c r="E577" s="236" t="s">
        <v>1</v>
      </c>
      <c r="F577" s="237" t="s">
        <v>1001</v>
      </c>
      <c r="G577" s="234"/>
      <c r="H577" s="238">
        <v>316.246</v>
      </c>
      <c r="I577" s="239"/>
      <c r="J577" s="234"/>
      <c r="K577" s="234"/>
      <c r="L577" s="240"/>
      <c r="M577" s="241"/>
      <c r="N577" s="242"/>
      <c r="O577" s="242"/>
      <c r="P577" s="242"/>
      <c r="Q577" s="242"/>
      <c r="R577" s="242"/>
      <c r="S577" s="242"/>
      <c r="T577" s="24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4" t="s">
        <v>176</v>
      </c>
      <c r="AU577" s="244" t="s">
        <v>85</v>
      </c>
      <c r="AV577" s="13" t="s">
        <v>85</v>
      </c>
      <c r="AW577" s="13" t="s">
        <v>31</v>
      </c>
      <c r="AX577" s="13" t="s">
        <v>75</v>
      </c>
      <c r="AY577" s="244" t="s">
        <v>169</v>
      </c>
    </row>
    <row r="578" spans="1:51" s="14" customFormat="1" ht="12">
      <c r="A578" s="14"/>
      <c r="B578" s="245"/>
      <c r="C578" s="246"/>
      <c r="D578" s="235" t="s">
        <v>176</v>
      </c>
      <c r="E578" s="247" t="s">
        <v>1</v>
      </c>
      <c r="F578" s="248" t="s">
        <v>178</v>
      </c>
      <c r="G578" s="246"/>
      <c r="H578" s="249">
        <v>316.246</v>
      </c>
      <c r="I578" s="250"/>
      <c r="J578" s="246"/>
      <c r="K578" s="246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176</v>
      </c>
      <c r="AU578" s="255" t="s">
        <v>85</v>
      </c>
      <c r="AV578" s="14" t="s">
        <v>175</v>
      </c>
      <c r="AW578" s="14" t="s">
        <v>31</v>
      </c>
      <c r="AX578" s="14" t="s">
        <v>83</v>
      </c>
      <c r="AY578" s="255" t="s">
        <v>169</v>
      </c>
    </row>
    <row r="579" spans="1:65" s="2" customFormat="1" ht="24.15" customHeight="1">
      <c r="A579" s="38"/>
      <c r="B579" s="39"/>
      <c r="C579" s="219" t="s">
        <v>702</v>
      </c>
      <c r="D579" s="219" t="s">
        <v>171</v>
      </c>
      <c r="E579" s="220" t="s">
        <v>1002</v>
      </c>
      <c r="F579" s="221" t="s">
        <v>1003</v>
      </c>
      <c r="G579" s="222" t="s">
        <v>234</v>
      </c>
      <c r="H579" s="223">
        <v>87.031</v>
      </c>
      <c r="I579" s="224"/>
      <c r="J579" s="225">
        <f>ROUND(I579*H579,2)</f>
        <v>0</v>
      </c>
      <c r="K579" s="226"/>
      <c r="L579" s="44"/>
      <c r="M579" s="227" t="s">
        <v>1</v>
      </c>
      <c r="N579" s="228" t="s">
        <v>40</v>
      </c>
      <c r="O579" s="91"/>
      <c r="P579" s="229">
        <f>O579*H579</f>
        <v>0</v>
      </c>
      <c r="Q579" s="229">
        <v>0</v>
      </c>
      <c r="R579" s="229">
        <f>Q579*H579</f>
        <v>0</v>
      </c>
      <c r="S579" s="229">
        <v>0</v>
      </c>
      <c r="T579" s="230">
        <f>S579*H579</f>
        <v>0</v>
      </c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R579" s="231" t="s">
        <v>209</v>
      </c>
      <c r="AT579" s="231" t="s">
        <v>171</v>
      </c>
      <c r="AU579" s="231" t="s">
        <v>85</v>
      </c>
      <c r="AY579" s="17" t="s">
        <v>169</v>
      </c>
      <c r="BE579" s="232">
        <f>IF(N579="základní",J579,0)</f>
        <v>0</v>
      </c>
      <c r="BF579" s="232">
        <f>IF(N579="snížená",J579,0)</f>
        <v>0</v>
      </c>
      <c r="BG579" s="232">
        <f>IF(N579="zákl. přenesená",J579,0)</f>
        <v>0</v>
      </c>
      <c r="BH579" s="232">
        <f>IF(N579="sníž. přenesená",J579,0)</f>
        <v>0</v>
      </c>
      <c r="BI579" s="232">
        <f>IF(N579="nulová",J579,0)</f>
        <v>0</v>
      </c>
      <c r="BJ579" s="17" t="s">
        <v>83</v>
      </c>
      <c r="BK579" s="232">
        <f>ROUND(I579*H579,2)</f>
        <v>0</v>
      </c>
      <c r="BL579" s="17" t="s">
        <v>209</v>
      </c>
      <c r="BM579" s="231" t="s">
        <v>113</v>
      </c>
    </row>
    <row r="580" spans="1:65" s="2" customFormat="1" ht="16.5" customHeight="1">
      <c r="A580" s="38"/>
      <c r="B580" s="39"/>
      <c r="C580" s="269" t="s">
        <v>1004</v>
      </c>
      <c r="D580" s="269" t="s">
        <v>811</v>
      </c>
      <c r="E580" s="270" t="s">
        <v>1005</v>
      </c>
      <c r="F580" s="271" t="s">
        <v>1006</v>
      </c>
      <c r="G580" s="272" t="s">
        <v>217</v>
      </c>
      <c r="H580" s="273">
        <v>0.137</v>
      </c>
      <c r="I580" s="274"/>
      <c r="J580" s="275">
        <f>ROUND(I580*H580,2)</f>
        <v>0</v>
      </c>
      <c r="K580" s="276"/>
      <c r="L580" s="277"/>
      <c r="M580" s="278" t="s">
        <v>1</v>
      </c>
      <c r="N580" s="279" t="s">
        <v>40</v>
      </c>
      <c r="O580" s="91"/>
      <c r="P580" s="229">
        <f>O580*H580</f>
        <v>0</v>
      </c>
      <c r="Q580" s="229">
        <v>0</v>
      </c>
      <c r="R580" s="229">
        <f>Q580*H580</f>
        <v>0</v>
      </c>
      <c r="S580" s="229">
        <v>0</v>
      </c>
      <c r="T580" s="230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31" t="s">
        <v>246</v>
      </c>
      <c r="AT580" s="231" t="s">
        <v>811</v>
      </c>
      <c r="AU580" s="231" t="s">
        <v>85</v>
      </c>
      <c r="AY580" s="17" t="s">
        <v>169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17" t="s">
        <v>83</v>
      </c>
      <c r="BK580" s="232">
        <f>ROUND(I580*H580,2)</f>
        <v>0</v>
      </c>
      <c r="BL580" s="17" t="s">
        <v>209</v>
      </c>
      <c r="BM580" s="231" t="s">
        <v>1007</v>
      </c>
    </row>
    <row r="581" spans="1:65" s="2" customFormat="1" ht="24.15" customHeight="1">
      <c r="A581" s="38"/>
      <c r="B581" s="39"/>
      <c r="C581" s="219" t="s">
        <v>706</v>
      </c>
      <c r="D581" s="219" t="s">
        <v>171</v>
      </c>
      <c r="E581" s="220" t="s">
        <v>1008</v>
      </c>
      <c r="F581" s="221" t="s">
        <v>1009</v>
      </c>
      <c r="G581" s="222" t="s">
        <v>234</v>
      </c>
      <c r="H581" s="223">
        <v>632.492</v>
      </c>
      <c r="I581" s="224"/>
      <c r="J581" s="225">
        <f>ROUND(I581*H581,2)</f>
        <v>0</v>
      </c>
      <c r="K581" s="226"/>
      <c r="L581" s="44"/>
      <c r="M581" s="227" t="s">
        <v>1</v>
      </c>
      <c r="N581" s="228" t="s">
        <v>40</v>
      </c>
      <c r="O581" s="91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31" t="s">
        <v>209</v>
      </c>
      <c r="AT581" s="231" t="s">
        <v>171</v>
      </c>
      <c r="AU581" s="231" t="s">
        <v>85</v>
      </c>
      <c r="AY581" s="17" t="s">
        <v>169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17" t="s">
        <v>83</v>
      </c>
      <c r="BK581" s="232">
        <f>ROUND(I581*H581,2)</f>
        <v>0</v>
      </c>
      <c r="BL581" s="17" t="s">
        <v>209</v>
      </c>
      <c r="BM581" s="231" t="s">
        <v>1010</v>
      </c>
    </row>
    <row r="582" spans="1:51" s="13" customFormat="1" ht="12">
      <c r="A582" s="13"/>
      <c r="B582" s="233"/>
      <c r="C582" s="234"/>
      <c r="D582" s="235" t="s">
        <v>176</v>
      </c>
      <c r="E582" s="236" t="s">
        <v>1</v>
      </c>
      <c r="F582" s="237" t="s">
        <v>1011</v>
      </c>
      <c r="G582" s="234"/>
      <c r="H582" s="238">
        <v>632.492</v>
      </c>
      <c r="I582" s="239"/>
      <c r="J582" s="234"/>
      <c r="K582" s="234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176</v>
      </c>
      <c r="AU582" s="244" t="s">
        <v>85</v>
      </c>
      <c r="AV582" s="13" t="s">
        <v>85</v>
      </c>
      <c r="AW582" s="13" t="s">
        <v>31</v>
      </c>
      <c r="AX582" s="13" t="s">
        <v>75</v>
      </c>
      <c r="AY582" s="244" t="s">
        <v>169</v>
      </c>
    </row>
    <row r="583" spans="1:51" s="14" customFormat="1" ht="12">
      <c r="A583" s="14"/>
      <c r="B583" s="245"/>
      <c r="C583" s="246"/>
      <c r="D583" s="235" t="s">
        <v>176</v>
      </c>
      <c r="E583" s="247" t="s">
        <v>1</v>
      </c>
      <c r="F583" s="248" t="s">
        <v>178</v>
      </c>
      <c r="G583" s="246"/>
      <c r="H583" s="249">
        <v>632.492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176</v>
      </c>
      <c r="AU583" s="255" t="s">
        <v>85</v>
      </c>
      <c r="AV583" s="14" t="s">
        <v>175</v>
      </c>
      <c r="AW583" s="14" t="s">
        <v>31</v>
      </c>
      <c r="AX583" s="14" t="s">
        <v>83</v>
      </c>
      <c r="AY583" s="255" t="s">
        <v>169</v>
      </c>
    </row>
    <row r="584" spans="1:65" s="2" customFormat="1" ht="24.15" customHeight="1">
      <c r="A584" s="38"/>
      <c r="B584" s="39"/>
      <c r="C584" s="219" t="s">
        <v>1012</v>
      </c>
      <c r="D584" s="219" t="s">
        <v>171</v>
      </c>
      <c r="E584" s="220" t="s">
        <v>1013</v>
      </c>
      <c r="F584" s="221" t="s">
        <v>1014</v>
      </c>
      <c r="G584" s="222" t="s">
        <v>234</v>
      </c>
      <c r="H584" s="223">
        <v>174.062</v>
      </c>
      <c r="I584" s="224"/>
      <c r="J584" s="225">
        <f>ROUND(I584*H584,2)</f>
        <v>0</v>
      </c>
      <c r="K584" s="226"/>
      <c r="L584" s="44"/>
      <c r="M584" s="227" t="s">
        <v>1</v>
      </c>
      <c r="N584" s="228" t="s">
        <v>40</v>
      </c>
      <c r="O584" s="91"/>
      <c r="P584" s="229">
        <f>O584*H584</f>
        <v>0</v>
      </c>
      <c r="Q584" s="229">
        <v>0</v>
      </c>
      <c r="R584" s="229">
        <f>Q584*H584</f>
        <v>0</v>
      </c>
      <c r="S584" s="229">
        <v>0</v>
      </c>
      <c r="T584" s="230">
        <f>S584*H584</f>
        <v>0</v>
      </c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R584" s="231" t="s">
        <v>209</v>
      </c>
      <c r="AT584" s="231" t="s">
        <v>171</v>
      </c>
      <c r="AU584" s="231" t="s">
        <v>85</v>
      </c>
      <c r="AY584" s="17" t="s">
        <v>169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17" t="s">
        <v>83</v>
      </c>
      <c r="BK584" s="232">
        <f>ROUND(I584*H584,2)</f>
        <v>0</v>
      </c>
      <c r="BL584" s="17" t="s">
        <v>209</v>
      </c>
      <c r="BM584" s="231" t="s">
        <v>1015</v>
      </c>
    </row>
    <row r="585" spans="1:51" s="13" customFormat="1" ht="12">
      <c r="A585" s="13"/>
      <c r="B585" s="233"/>
      <c r="C585" s="234"/>
      <c r="D585" s="235" t="s">
        <v>176</v>
      </c>
      <c r="E585" s="236" t="s">
        <v>1</v>
      </c>
      <c r="F585" s="237" t="s">
        <v>1016</v>
      </c>
      <c r="G585" s="234"/>
      <c r="H585" s="238">
        <v>174.062</v>
      </c>
      <c r="I585" s="239"/>
      <c r="J585" s="234"/>
      <c r="K585" s="234"/>
      <c r="L585" s="240"/>
      <c r="M585" s="241"/>
      <c r="N585" s="242"/>
      <c r="O585" s="242"/>
      <c r="P585" s="242"/>
      <c r="Q585" s="242"/>
      <c r="R585" s="242"/>
      <c r="S585" s="242"/>
      <c r="T585" s="24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4" t="s">
        <v>176</v>
      </c>
      <c r="AU585" s="244" t="s">
        <v>85</v>
      </c>
      <c r="AV585" s="13" t="s">
        <v>85</v>
      </c>
      <c r="AW585" s="13" t="s">
        <v>31</v>
      </c>
      <c r="AX585" s="13" t="s">
        <v>75</v>
      </c>
      <c r="AY585" s="244" t="s">
        <v>169</v>
      </c>
    </row>
    <row r="586" spans="1:51" s="14" customFormat="1" ht="12">
      <c r="A586" s="14"/>
      <c r="B586" s="245"/>
      <c r="C586" s="246"/>
      <c r="D586" s="235" t="s">
        <v>176</v>
      </c>
      <c r="E586" s="247" t="s">
        <v>1</v>
      </c>
      <c r="F586" s="248" t="s">
        <v>178</v>
      </c>
      <c r="G586" s="246"/>
      <c r="H586" s="249">
        <v>174.062</v>
      </c>
      <c r="I586" s="250"/>
      <c r="J586" s="246"/>
      <c r="K586" s="246"/>
      <c r="L586" s="251"/>
      <c r="M586" s="252"/>
      <c r="N586" s="253"/>
      <c r="O586" s="253"/>
      <c r="P586" s="253"/>
      <c r="Q586" s="253"/>
      <c r="R586" s="253"/>
      <c r="S586" s="253"/>
      <c r="T586" s="25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5" t="s">
        <v>176</v>
      </c>
      <c r="AU586" s="255" t="s">
        <v>85</v>
      </c>
      <c r="AV586" s="14" t="s">
        <v>175</v>
      </c>
      <c r="AW586" s="14" t="s">
        <v>31</v>
      </c>
      <c r="AX586" s="14" t="s">
        <v>83</v>
      </c>
      <c r="AY586" s="255" t="s">
        <v>169</v>
      </c>
    </row>
    <row r="587" spans="1:65" s="2" customFormat="1" ht="49.05" customHeight="1">
      <c r="A587" s="38"/>
      <c r="B587" s="39"/>
      <c r="C587" s="269" t="s">
        <v>715</v>
      </c>
      <c r="D587" s="269" t="s">
        <v>811</v>
      </c>
      <c r="E587" s="270" t="s">
        <v>1017</v>
      </c>
      <c r="F587" s="271" t="s">
        <v>1018</v>
      </c>
      <c r="G587" s="272" t="s">
        <v>234</v>
      </c>
      <c r="H587" s="273">
        <v>967.865</v>
      </c>
      <c r="I587" s="274"/>
      <c r="J587" s="275">
        <f>ROUND(I587*H587,2)</f>
        <v>0</v>
      </c>
      <c r="K587" s="276"/>
      <c r="L587" s="277"/>
      <c r="M587" s="278" t="s">
        <v>1</v>
      </c>
      <c r="N587" s="279" t="s">
        <v>40</v>
      </c>
      <c r="O587" s="91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R587" s="231" t="s">
        <v>246</v>
      </c>
      <c r="AT587" s="231" t="s">
        <v>811</v>
      </c>
      <c r="AU587" s="231" t="s">
        <v>85</v>
      </c>
      <c r="AY587" s="17" t="s">
        <v>169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7" t="s">
        <v>83</v>
      </c>
      <c r="BK587" s="232">
        <f>ROUND(I587*H587,2)</f>
        <v>0</v>
      </c>
      <c r="BL587" s="17" t="s">
        <v>209</v>
      </c>
      <c r="BM587" s="231" t="s">
        <v>1019</v>
      </c>
    </row>
    <row r="588" spans="1:65" s="2" customFormat="1" ht="33" customHeight="1">
      <c r="A588" s="38"/>
      <c r="B588" s="39"/>
      <c r="C588" s="219" t="s">
        <v>1020</v>
      </c>
      <c r="D588" s="219" t="s">
        <v>171</v>
      </c>
      <c r="E588" s="220" t="s">
        <v>1021</v>
      </c>
      <c r="F588" s="221" t="s">
        <v>1022</v>
      </c>
      <c r="G588" s="222" t="s">
        <v>217</v>
      </c>
      <c r="H588" s="223">
        <v>5.589</v>
      </c>
      <c r="I588" s="224"/>
      <c r="J588" s="225">
        <f>ROUND(I588*H588,2)</f>
        <v>0</v>
      </c>
      <c r="K588" s="226"/>
      <c r="L588" s="44"/>
      <c r="M588" s="227" t="s">
        <v>1</v>
      </c>
      <c r="N588" s="228" t="s">
        <v>40</v>
      </c>
      <c r="O588" s="91"/>
      <c r="P588" s="229">
        <f>O588*H588</f>
        <v>0</v>
      </c>
      <c r="Q588" s="229">
        <v>0</v>
      </c>
      <c r="R588" s="229">
        <f>Q588*H588</f>
        <v>0</v>
      </c>
      <c r="S588" s="229">
        <v>0</v>
      </c>
      <c r="T588" s="230">
        <f>S588*H588</f>
        <v>0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31" t="s">
        <v>209</v>
      </c>
      <c r="AT588" s="231" t="s">
        <v>171</v>
      </c>
      <c r="AU588" s="231" t="s">
        <v>85</v>
      </c>
      <c r="AY588" s="17" t="s">
        <v>169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17" t="s">
        <v>83</v>
      </c>
      <c r="BK588" s="232">
        <f>ROUND(I588*H588,2)</f>
        <v>0</v>
      </c>
      <c r="BL588" s="17" t="s">
        <v>209</v>
      </c>
      <c r="BM588" s="231" t="s">
        <v>1023</v>
      </c>
    </row>
    <row r="589" spans="1:63" s="12" customFormat="1" ht="22.8" customHeight="1">
      <c r="A589" s="12"/>
      <c r="B589" s="203"/>
      <c r="C589" s="204"/>
      <c r="D589" s="205" t="s">
        <v>74</v>
      </c>
      <c r="E589" s="217" t="s">
        <v>1024</v>
      </c>
      <c r="F589" s="217" t="s">
        <v>1025</v>
      </c>
      <c r="G589" s="204"/>
      <c r="H589" s="204"/>
      <c r="I589" s="207"/>
      <c r="J589" s="218">
        <f>BK589</f>
        <v>0</v>
      </c>
      <c r="K589" s="204"/>
      <c r="L589" s="209"/>
      <c r="M589" s="210"/>
      <c r="N589" s="211"/>
      <c r="O589" s="211"/>
      <c r="P589" s="212">
        <f>SUM(P590:P659)</f>
        <v>0</v>
      </c>
      <c r="Q589" s="211"/>
      <c r="R589" s="212">
        <f>SUM(R590:R659)</f>
        <v>0</v>
      </c>
      <c r="S589" s="211"/>
      <c r="T589" s="213">
        <f>SUM(T590:T659)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14" t="s">
        <v>85</v>
      </c>
      <c r="AT589" s="215" t="s">
        <v>74</v>
      </c>
      <c r="AU589" s="215" t="s">
        <v>83</v>
      </c>
      <c r="AY589" s="214" t="s">
        <v>169</v>
      </c>
      <c r="BK589" s="216">
        <f>SUM(BK590:BK659)</f>
        <v>0</v>
      </c>
    </row>
    <row r="590" spans="1:65" s="2" customFormat="1" ht="24.15" customHeight="1">
      <c r="A590" s="38"/>
      <c r="B590" s="39"/>
      <c r="C590" s="219" t="s">
        <v>720</v>
      </c>
      <c r="D590" s="219" t="s">
        <v>171</v>
      </c>
      <c r="E590" s="220" t="s">
        <v>1026</v>
      </c>
      <c r="F590" s="221" t="s">
        <v>1027</v>
      </c>
      <c r="G590" s="222" t="s">
        <v>234</v>
      </c>
      <c r="H590" s="223">
        <v>584.49</v>
      </c>
      <c r="I590" s="224"/>
      <c r="J590" s="225">
        <f>ROUND(I590*H590,2)</f>
        <v>0</v>
      </c>
      <c r="K590" s="226"/>
      <c r="L590" s="44"/>
      <c r="M590" s="227" t="s">
        <v>1</v>
      </c>
      <c r="N590" s="228" t="s">
        <v>40</v>
      </c>
      <c r="O590" s="91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31" t="s">
        <v>209</v>
      </c>
      <c r="AT590" s="231" t="s">
        <v>171</v>
      </c>
      <c r="AU590" s="231" t="s">
        <v>85</v>
      </c>
      <c r="AY590" s="17" t="s">
        <v>169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17" t="s">
        <v>83</v>
      </c>
      <c r="BK590" s="232">
        <f>ROUND(I590*H590,2)</f>
        <v>0</v>
      </c>
      <c r="BL590" s="17" t="s">
        <v>209</v>
      </c>
      <c r="BM590" s="231" t="s">
        <v>1028</v>
      </c>
    </row>
    <row r="591" spans="1:51" s="13" customFormat="1" ht="12">
      <c r="A591" s="13"/>
      <c r="B591" s="233"/>
      <c r="C591" s="234"/>
      <c r="D591" s="235" t="s">
        <v>176</v>
      </c>
      <c r="E591" s="236" t="s">
        <v>1</v>
      </c>
      <c r="F591" s="237" t="s">
        <v>1029</v>
      </c>
      <c r="G591" s="234"/>
      <c r="H591" s="238">
        <v>363.696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176</v>
      </c>
      <c r="AU591" s="244" t="s">
        <v>85</v>
      </c>
      <c r="AV591" s="13" t="s">
        <v>85</v>
      </c>
      <c r="AW591" s="13" t="s">
        <v>31</v>
      </c>
      <c r="AX591" s="13" t="s">
        <v>75</v>
      </c>
      <c r="AY591" s="244" t="s">
        <v>169</v>
      </c>
    </row>
    <row r="592" spans="1:51" s="13" customFormat="1" ht="12">
      <c r="A592" s="13"/>
      <c r="B592" s="233"/>
      <c r="C592" s="234"/>
      <c r="D592" s="235" t="s">
        <v>176</v>
      </c>
      <c r="E592" s="236" t="s">
        <v>1</v>
      </c>
      <c r="F592" s="237" t="s">
        <v>1030</v>
      </c>
      <c r="G592" s="234"/>
      <c r="H592" s="238">
        <v>21.281</v>
      </c>
      <c r="I592" s="239"/>
      <c r="J592" s="234"/>
      <c r="K592" s="234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176</v>
      </c>
      <c r="AU592" s="244" t="s">
        <v>85</v>
      </c>
      <c r="AV592" s="13" t="s">
        <v>85</v>
      </c>
      <c r="AW592" s="13" t="s">
        <v>31</v>
      </c>
      <c r="AX592" s="13" t="s">
        <v>75</v>
      </c>
      <c r="AY592" s="244" t="s">
        <v>169</v>
      </c>
    </row>
    <row r="593" spans="1:51" s="13" customFormat="1" ht="12">
      <c r="A593" s="13"/>
      <c r="B593" s="233"/>
      <c r="C593" s="234"/>
      <c r="D593" s="235" t="s">
        <v>176</v>
      </c>
      <c r="E593" s="236" t="s">
        <v>1</v>
      </c>
      <c r="F593" s="237" t="s">
        <v>1031</v>
      </c>
      <c r="G593" s="234"/>
      <c r="H593" s="238">
        <v>6.31</v>
      </c>
      <c r="I593" s="239"/>
      <c r="J593" s="234"/>
      <c r="K593" s="234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176</v>
      </c>
      <c r="AU593" s="244" t="s">
        <v>85</v>
      </c>
      <c r="AV593" s="13" t="s">
        <v>85</v>
      </c>
      <c r="AW593" s="13" t="s">
        <v>31</v>
      </c>
      <c r="AX593" s="13" t="s">
        <v>75</v>
      </c>
      <c r="AY593" s="244" t="s">
        <v>169</v>
      </c>
    </row>
    <row r="594" spans="1:51" s="13" customFormat="1" ht="12">
      <c r="A594" s="13"/>
      <c r="B594" s="233"/>
      <c r="C594" s="234"/>
      <c r="D594" s="235" t="s">
        <v>176</v>
      </c>
      <c r="E594" s="236" t="s">
        <v>1</v>
      </c>
      <c r="F594" s="237" t="s">
        <v>1032</v>
      </c>
      <c r="G594" s="234"/>
      <c r="H594" s="238">
        <v>11.291</v>
      </c>
      <c r="I594" s="239"/>
      <c r="J594" s="234"/>
      <c r="K594" s="234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176</v>
      </c>
      <c r="AU594" s="244" t="s">
        <v>85</v>
      </c>
      <c r="AV594" s="13" t="s">
        <v>85</v>
      </c>
      <c r="AW594" s="13" t="s">
        <v>31</v>
      </c>
      <c r="AX594" s="13" t="s">
        <v>75</v>
      </c>
      <c r="AY594" s="244" t="s">
        <v>169</v>
      </c>
    </row>
    <row r="595" spans="1:51" s="13" customFormat="1" ht="12">
      <c r="A595" s="13"/>
      <c r="B595" s="233"/>
      <c r="C595" s="234"/>
      <c r="D595" s="235" t="s">
        <v>176</v>
      </c>
      <c r="E595" s="236" t="s">
        <v>1</v>
      </c>
      <c r="F595" s="237" t="s">
        <v>1033</v>
      </c>
      <c r="G595" s="234"/>
      <c r="H595" s="238">
        <v>6.104</v>
      </c>
      <c r="I595" s="239"/>
      <c r="J595" s="234"/>
      <c r="K595" s="234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176</v>
      </c>
      <c r="AU595" s="244" t="s">
        <v>85</v>
      </c>
      <c r="AV595" s="13" t="s">
        <v>85</v>
      </c>
      <c r="AW595" s="13" t="s">
        <v>31</v>
      </c>
      <c r="AX595" s="13" t="s">
        <v>75</v>
      </c>
      <c r="AY595" s="244" t="s">
        <v>169</v>
      </c>
    </row>
    <row r="596" spans="1:51" s="13" customFormat="1" ht="12">
      <c r="A596" s="13"/>
      <c r="B596" s="233"/>
      <c r="C596" s="234"/>
      <c r="D596" s="235" t="s">
        <v>176</v>
      </c>
      <c r="E596" s="236" t="s">
        <v>1</v>
      </c>
      <c r="F596" s="237" t="s">
        <v>1034</v>
      </c>
      <c r="G596" s="234"/>
      <c r="H596" s="238">
        <v>25.082</v>
      </c>
      <c r="I596" s="239"/>
      <c r="J596" s="234"/>
      <c r="K596" s="234"/>
      <c r="L596" s="240"/>
      <c r="M596" s="241"/>
      <c r="N596" s="242"/>
      <c r="O596" s="242"/>
      <c r="P596" s="242"/>
      <c r="Q596" s="242"/>
      <c r="R596" s="242"/>
      <c r="S596" s="242"/>
      <c r="T596" s="24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4" t="s">
        <v>176</v>
      </c>
      <c r="AU596" s="244" t="s">
        <v>85</v>
      </c>
      <c r="AV596" s="13" t="s">
        <v>85</v>
      </c>
      <c r="AW596" s="13" t="s">
        <v>31</v>
      </c>
      <c r="AX596" s="13" t="s">
        <v>75</v>
      </c>
      <c r="AY596" s="244" t="s">
        <v>169</v>
      </c>
    </row>
    <row r="597" spans="1:51" s="13" customFormat="1" ht="12">
      <c r="A597" s="13"/>
      <c r="B597" s="233"/>
      <c r="C597" s="234"/>
      <c r="D597" s="235" t="s">
        <v>176</v>
      </c>
      <c r="E597" s="236" t="s">
        <v>1</v>
      </c>
      <c r="F597" s="237" t="s">
        <v>1035</v>
      </c>
      <c r="G597" s="234"/>
      <c r="H597" s="238">
        <v>49.472</v>
      </c>
      <c r="I597" s="239"/>
      <c r="J597" s="234"/>
      <c r="K597" s="234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176</v>
      </c>
      <c r="AU597" s="244" t="s">
        <v>85</v>
      </c>
      <c r="AV597" s="13" t="s">
        <v>85</v>
      </c>
      <c r="AW597" s="13" t="s">
        <v>31</v>
      </c>
      <c r="AX597" s="13" t="s">
        <v>75</v>
      </c>
      <c r="AY597" s="244" t="s">
        <v>169</v>
      </c>
    </row>
    <row r="598" spans="1:51" s="13" customFormat="1" ht="12">
      <c r="A598" s="13"/>
      <c r="B598" s="233"/>
      <c r="C598" s="234"/>
      <c r="D598" s="235" t="s">
        <v>176</v>
      </c>
      <c r="E598" s="236" t="s">
        <v>1</v>
      </c>
      <c r="F598" s="237" t="s">
        <v>1036</v>
      </c>
      <c r="G598" s="234"/>
      <c r="H598" s="238">
        <v>84.681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4" t="s">
        <v>176</v>
      </c>
      <c r="AU598" s="244" t="s">
        <v>85</v>
      </c>
      <c r="AV598" s="13" t="s">
        <v>85</v>
      </c>
      <c r="AW598" s="13" t="s">
        <v>31</v>
      </c>
      <c r="AX598" s="13" t="s">
        <v>75</v>
      </c>
      <c r="AY598" s="244" t="s">
        <v>169</v>
      </c>
    </row>
    <row r="599" spans="1:51" s="13" customFormat="1" ht="12">
      <c r="A599" s="13"/>
      <c r="B599" s="233"/>
      <c r="C599" s="234"/>
      <c r="D599" s="235" t="s">
        <v>176</v>
      </c>
      <c r="E599" s="236" t="s">
        <v>1</v>
      </c>
      <c r="F599" s="237" t="s">
        <v>1037</v>
      </c>
      <c r="G599" s="234"/>
      <c r="H599" s="238">
        <v>8.797</v>
      </c>
      <c r="I599" s="239"/>
      <c r="J599" s="234"/>
      <c r="K599" s="234"/>
      <c r="L599" s="240"/>
      <c r="M599" s="241"/>
      <c r="N599" s="242"/>
      <c r="O599" s="242"/>
      <c r="P599" s="242"/>
      <c r="Q599" s="242"/>
      <c r="R599" s="242"/>
      <c r="S599" s="242"/>
      <c r="T599" s="24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4" t="s">
        <v>176</v>
      </c>
      <c r="AU599" s="244" t="s">
        <v>85</v>
      </c>
      <c r="AV599" s="13" t="s">
        <v>85</v>
      </c>
      <c r="AW599" s="13" t="s">
        <v>31</v>
      </c>
      <c r="AX599" s="13" t="s">
        <v>75</v>
      </c>
      <c r="AY599" s="244" t="s">
        <v>169</v>
      </c>
    </row>
    <row r="600" spans="1:51" s="13" customFormat="1" ht="12">
      <c r="A600" s="13"/>
      <c r="B600" s="233"/>
      <c r="C600" s="234"/>
      <c r="D600" s="235" t="s">
        <v>176</v>
      </c>
      <c r="E600" s="236" t="s">
        <v>1</v>
      </c>
      <c r="F600" s="237" t="s">
        <v>1038</v>
      </c>
      <c r="G600" s="234"/>
      <c r="H600" s="238">
        <v>7.776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176</v>
      </c>
      <c r="AU600" s="244" t="s">
        <v>85</v>
      </c>
      <c r="AV600" s="13" t="s">
        <v>85</v>
      </c>
      <c r="AW600" s="13" t="s">
        <v>31</v>
      </c>
      <c r="AX600" s="13" t="s">
        <v>75</v>
      </c>
      <c r="AY600" s="244" t="s">
        <v>169</v>
      </c>
    </row>
    <row r="601" spans="1:51" s="14" customFormat="1" ht="12">
      <c r="A601" s="14"/>
      <c r="B601" s="245"/>
      <c r="C601" s="246"/>
      <c r="D601" s="235" t="s">
        <v>176</v>
      </c>
      <c r="E601" s="247" t="s">
        <v>1</v>
      </c>
      <c r="F601" s="248" t="s">
        <v>178</v>
      </c>
      <c r="G601" s="246"/>
      <c r="H601" s="249">
        <v>584.49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5" t="s">
        <v>176</v>
      </c>
      <c r="AU601" s="255" t="s">
        <v>85</v>
      </c>
      <c r="AV601" s="14" t="s">
        <v>175</v>
      </c>
      <c r="AW601" s="14" t="s">
        <v>31</v>
      </c>
      <c r="AX601" s="14" t="s">
        <v>83</v>
      </c>
      <c r="AY601" s="255" t="s">
        <v>169</v>
      </c>
    </row>
    <row r="602" spans="1:65" s="2" customFormat="1" ht="49.05" customHeight="1">
      <c r="A602" s="38"/>
      <c r="B602" s="39"/>
      <c r="C602" s="269" t="s">
        <v>1039</v>
      </c>
      <c r="D602" s="269" t="s">
        <v>811</v>
      </c>
      <c r="E602" s="270" t="s">
        <v>1040</v>
      </c>
      <c r="F602" s="271" t="s">
        <v>1041</v>
      </c>
      <c r="G602" s="272" t="s">
        <v>234</v>
      </c>
      <c r="H602" s="273">
        <v>681.223</v>
      </c>
      <c r="I602" s="274"/>
      <c r="J602" s="275">
        <f>ROUND(I602*H602,2)</f>
        <v>0</v>
      </c>
      <c r="K602" s="276"/>
      <c r="L602" s="277"/>
      <c r="M602" s="278" t="s">
        <v>1</v>
      </c>
      <c r="N602" s="279" t="s">
        <v>40</v>
      </c>
      <c r="O602" s="91"/>
      <c r="P602" s="229">
        <f>O602*H602</f>
        <v>0</v>
      </c>
      <c r="Q602" s="229">
        <v>0</v>
      </c>
      <c r="R602" s="229">
        <f>Q602*H602</f>
        <v>0</v>
      </c>
      <c r="S602" s="229">
        <v>0</v>
      </c>
      <c r="T602" s="230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31" t="s">
        <v>246</v>
      </c>
      <c r="AT602" s="231" t="s">
        <v>811</v>
      </c>
      <c r="AU602" s="231" t="s">
        <v>85</v>
      </c>
      <c r="AY602" s="17" t="s">
        <v>169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7" t="s">
        <v>83</v>
      </c>
      <c r="BK602" s="232">
        <f>ROUND(I602*H602,2)</f>
        <v>0</v>
      </c>
      <c r="BL602" s="17" t="s">
        <v>209</v>
      </c>
      <c r="BM602" s="231" t="s">
        <v>1042</v>
      </c>
    </row>
    <row r="603" spans="1:65" s="2" customFormat="1" ht="33" customHeight="1">
      <c r="A603" s="38"/>
      <c r="B603" s="39"/>
      <c r="C603" s="219" t="s">
        <v>724</v>
      </c>
      <c r="D603" s="219" t="s">
        <v>171</v>
      </c>
      <c r="E603" s="220" t="s">
        <v>1043</v>
      </c>
      <c r="F603" s="221" t="s">
        <v>1044</v>
      </c>
      <c r="G603" s="222" t="s">
        <v>208</v>
      </c>
      <c r="H603" s="223">
        <v>9</v>
      </c>
      <c r="I603" s="224"/>
      <c r="J603" s="225">
        <f>ROUND(I603*H603,2)</f>
        <v>0</v>
      </c>
      <c r="K603" s="226"/>
      <c r="L603" s="44"/>
      <c r="M603" s="227" t="s">
        <v>1</v>
      </c>
      <c r="N603" s="228" t="s">
        <v>40</v>
      </c>
      <c r="O603" s="91"/>
      <c r="P603" s="229">
        <f>O603*H603</f>
        <v>0</v>
      </c>
      <c r="Q603" s="229">
        <v>0</v>
      </c>
      <c r="R603" s="229">
        <f>Q603*H603</f>
        <v>0</v>
      </c>
      <c r="S603" s="229">
        <v>0</v>
      </c>
      <c r="T603" s="230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31" t="s">
        <v>209</v>
      </c>
      <c r="AT603" s="231" t="s">
        <v>171</v>
      </c>
      <c r="AU603" s="231" t="s">
        <v>85</v>
      </c>
      <c r="AY603" s="17" t="s">
        <v>169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17" t="s">
        <v>83</v>
      </c>
      <c r="BK603" s="232">
        <f>ROUND(I603*H603,2)</f>
        <v>0</v>
      </c>
      <c r="BL603" s="17" t="s">
        <v>209</v>
      </c>
      <c r="BM603" s="231" t="s">
        <v>1045</v>
      </c>
    </row>
    <row r="604" spans="1:51" s="13" customFormat="1" ht="12">
      <c r="A604" s="13"/>
      <c r="B604" s="233"/>
      <c r="C604" s="234"/>
      <c r="D604" s="235" t="s">
        <v>176</v>
      </c>
      <c r="E604" s="236" t="s">
        <v>1</v>
      </c>
      <c r="F604" s="237" t="s">
        <v>1046</v>
      </c>
      <c r="G604" s="234"/>
      <c r="H604" s="238">
        <v>9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176</v>
      </c>
      <c r="AU604" s="244" t="s">
        <v>85</v>
      </c>
      <c r="AV604" s="13" t="s">
        <v>85</v>
      </c>
      <c r="AW604" s="13" t="s">
        <v>31</v>
      </c>
      <c r="AX604" s="13" t="s">
        <v>75</v>
      </c>
      <c r="AY604" s="244" t="s">
        <v>169</v>
      </c>
    </row>
    <row r="605" spans="1:51" s="14" customFormat="1" ht="12">
      <c r="A605" s="14"/>
      <c r="B605" s="245"/>
      <c r="C605" s="246"/>
      <c r="D605" s="235" t="s">
        <v>176</v>
      </c>
      <c r="E605" s="247" t="s">
        <v>1</v>
      </c>
      <c r="F605" s="248" t="s">
        <v>178</v>
      </c>
      <c r="G605" s="246"/>
      <c r="H605" s="249">
        <v>9</v>
      </c>
      <c r="I605" s="250"/>
      <c r="J605" s="246"/>
      <c r="K605" s="246"/>
      <c r="L605" s="251"/>
      <c r="M605" s="252"/>
      <c r="N605" s="253"/>
      <c r="O605" s="253"/>
      <c r="P605" s="253"/>
      <c r="Q605" s="253"/>
      <c r="R605" s="253"/>
      <c r="S605" s="253"/>
      <c r="T605" s="25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5" t="s">
        <v>176</v>
      </c>
      <c r="AU605" s="255" t="s">
        <v>85</v>
      </c>
      <c r="AV605" s="14" t="s">
        <v>175</v>
      </c>
      <c r="AW605" s="14" t="s">
        <v>31</v>
      </c>
      <c r="AX605" s="14" t="s">
        <v>83</v>
      </c>
      <c r="AY605" s="255" t="s">
        <v>169</v>
      </c>
    </row>
    <row r="606" spans="1:65" s="2" customFormat="1" ht="24.15" customHeight="1">
      <c r="A606" s="38"/>
      <c r="B606" s="39"/>
      <c r="C606" s="269" t="s">
        <v>1047</v>
      </c>
      <c r="D606" s="269" t="s">
        <v>811</v>
      </c>
      <c r="E606" s="270" t="s">
        <v>1048</v>
      </c>
      <c r="F606" s="271" t="s">
        <v>1049</v>
      </c>
      <c r="G606" s="272" t="s">
        <v>208</v>
      </c>
      <c r="H606" s="273">
        <v>1</v>
      </c>
      <c r="I606" s="274"/>
      <c r="J606" s="275">
        <f>ROUND(I606*H606,2)</f>
        <v>0</v>
      </c>
      <c r="K606" s="276"/>
      <c r="L606" s="277"/>
      <c r="M606" s="278" t="s">
        <v>1</v>
      </c>
      <c r="N606" s="279" t="s">
        <v>40</v>
      </c>
      <c r="O606" s="91"/>
      <c r="P606" s="229">
        <f>O606*H606</f>
        <v>0</v>
      </c>
      <c r="Q606" s="229">
        <v>0</v>
      </c>
      <c r="R606" s="229">
        <f>Q606*H606</f>
        <v>0</v>
      </c>
      <c r="S606" s="229">
        <v>0</v>
      </c>
      <c r="T606" s="230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31" t="s">
        <v>246</v>
      </c>
      <c r="AT606" s="231" t="s">
        <v>811</v>
      </c>
      <c r="AU606" s="231" t="s">
        <v>85</v>
      </c>
      <c r="AY606" s="17" t="s">
        <v>169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17" t="s">
        <v>83</v>
      </c>
      <c r="BK606" s="232">
        <f>ROUND(I606*H606,2)</f>
        <v>0</v>
      </c>
      <c r="BL606" s="17" t="s">
        <v>209</v>
      </c>
      <c r="BM606" s="231" t="s">
        <v>1050</v>
      </c>
    </row>
    <row r="607" spans="1:65" s="2" customFormat="1" ht="24.15" customHeight="1">
      <c r="A607" s="38"/>
      <c r="B607" s="39"/>
      <c r="C607" s="269" t="s">
        <v>746</v>
      </c>
      <c r="D607" s="269" t="s">
        <v>811</v>
      </c>
      <c r="E607" s="270" t="s">
        <v>1051</v>
      </c>
      <c r="F607" s="271" t="s">
        <v>1052</v>
      </c>
      <c r="G607" s="272" t="s">
        <v>208</v>
      </c>
      <c r="H607" s="273">
        <v>5</v>
      </c>
      <c r="I607" s="274"/>
      <c r="J607" s="275">
        <f>ROUND(I607*H607,2)</f>
        <v>0</v>
      </c>
      <c r="K607" s="276"/>
      <c r="L607" s="277"/>
      <c r="M607" s="278" t="s">
        <v>1</v>
      </c>
      <c r="N607" s="279" t="s">
        <v>40</v>
      </c>
      <c r="O607" s="91"/>
      <c r="P607" s="229">
        <f>O607*H607</f>
        <v>0</v>
      </c>
      <c r="Q607" s="229">
        <v>0</v>
      </c>
      <c r="R607" s="229">
        <f>Q607*H607</f>
        <v>0</v>
      </c>
      <c r="S607" s="229">
        <v>0</v>
      </c>
      <c r="T607" s="230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31" t="s">
        <v>246</v>
      </c>
      <c r="AT607" s="231" t="s">
        <v>811</v>
      </c>
      <c r="AU607" s="231" t="s">
        <v>85</v>
      </c>
      <c r="AY607" s="17" t="s">
        <v>169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17" t="s">
        <v>83</v>
      </c>
      <c r="BK607" s="232">
        <f>ROUND(I607*H607,2)</f>
        <v>0</v>
      </c>
      <c r="BL607" s="17" t="s">
        <v>209</v>
      </c>
      <c r="BM607" s="231" t="s">
        <v>1053</v>
      </c>
    </row>
    <row r="608" spans="1:65" s="2" customFormat="1" ht="24.15" customHeight="1">
      <c r="A608" s="38"/>
      <c r="B608" s="39"/>
      <c r="C608" s="269" t="s">
        <v>1054</v>
      </c>
      <c r="D608" s="269" t="s">
        <v>811</v>
      </c>
      <c r="E608" s="270" t="s">
        <v>1055</v>
      </c>
      <c r="F608" s="271" t="s">
        <v>1056</v>
      </c>
      <c r="G608" s="272" t="s">
        <v>208</v>
      </c>
      <c r="H608" s="273">
        <v>1</v>
      </c>
      <c r="I608" s="274"/>
      <c r="J608" s="275">
        <f>ROUND(I608*H608,2)</f>
        <v>0</v>
      </c>
      <c r="K608" s="276"/>
      <c r="L608" s="277"/>
      <c r="M608" s="278" t="s">
        <v>1</v>
      </c>
      <c r="N608" s="279" t="s">
        <v>40</v>
      </c>
      <c r="O608" s="91"/>
      <c r="P608" s="229">
        <f>O608*H608</f>
        <v>0</v>
      </c>
      <c r="Q608" s="229">
        <v>0</v>
      </c>
      <c r="R608" s="229">
        <f>Q608*H608</f>
        <v>0</v>
      </c>
      <c r="S608" s="229">
        <v>0</v>
      </c>
      <c r="T608" s="230">
        <f>S608*H608</f>
        <v>0</v>
      </c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R608" s="231" t="s">
        <v>246</v>
      </c>
      <c r="AT608" s="231" t="s">
        <v>811</v>
      </c>
      <c r="AU608" s="231" t="s">
        <v>85</v>
      </c>
      <c r="AY608" s="17" t="s">
        <v>169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7" t="s">
        <v>83</v>
      </c>
      <c r="BK608" s="232">
        <f>ROUND(I608*H608,2)</f>
        <v>0</v>
      </c>
      <c r="BL608" s="17" t="s">
        <v>209</v>
      </c>
      <c r="BM608" s="231" t="s">
        <v>1057</v>
      </c>
    </row>
    <row r="609" spans="1:65" s="2" customFormat="1" ht="24.15" customHeight="1">
      <c r="A609" s="38"/>
      <c r="B609" s="39"/>
      <c r="C609" s="269" t="s">
        <v>777</v>
      </c>
      <c r="D609" s="269" t="s">
        <v>811</v>
      </c>
      <c r="E609" s="270" t="s">
        <v>1058</v>
      </c>
      <c r="F609" s="271" t="s">
        <v>1059</v>
      </c>
      <c r="G609" s="272" t="s">
        <v>208</v>
      </c>
      <c r="H609" s="273">
        <v>2</v>
      </c>
      <c r="I609" s="274"/>
      <c r="J609" s="275">
        <f>ROUND(I609*H609,2)</f>
        <v>0</v>
      </c>
      <c r="K609" s="276"/>
      <c r="L609" s="277"/>
      <c r="M609" s="278" t="s">
        <v>1</v>
      </c>
      <c r="N609" s="279" t="s">
        <v>40</v>
      </c>
      <c r="O609" s="91"/>
      <c r="P609" s="229">
        <f>O609*H609</f>
        <v>0</v>
      </c>
      <c r="Q609" s="229">
        <v>0</v>
      </c>
      <c r="R609" s="229">
        <f>Q609*H609</f>
        <v>0</v>
      </c>
      <c r="S609" s="229">
        <v>0</v>
      </c>
      <c r="T609" s="230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31" t="s">
        <v>246</v>
      </c>
      <c r="AT609" s="231" t="s">
        <v>811</v>
      </c>
      <c r="AU609" s="231" t="s">
        <v>85</v>
      </c>
      <c r="AY609" s="17" t="s">
        <v>169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17" t="s">
        <v>83</v>
      </c>
      <c r="BK609" s="232">
        <f>ROUND(I609*H609,2)</f>
        <v>0</v>
      </c>
      <c r="BL609" s="17" t="s">
        <v>209</v>
      </c>
      <c r="BM609" s="231" t="s">
        <v>1060</v>
      </c>
    </row>
    <row r="610" spans="1:65" s="2" customFormat="1" ht="37.8" customHeight="1">
      <c r="A610" s="38"/>
      <c r="B610" s="39"/>
      <c r="C610" s="219" t="s">
        <v>1061</v>
      </c>
      <c r="D610" s="219" t="s">
        <v>171</v>
      </c>
      <c r="E610" s="220" t="s">
        <v>1062</v>
      </c>
      <c r="F610" s="221" t="s">
        <v>1063</v>
      </c>
      <c r="G610" s="222" t="s">
        <v>199</v>
      </c>
      <c r="H610" s="223">
        <v>226.919</v>
      </c>
      <c r="I610" s="224"/>
      <c r="J610" s="225">
        <f>ROUND(I610*H610,2)</f>
        <v>0</v>
      </c>
      <c r="K610" s="226"/>
      <c r="L610" s="44"/>
      <c r="M610" s="227" t="s">
        <v>1</v>
      </c>
      <c r="N610" s="228" t="s">
        <v>40</v>
      </c>
      <c r="O610" s="91"/>
      <c r="P610" s="229">
        <f>O610*H610</f>
        <v>0</v>
      </c>
      <c r="Q610" s="229">
        <v>0</v>
      </c>
      <c r="R610" s="229">
        <f>Q610*H610</f>
        <v>0</v>
      </c>
      <c r="S610" s="229">
        <v>0</v>
      </c>
      <c r="T610" s="230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31" t="s">
        <v>209</v>
      </c>
      <c r="AT610" s="231" t="s">
        <v>171</v>
      </c>
      <c r="AU610" s="231" t="s">
        <v>85</v>
      </c>
      <c r="AY610" s="17" t="s">
        <v>169</v>
      </c>
      <c r="BE610" s="232">
        <f>IF(N610="základní",J610,0)</f>
        <v>0</v>
      </c>
      <c r="BF610" s="232">
        <f>IF(N610="snížená",J610,0)</f>
        <v>0</v>
      </c>
      <c r="BG610" s="232">
        <f>IF(N610="zákl. přenesená",J610,0)</f>
        <v>0</v>
      </c>
      <c r="BH610" s="232">
        <f>IF(N610="sníž. přenesená",J610,0)</f>
        <v>0</v>
      </c>
      <c r="BI610" s="232">
        <f>IF(N610="nulová",J610,0)</f>
        <v>0</v>
      </c>
      <c r="BJ610" s="17" t="s">
        <v>83</v>
      </c>
      <c r="BK610" s="232">
        <f>ROUND(I610*H610,2)</f>
        <v>0</v>
      </c>
      <c r="BL610" s="17" t="s">
        <v>209</v>
      </c>
      <c r="BM610" s="231" t="s">
        <v>1064</v>
      </c>
    </row>
    <row r="611" spans="1:51" s="13" customFormat="1" ht="12">
      <c r="A611" s="13"/>
      <c r="B611" s="233"/>
      <c r="C611" s="234"/>
      <c r="D611" s="235" t="s">
        <v>176</v>
      </c>
      <c r="E611" s="236" t="s">
        <v>1</v>
      </c>
      <c r="F611" s="237" t="s">
        <v>1065</v>
      </c>
      <c r="G611" s="234"/>
      <c r="H611" s="238">
        <v>60.804</v>
      </c>
      <c r="I611" s="239"/>
      <c r="J611" s="234"/>
      <c r="K611" s="234"/>
      <c r="L611" s="240"/>
      <c r="M611" s="241"/>
      <c r="N611" s="242"/>
      <c r="O611" s="242"/>
      <c r="P611" s="242"/>
      <c r="Q611" s="242"/>
      <c r="R611" s="242"/>
      <c r="S611" s="242"/>
      <c r="T611" s="24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4" t="s">
        <v>176</v>
      </c>
      <c r="AU611" s="244" t="s">
        <v>85</v>
      </c>
      <c r="AV611" s="13" t="s">
        <v>85</v>
      </c>
      <c r="AW611" s="13" t="s">
        <v>31</v>
      </c>
      <c r="AX611" s="13" t="s">
        <v>75</v>
      </c>
      <c r="AY611" s="244" t="s">
        <v>169</v>
      </c>
    </row>
    <row r="612" spans="1:51" s="13" customFormat="1" ht="12">
      <c r="A612" s="13"/>
      <c r="B612" s="233"/>
      <c r="C612" s="234"/>
      <c r="D612" s="235" t="s">
        <v>176</v>
      </c>
      <c r="E612" s="236" t="s">
        <v>1</v>
      </c>
      <c r="F612" s="237" t="s">
        <v>1066</v>
      </c>
      <c r="G612" s="234"/>
      <c r="H612" s="238">
        <v>78.875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4" t="s">
        <v>176</v>
      </c>
      <c r="AU612" s="244" t="s">
        <v>85</v>
      </c>
      <c r="AV612" s="13" t="s">
        <v>85</v>
      </c>
      <c r="AW612" s="13" t="s">
        <v>31</v>
      </c>
      <c r="AX612" s="13" t="s">
        <v>75</v>
      </c>
      <c r="AY612" s="244" t="s">
        <v>169</v>
      </c>
    </row>
    <row r="613" spans="1:51" s="13" customFormat="1" ht="12">
      <c r="A613" s="13"/>
      <c r="B613" s="233"/>
      <c r="C613" s="234"/>
      <c r="D613" s="235" t="s">
        <v>176</v>
      </c>
      <c r="E613" s="236" t="s">
        <v>1</v>
      </c>
      <c r="F613" s="237" t="s">
        <v>1067</v>
      </c>
      <c r="G613" s="234"/>
      <c r="H613" s="238">
        <v>32.26</v>
      </c>
      <c r="I613" s="239"/>
      <c r="J613" s="234"/>
      <c r="K613" s="234"/>
      <c r="L613" s="240"/>
      <c r="M613" s="241"/>
      <c r="N613" s="242"/>
      <c r="O613" s="242"/>
      <c r="P613" s="242"/>
      <c r="Q613" s="242"/>
      <c r="R613" s="242"/>
      <c r="S613" s="242"/>
      <c r="T613" s="24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4" t="s">
        <v>176</v>
      </c>
      <c r="AU613" s="244" t="s">
        <v>85</v>
      </c>
      <c r="AV613" s="13" t="s">
        <v>85</v>
      </c>
      <c r="AW613" s="13" t="s">
        <v>31</v>
      </c>
      <c r="AX613" s="13" t="s">
        <v>75</v>
      </c>
      <c r="AY613" s="244" t="s">
        <v>169</v>
      </c>
    </row>
    <row r="614" spans="1:51" s="13" customFormat="1" ht="12">
      <c r="A614" s="13"/>
      <c r="B614" s="233"/>
      <c r="C614" s="234"/>
      <c r="D614" s="235" t="s">
        <v>176</v>
      </c>
      <c r="E614" s="236" t="s">
        <v>1</v>
      </c>
      <c r="F614" s="237" t="s">
        <v>1068</v>
      </c>
      <c r="G614" s="234"/>
      <c r="H614" s="238">
        <v>54.98</v>
      </c>
      <c r="I614" s="239"/>
      <c r="J614" s="234"/>
      <c r="K614" s="234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176</v>
      </c>
      <c r="AU614" s="244" t="s">
        <v>85</v>
      </c>
      <c r="AV614" s="13" t="s">
        <v>85</v>
      </c>
      <c r="AW614" s="13" t="s">
        <v>31</v>
      </c>
      <c r="AX614" s="13" t="s">
        <v>75</v>
      </c>
      <c r="AY614" s="244" t="s">
        <v>169</v>
      </c>
    </row>
    <row r="615" spans="1:51" s="14" customFormat="1" ht="12">
      <c r="A615" s="14"/>
      <c r="B615" s="245"/>
      <c r="C615" s="246"/>
      <c r="D615" s="235" t="s">
        <v>176</v>
      </c>
      <c r="E615" s="247" t="s">
        <v>1</v>
      </c>
      <c r="F615" s="248" t="s">
        <v>178</v>
      </c>
      <c r="G615" s="246"/>
      <c r="H615" s="249">
        <v>226.91899999999998</v>
      </c>
      <c r="I615" s="250"/>
      <c r="J615" s="246"/>
      <c r="K615" s="246"/>
      <c r="L615" s="251"/>
      <c r="M615" s="252"/>
      <c r="N615" s="253"/>
      <c r="O615" s="253"/>
      <c r="P615" s="253"/>
      <c r="Q615" s="253"/>
      <c r="R615" s="253"/>
      <c r="S615" s="253"/>
      <c r="T615" s="25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5" t="s">
        <v>176</v>
      </c>
      <c r="AU615" s="255" t="s">
        <v>85</v>
      </c>
      <c r="AV615" s="14" t="s">
        <v>175</v>
      </c>
      <c r="AW615" s="14" t="s">
        <v>31</v>
      </c>
      <c r="AX615" s="14" t="s">
        <v>83</v>
      </c>
      <c r="AY615" s="255" t="s">
        <v>169</v>
      </c>
    </row>
    <row r="616" spans="1:65" s="2" customFormat="1" ht="37.8" customHeight="1">
      <c r="A616" s="38"/>
      <c r="B616" s="39"/>
      <c r="C616" s="219" t="s">
        <v>782</v>
      </c>
      <c r="D616" s="219" t="s">
        <v>171</v>
      </c>
      <c r="E616" s="220" t="s">
        <v>1069</v>
      </c>
      <c r="F616" s="221" t="s">
        <v>1070</v>
      </c>
      <c r="G616" s="222" t="s">
        <v>199</v>
      </c>
      <c r="H616" s="223">
        <v>194.659</v>
      </c>
      <c r="I616" s="224"/>
      <c r="J616" s="225">
        <f>ROUND(I616*H616,2)</f>
        <v>0</v>
      </c>
      <c r="K616" s="226"/>
      <c r="L616" s="44"/>
      <c r="M616" s="227" t="s">
        <v>1</v>
      </c>
      <c r="N616" s="228" t="s">
        <v>40</v>
      </c>
      <c r="O616" s="91"/>
      <c r="P616" s="229">
        <f>O616*H616</f>
        <v>0</v>
      </c>
      <c r="Q616" s="229">
        <v>0</v>
      </c>
      <c r="R616" s="229">
        <f>Q616*H616</f>
        <v>0</v>
      </c>
      <c r="S616" s="229">
        <v>0</v>
      </c>
      <c r="T616" s="230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31" t="s">
        <v>209</v>
      </c>
      <c r="AT616" s="231" t="s">
        <v>171</v>
      </c>
      <c r="AU616" s="231" t="s">
        <v>85</v>
      </c>
      <c r="AY616" s="17" t="s">
        <v>169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17" t="s">
        <v>83</v>
      </c>
      <c r="BK616" s="232">
        <f>ROUND(I616*H616,2)</f>
        <v>0</v>
      </c>
      <c r="BL616" s="17" t="s">
        <v>209</v>
      </c>
      <c r="BM616" s="231" t="s">
        <v>1071</v>
      </c>
    </row>
    <row r="617" spans="1:51" s="13" customFormat="1" ht="12">
      <c r="A617" s="13"/>
      <c r="B617" s="233"/>
      <c r="C617" s="234"/>
      <c r="D617" s="235" t="s">
        <v>176</v>
      </c>
      <c r="E617" s="236" t="s">
        <v>1</v>
      </c>
      <c r="F617" s="237" t="s">
        <v>1065</v>
      </c>
      <c r="G617" s="234"/>
      <c r="H617" s="238">
        <v>60.804</v>
      </c>
      <c r="I617" s="239"/>
      <c r="J617" s="234"/>
      <c r="K617" s="234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176</v>
      </c>
      <c r="AU617" s="244" t="s">
        <v>85</v>
      </c>
      <c r="AV617" s="13" t="s">
        <v>85</v>
      </c>
      <c r="AW617" s="13" t="s">
        <v>31</v>
      </c>
      <c r="AX617" s="13" t="s">
        <v>75</v>
      </c>
      <c r="AY617" s="244" t="s">
        <v>169</v>
      </c>
    </row>
    <row r="618" spans="1:51" s="13" customFormat="1" ht="12">
      <c r="A618" s="13"/>
      <c r="B618" s="233"/>
      <c r="C618" s="234"/>
      <c r="D618" s="235" t="s">
        <v>176</v>
      </c>
      <c r="E618" s="236" t="s">
        <v>1</v>
      </c>
      <c r="F618" s="237" t="s">
        <v>1066</v>
      </c>
      <c r="G618" s="234"/>
      <c r="H618" s="238">
        <v>78.875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176</v>
      </c>
      <c r="AU618" s="244" t="s">
        <v>85</v>
      </c>
      <c r="AV618" s="13" t="s">
        <v>85</v>
      </c>
      <c r="AW618" s="13" t="s">
        <v>31</v>
      </c>
      <c r="AX618" s="13" t="s">
        <v>75</v>
      </c>
      <c r="AY618" s="244" t="s">
        <v>169</v>
      </c>
    </row>
    <row r="619" spans="1:51" s="13" customFormat="1" ht="12">
      <c r="A619" s="13"/>
      <c r="B619" s="233"/>
      <c r="C619" s="234"/>
      <c r="D619" s="235" t="s">
        <v>176</v>
      </c>
      <c r="E619" s="236" t="s">
        <v>1</v>
      </c>
      <c r="F619" s="237" t="s">
        <v>1068</v>
      </c>
      <c r="G619" s="234"/>
      <c r="H619" s="238">
        <v>54.98</v>
      </c>
      <c r="I619" s="239"/>
      <c r="J619" s="234"/>
      <c r="K619" s="234"/>
      <c r="L619" s="240"/>
      <c r="M619" s="241"/>
      <c r="N619" s="242"/>
      <c r="O619" s="242"/>
      <c r="P619" s="242"/>
      <c r="Q619" s="242"/>
      <c r="R619" s="242"/>
      <c r="S619" s="242"/>
      <c r="T619" s="24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4" t="s">
        <v>176</v>
      </c>
      <c r="AU619" s="244" t="s">
        <v>85</v>
      </c>
      <c r="AV619" s="13" t="s">
        <v>85</v>
      </c>
      <c r="AW619" s="13" t="s">
        <v>31</v>
      </c>
      <c r="AX619" s="13" t="s">
        <v>75</v>
      </c>
      <c r="AY619" s="244" t="s">
        <v>169</v>
      </c>
    </row>
    <row r="620" spans="1:51" s="14" customFormat="1" ht="12">
      <c r="A620" s="14"/>
      <c r="B620" s="245"/>
      <c r="C620" s="246"/>
      <c r="D620" s="235" t="s">
        <v>176</v>
      </c>
      <c r="E620" s="247" t="s">
        <v>1</v>
      </c>
      <c r="F620" s="248" t="s">
        <v>178</v>
      </c>
      <c r="G620" s="246"/>
      <c r="H620" s="249">
        <v>194.659</v>
      </c>
      <c r="I620" s="250"/>
      <c r="J620" s="246"/>
      <c r="K620" s="246"/>
      <c r="L620" s="251"/>
      <c r="M620" s="252"/>
      <c r="N620" s="253"/>
      <c r="O620" s="253"/>
      <c r="P620" s="253"/>
      <c r="Q620" s="253"/>
      <c r="R620" s="253"/>
      <c r="S620" s="253"/>
      <c r="T620" s="25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5" t="s">
        <v>176</v>
      </c>
      <c r="AU620" s="255" t="s">
        <v>85</v>
      </c>
      <c r="AV620" s="14" t="s">
        <v>175</v>
      </c>
      <c r="AW620" s="14" t="s">
        <v>31</v>
      </c>
      <c r="AX620" s="14" t="s">
        <v>83</v>
      </c>
      <c r="AY620" s="255" t="s">
        <v>169</v>
      </c>
    </row>
    <row r="621" spans="1:65" s="2" customFormat="1" ht="37.8" customHeight="1">
      <c r="A621" s="38"/>
      <c r="B621" s="39"/>
      <c r="C621" s="219" t="s">
        <v>1072</v>
      </c>
      <c r="D621" s="219" t="s">
        <v>171</v>
      </c>
      <c r="E621" s="220" t="s">
        <v>1073</v>
      </c>
      <c r="F621" s="221" t="s">
        <v>1074</v>
      </c>
      <c r="G621" s="222" t="s">
        <v>199</v>
      </c>
      <c r="H621" s="223">
        <v>32.26</v>
      </c>
      <c r="I621" s="224"/>
      <c r="J621" s="225">
        <f>ROUND(I621*H621,2)</f>
        <v>0</v>
      </c>
      <c r="K621" s="226"/>
      <c r="L621" s="44"/>
      <c r="M621" s="227" t="s">
        <v>1</v>
      </c>
      <c r="N621" s="228" t="s">
        <v>40</v>
      </c>
      <c r="O621" s="91"/>
      <c r="P621" s="229">
        <f>O621*H621</f>
        <v>0</v>
      </c>
      <c r="Q621" s="229">
        <v>0</v>
      </c>
      <c r="R621" s="229">
        <f>Q621*H621</f>
        <v>0</v>
      </c>
      <c r="S621" s="229">
        <v>0</v>
      </c>
      <c r="T621" s="230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31" t="s">
        <v>209</v>
      </c>
      <c r="AT621" s="231" t="s">
        <v>171</v>
      </c>
      <c r="AU621" s="231" t="s">
        <v>85</v>
      </c>
      <c r="AY621" s="17" t="s">
        <v>169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17" t="s">
        <v>83</v>
      </c>
      <c r="BK621" s="232">
        <f>ROUND(I621*H621,2)</f>
        <v>0</v>
      </c>
      <c r="BL621" s="17" t="s">
        <v>209</v>
      </c>
      <c r="BM621" s="231" t="s">
        <v>1075</v>
      </c>
    </row>
    <row r="622" spans="1:51" s="13" customFormat="1" ht="12">
      <c r="A622" s="13"/>
      <c r="B622" s="233"/>
      <c r="C622" s="234"/>
      <c r="D622" s="235" t="s">
        <v>176</v>
      </c>
      <c r="E622" s="236" t="s">
        <v>1</v>
      </c>
      <c r="F622" s="237" t="s">
        <v>1067</v>
      </c>
      <c r="G622" s="234"/>
      <c r="H622" s="238">
        <v>32.26</v>
      </c>
      <c r="I622" s="239"/>
      <c r="J622" s="234"/>
      <c r="K622" s="234"/>
      <c r="L622" s="240"/>
      <c r="M622" s="241"/>
      <c r="N622" s="242"/>
      <c r="O622" s="242"/>
      <c r="P622" s="242"/>
      <c r="Q622" s="242"/>
      <c r="R622" s="242"/>
      <c r="S622" s="242"/>
      <c r="T622" s="24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4" t="s">
        <v>176</v>
      </c>
      <c r="AU622" s="244" t="s">
        <v>85</v>
      </c>
      <c r="AV622" s="13" t="s">
        <v>85</v>
      </c>
      <c r="AW622" s="13" t="s">
        <v>31</v>
      </c>
      <c r="AX622" s="13" t="s">
        <v>75</v>
      </c>
      <c r="AY622" s="244" t="s">
        <v>169</v>
      </c>
    </row>
    <row r="623" spans="1:51" s="14" customFormat="1" ht="12">
      <c r="A623" s="14"/>
      <c r="B623" s="245"/>
      <c r="C623" s="246"/>
      <c r="D623" s="235" t="s">
        <v>176</v>
      </c>
      <c r="E623" s="247" t="s">
        <v>1</v>
      </c>
      <c r="F623" s="248" t="s">
        <v>178</v>
      </c>
      <c r="G623" s="246"/>
      <c r="H623" s="249">
        <v>32.26</v>
      </c>
      <c r="I623" s="250"/>
      <c r="J623" s="246"/>
      <c r="K623" s="246"/>
      <c r="L623" s="251"/>
      <c r="M623" s="252"/>
      <c r="N623" s="253"/>
      <c r="O623" s="253"/>
      <c r="P623" s="253"/>
      <c r="Q623" s="253"/>
      <c r="R623" s="253"/>
      <c r="S623" s="253"/>
      <c r="T623" s="25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5" t="s">
        <v>176</v>
      </c>
      <c r="AU623" s="255" t="s">
        <v>85</v>
      </c>
      <c r="AV623" s="14" t="s">
        <v>175</v>
      </c>
      <c r="AW623" s="14" t="s">
        <v>31</v>
      </c>
      <c r="AX623" s="14" t="s">
        <v>83</v>
      </c>
      <c r="AY623" s="255" t="s">
        <v>169</v>
      </c>
    </row>
    <row r="624" spans="1:65" s="2" customFormat="1" ht="37.8" customHeight="1">
      <c r="A624" s="38"/>
      <c r="B624" s="39"/>
      <c r="C624" s="219" t="s">
        <v>785</v>
      </c>
      <c r="D624" s="219" t="s">
        <v>171</v>
      </c>
      <c r="E624" s="220" t="s">
        <v>1076</v>
      </c>
      <c r="F624" s="221" t="s">
        <v>1077</v>
      </c>
      <c r="G624" s="222" t="s">
        <v>199</v>
      </c>
      <c r="H624" s="223">
        <v>196.2</v>
      </c>
      <c r="I624" s="224"/>
      <c r="J624" s="225">
        <f>ROUND(I624*H624,2)</f>
        <v>0</v>
      </c>
      <c r="K624" s="226"/>
      <c r="L624" s="44"/>
      <c r="M624" s="227" t="s">
        <v>1</v>
      </c>
      <c r="N624" s="228" t="s">
        <v>40</v>
      </c>
      <c r="O624" s="91"/>
      <c r="P624" s="229">
        <f>O624*H624</f>
        <v>0</v>
      </c>
      <c r="Q624" s="229">
        <v>0</v>
      </c>
      <c r="R624" s="229">
        <f>Q624*H624</f>
        <v>0</v>
      </c>
      <c r="S624" s="229">
        <v>0</v>
      </c>
      <c r="T624" s="230">
        <f>S624*H624</f>
        <v>0</v>
      </c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R624" s="231" t="s">
        <v>209</v>
      </c>
      <c r="AT624" s="231" t="s">
        <v>171</v>
      </c>
      <c r="AU624" s="231" t="s">
        <v>85</v>
      </c>
      <c r="AY624" s="17" t="s">
        <v>169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17" t="s">
        <v>83</v>
      </c>
      <c r="BK624" s="232">
        <f>ROUND(I624*H624,2)</f>
        <v>0</v>
      </c>
      <c r="BL624" s="17" t="s">
        <v>209</v>
      </c>
      <c r="BM624" s="231" t="s">
        <v>1078</v>
      </c>
    </row>
    <row r="625" spans="1:51" s="13" customFormat="1" ht="12">
      <c r="A625" s="13"/>
      <c r="B625" s="233"/>
      <c r="C625" s="234"/>
      <c r="D625" s="235" t="s">
        <v>176</v>
      </c>
      <c r="E625" s="236" t="s">
        <v>1</v>
      </c>
      <c r="F625" s="237" t="s">
        <v>1079</v>
      </c>
      <c r="G625" s="234"/>
      <c r="H625" s="238">
        <v>138.75</v>
      </c>
      <c r="I625" s="239"/>
      <c r="J625" s="234"/>
      <c r="K625" s="234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176</v>
      </c>
      <c r="AU625" s="244" t="s">
        <v>85</v>
      </c>
      <c r="AV625" s="13" t="s">
        <v>85</v>
      </c>
      <c r="AW625" s="13" t="s">
        <v>31</v>
      </c>
      <c r="AX625" s="13" t="s">
        <v>75</v>
      </c>
      <c r="AY625" s="244" t="s">
        <v>169</v>
      </c>
    </row>
    <row r="626" spans="1:51" s="13" customFormat="1" ht="12">
      <c r="A626" s="13"/>
      <c r="B626" s="233"/>
      <c r="C626" s="234"/>
      <c r="D626" s="235" t="s">
        <v>176</v>
      </c>
      <c r="E626" s="236" t="s">
        <v>1</v>
      </c>
      <c r="F626" s="237" t="s">
        <v>1080</v>
      </c>
      <c r="G626" s="234"/>
      <c r="H626" s="238">
        <v>57.45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4" t="s">
        <v>176</v>
      </c>
      <c r="AU626" s="244" t="s">
        <v>85</v>
      </c>
      <c r="AV626" s="13" t="s">
        <v>85</v>
      </c>
      <c r="AW626" s="13" t="s">
        <v>31</v>
      </c>
      <c r="AX626" s="13" t="s">
        <v>75</v>
      </c>
      <c r="AY626" s="244" t="s">
        <v>169</v>
      </c>
    </row>
    <row r="627" spans="1:51" s="14" customFormat="1" ht="12">
      <c r="A627" s="14"/>
      <c r="B627" s="245"/>
      <c r="C627" s="246"/>
      <c r="D627" s="235" t="s">
        <v>176</v>
      </c>
      <c r="E627" s="247" t="s">
        <v>1</v>
      </c>
      <c r="F627" s="248" t="s">
        <v>178</v>
      </c>
      <c r="G627" s="246"/>
      <c r="H627" s="249">
        <v>196.2</v>
      </c>
      <c r="I627" s="250"/>
      <c r="J627" s="246"/>
      <c r="K627" s="246"/>
      <c r="L627" s="251"/>
      <c r="M627" s="252"/>
      <c r="N627" s="253"/>
      <c r="O627" s="253"/>
      <c r="P627" s="253"/>
      <c r="Q627" s="253"/>
      <c r="R627" s="253"/>
      <c r="S627" s="253"/>
      <c r="T627" s="25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5" t="s">
        <v>176</v>
      </c>
      <c r="AU627" s="255" t="s">
        <v>85</v>
      </c>
      <c r="AV627" s="14" t="s">
        <v>175</v>
      </c>
      <c r="AW627" s="14" t="s">
        <v>31</v>
      </c>
      <c r="AX627" s="14" t="s">
        <v>83</v>
      </c>
      <c r="AY627" s="255" t="s">
        <v>169</v>
      </c>
    </row>
    <row r="628" spans="1:65" s="2" customFormat="1" ht="33" customHeight="1">
      <c r="A628" s="38"/>
      <c r="B628" s="39"/>
      <c r="C628" s="219" t="s">
        <v>1081</v>
      </c>
      <c r="D628" s="219" t="s">
        <v>171</v>
      </c>
      <c r="E628" s="220" t="s">
        <v>1082</v>
      </c>
      <c r="F628" s="221" t="s">
        <v>1083</v>
      </c>
      <c r="G628" s="222" t="s">
        <v>234</v>
      </c>
      <c r="H628" s="223">
        <v>287.648</v>
      </c>
      <c r="I628" s="224"/>
      <c r="J628" s="225">
        <f>ROUND(I628*H628,2)</f>
        <v>0</v>
      </c>
      <c r="K628" s="226"/>
      <c r="L628" s="44"/>
      <c r="M628" s="227" t="s">
        <v>1</v>
      </c>
      <c r="N628" s="228" t="s">
        <v>40</v>
      </c>
      <c r="O628" s="91"/>
      <c r="P628" s="229">
        <f>O628*H628</f>
        <v>0</v>
      </c>
      <c r="Q628" s="229">
        <v>0</v>
      </c>
      <c r="R628" s="229">
        <f>Q628*H628</f>
        <v>0</v>
      </c>
      <c r="S628" s="229">
        <v>0</v>
      </c>
      <c r="T628" s="230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31" t="s">
        <v>209</v>
      </c>
      <c r="AT628" s="231" t="s">
        <v>171</v>
      </c>
      <c r="AU628" s="231" t="s">
        <v>85</v>
      </c>
      <c r="AY628" s="17" t="s">
        <v>169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17" t="s">
        <v>83</v>
      </c>
      <c r="BK628" s="232">
        <f>ROUND(I628*H628,2)</f>
        <v>0</v>
      </c>
      <c r="BL628" s="17" t="s">
        <v>209</v>
      </c>
      <c r="BM628" s="231" t="s">
        <v>1084</v>
      </c>
    </row>
    <row r="629" spans="1:51" s="13" customFormat="1" ht="12">
      <c r="A629" s="13"/>
      <c r="B629" s="233"/>
      <c r="C629" s="234"/>
      <c r="D629" s="235" t="s">
        <v>176</v>
      </c>
      <c r="E629" s="236" t="s">
        <v>1</v>
      </c>
      <c r="F629" s="237" t="s">
        <v>1085</v>
      </c>
      <c r="G629" s="234"/>
      <c r="H629" s="238">
        <v>164.375</v>
      </c>
      <c r="I629" s="239"/>
      <c r="J629" s="234"/>
      <c r="K629" s="234"/>
      <c r="L629" s="240"/>
      <c r="M629" s="241"/>
      <c r="N629" s="242"/>
      <c r="O629" s="242"/>
      <c r="P629" s="242"/>
      <c r="Q629" s="242"/>
      <c r="R629" s="242"/>
      <c r="S629" s="242"/>
      <c r="T629" s="24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4" t="s">
        <v>176</v>
      </c>
      <c r="AU629" s="244" t="s">
        <v>85</v>
      </c>
      <c r="AV629" s="13" t="s">
        <v>85</v>
      </c>
      <c r="AW629" s="13" t="s">
        <v>31</v>
      </c>
      <c r="AX629" s="13" t="s">
        <v>75</v>
      </c>
      <c r="AY629" s="244" t="s">
        <v>169</v>
      </c>
    </row>
    <row r="630" spans="1:51" s="13" customFormat="1" ht="12">
      <c r="A630" s="13"/>
      <c r="B630" s="233"/>
      <c r="C630" s="234"/>
      <c r="D630" s="235" t="s">
        <v>176</v>
      </c>
      <c r="E630" s="236" t="s">
        <v>1</v>
      </c>
      <c r="F630" s="237" t="s">
        <v>1036</v>
      </c>
      <c r="G630" s="234"/>
      <c r="H630" s="238">
        <v>84.681</v>
      </c>
      <c r="I630" s="239"/>
      <c r="J630" s="234"/>
      <c r="K630" s="234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176</v>
      </c>
      <c r="AU630" s="244" t="s">
        <v>85</v>
      </c>
      <c r="AV630" s="13" t="s">
        <v>85</v>
      </c>
      <c r="AW630" s="13" t="s">
        <v>31</v>
      </c>
      <c r="AX630" s="13" t="s">
        <v>75</v>
      </c>
      <c r="AY630" s="244" t="s">
        <v>169</v>
      </c>
    </row>
    <row r="631" spans="1:51" s="13" customFormat="1" ht="12">
      <c r="A631" s="13"/>
      <c r="B631" s="233"/>
      <c r="C631" s="234"/>
      <c r="D631" s="235" t="s">
        <v>176</v>
      </c>
      <c r="E631" s="236" t="s">
        <v>1</v>
      </c>
      <c r="F631" s="237" t="s">
        <v>1086</v>
      </c>
      <c r="G631" s="234"/>
      <c r="H631" s="238">
        <v>7.147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176</v>
      </c>
      <c r="AU631" s="244" t="s">
        <v>85</v>
      </c>
      <c r="AV631" s="13" t="s">
        <v>85</v>
      </c>
      <c r="AW631" s="13" t="s">
        <v>31</v>
      </c>
      <c r="AX631" s="13" t="s">
        <v>75</v>
      </c>
      <c r="AY631" s="244" t="s">
        <v>169</v>
      </c>
    </row>
    <row r="632" spans="1:51" s="13" customFormat="1" ht="12">
      <c r="A632" s="13"/>
      <c r="B632" s="233"/>
      <c r="C632" s="234"/>
      <c r="D632" s="235" t="s">
        <v>176</v>
      </c>
      <c r="E632" s="236" t="s">
        <v>1</v>
      </c>
      <c r="F632" s="237" t="s">
        <v>1087</v>
      </c>
      <c r="G632" s="234"/>
      <c r="H632" s="238">
        <v>14.295</v>
      </c>
      <c r="I632" s="239"/>
      <c r="J632" s="234"/>
      <c r="K632" s="234"/>
      <c r="L632" s="240"/>
      <c r="M632" s="241"/>
      <c r="N632" s="242"/>
      <c r="O632" s="242"/>
      <c r="P632" s="242"/>
      <c r="Q632" s="242"/>
      <c r="R632" s="242"/>
      <c r="S632" s="242"/>
      <c r="T632" s="24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4" t="s">
        <v>176</v>
      </c>
      <c r="AU632" s="244" t="s">
        <v>85</v>
      </c>
      <c r="AV632" s="13" t="s">
        <v>85</v>
      </c>
      <c r="AW632" s="13" t="s">
        <v>31</v>
      </c>
      <c r="AX632" s="13" t="s">
        <v>75</v>
      </c>
      <c r="AY632" s="244" t="s">
        <v>169</v>
      </c>
    </row>
    <row r="633" spans="1:51" s="13" customFormat="1" ht="12">
      <c r="A633" s="13"/>
      <c r="B633" s="233"/>
      <c r="C633" s="234"/>
      <c r="D633" s="235" t="s">
        <v>176</v>
      </c>
      <c r="E633" s="236" t="s">
        <v>1</v>
      </c>
      <c r="F633" s="237" t="s">
        <v>1088</v>
      </c>
      <c r="G633" s="234"/>
      <c r="H633" s="238">
        <v>17.15</v>
      </c>
      <c r="I633" s="239"/>
      <c r="J633" s="234"/>
      <c r="K633" s="234"/>
      <c r="L633" s="240"/>
      <c r="M633" s="241"/>
      <c r="N633" s="242"/>
      <c r="O633" s="242"/>
      <c r="P633" s="242"/>
      <c r="Q633" s="242"/>
      <c r="R633" s="242"/>
      <c r="S633" s="242"/>
      <c r="T633" s="24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4" t="s">
        <v>176</v>
      </c>
      <c r="AU633" s="244" t="s">
        <v>85</v>
      </c>
      <c r="AV633" s="13" t="s">
        <v>85</v>
      </c>
      <c r="AW633" s="13" t="s">
        <v>31</v>
      </c>
      <c r="AX633" s="13" t="s">
        <v>75</v>
      </c>
      <c r="AY633" s="244" t="s">
        <v>169</v>
      </c>
    </row>
    <row r="634" spans="1:51" s="14" customFormat="1" ht="12">
      <c r="A634" s="14"/>
      <c r="B634" s="245"/>
      <c r="C634" s="246"/>
      <c r="D634" s="235" t="s">
        <v>176</v>
      </c>
      <c r="E634" s="247" t="s">
        <v>1</v>
      </c>
      <c r="F634" s="248" t="s">
        <v>178</v>
      </c>
      <c r="G634" s="246"/>
      <c r="H634" s="249">
        <v>287.64799999999997</v>
      </c>
      <c r="I634" s="250"/>
      <c r="J634" s="246"/>
      <c r="K634" s="246"/>
      <c r="L634" s="251"/>
      <c r="M634" s="252"/>
      <c r="N634" s="253"/>
      <c r="O634" s="253"/>
      <c r="P634" s="253"/>
      <c r="Q634" s="253"/>
      <c r="R634" s="253"/>
      <c r="S634" s="253"/>
      <c r="T634" s="25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5" t="s">
        <v>176</v>
      </c>
      <c r="AU634" s="255" t="s">
        <v>85</v>
      </c>
      <c r="AV634" s="14" t="s">
        <v>175</v>
      </c>
      <c r="AW634" s="14" t="s">
        <v>31</v>
      </c>
      <c r="AX634" s="14" t="s">
        <v>83</v>
      </c>
      <c r="AY634" s="255" t="s">
        <v>169</v>
      </c>
    </row>
    <row r="635" spans="1:65" s="2" customFormat="1" ht="37.8" customHeight="1">
      <c r="A635" s="38"/>
      <c r="B635" s="39"/>
      <c r="C635" s="219" t="s">
        <v>790</v>
      </c>
      <c r="D635" s="219" t="s">
        <v>171</v>
      </c>
      <c r="E635" s="220" t="s">
        <v>1089</v>
      </c>
      <c r="F635" s="221" t="s">
        <v>1090</v>
      </c>
      <c r="G635" s="222" t="s">
        <v>234</v>
      </c>
      <c r="H635" s="223">
        <v>300.888</v>
      </c>
      <c r="I635" s="224"/>
      <c r="J635" s="225">
        <f>ROUND(I635*H635,2)</f>
        <v>0</v>
      </c>
      <c r="K635" s="226"/>
      <c r="L635" s="44"/>
      <c r="M635" s="227" t="s">
        <v>1</v>
      </c>
      <c r="N635" s="228" t="s">
        <v>40</v>
      </c>
      <c r="O635" s="91"/>
      <c r="P635" s="229">
        <f>O635*H635</f>
        <v>0</v>
      </c>
      <c r="Q635" s="229">
        <v>0</v>
      </c>
      <c r="R635" s="229">
        <f>Q635*H635</f>
        <v>0</v>
      </c>
      <c r="S635" s="229">
        <v>0</v>
      </c>
      <c r="T635" s="230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31" t="s">
        <v>209</v>
      </c>
      <c r="AT635" s="231" t="s">
        <v>171</v>
      </c>
      <c r="AU635" s="231" t="s">
        <v>85</v>
      </c>
      <c r="AY635" s="17" t="s">
        <v>169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17" t="s">
        <v>83</v>
      </c>
      <c r="BK635" s="232">
        <f>ROUND(I635*H635,2)</f>
        <v>0</v>
      </c>
      <c r="BL635" s="17" t="s">
        <v>209</v>
      </c>
      <c r="BM635" s="231" t="s">
        <v>1091</v>
      </c>
    </row>
    <row r="636" spans="1:51" s="13" customFormat="1" ht="12">
      <c r="A636" s="13"/>
      <c r="B636" s="233"/>
      <c r="C636" s="234"/>
      <c r="D636" s="235" t="s">
        <v>176</v>
      </c>
      <c r="E636" s="236" t="s">
        <v>1</v>
      </c>
      <c r="F636" s="237" t="s">
        <v>1092</v>
      </c>
      <c r="G636" s="234"/>
      <c r="H636" s="238">
        <v>199.322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176</v>
      </c>
      <c r="AU636" s="244" t="s">
        <v>85</v>
      </c>
      <c r="AV636" s="13" t="s">
        <v>85</v>
      </c>
      <c r="AW636" s="13" t="s">
        <v>31</v>
      </c>
      <c r="AX636" s="13" t="s">
        <v>75</v>
      </c>
      <c r="AY636" s="244" t="s">
        <v>169</v>
      </c>
    </row>
    <row r="637" spans="1:51" s="13" customFormat="1" ht="12">
      <c r="A637" s="13"/>
      <c r="B637" s="233"/>
      <c r="C637" s="234"/>
      <c r="D637" s="235" t="s">
        <v>176</v>
      </c>
      <c r="E637" s="236" t="s">
        <v>1</v>
      </c>
      <c r="F637" s="237" t="s">
        <v>1093</v>
      </c>
      <c r="G637" s="234"/>
      <c r="H637" s="238">
        <v>9.121</v>
      </c>
      <c r="I637" s="239"/>
      <c r="J637" s="234"/>
      <c r="K637" s="234"/>
      <c r="L637" s="240"/>
      <c r="M637" s="241"/>
      <c r="N637" s="242"/>
      <c r="O637" s="242"/>
      <c r="P637" s="242"/>
      <c r="Q637" s="242"/>
      <c r="R637" s="242"/>
      <c r="S637" s="242"/>
      <c r="T637" s="24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4" t="s">
        <v>176</v>
      </c>
      <c r="AU637" s="244" t="s">
        <v>85</v>
      </c>
      <c r="AV637" s="13" t="s">
        <v>85</v>
      </c>
      <c r="AW637" s="13" t="s">
        <v>31</v>
      </c>
      <c r="AX637" s="13" t="s">
        <v>75</v>
      </c>
      <c r="AY637" s="244" t="s">
        <v>169</v>
      </c>
    </row>
    <row r="638" spans="1:51" s="13" customFormat="1" ht="12">
      <c r="A638" s="13"/>
      <c r="B638" s="233"/>
      <c r="C638" s="234"/>
      <c r="D638" s="235" t="s">
        <v>176</v>
      </c>
      <c r="E638" s="236" t="s">
        <v>1</v>
      </c>
      <c r="F638" s="237" t="s">
        <v>1094</v>
      </c>
      <c r="G638" s="234"/>
      <c r="H638" s="238">
        <v>15.809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4" t="s">
        <v>176</v>
      </c>
      <c r="AU638" s="244" t="s">
        <v>85</v>
      </c>
      <c r="AV638" s="13" t="s">
        <v>85</v>
      </c>
      <c r="AW638" s="13" t="s">
        <v>31</v>
      </c>
      <c r="AX638" s="13" t="s">
        <v>75</v>
      </c>
      <c r="AY638" s="244" t="s">
        <v>169</v>
      </c>
    </row>
    <row r="639" spans="1:51" s="13" customFormat="1" ht="12">
      <c r="A639" s="13"/>
      <c r="B639" s="233"/>
      <c r="C639" s="234"/>
      <c r="D639" s="235" t="s">
        <v>176</v>
      </c>
      <c r="E639" s="236" t="s">
        <v>1</v>
      </c>
      <c r="F639" s="237" t="s">
        <v>1031</v>
      </c>
      <c r="G639" s="234"/>
      <c r="H639" s="238">
        <v>6.31</v>
      </c>
      <c r="I639" s="239"/>
      <c r="J639" s="234"/>
      <c r="K639" s="234"/>
      <c r="L639" s="240"/>
      <c r="M639" s="241"/>
      <c r="N639" s="242"/>
      <c r="O639" s="242"/>
      <c r="P639" s="242"/>
      <c r="Q639" s="242"/>
      <c r="R639" s="242"/>
      <c r="S639" s="242"/>
      <c r="T639" s="24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4" t="s">
        <v>176</v>
      </c>
      <c r="AU639" s="244" t="s">
        <v>85</v>
      </c>
      <c r="AV639" s="13" t="s">
        <v>85</v>
      </c>
      <c r="AW639" s="13" t="s">
        <v>31</v>
      </c>
      <c r="AX639" s="13" t="s">
        <v>75</v>
      </c>
      <c r="AY639" s="244" t="s">
        <v>169</v>
      </c>
    </row>
    <row r="640" spans="1:51" s="13" customFormat="1" ht="12">
      <c r="A640" s="13"/>
      <c r="B640" s="233"/>
      <c r="C640" s="234"/>
      <c r="D640" s="235" t="s">
        <v>176</v>
      </c>
      <c r="E640" s="236" t="s">
        <v>1</v>
      </c>
      <c r="F640" s="237" t="s">
        <v>1095</v>
      </c>
      <c r="G640" s="234"/>
      <c r="H640" s="238">
        <v>17.82</v>
      </c>
      <c r="I640" s="239"/>
      <c r="J640" s="234"/>
      <c r="K640" s="234"/>
      <c r="L640" s="240"/>
      <c r="M640" s="241"/>
      <c r="N640" s="242"/>
      <c r="O640" s="242"/>
      <c r="P640" s="242"/>
      <c r="Q640" s="242"/>
      <c r="R640" s="242"/>
      <c r="S640" s="242"/>
      <c r="T640" s="24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4" t="s">
        <v>176</v>
      </c>
      <c r="AU640" s="244" t="s">
        <v>85</v>
      </c>
      <c r="AV640" s="13" t="s">
        <v>85</v>
      </c>
      <c r="AW640" s="13" t="s">
        <v>31</v>
      </c>
      <c r="AX640" s="13" t="s">
        <v>75</v>
      </c>
      <c r="AY640" s="244" t="s">
        <v>169</v>
      </c>
    </row>
    <row r="641" spans="1:51" s="13" customFormat="1" ht="12">
      <c r="A641" s="13"/>
      <c r="B641" s="233"/>
      <c r="C641" s="234"/>
      <c r="D641" s="235" t="s">
        <v>176</v>
      </c>
      <c r="E641" s="236" t="s">
        <v>1</v>
      </c>
      <c r="F641" s="237" t="s">
        <v>1096</v>
      </c>
      <c r="G641" s="234"/>
      <c r="H641" s="238">
        <v>8.388</v>
      </c>
      <c r="I641" s="239"/>
      <c r="J641" s="234"/>
      <c r="K641" s="234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176</v>
      </c>
      <c r="AU641" s="244" t="s">
        <v>85</v>
      </c>
      <c r="AV641" s="13" t="s">
        <v>85</v>
      </c>
      <c r="AW641" s="13" t="s">
        <v>31</v>
      </c>
      <c r="AX641" s="13" t="s">
        <v>75</v>
      </c>
      <c r="AY641" s="244" t="s">
        <v>169</v>
      </c>
    </row>
    <row r="642" spans="1:51" s="13" customFormat="1" ht="12">
      <c r="A642" s="13"/>
      <c r="B642" s="233"/>
      <c r="C642" s="234"/>
      <c r="D642" s="235" t="s">
        <v>176</v>
      </c>
      <c r="E642" s="236" t="s">
        <v>1</v>
      </c>
      <c r="F642" s="237" t="s">
        <v>1097</v>
      </c>
      <c r="G642" s="234"/>
      <c r="H642" s="238">
        <v>19.036</v>
      </c>
      <c r="I642" s="239"/>
      <c r="J642" s="234"/>
      <c r="K642" s="234"/>
      <c r="L642" s="240"/>
      <c r="M642" s="241"/>
      <c r="N642" s="242"/>
      <c r="O642" s="242"/>
      <c r="P642" s="242"/>
      <c r="Q642" s="242"/>
      <c r="R642" s="242"/>
      <c r="S642" s="242"/>
      <c r="T642" s="24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4" t="s">
        <v>176</v>
      </c>
      <c r="AU642" s="244" t="s">
        <v>85</v>
      </c>
      <c r="AV642" s="13" t="s">
        <v>85</v>
      </c>
      <c r="AW642" s="13" t="s">
        <v>31</v>
      </c>
      <c r="AX642" s="13" t="s">
        <v>75</v>
      </c>
      <c r="AY642" s="244" t="s">
        <v>169</v>
      </c>
    </row>
    <row r="643" spans="1:51" s="13" customFormat="1" ht="12">
      <c r="A643" s="13"/>
      <c r="B643" s="233"/>
      <c r="C643" s="234"/>
      <c r="D643" s="235" t="s">
        <v>176</v>
      </c>
      <c r="E643" s="236" t="s">
        <v>1</v>
      </c>
      <c r="F643" s="237" t="s">
        <v>1034</v>
      </c>
      <c r="G643" s="234"/>
      <c r="H643" s="238">
        <v>25.082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176</v>
      </c>
      <c r="AU643" s="244" t="s">
        <v>85</v>
      </c>
      <c r="AV643" s="13" t="s">
        <v>85</v>
      </c>
      <c r="AW643" s="13" t="s">
        <v>31</v>
      </c>
      <c r="AX643" s="13" t="s">
        <v>75</v>
      </c>
      <c r="AY643" s="244" t="s">
        <v>169</v>
      </c>
    </row>
    <row r="644" spans="1:51" s="14" customFormat="1" ht="12">
      <c r="A644" s="14"/>
      <c r="B644" s="245"/>
      <c r="C644" s="246"/>
      <c r="D644" s="235" t="s">
        <v>176</v>
      </c>
      <c r="E644" s="247" t="s">
        <v>1</v>
      </c>
      <c r="F644" s="248" t="s">
        <v>178</v>
      </c>
      <c r="G644" s="246"/>
      <c r="H644" s="249">
        <v>300.888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176</v>
      </c>
      <c r="AU644" s="255" t="s">
        <v>85</v>
      </c>
      <c r="AV644" s="14" t="s">
        <v>175</v>
      </c>
      <c r="AW644" s="14" t="s">
        <v>31</v>
      </c>
      <c r="AX644" s="14" t="s">
        <v>83</v>
      </c>
      <c r="AY644" s="255" t="s">
        <v>169</v>
      </c>
    </row>
    <row r="645" spans="1:65" s="2" customFormat="1" ht="24.15" customHeight="1">
      <c r="A645" s="38"/>
      <c r="B645" s="39"/>
      <c r="C645" s="269" t="s">
        <v>1098</v>
      </c>
      <c r="D645" s="269" t="s">
        <v>811</v>
      </c>
      <c r="E645" s="270" t="s">
        <v>1099</v>
      </c>
      <c r="F645" s="271" t="s">
        <v>1100</v>
      </c>
      <c r="G645" s="272" t="s">
        <v>234</v>
      </c>
      <c r="H645" s="273">
        <v>685.939</v>
      </c>
      <c r="I645" s="274"/>
      <c r="J645" s="275">
        <f>ROUND(I645*H645,2)</f>
        <v>0</v>
      </c>
      <c r="K645" s="276"/>
      <c r="L645" s="277"/>
      <c r="M645" s="278" t="s">
        <v>1</v>
      </c>
      <c r="N645" s="279" t="s">
        <v>40</v>
      </c>
      <c r="O645" s="91"/>
      <c r="P645" s="229">
        <f>O645*H645</f>
        <v>0</v>
      </c>
      <c r="Q645" s="229">
        <v>0</v>
      </c>
      <c r="R645" s="229">
        <f>Q645*H645</f>
        <v>0</v>
      </c>
      <c r="S645" s="229">
        <v>0</v>
      </c>
      <c r="T645" s="230">
        <f>S645*H645</f>
        <v>0</v>
      </c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R645" s="231" t="s">
        <v>246</v>
      </c>
      <c r="AT645" s="231" t="s">
        <v>811</v>
      </c>
      <c r="AU645" s="231" t="s">
        <v>85</v>
      </c>
      <c r="AY645" s="17" t="s">
        <v>169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17" t="s">
        <v>83</v>
      </c>
      <c r="BK645" s="232">
        <f>ROUND(I645*H645,2)</f>
        <v>0</v>
      </c>
      <c r="BL645" s="17" t="s">
        <v>209</v>
      </c>
      <c r="BM645" s="231" t="s">
        <v>1101</v>
      </c>
    </row>
    <row r="646" spans="1:65" s="2" customFormat="1" ht="24.15" customHeight="1">
      <c r="A646" s="38"/>
      <c r="B646" s="39"/>
      <c r="C646" s="219" t="s">
        <v>796</v>
      </c>
      <c r="D646" s="219" t="s">
        <v>171</v>
      </c>
      <c r="E646" s="220" t="s">
        <v>1102</v>
      </c>
      <c r="F646" s="221" t="s">
        <v>1103</v>
      </c>
      <c r="G646" s="222" t="s">
        <v>234</v>
      </c>
      <c r="H646" s="223">
        <v>537.062</v>
      </c>
      <c r="I646" s="224"/>
      <c r="J646" s="225">
        <f>ROUND(I646*H646,2)</f>
        <v>0</v>
      </c>
      <c r="K646" s="226"/>
      <c r="L646" s="44"/>
      <c r="M646" s="227" t="s">
        <v>1</v>
      </c>
      <c r="N646" s="228" t="s">
        <v>40</v>
      </c>
      <c r="O646" s="91"/>
      <c r="P646" s="229">
        <f>O646*H646</f>
        <v>0</v>
      </c>
      <c r="Q646" s="229">
        <v>0</v>
      </c>
      <c r="R646" s="229">
        <f>Q646*H646</f>
        <v>0</v>
      </c>
      <c r="S646" s="229">
        <v>0</v>
      </c>
      <c r="T646" s="230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31" t="s">
        <v>209</v>
      </c>
      <c r="AT646" s="231" t="s">
        <v>171</v>
      </c>
      <c r="AU646" s="231" t="s">
        <v>85</v>
      </c>
      <c r="AY646" s="17" t="s">
        <v>169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17" t="s">
        <v>83</v>
      </c>
      <c r="BK646" s="232">
        <f>ROUND(I646*H646,2)</f>
        <v>0</v>
      </c>
      <c r="BL646" s="17" t="s">
        <v>209</v>
      </c>
      <c r="BM646" s="231" t="s">
        <v>1104</v>
      </c>
    </row>
    <row r="647" spans="1:51" s="13" customFormat="1" ht="12">
      <c r="A647" s="13"/>
      <c r="B647" s="233"/>
      <c r="C647" s="234"/>
      <c r="D647" s="235" t="s">
        <v>176</v>
      </c>
      <c r="E647" s="236" t="s">
        <v>1</v>
      </c>
      <c r="F647" s="237" t="s">
        <v>1105</v>
      </c>
      <c r="G647" s="234"/>
      <c r="H647" s="238">
        <v>363.696</v>
      </c>
      <c r="I647" s="239"/>
      <c r="J647" s="234"/>
      <c r="K647" s="234"/>
      <c r="L647" s="240"/>
      <c r="M647" s="241"/>
      <c r="N647" s="242"/>
      <c r="O647" s="242"/>
      <c r="P647" s="242"/>
      <c r="Q647" s="242"/>
      <c r="R647" s="242"/>
      <c r="S647" s="242"/>
      <c r="T647" s="24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4" t="s">
        <v>176</v>
      </c>
      <c r="AU647" s="244" t="s">
        <v>85</v>
      </c>
      <c r="AV647" s="13" t="s">
        <v>85</v>
      </c>
      <c r="AW647" s="13" t="s">
        <v>31</v>
      </c>
      <c r="AX647" s="13" t="s">
        <v>75</v>
      </c>
      <c r="AY647" s="244" t="s">
        <v>169</v>
      </c>
    </row>
    <row r="648" spans="1:51" s="13" customFormat="1" ht="12">
      <c r="A648" s="13"/>
      <c r="B648" s="233"/>
      <c r="C648" s="234"/>
      <c r="D648" s="235" t="s">
        <v>176</v>
      </c>
      <c r="E648" s="236" t="s">
        <v>1</v>
      </c>
      <c r="F648" s="237" t="s">
        <v>1093</v>
      </c>
      <c r="G648" s="234"/>
      <c r="H648" s="238">
        <v>9.121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176</v>
      </c>
      <c r="AU648" s="244" t="s">
        <v>85</v>
      </c>
      <c r="AV648" s="13" t="s">
        <v>85</v>
      </c>
      <c r="AW648" s="13" t="s">
        <v>31</v>
      </c>
      <c r="AX648" s="13" t="s">
        <v>75</v>
      </c>
      <c r="AY648" s="244" t="s">
        <v>169</v>
      </c>
    </row>
    <row r="649" spans="1:51" s="13" customFormat="1" ht="12">
      <c r="A649" s="13"/>
      <c r="B649" s="233"/>
      <c r="C649" s="234"/>
      <c r="D649" s="235" t="s">
        <v>176</v>
      </c>
      <c r="E649" s="236" t="s">
        <v>1</v>
      </c>
      <c r="F649" s="237" t="s">
        <v>1031</v>
      </c>
      <c r="G649" s="234"/>
      <c r="H649" s="238">
        <v>6.31</v>
      </c>
      <c r="I649" s="239"/>
      <c r="J649" s="234"/>
      <c r="K649" s="234"/>
      <c r="L649" s="240"/>
      <c r="M649" s="241"/>
      <c r="N649" s="242"/>
      <c r="O649" s="242"/>
      <c r="P649" s="242"/>
      <c r="Q649" s="242"/>
      <c r="R649" s="242"/>
      <c r="S649" s="242"/>
      <c r="T649" s="24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4" t="s">
        <v>176</v>
      </c>
      <c r="AU649" s="244" t="s">
        <v>85</v>
      </c>
      <c r="AV649" s="13" t="s">
        <v>85</v>
      </c>
      <c r="AW649" s="13" t="s">
        <v>31</v>
      </c>
      <c r="AX649" s="13" t="s">
        <v>75</v>
      </c>
      <c r="AY649" s="244" t="s">
        <v>169</v>
      </c>
    </row>
    <row r="650" spans="1:51" s="13" customFormat="1" ht="12">
      <c r="A650" s="13"/>
      <c r="B650" s="233"/>
      <c r="C650" s="234"/>
      <c r="D650" s="235" t="s">
        <v>176</v>
      </c>
      <c r="E650" s="236" t="s">
        <v>1</v>
      </c>
      <c r="F650" s="237" t="s">
        <v>1106</v>
      </c>
      <c r="G650" s="234"/>
      <c r="H650" s="238">
        <v>4.839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176</v>
      </c>
      <c r="AU650" s="244" t="s">
        <v>85</v>
      </c>
      <c r="AV650" s="13" t="s">
        <v>85</v>
      </c>
      <c r="AW650" s="13" t="s">
        <v>31</v>
      </c>
      <c r="AX650" s="13" t="s">
        <v>75</v>
      </c>
      <c r="AY650" s="244" t="s">
        <v>169</v>
      </c>
    </row>
    <row r="651" spans="1:51" s="13" customFormat="1" ht="12">
      <c r="A651" s="13"/>
      <c r="B651" s="233"/>
      <c r="C651" s="234"/>
      <c r="D651" s="235" t="s">
        <v>176</v>
      </c>
      <c r="E651" s="236" t="s">
        <v>1</v>
      </c>
      <c r="F651" s="237" t="s">
        <v>1097</v>
      </c>
      <c r="G651" s="234"/>
      <c r="H651" s="238">
        <v>19.036</v>
      </c>
      <c r="I651" s="239"/>
      <c r="J651" s="234"/>
      <c r="K651" s="234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176</v>
      </c>
      <c r="AU651" s="244" t="s">
        <v>85</v>
      </c>
      <c r="AV651" s="13" t="s">
        <v>85</v>
      </c>
      <c r="AW651" s="13" t="s">
        <v>31</v>
      </c>
      <c r="AX651" s="13" t="s">
        <v>75</v>
      </c>
      <c r="AY651" s="244" t="s">
        <v>169</v>
      </c>
    </row>
    <row r="652" spans="1:51" s="13" customFormat="1" ht="12">
      <c r="A652" s="13"/>
      <c r="B652" s="233"/>
      <c r="C652" s="234"/>
      <c r="D652" s="235" t="s">
        <v>176</v>
      </c>
      <c r="E652" s="236" t="s">
        <v>1</v>
      </c>
      <c r="F652" s="237" t="s">
        <v>1034</v>
      </c>
      <c r="G652" s="234"/>
      <c r="H652" s="238">
        <v>25.082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4" t="s">
        <v>176</v>
      </c>
      <c r="AU652" s="244" t="s">
        <v>85</v>
      </c>
      <c r="AV652" s="13" t="s">
        <v>85</v>
      </c>
      <c r="AW652" s="13" t="s">
        <v>31</v>
      </c>
      <c r="AX652" s="13" t="s">
        <v>75</v>
      </c>
      <c r="AY652" s="244" t="s">
        <v>169</v>
      </c>
    </row>
    <row r="653" spans="1:51" s="13" customFormat="1" ht="12">
      <c r="A653" s="13"/>
      <c r="B653" s="233"/>
      <c r="C653" s="234"/>
      <c r="D653" s="235" t="s">
        <v>176</v>
      </c>
      <c r="E653" s="236" t="s">
        <v>1</v>
      </c>
      <c r="F653" s="237" t="s">
        <v>1036</v>
      </c>
      <c r="G653" s="234"/>
      <c r="H653" s="238">
        <v>84.681</v>
      </c>
      <c r="I653" s="239"/>
      <c r="J653" s="234"/>
      <c r="K653" s="234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176</v>
      </c>
      <c r="AU653" s="244" t="s">
        <v>85</v>
      </c>
      <c r="AV653" s="13" t="s">
        <v>85</v>
      </c>
      <c r="AW653" s="13" t="s">
        <v>31</v>
      </c>
      <c r="AX653" s="13" t="s">
        <v>75</v>
      </c>
      <c r="AY653" s="244" t="s">
        <v>169</v>
      </c>
    </row>
    <row r="654" spans="1:51" s="13" customFormat="1" ht="12">
      <c r="A654" s="13"/>
      <c r="B654" s="233"/>
      <c r="C654" s="234"/>
      <c r="D654" s="235" t="s">
        <v>176</v>
      </c>
      <c r="E654" s="236" t="s">
        <v>1</v>
      </c>
      <c r="F654" s="237" t="s">
        <v>1086</v>
      </c>
      <c r="G654" s="234"/>
      <c r="H654" s="238">
        <v>7.147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4" t="s">
        <v>176</v>
      </c>
      <c r="AU654" s="244" t="s">
        <v>85</v>
      </c>
      <c r="AV654" s="13" t="s">
        <v>85</v>
      </c>
      <c r="AW654" s="13" t="s">
        <v>31</v>
      </c>
      <c r="AX654" s="13" t="s">
        <v>75</v>
      </c>
      <c r="AY654" s="244" t="s">
        <v>169</v>
      </c>
    </row>
    <row r="655" spans="1:51" s="13" customFormat="1" ht="12">
      <c r="A655" s="13"/>
      <c r="B655" s="233"/>
      <c r="C655" s="234"/>
      <c r="D655" s="235" t="s">
        <v>176</v>
      </c>
      <c r="E655" s="236" t="s">
        <v>1</v>
      </c>
      <c r="F655" s="237" t="s">
        <v>1088</v>
      </c>
      <c r="G655" s="234"/>
      <c r="H655" s="238">
        <v>17.15</v>
      </c>
      <c r="I655" s="239"/>
      <c r="J655" s="234"/>
      <c r="K655" s="234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176</v>
      </c>
      <c r="AU655" s="244" t="s">
        <v>85</v>
      </c>
      <c r="AV655" s="13" t="s">
        <v>85</v>
      </c>
      <c r="AW655" s="13" t="s">
        <v>31</v>
      </c>
      <c r="AX655" s="13" t="s">
        <v>75</v>
      </c>
      <c r="AY655" s="244" t="s">
        <v>169</v>
      </c>
    </row>
    <row r="656" spans="1:51" s="14" customFormat="1" ht="12">
      <c r="A656" s="14"/>
      <c r="B656" s="245"/>
      <c r="C656" s="246"/>
      <c r="D656" s="235" t="s">
        <v>176</v>
      </c>
      <c r="E656" s="247" t="s">
        <v>1</v>
      </c>
      <c r="F656" s="248" t="s">
        <v>178</v>
      </c>
      <c r="G656" s="246"/>
      <c r="H656" s="249">
        <v>537.062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176</v>
      </c>
      <c r="AU656" s="255" t="s">
        <v>85</v>
      </c>
      <c r="AV656" s="14" t="s">
        <v>175</v>
      </c>
      <c r="AW656" s="14" t="s">
        <v>31</v>
      </c>
      <c r="AX656" s="14" t="s">
        <v>83</v>
      </c>
      <c r="AY656" s="255" t="s">
        <v>169</v>
      </c>
    </row>
    <row r="657" spans="1:65" s="2" customFormat="1" ht="24.15" customHeight="1">
      <c r="A657" s="38"/>
      <c r="B657" s="39"/>
      <c r="C657" s="269" t="s">
        <v>1107</v>
      </c>
      <c r="D657" s="269" t="s">
        <v>811</v>
      </c>
      <c r="E657" s="270" t="s">
        <v>1108</v>
      </c>
      <c r="F657" s="271" t="s">
        <v>1109</v>
      </c>
      <c r="G657" s="272" t="s">
        <v>234</v>
      </c>
      <c r="H657" s="273">
        <v>125.87</v>
      </c>
      <c r="I657" s="274"/>
      <c r="J657" s="275">
        <f>ROUND(I657*H657,2)</f>
        <v>0</v>
      </c>
      <c r="K657" s="276"/>
      <c r="L657" s="277"/>
      <c r="M657" s="278" t="s">
        <v>1</v>
      </c>
      <c r="N657" s="279" t="s">
        <v>40</v>
      </c>
      <c r="O657" s="91"/>
      <c r="P657" s="229">
        <f>O657*H657</f>
        <v>0</v>
      </c>
      <c r="Q657" s="229">
        <v>0</v>
      </c>
      <c r="R657" s="229">
        <f>Q657*H657</f>
        <v>0</v>
      </c>
      <c r="S657" s="229">
        <v>0</v>
      </c>
      <c r="T657" s="230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31" t="s">
        <v>246</v>
      </c>
      <c r="AT657" s="231" t="s">
        <v>811</v>
      </c>
      <c r="AU657" s="231" t="s">
        <v>85</v>
      </c>
      <c r="AY657" s="17" t="s">
        <v>169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17" t="s">
        <v>83</v>
      </c>
      <c r="BK657" s="232">
        <f>ROUND(I657*H657,2)</f>
        <v>0</v>
      </c>
      <c r="BL657" s="17" t="s">
        <v>209</v>
      </c>
      <c r="BM657" s="231" t="s">
        <v>1110</v>
      </c>
    </row>
    <row r="658" spans="1:65" s="2" customFormat="1" ht="16.5" customHeight="1">
      <c r="A658" s="38"/>
      <c r="B658" s="39"/>
      <c r="C658" s="269" t="s">
        <v>800</v>
      </c>
      <c r="D658" s="269" t="s">
        <v>811</v>
      </c>
      <c r="E658" s="270" t="s">
        <v>1111</v>
      </c>
      <c r="F658" s="271" t="s">
        <v>1112</v>
      </c>
      <c r="G658" s="272" t="s">
        <v>234</v>
      </c>
      <c r="H658" s="273">
        <v>494.437</v>
      </c>
      <c r="I658" s="274"/>
      <c r="J658" s="275">
        <f>ROUND(I658*H658,2)</f>
        <v>0</v>
      </c>
      <c r="K658" s="276"/>
      <c r="L658" s="277"/>
      <c r="M658" s="278" t="s">
        <v>1</v>
      </c>
      <c r="N658" s="279" t="s">
        <v>40</v>
      </c>
      <c r="O658" s="91"/>
      <c r="P658" s="229">
        <f>O658*H658</f>
        <v>0</v>
      </c>
      <c r="Q658" s="229">
        <v>0</v>
      </c>
      <c r="R658" s="229">
        <f>Q658*H658</f>
        <v>0</v>
      </c>
      <c r="S658" s="229">
        <v>0</v>
      </c>
      <c r="T658" s="230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31" t="s">
        <v>246</v>
      </c>
      <c r="AT658" s="231" t="s">
        <v>811</v>
      </c>
      <c r="AU658" s="231" t="s">
        <v>85</v>
      </c>
      <c r="AY658" s="17" t="s">
        <v>169</v>
      </c>
      <c r="BE658" s="232">
        <f>IF(N658="základní",J658,0)</f>
        <v>0</v>
      </c>
      <c r="BF658" s="232">
        <f>IF(N658="snížená",J658,0)</f>
        <v>0</v>
      </c>
      <c r="BG658" s="232">
        <f>IF(N658="zákl. přenesená",J658,0)</f>
        <v>0</v>
      </c>
      <c r="BH658" s="232">
        <f>IF(N658="sníž. přenesená",J658,0)</f>
        <v>0</v>
      </c>
      <c r="BI658" s="232">
        <f>IF(N658="nulová",J658,0)</f>
        <v>0</v>
      </c>
      <c r="BJ658" s="17" t="s">
        <v>83</v>
      </c>
      <c r="BK658" s="232">
        <f>ROUND(I658*H658,2)</f>
        <v>0</v>
      </c>
      <c r="BL658" s="17" t="s">
        <v>209</v>
      </c>
      <c r="BM658" s="231" t="s">
        <v>1113</v>
      </c>
    </row>
    <row r="659" spans="1:65" s="2" customFormat="1" ht="24.15" customHeight="1">
      <c r="A659" s="38"/>
      <c r="B659" s="39"/>
      <c r="C659" s="219" t="s">
        <v>1114</v>
      </c>
      <c r="D659" s="219" t="s">
        <v>171</v>
      </c>
      <c r="E659" s="220" t="s">
        <v>1115</v>
      </c>
      <c r="F659" s="221" t="s">
        <v>1116</v>
      </c>
      <c r="G659" s="222" t="s">
        <v>217</v>
      </c>
      <c r="H659" s="223">
        <v>5.177</v>
      </c>
      <c r="I659" s="224"/>
      <c r="J659" s="225">
        <f>ROUND(I659*H659,2)</f>
        <v>0</v>
      </c>
      <c r="K659" s="226"/>
      <c r="L659" s="44"/>
      <c r="M659" s="227" t="s">
        <v>1</v>
      </c>
      <c r="N659" s="228" t="s">
        <v>40</v>
      </c>
      <c r="O659" s="91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31" t="s">
        <v>209</v>
      </c>
      <c r="AT659" s="231" t="s">
        <v>171</v>
      </c>
      <c r="AU659" s="231" t="s">
        <v>85</v>
      </c>
      <c r="AY659" s="17" t="s">
        <v>169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7" t="s">
        <v>83</v>
      </c>
      <c r="BK659" s="232">
        <f>ROUND(I659*H659,2)</f>
        <v>0</v>
      </c>
      <c r="BL659" s="17" t="s">
        <v>209</v>
      </c>
      <c r="BM659" s="231" t="s">
        <v>1117</v>
      </c>
    </row>
    <row r="660" spans="1:63" s="12" customFormat="1" ht="22.8" customHeight="1">
      <c r="A660" s="12"/>
      <c r="B660" s="203"/>
      <c r="C660" s="204"/>
      <c r="D660" s="205" t="s">
        <v>74</v>
      </c>
      <c r="E660" s="217" t="s">
        <v>1118</v>
      </c>
      <c r="F660" s="217" t="s">
        <v>1119</v>
      </c>
      <c r="G660" s="204"/>
      <c r="H660" s="204"/>
      <c r="I660" s="207"/>
      <c r="J660" s="218">
        <f>BK660</f>
        <v>0</v>
      </c>
      <c r="K660" s="204"/>
      <c r="L660" s="209"/>
      <c r="M660" s="210"/>
      <c r="N660" s="211"/>
      <c r="O660" s="211"/>
      <c r="P660" s="212">
        <f>SUM(P661:P712)</f>
        <v>0</v>
      </c>
      <c r="Q660" s="211"/>
      <c r="R660" s="212">
        <f>SUM(R661:R712)</f>
        <v>0</v>
      </c>
      <c r="S660" s="211"/>
      <c r="T660" s="213">
        <f>SUM(T661:T712)</f>
        <v>0</v>
      </c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R660" s="214" t="s">
        <v>85</v>
      </c>
      <c r="AT660" s="215" t="s">
        <v>74</v>
      </c>
      <c r="AU660" s="215" t="s">
        <v>83</v>
      </c>
      <c r="AY660" s="214" t="s">
        <v>169</v>
      </c>
      <c r="BK660" s="216">
        <f>SUM(BK661:BK712)</f>
        <v>0</v>
      </c>
    </row>
    <row r="661" spans="1:65" s="2" customFormat="1" ht="24.15" customHeight="1">
      <c r="A661" s="38"/>
      <c r="B661" s="39"/>
      <c r="C661" s="219" t="s">
        <v>804</v>
      </c>
      <c r="D661" s="219" t="s">
        <v>171</v>
      </c>
      <c r="E661" s="220" t="s">
        <v>1120</v>
      </c>
      <c r="F661" s="221" t="s">
        <v>1121</v>
      </c>
      <c r="G661" s="222" t="s">
        <v>234</v>
      </c>
      <c r="H661" s="223">
        <v>139.02</v>
      </c>
      <c r="I661" s="224"/>
      <c r="J661" s="225">
        <f>ROUND(I661*H661,2)</f>
        <v>0</v>
      </c>
      <c r="K661" s="226"/>
      <c r="L661" s="44"/>
      <c r="M661" s="227" t="s">
        <v>1</v>
      </c>
      <c r="N661" s="228" t="s">
        <v>40</v>
      </c>
      <c r="O661" s="91"/>
      <c r="P661" s="229">
        <f>O661*H661</f>
        <v>0</v>
      </c>
      <c r="Q661" s="229">
        <v>0</v>
      </c>
      <c r="R661" s="229">
        <f>Q661*H661</f>
        <v>0</v>
      </c>
      <c r="S661" s="229">
        <v>0</v>
      </c>
      <c r="T661" s="230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31" t="s">
        <v>209</v>
      </c>
      <c r="AT661" s="231" t="s">
        <v>171</v>
      </c>
      <c r="AU661" s="231" t="s">
        <v>85</v>
      </c>
      <c r="AY661" s="17" t="s">
        <v>169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17" t="s">
        <v>83</v>
      </c>
      <c r="BK661" s="232">
        <f>ROUND(I661*H661,2)</f>
        <v>0</v>
      </c>
      <c r="BL661" s="17" t="s">
        <v>209</v>
      </c>
      <c r="BM661" s="231" t="s">
        <v>1122</v>
      </c>
    </row>
    <row r="662" spans="1:51" s="13" customFormat="1" ht="12">
      <c r="A662" s="13"/>
      <c r="B662" s="233"/>
      <c r="C662" s="234"/>
      <c r="D662" s="235" t="s">
        <v>176</v>
      </c>
      <c r="E662" s="236" t="s">
        <v>1</v>
      </c>
      <c r="F662" s="237" t="s">
        <v>1123</v>
      </c>
      <c r="G662" s="234"/>
      <c r="H662" s="238">
        <v>97.2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176</v>
      </c>
      <c r="AU662" s="244" t="s">
        <v>85</v>
      </c>
      <c r="AV662" s="13" t="s">
        <v>85</v>
      </c>
      <c r="AW662" s="13" t="s">
        <v>31</v>
      </c>
      <c r="AX662" s="13" t="s">
        <v>75</v>
      </c>
      <c r="AY662" s="244" t="s">
        <v>169</v>
      </c>
    </row>
    <row r="663" spans="1:51" s="13" customFormat="1" ht="12">
      <c r="A663" s="13"/>
      <c r="B663" s="233"/>
      <c r="C663" s="234"/>
      <c r="D663" s="235" t="s">
        <v>176</v>
      </c>
      <c r="E663" s="236" t="s">
        <v>1</v>
      </c>
      <c r="F663" s="237" t="s">
        <v>1124</v>
      </c>
      <c r="G663" s="234"/>
      <c r="H663" s="238">
        <v>41.82</v>
      </c>
      <c r="I663" s="239"/>
      <c r="J663" s="234"/>
      <c r="K663" s="234"/>
      <c r="L663" s="240"/>
      <c r="M663" s="241"/>
      <c r="N663" s="242"/>
      <c r="O663" s="242"/>
      <c r="P663" s="242"/>
      <c r="Q663" s="242"/>
      <c r="R663" s="242"/>
      <c r="S663" s="242"/>
      <c r="T663" s="24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4" t="s">
        <v>176</v>
      </c>
      <c r="AU663" s="244" t="s">
        <v>85</v>
      </c>
      <c r="AV663" s="13" t="s">
        <v>85</v>
      </c>
      <c r="AW663" s="13" t="s">
        <v>31</v>
      </c>
      <c r="AX663" s="13" t="s">
        <v>75</v>
      </c>
      <c r="AY663" s="244" t="s">
        <v>169</v>
      </c>
    </row>
    <row r="664" spans="1:51" s="14" customFormat="1" ht="12">
      <c r="A664" s="14"/>
      <c r="B664" s="245"/>
      <c r="C664" s="246"/>
      <c r="D664" s="235" t="s">
        <v>176</v>
      </c>
      <c r="E664" s="247" t="s">
        <v>1</v>
      </c>
      <c r="F664" s="248" t="s">
        <v>178</v>
      </c>
      <c r="G664" s="246"/>
      <c r="H664" s="249">
        <v>139.02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5" t="s">
        <v>176</v>
      </c>
      <c r="AU664" s="255" t="s">
        <v>85</v>
      </c>
      <c r="AV664" s="14" t="s">
        <v>175</v>
      </c>
      <c r="AW664" s="14" t="s">
        <v>31</v>
      </c>
      <c r="AX664" s="14" t="s">
        <v>83</v>
      </c>
      <c r="AY664" s="255" t="s">
        <v>169</v>
      </c>
    </row>
    <row r="665" spans="1:65" s="2" customFormat="1" ht="24.15" customHeight="1">
      <c r="A665" s="38"/>
      <c r="B665" s="39"/>
      <c r="C665" s="269" t="s">
        <v>1125</v>
      </c>
      <c r="D665" s="269" t="s">
        <v>811</v>
      </c>
      <c r="E665" s="270" t="s">
        <v>1126</v>
      </c>
      <c r="F665" s="271" t="s">
        <v>1127</v>
      </c>
      <c r="G665" s="272" t="s">
        <v>234</v>
      </c>
      <c r="H665" s="273">
        <v>27.122</v>
      </c>
      <c r="I665" s="274"/>
      <c r="J665" s="275">
        <f>ROUND(I665*H665,2)</f>
        <v>0</v>
      </c>
      <c r="K665" s="276"/>
      <c r="L665" s="277"/>
      <c r="M665" s="278" t="s">
        <v>1</v>
      </c>
      <c r="N665" s="279" t="s">
        <v>40</v>
      </c>
      <c r="O665" s="91"/>
      <c r="P665" s="229">
        <f>O665*H665</f>
        <v>0</v>
      </c>
      <c r="Q665" s="229">
        <v>0</v>
      </c>
      <c r="R665" s="229">
        <f>Q665*H665</f>
        <v>0</v>
      </c>
      <c r="S665" s="229">
        <v>0</v>
      </c>
      <c r="T665" s="230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31" t="s">
        <v>246</v>
      </c>
      <c r="AT665" s="231" t="s">
        <v>811</v>
      </c>
      <c r="AU665" s="231" t="s">
        <v>85</v>
      </c>
      <c r="AY665" s="17" t="s">
        <v>169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17" t="s">
        <v>83</v>
      </c>
      <c r="BK665" s="232">
        <f>ROUND(I665*H665,2)</f>
        <v>0</v>
      </c>
      <c r="BL665" s="17" t="s">
        <v>209</v>
      </c>
      <c r="BM665" s="231" t="s">
        <v>1128</v>
      </c>
    </row>
    <row r="666" spans="1:65" s="2" customFormat="1" ht="24.15" customHeight="1">
      <c r="A666" s="38"/>
      <c r="B666" s="39"/>
      <c r="C666" s="269" t="s">
        <v>809</v>
      </c>
      <c r="D666" s="269" t="s">
        <v>811</v>
      </c>
      <c r="E666" s="270" t="s">
        <v>1129</v>
      </c>
      <c r="F666" s="271" t="s">
        <v>1130</v>
      </c>
      <c r="G666" s="272" t="s">
        <v>234</v>
      </c>
      <c r="H666" s="273">
        <v>43.911</v>
      </c>
      <c r="I666" s="274"/>
      <c r="J666" s="275">
        <f>ROUND(I666*H666,2)</f>
        <v>0</v>
      </c>
      <c r="K666" s="276"/>
      <c r="L666" s="277"/>
      <c r="M666" s="278" t="s">
        <v>1</v>
      </c>
      <c r="N666" s="279" t="s">
        <v>40</v>
      </c>
      <c r="O666" s="91"/>
      <c r="P666" s="229">
        <f>O666*H666</f>
        <v>0</v>
      </c>
      <c r="Q666" s="229">
        <v>0</v>
      </c>
      <c r="R666" s="229">
        <f>Q666*H666</f>
        <v>0</v>
      </c>
      <c r="S666" s="229">
        <v>0</v>
      </c>
      <c r="T666" s="230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31" t="s">
        <v>246</v>
      </c>
      <c r="AT666" s="231" t="s">
        <v>811</v>
      </c>
      <c r="AU666" s="231" t="s">
        <v>85</v>
      </c>
      <c r="AY666" s="17" t="s">
        <v>169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17" t="s">
        <v>83</v>
      </c>
      <c r="BK666" s="232">
        <f>ROUND(I666*H666,2)</f>
        <v>0</v>
      </c>
      <c r="BL666" s="17" t="s">
        <v>209</v>
      </c>
      <c r="BM666" s="231" t="s">
        <v>1131</v>
      </c>
    </row>
    <row r="667" spans="1:65" s="2" customFormat="1" ht="24.15" customHeight="1">
      <c r="A667" s="38"/>
      <c r="B667" s="39"/>
      <c r="C667" s="219" t="s">
        <v>1132</v>
      </c>
      <c r="D667" s="219" t="s">
        <v>171</v>
      </c>
      <c r="E667" s="220" t="s">
        <v>1133</v>
      </c>
      <c r="F667" s="221" t="s">
        <v>1134</v>
      </c>
      <c r="G667" s="222" t="s">
        <v>234</v>
      </c>
      <c r="H667" s="223">
        <v>295.627</v>
      </c>
      <c r="I667" s="224"/>
      <c r="J667" s="225">
        <f>ROUND(I667*H667,2)</f>
        <v>0</v>
      </c>
      <c r="K667" s="226"/>
      <c r="L667" s="44"/>
      <c r="M667" s="227" t="s">
        <v>1</v>
      </c>
      <c r="N667" s="228" t="s">
        <v>40</v>
      </c>
      <c r="O667" s="91"/>
      <c r="P667" s="229">
        <f>O667*H667</f>
        <v>0</v>
      </c>
      <c r="Q667" s="229">
        <v>0</v>
      </c>
      <c r="R667" s="229">
        <f>Q667*H667</f>
        <v>0</v>
      </c>
      <c r="S667" s="229">
        <v>0</v>
      </c>
      <c r="T667" s="230">
        <f>S667*H667</f>
        <v>0</v>
      </c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R667" s="231" t="s">
        <v>209</v>
      </c>
      <c r="AT667" s="231" t="s">
        <v>171</v>
      </c>
      <c r="AU667" s="231" t="s">
        <v>85</v>
      </c>
      <c r="AY667" s="17" t="s">
        <v>169</v>
      </c>
      <c r="BE667" s="232">
        <f>IF(N667="základní",J667,0)</f>
        <v>0</v>
      </c>
      <c r="BF667" s="232">
        <f>IF(N667="snížená",J667,0)</f>
        <v>0</v>
      </c>
      <c r="BG667" s="232">
        <f>IF(N667="zákl. přenesená",J667,0)</f>
        <v>0</v>
      </c>
      <c r="BH667" s="232">
        <f>IF(N667="sníž. přenesená",J667,0)</f>
        <v>0</v>
      </c>
      <c r="BI667" s="232">
        <f>IF(N667="nulová",J667,0)</f>
        <v>0</v>
      </c>
      <c r="BJ667" s="17" t="s">
        <v>83</v>
      </c>
      <c r="BK667" s="232">
        <f>ROUND(I667*H667,2)</f>
        <v>0</v>
      </c>
      <c r="BL667" s="17" t="s">
        <v>209</v>
      </c>
      <c r="BM667" s="231" t="s">
        <v>1135</v>
      </c>
    </row>
    <row r="668" spans="1:51" s="13" customFormat="1" ht="12">
      <c r="A668" s="13"/>
      <c r="B668" s="233"/>
      <c r="C668" s="234"/>
      <c r="D668" s="235" t="s">
        <v>176</v>
      </c>
      <c r="E668" s="236" t="s">
        <v>1</v>
      </c>
      <c r="F668" s="237" t="s">
        <v>974</v>
      </c>
      <c r="G668" s="234"/>
      <c r="H668" s="238">
        <v>222.8</v>
      </c>
      <c r="I668" s="239"/>
      <c r="J668" s="234"/>
      <c r="K668" s="234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176</v>
      </c>
      <c r="AU668" s="244" t="s">
        <v>85</v>
      </c>
      <c r="AV668" s="13" t="s">
        <v>85</v>
      </c>
      <c r="AW668" s="13" t="s">
        <v>31</v>
      </c>
      <c r="AX668" s="13" t="s">
        <v>75</v>
      </c>
      <c r="AY668" s="244" t="s">
        <v>169</v>
      </c>
    </row>
    <row r="669" spans="1:51" s="13" customFormat="1" ht="12">
      <c r="A669" s="13"/>
      <c r="B669" s="233"/>
      <c r="C669" s="234"/>
      <c r="D669" s="235" t="s">
        <v>176</v>
      </c>
      <c r="E669" s="236" t="s">
        <v>1</v>
      </c>
      <c r="F669" s="237" t="s">
        <v>1136</v>
      </c>
      <c r="G669" s="234"/>
      <c r="H669" s="238">
        <v>72.827</v>
      </c>
      <c r="I669" s="239"/>
      <c r="J669" s="234"/>
      <c r="K669" s="234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176</v>
      </c>
      <c r="AU669" s="244" t="s">
        <v>85</v>
      </c>
      <c r="AV669" s="13" t="s">
        <v>85</v>
      </c>
      <c r="AW669" s="13" t="s">
        <v>31</v>
      </c>
      <c r="AX669" s="13" t="s">
        <v>75</v>
      </c>
      <c r="AY669" s="244" t="s">
        <v>169</v>
      </c>
    </row>
    <row r="670" spans="1:51" s="14" customFormat="1" ht="12">
      <c r="A670" s="14"/>
      <c r="B670" s="245"/>
      <c r="C670" s="246"/>
      <c r="D670" s="235" t="s">
        <v>176</v>
      </c>
      <c r="E670" s="247" t="s">
        <v>1</v>
      </c>
      <c r="F670" s="248" t="s">
        <v>178</v>
      </c>
      <c r="G670" s="246"/>
      <c r="H670" s="249">
        <v>295.627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176</v>
      </c>
      <c r="AU670" s="255" t="s">
        <v>85</v>
      </c>
      <c r="AV670" s="14" t="s">
        <v>175</v>
      </c>
      <c r="AW670" s="14" t="s">
        <v>31</v>
      </c>
      <c r="AX670" s="14" t="s">
        <v>83</v>
      </c>
      <c r="AY670" s="255" t="s">
        <v>169</v>
      </c>
    </row>
    <row r="671" spans="1:65" s="2" customFormat="1" ht="24.15" customHeight="1">
      <c r="A671" s="38"/>
      <c r="B671" s="39"/>
      <c r="C671" s="269" t="s">
        <v>814</v>
      </c>
      <c r="D671" s="269" t="s">
        <v>811</v>
      </c>
      <c r="E671" s="270" t="s">
        <v>1137</v>
      </c>
      <c r="F671" s="271" t="s">
        <v>1138</v>
      </c>
      <c r="G671" s="272" t="s">
        <v>234</v>
      </c>
      <c r="H671" s="273">
        <v>76.468</v>
      </c>
      <c r="I671" s="274"/>
      <c r="J671" s="275">
        <f>ROUND(I671*H671,2)</f>
        <v>0</v>
      </c>
      <c r="K671" s="276"/>
      <c r="L671" s="277"/>
      <c r="M671" s="278" t="s">
        <v>1</v>
      </c>
      <c r="N671" s="279" t="s">
        <v>40</v>
      </c>
      <c r="O671" s="91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31" t="s">
        <v>246</v>
      </c>
      <c r="AT671" s="231" t="s">
        <v>811</v>
      </c>
      <c r="AU671" s="231" t="s">
        <v>85</v>
      </c>
      <c r="AY671" s="17" t="s">
        <v>169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17" t="s">
        <v>83</v>
      </c>
      <c r="BK671" s="232">
        <f>ROUND(I671*H671,2)</f>
        <v>0</v>
      </c>
      <c r="BL671" s="17" t="s">
        <v>209</v>
      </c>
      <c r="BM671" s="231" t="s">
        <v>1139</v>
      </c>
    </row>
    <row r="672" spans="1:65" s="2" customFormat="1" ht="24.15" customHeight="1">
      <c r="A672" s="38"/>
      <c r="B672" s="39"/>
      <c r="C672" s="269" t="s">
        <v>1140</v>
      </c>
      <c r="D672" s="269" t="s">
        <v>811</v>
      </c>
      <c r="E672" s="270" t="s">
        <v>1141</v>
      </c>
      <c r="F672" s="271" t="s">
        <v>1142</v>
      </c>
      <c r="G672" s="272" t="s">
        <v>234</v>
      </c>
      <c r="H672" s="273">
        <v>233.94</v>
      </c>
      <c r="I672" s="274"/>
      <c r="J672" s="275">
        <f>ROUND(I672*H672,2)</f>
        <v>0</v>
      </c>
      <c r="K672" s="276"/>
      <c r="L672" s="277"/>
      <c r="M672" s="278" t="s">
        <v>1</v>
      </c>
      <c r="N672" s="279" t="s">
        <v>40</v>
      </c>
      <c r="O672" s="91"/>
      <c r="P672" s="229">
        <f>O672*H672</f>
        <v>0</v>
      </c>
      <c r="Q672" s="229">
        <v>0</v>
      </c>
      <c r="R672" s="229">
        <f>Q672*H672</f>
        <v>0</v>
      </c>
      <c r="S672" s="229">
        <v>0</v>
      </c>
      <c r="T672" s="230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31" t="s">
        <v>246</v>
      </c>
      <c r="AT672" s="231" t="s">
        <v>811</v>
      </c>
      <c r="AU672" s="231" t="s">
        <v>85</v>
      </c>
      <c r="AY672" s="17" t="s">
        <v>169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7" t="s">
        <v>83</v>
      </c>
      <c r="BK672" s="232">
        <f>ROUND(I672*H672,2)</f>
        <v>0</v>
      </c>
      <c r="BL672" s="17" t="s">
        <v>209</v>
      </c>
      <c r="BM672" s="231" t="s">
        <v>1143</v>
      </c>
    </row>
    <row r="673" spans="1:65" s="2" customFormat="1" ht="24.15" customHeight="1">
      <c r="A673" s="38"/>
      <c r="B673" s="39"/>
      <c r="C673" s="219" t="s">
        <v>818</v>
      </c>
      <c r="D673" s="219" t="s">
        <v>171</v>
      </c>
      <c r="E673" s="220" t="s">
        <v>1144</v>
      </c>
      <c r="F673" s="221" t="s">
        <v>1145</v>
      </c>
      <c r="G673" s="222" t="s">
        <v>234</v>
      </c>
      <c r="H673" s="223">
        <v>23.63</v>
      </c>
      <c r="I673" s="224"/>
      <c r="J673" s="225">
        <f>ROUND(I673*H673,2)</f>
        <v>0</v>
      </c>
      <c r="K673" s="226"/>
      <c r="L673" s="44"/>
      <c r="M673" s="227" t="s">
        <v>1</v>
      </c>
      <c r="N673" s="228" t="s">
        <v>40</v>
      </c>
      <c r="O673" s="91"/>
      <c r="P673" s="229">
        <f>O673*H673</f>
        <v>0</v>
      </c>
      <c r="Q673" s="229">
        <v>0</v>
      </c>
      <c r="R673" s="229">
        <f>Q673*H673</f>
        <v>0</v>
      </c>
      <c r="S673" s="229">
        <v>0</v>
      </c>
      <c r="T673" s="230">
        <f>S673*H673</f>
        <v>0</v>
      </c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R673" s="231" t="s">
        <v>209</v>
      </c>
      <c r="AT673" s="231" t="s">
        <v>171</v>
      </c>
      <c r="AU673" s="231" t="s">
        <v>85</v>
      </c>
      <c r="AY673" s="17" t="s">
        <v>169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17" t="s">
        <v>83</v>
      </c>
      <c r="BK673" s="232">
        <f>ROUND(I673*H673,2)</f>
        <v>0</v>
      </c>
      <c r="BL673" s="17" t="s">
        <v>209</v>
      </c>
      <c r="BM673" s="231" t="s">
        <v>1146</v>
      </c>
    </row>
    <row r="674" spans="1:51" s="15" customFormat="1" ht="12">
      <c r="A674" s="15"/>
      <c r="B674" s="256"/>
      <c r="C674" s="257"/>
      <c r="D674" s="235" t="s">
        <v>176</v>
      </c>
      <c r="E674" s="258" t="s">
        <v>1</v>
      </c>
      <c r="F674" s="259" t="s">
        <v>1147</v>
      </c>
      <c r="G674" s="257"/>
      <c r="H674" s="258" t="s">
        <v>1</v>
      </c>
      <c r="I674" s="260"/>
      <c r="J674" s="257"/>
      <c r="K674" s="257"/>
      <c r="L674" s="261"/>
      <c r="M674" s="262"/>
      <c r="N674" s="263"/>
      <c r="O674" s="263"/>
      <c r="P674" s="263"/>
      <c r="Q674" s="263"/>
      <c r="R674" s="263"/>
      <c r="S674" s="263"/>
      <c r="T674" s="264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65" t="s">
        <v>176</v>
      </c>
      <c r="AU674" s="265" t="s">
        <v>85</v>
      </c>
      <c r="AV674" s="15" t="s">
        <v>83</v>
      </c>
      <c r="AW674" s="15" t="s">
        <v>31</v>
      </c>
      <c r="AX674" s="15" t="s">
        <v>75</v>
      </c>
      <c r="AY674" s="265" t="s">
        <v>169</v>
      </c>
    </row>
    <row r="675" spans="1:51" s="13" customFormat="1" ht="12">
      <c r="A675" s="13"/>
      <c r="B675" s="233"/>
      <c r="C675" s="234"/>
      <c r="D675" s="235" t="s">
        <v>176</v>
      </c>
      <c r="E675" s="236" t="s">
        <v>1</v>
      </c>
      <c r="F675" s="237" t="s">
        <v>1148</v>
      </c>
      <c r="G675" s="234"/>
      <c r="H675" s="238">
        <v>15.194</v>
      </c>
      <c r="I675" s="239"/>
      <c r="J675" s="234"/>
      <c r="K675" s="234"/>
      <c r="L675" s="240"/>
      <c r="M675" s="241"/>
      <c r="N675" s="242"/>
      <c r="O675" s="242"/>
      <c r="P675" s="242"/>
      <c r="Q675" s="242"/>
      <c r="R675" s="242"/>
      <c r="S675" s="242"/>
      <c r="T675" s="24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4" t="s">
        <v>176</v>
      </c>
      <c r="AU675" s="244" t="s">
        <v>85</v>
      </c>
      <c r="AV675" s="13" t="s">
        <v>85</v>
      </c>
      <c r="AW675" s="13" t="s">
        <v>31</v>
      </c>
      <c r="AX675" s="13" t="s">
        <v>75</v>
      </c>
      <c r="AY675" s="244" t="s">
        <v>169</v>
      </c>
    </row>
    <row r="676" spans="1:51" s="13" customFormat="1" ht="12">
      <c r="A676" s="13"/>
      <c r="B676" s="233"/>
      <c r="C676" s="234"/>
      <c r="D676" s="235" t="s">
        <v>176</v>
      </c>
      <c r="E676" s="236" t="s">
        <v>1</v>
      </c>
      <c r="F676" s="237" t="s">
        <v>1149</v>
      </c>
      <c r="G676" s="234"/>
      <c r="H676" s="238">
        <v>8.436</v>
      </c>
      <c r="I676" s="239"/>
      <c r="J676" s="234"/>
      <c r="K676" s="234"/>
      <c r="L676" s="240"/>
      <c r="M676" s="241"/>
      <c r="N676" s="242"/>
      <c r="O676" s="242"/>
      <c r="P676" s="242"/>
      <c r="Q676" s="242"/>
      <c r="R676" s="242"/>
      <c r="S676" s="242"/>
      <c r="T676" s="24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4" t="s">
        <v>176</v>
      </c>
      <c r="AU676" s="244" t="s">
        <v>85</v>
      </c>
      <c r="AV676" s="13" t="s">
        <v>85</v>
      </c>
      <c r="AW676" s="13" t="s">
        <v>31</v>
      </c>
      <c r="AX676" s="13" t="s">
        <v>75</v>
      </c>
      <c r="AY676" s="244" t="s">
        <v>169</v>
      </c>
    </row>
    <row r="677" spans="1:51" s="14" customFormat="1" ht="12">
      <c r="A677" s="14"/>
      <c r="B677" s="245"/>
      <c r="C677" s="246"/>
      <c r="D677" s="235" t="s">
        <v>176</v>
      </c>
      <c r="E677" s="247" t="s">
        <v>1</v>
      </c>
      <c r="F677" s="248" t="s">
        <v>178</v>
      </c>
      <c r="G677" s="246"/>
      <c r="H677" s="249">
        <v>23.630000000000003</v>
      </c>
      <c r="I677" s="250"/>
      <c r="J677" s="246"/>
      <c r="K677" s="246"/>
      <c r="L677" s="251"/>
      <c r="M677" s="252"/>
      <c r="N677" s="253"/>
      <c r="O677" s="253"/>
      <c r="P677" s="253"/>
      <c r="Q677" s="253"/>
      <c r="R677" s="253"/>
      <c r="S677" s="253"/>
      <c r="T677" s="25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5" t="s">
        <v>176</v>
      </c>
      <c r="AU677" s="255" t="s">
        <v>85</v>
      </c>
      <c r="AV677" s="14" t="s">
        <v>175</v>
      </c>
      <c r="AW677" s="14" t="s">
        <v>31</v>
      </c>
      <c r="AX677" s="14" t="s">
        <v>83</v>
      </c>
      <c r="AY677" s="255" t="s">
        <v>169</v>
      </c>
    </row>
    <row r="678" spans="1:65" s="2" customFormat="1" ht="16.5" customHeight="1">
      <c r="A678" s="38"/>
      <c r="B678" s="39"/>
      <c r="C678" s="269" t="s">
        <v>1150</v>
      </c>
      <c r="D678" s="269" t="s">
        <v>811</v>
      </c>
      <c r="E678" s="270" t="s">
        <v>1151</v>
      </c>
      <c r="F678" s="271" t="s">
        <v>1152</v>
      </c>
      <c r="G678" s="272" t="s">
        <v>234</v>
      </c>
      <c r="H678" s="273">
        <v>24.812</v>
      </c>
      <c r="I678" s="274"/>
      <c r="J678" s="275">
        <f>ROUND(I678*H678,2)</f>
        <v>0</v>
      </c>
      <c r="K678" s="276"/>
      <c r="L678" s="277"/>
      <c r="M678" s="278" t="s">
        <v>1</v>
      </c>
      <c r="N678" s="279" t="s">
        <v>40</v>
      </c>
      <c r="O678" s="91"/>
      <c r="P678" s="229">
        <f>O678*H678</f>
        <v>0</v>
      </c>
      <c r="Q678" s="229">
        <v>0</v>
      </c>
      <c r="R678" s="229">
        <f>Q678*H678</f>
        <v>0</v>
      </c>
      <c r="S678" s="229">
        <v>0</v>
      </c>
      <c r="T678" s="230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31" t="s">
        <v>246</v>
      </c>
      <c r="AT678" s="231" t="s">
        <v>811</v>
      </c>
      <c r="AU678" s="231" t="s">
        <v>85</v>
      </c>
      <c r="AY678" s="17" t="s">
        <v>169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7" t="s">
        <v>83</v>
      </c>
      <c r="BK678" s="232">
        <f>ROUND(I678*H678,2)</f>
        <v>0</v>
      </c>
      <c r="BL678" s="17" t="s">
        <v>209</v>
      </c>
      <c r="BM678" s="231" t="s">
        <v>1153</v>
      </c>
    </row>
    <row r="679" spans="1:65" s="2" customFormat="1" ht="24.15" customHeight="1">
      <c r="A679" s="38"/>
      <c r="B679" s="39"/>
      <c r="C679" s="219" t="s">
        <v>822</v>
      </c>
      <c r="D679" s="219" t="s">
        <v>171</v>
      </c>
      <c r="E679" s="220" t="s">
        <v>1154</v>
      </c>
      <c r="F679" s="221" t="s">
        <v>1155</v>
      </c>
      <c r="G679" s="222" t="s">
        <v>234</v>
      </c>
      <c r="H679" s="223">
        <v>125.544</v>
      </c>
      <c r="I679" s="224"/>
      <c r="J679" s="225">
        <f>ROUND(I679*H679,2)</f>
        <v>0</v>
      </c>
      <c r="K679" s="226"/>
      <c r="L679" s="44"/>
      <c r="M679" s="227" t="s">
        <v>1</v>
      </c>
      <c r="N679" s="228" t="s">
        <v>40</v>
      </c>
      <c r="O679" s="91"/>
      <c r="P679" s="229">
        <f>O679*H679</f>
        <v>0</v>
      </c>
      <c r="Q679" s="229">
        <v>0</v>
      </c>
      <c r="R679" s="229">
        <f>Q679*H679</f>
        <v>0</v>
      </c>
      <c r="S679" s="229">
        <v>0</v>
      </c>
      <c r="T679" s="230">
        <f>S679*H679</f>
        <v>0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31" t="s">
        <v>209</v>
      </c>
      <c r="AT679" s="231" t="s">
        <v>171</v>
      </c>
      <c r="AU679" s="231" t="s">
        <v>85</v>
      </c>
      <c r="AY679" s="17" t="s">
        <v>169</v>
      </c>
      <c r="BE679" s="232">
        <f>IF(N679="základní",J679,0)</f>
        <v>0</v>
      </c>
      <c r="BF679" s="232">
        <f>IF(N679="snížená",J679,0)</f>
        <v>0</v>
      </c>
      <c r="BG679" s="232">
        <f>IF(N679="zákl. přenesená",J679,0)</f>
        <v>0</v>
      </c>
      <c r="BH679" s="232">
        <f>IF(N679="sníž. přenesená",J679,0)</f>
        <v>0</v>
      </c>
      <c r="BI679" s="232">
        <f>IF(N679="nulová",J679,0)</f>
        <v>0</v>
      </c>
      <c r="BJ679" s="17" t="s">
        <v>83</v>
      </c>
      <c r="BK679" s="232">
        <f>ROUND(I679*H679,2)</f>
        <v>0</v>
      </c>
      <c r="BL679" s="17" t="s">
        <v>209</v>
      </c>
      <c r="BM679" s="231" t="s">
        <v>1156</v>
      </c>
    </row>
    <row r="680" spans="1:51" s="13" customFormat="1" ht="12">
      <c r="A680" s="13"/>
      <c r="B680" s="233"/>
      <c r="C680" s="234"/>
      <c r="D680" s="235" t="s">
        <v>176</v>
      </c>
      <c r="E680" s="236" t="s">
        <v>1</v>
      </c>
      <c r="F680" s="237" t="s">
        <v>1157</v>
      </c>
      <c r="G680" s="234"/>
      <c r="H680" s="238">
        <v>77.804</v>
      </c>
      <c r="I680" s="239"/>
      <c r="J680" s="234"/>
      <c r="K680" s="234"/>
      <c r="L680" s="240"/>
      <c r="M680" s="241"/>
      <c r="N680" s="242"/>
      <c r="O680" s="242"/>
      <c r="P680" s="242"/>
      <c r="Q680" s="242"/>
      <c r="R680" s="242"/>
      <c r="S680" s="242"/>
      <c r="T680" s="24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4" t="s">
        <v>176</v>
      </c>
      <c r="AU680" s="244" t="s">
        <v>85</v>
      </c>
      <c r="AV680" s="13" t="s">
        <v>85</v>
      </c>
      <c r="AW680" s="13" t="s">
        <v>31</v>
      </c>
      <c r="AX680" s="13" t="s">
        <v>75</v>
      </c>
      <c r="AY680" s="244" t="s">
        <v>169</v>
      </c>
    </row>
    <row r="681" spans="1:51" s="13" customFormat="1" ht="12">
      <c r="A681" s="13"/>
      <c r="B681" s="233"/>
      <c r="C681" s="234"/>
      <c r="D681" s="235" t="s">
        <v>176</v>
      </c>
      <c r="E681" s="236" t="s">
        <v>1</v>
      </c>
      <c r="F681" s="237" t="s">
        <v>1158</v>
      </c>
      <c r="G681" s="234"/>
      <c r="H681" s="238">
        <v>12.639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4" t="s">
        <v>176</v>
      </c>
      <c r="AU681" s="244" t="s">
        <v>85</v>
      </c>
      <c r="AV681" s="13" t="s">
        <v>85</v>
      </c>
      <c r="AW681" s="13" t="s">
        <v>31</v>
      </c>
      <c r="AX681" s="13" t="s">
        <v>75</v>
      </c>
      <c r="AY681" s="244" t="s">
        <v>169</v>
      </c>
    </row>
    <row r="682" spans="1:51" s="13" customFormat="1" ht="12">
      <c r="A682" s="13"/>
      <c r="B682" s="233"/>
      <c r="C682" s="234"/>
      <c r="D682" s="235" t="s">
        <v>176</v>
      </c>
      <c r="E682" s="236" t="s">
        <v>1</v>
      </c>
      <c r="F682" s="237" t="s">
        <v>1159</v>
      </c>
      <c r="G682" s="234"/>
      <c r="H682" s="238">
        <v>30.603</v>
      </c>
      <c r="I682" s="239"/>
      <c r="J682" s="234"/>
      <c r="K682" s="234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176</v>
      </c>
      <c r="AU682" s="244" t="s">
        <v>85</v>
      </c>
      <c r="AV682" s="13" t="s">
        <v>85</v>
      </c>
      <c r="AW682" s="13" t="s">
        <v>31</v>
      </c>
      <c r="AX682" s="13" t="s">
        <v>75</v>
      </c>
      <c r="AY682" s="244" t="s">
        <v>169</v>
      </c>
    </row>
    <row r="683" spans="1:51" s="13" customFormat="1" ht="12">
      <c r="A683" s="13"/>
      <c r="B683" s="233"/>
      <c r="C683" s="234"/>
      <c r="D683" s="235" t="s">
        <v>176</v>
      </c>
      <c r="E683" s="236" t="s">
        <v>1</v>
      </c>
      <c r="F683" s="237" t="s">
        <v>1160</v>
      </c>
      <c r="G683" s="234"/>
      <c r="H683" s="238">
        <v>4.498</v>
      </c>
      <c r="I683" s="239"/>
      <c r="J683" s="234"/>
      <c r="K683" s="234"/>
      <c r="L683" s="240"/>
      <c r="M683" s="241"/>
      <c r="N683" s="242"/>
      <c r="O683" s="242"/>
      <c r="P683" s="242"/>
      <c r="Q683" s="242"/>
      <c r="R683" s="242"/>
      <c r="S683" s="242"/>
      <c r="T683" s="24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4" t="s">
        <v>176</v>
      </c>
      <c r="AU683" s="244" t="s">
        <v>85</v>
      </c>
      <c r="AV683" s="13" t="s">
        <v>85</v>
      </c>
      <c r="AW683" s="13" t="s">
        <v>31</v>
      </c>
      <c r="AX683" s="13" t="s">
        <v>75</v>
      </c>
      <c r="AY683" s="244" t="s">
        <v>169</v>
      </c>
    </row>
    <row r="684" spans="1:51" s="14" customFormat="1" ht="12">
      <c r="A684" s="14"/>
      <c r="B684" s="245"/>
      <c r="C684" s="246"/>
      <c r="D684" s="235" t="s">
        <v>176</v>
      </c>
      <c r="E684" s="247" t="s">
        <v>1</v>
      </c>
      <c r="F684" s="248" t="s">
        <v>178</v>
      </c>
      <c r="G684" s="246"/>
      <c r="H684" s="249">
        <v>125.544</v>
      </c>
      <c r="I684" s="250"/>
      <c r="J684" s="246"/>
      <c r="K684" s="246"/>
      <c r="L684" s="251"/>
      <c r="M684" s="252"/>
      <c r="N684" s="253"/>
      <c r="O684" s="253"/>
      <c r="P684" s="253"/>
      <c r="Q684" s="253"/>
      <c r="R684" s="253"/>
      <c r="S684" s="253"/>
      <c r="T684" s="25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5" t="s">
        <v>176</v>
      </c>
      <c r="AU684" s="255" t="s">
        <v>85</v>
      </c>
      <c r="AV684" s="14" t="s">
        <v>175</v>
      </c>
      <c r="AW684" s="14" t="s">
        <v>31</v>
      </c>
      <c r="AX684" s="14" t="s">
        <v>83</v>
      </c>
      <c r="AY684" s="255" t="s">
        <v>169</v>
      </c>
    </row>
    <row r="685" spans="1:65" s="2" customFormat="1" ht="24.15" customHeight="1">
      <c r="A685" s="38"/>
      <c r="B685" s="39"/>
      <c r="C685" s="269" t="s">
        <v>1161</v>
      </c>
      <c r="D685" s="269" t="s">
        <v>811</v>
      </c>
      <c r="E685" s="270" t="s">
        <v>816</v>
      </c>
      <c r="F685" s="271" t="s">
        <v>817</v>
      </c>
      <c r="G685" s="272" t="s">
        <v>234</v>
      </c>
      <c r="H685" s="273">
        <v>81.694</v>
      </c>
      <c r="I685" s="274"/>
      <c r="J685" s="275">
        <f>ROUND(I685*H685,2)</f>
        <v>0</v>
      </c>
      <c r="K685" s="276"/>
      <c r="L685" s="277"/>
      <c r="M685" s="278" t="s">
        <v>1</v>
      </c>
      <c r="N685" s="279" t="s">
        <v>40</v>
      </c>
      <c r="O685" s="91"/>
      <c r="P685" s="229">
        <f>O685*H685</f>
        <v>0</v>
      </c>
      <c r="Q685" s="229">
        <v>0</v>
      </c>
      <c r="R685" s="229">
        <f>Q685*H685</f>
        <v>0</v>
      </c>
      <c r="S685" s="229">
        <v>0</v>
      </c>
      <c r="T685" s="230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31" t="s">
        <v>246</v>
      </c>
      <c r="AT685" s="231" t="s">
        <v>811</v>
      </c>
      <c r="AU685" s="231" t="s">
        <v>85</v>
      </c>
      <c r="AY685" s="17" t="s">
        <v>169</v>
      </c>
      <c r="BE685" s="232">
        <f>IF(N685="základní",J685,0)</f>
        <v>0</v>
      </c>
      <c r="BF685" s="232">
        <f>IF(N685="snížená",J685,0)</f>
        <v>0</v>
      </c>
      <c r="BG685" s="232">
        <f>IF(N685="zákl. přenesená",J685,0)</f>
        <v>0</v>
      </c>
      <c r="BH685" s="232">
        <f>IF(N685="sníž. přenesená",J685,0)</f>
        <v>0</v>
      </c>
      <c r="BI685" s="232">
        <f>IF(N685="nulová",J685,0)</f>
        <v>0</v>
      </c>
      <c r="BJ685" s="17" t="s">
        <v>83</v>
      </c>
      <c r="BK685" s="232">
        <f>ROUND(I685*H685,2)</f>
        <v>0</v>
      </c>
      <c r="BL685" s="17" t="s">
        <v>209</v>
      </c>
      <c r="BM685" s="231" t="s">
        <v>1162</v>
      </c>
    </row>
    <row r="686" spans="1:65" s="2" customFormat="1" ht="24.15" customHeight="1">
      <c r="A686" s="38"/>
      <c r="B686" s="39"/>
      <c r="C686" s="269" t="s">
        <v>827</v>
      </c>
      <c r="D686" s="269" t="s">
        <v>811</v>
      </c>
      <c r="E686" s="270" t="s">
        <v>1163</v>
      </c>
      <c r="F686" s="271" t="s">
        <v>1164</v>
      </c>
      <c r="G686" s="272" t="s">
        <v>174</v>
      </c>
      <c r="H686" s="273">
        <v>2.654</v>
      </c>
      <c r="I686" s="274"/>
      <c r="J686" s="275">
        <f>ROUND(I686*H686,2)</f>
        <v>0</v>
      </c>
      <c r="K686" s="276"/>
      <c r="L686" s="277"/>
      <c r="M686" s="278" t="s">
        <v>1</v>
      </c>
      <c r="N686" s="279" t="s">
        <v>40</v>
      </c>
      <c r="O686" s="91"/>
      <c r="P686" s="229">
        <f>O686*H686</f>
        <v>0</v>
      </c>
      <c r="Q686" s="229">
        <v>0</v>
      </c>
      <c r="R686" s="229">
        <f>Q686*H686</f>
        <v>0</v>
      </c>
      <c r="S686" s="229">
        <v>0</v>
      </c>
      <c r="T686" s="230">
        <f>S686*H686</f>
        <v>0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31" t="s">
        <v>246</v>
      </c>
      <c r="AT686" s="231" t="s">
        <v>811</v>
      </c>
      <c r="AU686" s="231" t="s">
        <v>85</v>
      </c>
      <c r="AY686" s="17" t="s">
        <v>169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17" t="s">
        <v>83</v>
      </c>
      <c r="BK686" s="232">
        <f>ROUND(I686*H686,2)</f>
        <v>0</v>
      </c>
      <c r="BL686" s="17" t="s">
        <v>209</v>
      </c>
      <c r="BM686" s="231" t="s">
        <v>1165</v>
      </c>
    </row>
    <row r="687" spans="1:65" s="2" customFormat="1" ht="24.15" customHeight="1">
      <c r="A687" s="38"/>
      <c r="B687" s="39"/>
      <c r="C687" s="269" t="s">
        <v>1166</v>
      </c>
      <c r="D687" s="269" t="s">
        <v>811</v>
      </c>
      <c r="E687" s="270" t="s">
        <v>1167</v>
      </c>
      <c r="F687" s="271" t="s">
        <v>1168</v>
      </c>
      <c r="G687" s="272" t="s">
        <v>234</v>
      </c>
      <c r="H687" s="273">
        <v>32.133</v>
      </c>
      <c r="I687" s="274"/>
      <c r="J687" s="275">
        <f>ROUND(I687*H687,2)</f>
        <v>0</v>
      </c>
      <c r="K687" s="276"/>
      <c r="L687" s="277"/>
      <c r="M687" s="278" t="s">
        <v>1</v>
      </c>
      <c r="N687" s="279" t="s">
        <v>40</v>
      </c>
      <c r="O687" s="91"/>
      <c r="P687" s="229">
        <f>O687*H687</f>
        <v>0</v>
      </c>
      <c r="Q687" s="229">
        <v>0</v>
      </c>
      <c r="R687" s="229">
        <f>Q687*H687</f>
        <v>0</v>
      </c>
      <c r="S687" s="229">
        <v>0</v>
      </c>
      <c r="T687" s="230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31" t="s">
        <v>246</v>
      </c>
      <c r="AT687" s="231" t="s">
        <v>811</v>
      </c>
      <c r="AU687" s="231" t="s">
        <v>85</v>
      </c>
      <c r="AY687" s="17" t="s">
        <v>169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17" t="s">
        <v>83</v>
      </c>
      <c r="BK687" s="232">
        <f>ROUND(I687*H687,2)</f>
        <v>0</v>
      </c>
      <c r="BL687" s="17" t="s">
        <v>209</v>
      </c>
      <c r="BM687" s="231" t="s">
        <v>1169</v>
      </c>
    </row>
    <row r="688" spans="1:65" s="2" customFormat="1" ht="24.15" customHeight="1">
      <c r="A688" s="38"/>
      <c r="B688" s="39"/>
      <c r="C688" s="269" t="s">
        <v>830</v>
      </c>
      <c r="D688" s="269" t="s">
        <v>811</v>
      </c>
      <c r="E688" s="270" t="s">
        <v>1170</v>
      </c>
      <c r="F688" s="271" t="s">
        <v>1171</v>
      </c>
      <c r="G688" s="272" t="s">
        <v>234</v>
      </c>
      <c r="H688" s="273">
        <v>4.723</v>
      </c>
      <c r="I688" s="274"/>
      <c r="J688" s="275">
        <f>ROUND(I688*H688,2)</f>
        <v>0</v>
      </c>
      <c r="K688" s="276"/>
      <c r="L688" s="277"/>
      <c r="M688" s="278" t="s">
        <v>1</v>
      </c>
      <c r="N688" s="279" t="s">
        <v>40</v>
      </c>
      <c r="O688" s="91"/>
      <c r="P688" s="229">
        <f>O688*H688</f>
        <v>0</v>
      </c>
      <c r="Q688" s="229">
        <v>0</v>
      </c>
      <c r="R688" s="229">
        <f>Q688*H688</f>
        <v>0</v>
      </c>
      <c r="S688" s="229">
        <v>0</v>
      </c>
      <c r="T688" s="230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31" t="s">
        <v>246</v>
      </c>
      <c r="AT688" s="231" t="s">
        <v>811</v>
      </c>
      <c r="AU688" s="231" t="s">
        <v>85</v>
      </c>
      <c r="AY688" s="17" t="s">
        <v>169</v>
      </c>
      <c r="BE688" s="232">
        <f>IF(N688="základní",J688,0)</f>
        <v>0</v>
      </c>
      <c r="BF688" s="232">
        <f>IF(N688="snížená",J688,0)</f>
        <v>0</v>
      </c>
      <c r="BG688" s="232">
        <f>IF(N688="zákl. přenesená",J688,0)</f>
        <v>0</v>
      </c>
      <c r="BH688" s="232">
        <f>IF(N688="sníž. přenesená",J688,0)</f>
        <v>0</v>
      </c>
      <c r="BI688" s="232">
        <f>IF(N688="nulová",J688,0)</f>
        <v>0</v>
      </c>
      <c r="BJ688" s="17" t="s">
        <v>83</v>
      </c>
      <c r="BK688" s="232">
        <f>ROUND(I688*H688,2)</f>
        <v>0</v>
      </c>
      <c r="BL688" s="17" t="s">
        <v>209</v>
      </c>
      <c r="BM688" s="231" t="s">
        <v>1172</v>
      </c>
    </row>
    <row r="689" spans="1:65" s="2" customFormat="1" ht="24.15" customHeight="1">
      <c r="A689" s="38"/>
      <c r="B689" s="39"/>
      <c r="C689" s="219" t="s">
        <v>1173</v>
      </c>
      <c r="D689" s="219" t="s">
        <v>171</v>
      </c>
      <c r="E689" s="220" t="s">
        <v>1174</v>
      </c>
      <c r="F689" s="221" t="s">
        <v>1175</v>
      </c>
      <c r="G689" s="222" t="s">
        <v>234</v>
      </c>
      <c r="H689" s="223">
        <v>195.091</v>
      </c>
      <c r="I689" s="224"/>
      <c r="J689" s="225">
        <f>ROUND(I689*H689,2)</f>
        <v>0</v>
      </c>
      <c r="K689" s="226"/>
      <c r="L689" s="44"/>
      <c r="M689" s="227" t="s">
        <v>1</v>
      </c>
      <c r="N689" s="228" t="s">
        <v>40</v>
      </c>
      <c r="O689" s="91"/>
      <c r="P689" s="229">
        <f>O689*H689</f>
        <v>0</v>
      </c>
      <c r="Q689" s="229">
        <v>0</v>
      </c>
      <c r="R689" s="229">
        <f>Q689*H689</f>
        <v>0</v>
      </c>
      <c r="S689" s="229">
        <v>0</v>
      </c>
      <c r="T689" s="230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31" t="s">
        <v>209</v>
      </c>
      <c r="AT689" s="231" t="s">
        <v>171</v>
      </c>
      <c r="AU689" s="231" t="s">
        <v>85</v>
      </c>
      <c r="AY689" s="17" t="s">
        <v>169</v>
      </c>
      <c r="BE689" s="232">
        <f>IF(N689="základní",J689,0)</f>
        <v>0</v>
      </c>
      <c r="BF689" s="232">
        <f>IF(N689="snížená",J689,0)</f>
        <v>0</v>
      </c>
      <c r="BG689" s="232">
        <f>IF(N689="zákl. přenesená",J689,0)</f>
        <v>0</v>
      </c>
      <c r="BH689" s="232">
        <f>IF(N689="sníž. přenesená",J689,0)</f>
        <v>0</v>
      </c>
      <c r="BI689" s="232">
        <f>IF(N689="nulová",J689,0)</f>
        <v>0</v>
      </c>
      <c r="BJ689" s="17" t="s">
        <v>83</v>
      </c>
      <c r="BK689" s="232">
        <f>ROUND(I689*H689,2)</f>
        <v>0</v>
      </c>
      <c r="BL689" s="17" t="s">
        <v>209</v>
      </c>
      <c r="BM689" s="231" t="s">
        <v>1176</v>
      </c>
    </row>
    <row r="690" spans="1:51" s="13" customFormat="1" ht="12">
      <c r="A690" s="13"/>
      <c r="B690" s="233"/>
      <c r="C690" s="234"/>
      <c r="D690" s="235" t="s">
        <v>176</v>
      </c>
      <c r="E690" s="236" t="s">
        <v>1</v>
      </c>
      <c r="F690" s="237" t="s">
        <v>1177</v>
      </c>
      <c r="G690" s="234"/>
      <c r="H690" s="238">
        <v>195.091</v>
      </c>
      <c r="I690" s="239"/>
      <c r="J690" s="234"/>
      <c r="K690" s="234"/>
      <c r="L690" s="240"/>
      <c r="M690" s="241"/>
      <c r="N690" s="242"/>
      <c r="O690" s="242"/>
      <c r="P690" s="242"/>
      <c r="Q690" s="242"/>
      <c r="R690" s="242"/>
      <c r="S690" s="242"/>
      <c r="T690" s="24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4" t="s">
        <v>176</v>
      </c>
      <c r="AU690" s="244" t="s">
        <v>85</v>
      </c>
      <c r="AV690" s="13" t="s">
        <v>85</v>
      </c>
      <c r="AW690" s="13" t="s">
        <v>31</v>
      </c>
      <c r="AX690" s="13" t="s">
        <v>75</v>
      </c>
      <c r="AY690" s="244" t="s">
        <v>169</v>
      </c>
    </row>
    <row r="691" spans="1:51" s="14" customFormat="1" ht="12">
      <c r="A691" s="14"/>
      <c r="B691" s="245"/>
      <c r="C691" s="246"/>
      <c r="D691" s="235" t="s">
        <v>176</v>
      </c>
      <c r="E691" s="247" t="s">
        <v>1</v>
      </c>
      <c r="F691" s="248" t="s">
        <v>178</v>
      </c>
      <c r="G691" s="246"/>
      <c r="H691" s="249">
        <v>195.091</v>
      </c>
      <c r="I691" s="250"/>
      <c r="J691" s="246"/>
      <c r="K691" s="246"/>
      <c r="L691" s="251"/>
      <c r="M691" s="252"/>
      <c r="N691" s="253"/>
      <c r="O691" s="253"/>
      <c r="P691" s="253"/>
      <c r="Q691" s="253"/>
      <c r="R691" s="253"/>
      <c r="S691" s="253"/>
      <c r="T691" s="25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5" t="s">
        <v>176</v>
      </c>
      <c r="AU691" s="255" t="s">
        <v>85</v>
      </c>
      <c r="AV691" s="14" t="s">
        <v>175</v>
      </c>
      <c r="AW691" s="14" t="s">
        <v>31</v>
      </c>
      <c r="AX691" s="14" t="s">
        <v>83</v>
      </c>
      <c r="AY691" s="255" t="s">
        <v>169</v>
      </c>
    </row>
    <row r="692" spans="1:65" s="2" customFormat="1" ht="24.15" customHeight="1">
      <c r="A692" s="38"/>
      <c r="B692" s="39"/>
      <c r="C692" s="269" t="s">
        <v>834</v>
      </c>
      <c r="D692" s="269" t="s">
        <v>811</v>
      </c>
      <c r="E692" s="270" t="s">
        <v>1178</v>
      </c>
      <c r="F692" s="271" t="s">
        <v>1179</v>
      </c>
      <c r="G692" s="272" t="s">
        <v>234</v>
      </c>
      <c r="H692" s="273">
        <v>204.846</v>
      </c>
      <c r="I692" s="274"/>
      <c r="J692" s="275">
        <f>ROUND(I692*H692,2)</f>
        <v>0</v>
      </c>
      <c r="K692" s="276"/>
      <c r="L692" s="277"/>
      <c r="M692" s="278" t="s">
        <v>1</v>
      </c>
      <c r="N692" s="279" t="s">
        <v>40</v>
      </c>
      <c r="O692" s="91"/>
      <c r="P692" s="229">
        <f>O692*H692</f>
        <v>0</v>
      </c>
      <c r="Q692" s="229">
        <v>0</v>
      </c>
      <c r="R692" s="229">
        <f>Q692*H692</f>
        <v>0</v>
      </c>
      <c r="S692" s="229">
        <v>0</v>
      </c>
      <c r="T692" s="230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31" t="s">
        <v>246</v>
      </c>
      <c r="AT692" s="231" t="s">
        <v>811</v>
      </c>
      <c r="AU692" s="231" t="s">
        <v>85</v>
      </c>
      <c r="AY692" s="17" t="s">
        <v>169</v>
      </c>
      <c r="BE692" s="232">
        <f>IF(N692="základní",J692,0)</f>
        <v>0</v>
      </c>
      <c r="BF692" s="232">
        <f>IF(N692="snížená",J692,0)</f>
        <v>0</v>
      </c>
      <c r="BG692" s="232">
        <f>IF(N692="zákl. přenesená",J692,0)</f>
        <v>0</v>
      </c>
      <c r="BH692" s="232">
        <f>IF(N692="sníž. přenesená",J692,0)</f>
        <v>0</v>
      </c>
      <c r="BI692" s="232">
        <f>IF(N692="nulová",J692,0)</f>
        <v>0</v>
      </c>
      <c r="BJ692" s="17" t="s">
        <v>83</v>
      </c>
      <c r="BK692" s="232">
        <f>ROUND(I692*H692,2)</f>
        <v>0</v>
      </c>
      <c r="BL692" s="17" t="s">
        <v>209</v>
      </c>
      <c r="BM692" s="231" t="s">
        <v>1180</v>
      </c>
    </row>
    <row r="693" spans="1:65" s="2" customFormat="1" ht="33" customHeight="1">
      <c r="A693" s="38"/>
      <c r="B693" s="39"/>
      <c r="C693" s="219" t="s">
        <v>1181</v>
      </c>
      <c r="D693" s="219" t="s">
        <v>171</v>
      </c>
      <c r="E693" s="220" t="s">
        <v>1182</v>
      </c>
      <c r="F693" s="221" t="s">
        <v>1183</v>
      </c>
      <c r="G693" s="222" t="s">
        <v>234</v>
      </c>
      <c r="H693" s="223">
        <v>272.631</v>
      </c>
      <c r="I693" s="224"/>
      <c r="J693" s="225">
        <f>ROUND(I693*H693,2)</f>
        <v>0</v>
      </c>
      <c r="K693" s="226"/>
      <c r="L693" s="44"/>
      <c r="M693" s="227" t="s">
        <v>1</v>
      </c>
      <c r="N693" s="228" t="s">
        <v>40</v>
      </c>
      <c r="O693" s="91"/>
      <c r="P693" s="229">
        <f>O693*H693</f>
        <v>0</v>
      </c>
      <c r="Q693" s="229">
        <v>0</v>
      </c>
      <c r="R693" s="229">
        <f>Q693*H693</f>
        <v>0</v>
      </c>
      <c r="S693" s="229">
        <v>0</v>
      </c>
      <c r="T693" s="230">
        <f>S693*H693</f>
        <v>0</v>
      </c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R693" s="231" t="s">
        <v>209</v>
      </c>
      <c r="AT693" s="231" t="s">
        <v>171</v>
      </c>
      <c r="AU693" s="231" t="s">
        <v>85</v>
      </c>
      <c r="AY693" s="17" t="s">
        <v>169</v>
      </c>
      <c r="BE693" s="232">
        <f>IF(N693="základní",J693,0)</f>
        <v>0</v>
      </c>
      <c r="BF693" s="232">
        <f>IF(N693="snížená",J693,0)</f>
        <v>0</v>
      </c>
      <c r="BG693" s="232">
        <f>IF(N693="zákl. přenesená",J693,0)</f>
        <v>0</v>
      </c>
      <c r="BH693" s="232">
        <f>IF(N693="sníž. přenesená",J693,0)</f>
        <v>0</v>
      </c>
      <c r="BI693" s="232">
        <f>IF(N693="nulová",J693,0)</f>
        <v>0</v>
      </c>
      <c r="BJ693" s="17" t="s">
        <v>83</v>
      </c>
      <c r="BK693" s="232">
        <f>ROUND(I693*H693,2)</f>
        <v>0</v>
      </c>
      <c r="BL693" s="17" t="s">
        <v>209</v>
      </c>
      <c r="BM693" s="231" t="s">
        <v>1184</v>
      </c>
    </row>
    <row r="694" spans="1:51" s="13" customFormat="1" ht="12">
      <c r="A694" s="13"/>
      <c r="B694" s="233"/>
      <c r="C694" s="234"/>
      <c r="D694" s="235" t="s">
        <v>176</v>
      </c>
      <c r="E694" s="236" t="s">
        <v>1</v>
      </c>
      <c r="F694" s="237" t="s">
        <v>1185</v>
      </c>
      <c r="G694" s="234"/>
      <c r="H694" s="238">
        <v>84.681</v>
      </c>
      <c r="I694" s="239"/>
      <c r="J694" s="234"/>
      <c r="K694" s="234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176</v>
      </c>
      <c r="AU694" s="244" t="s">
        <v>85</v>
      </c>
      <c r="AV694" s="13" t="s">
        <v>85</v>
      </c>
      <c r="AW694" s="13" t="s">
        <v>31</v>
      </c>
      <c r="AX694" s="13" t="s">
        <v>75</v>
      </c>
      <c r="AY694" s="244" t="s">
        <v>169</v>
      </c>
    </row>
    <row r="695" spans="1:51" s="13" customFormat="1" ht="12">
      <c r="A695" s="13"/>
      <c r="B695" s="233"/>
      <c r="C695" s="234"/>
      <c r="D695" s="235" t="s">
        <v>176</v>
      </c>
      <c r="E695" s="236" t="s">
        <v>1</v>
      </c>
      <c r="F695" s="237" t="s">
        <v>1186</v>
      </c>
      <c r="G695" s="234"/>
      <c r="H695" s="238">
        <v>20.91</v>
      </c>
      <c r="I695" s="239"/>
      <c r="J695" s="234"/>
      <c r="K695" s="234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176</v>
      </c>
      <c r="AU695" s="244" t="s">
        <v>85</v>
      </c>
      <c r="AV695" s="13" t="s">
        <v>85</v>
      </c>
      <c r="AW695" s="13" t="s">
        <v>31</v>
      </c>
      <c r="AX695" s="13" t="s">
        <v>75</v>
      </c>
      <c r="AY695" s="244" t="s">
        <v>169</v>
      </c>
    </row>
    <row r="696" spans="1:51" s="13" customFormat="1" ht="12">
      <c r="A696" s="13"/>
      <c r="B696" s="233"/>
      <c r="C696" s="234"/>
      <c r="D696" s="235" t="s">
        <v>176</v>
      </c>
      <c r="E696" s="236" t="s">
        <v>1</v>
      </c>
      <c r="F696" s="237" t="s">
        <v>1187</v>
      </c>
      <c r="G696" s="234"/>
      <c r="H696" s="238">
        <v>167.04</v>
      </c>
      <c r="I696" s="239"/>
      <c r="J696" s="234"/>
      <c r="K696" s="234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176</v>
      </c>
      <c r="AU696" s="244" t="s">
        <v>85</v>
      </c>
      <c r="AV696" s="13" t="s">
        <v>85</v>
      </c>
      <c r="AW696" s="13" t="s">
        <v>31</v>
      </c>
      <c r="AX696" s="13" t="s">
        <v>75</v>
      </c>
      <c r="AY696" s="244" t="s">
        <v>169</v>
      </c>
    </row>
    <row r="697" spans="1:51" s="14" customFormat="1" ht="12">
      <c r="A697" s="14"/>
      <c r="B697" s="245"/>
      <c r="C697" s="246"/>
      <c r="D697" s="235" t="s">
        <v>176</v>
      </c>
      <c r="E697" s="247" t="s">
        <v>1</v>
      </c>
      <c r="F697" s="248" t="s">
        <v>178</v>
      </c>
      <c r="G697" s="246"/>
      <c r="H697" s="249">
        <v>272.631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5" t="s">
        <v>176</v>
      </c>
      <c r="AU697" s="255" t="s">
        <v>85</v>
      </c>
      <c r="AV697" s="14" t="s">
        <v>175</v>
      </c>
      <c r="AW697" s="14" t="s">
        <v>31</v>
      </c>
      <c r="AX697" s="14" t="s">
        <v>83</v>
      </c>
      <c r="AY697" s="255" t="s">
        <v>169</v>
      </c>
    </row>
    <row r="698" spans="1:65" s="2" customFormat="1" ht="37.8" customHeight="1">
      <c r="A698" s="38"/>
      <c r="B698" s="39"/>
      <c r="C698" s="219" t="s">
        <v>838</v>
      </c>
      <c r="D698" s="219" t="s">
        <v>171</v>
      </c>
      <c r="E698" s="220" t="s">
        <v>1188</v>
      </c>
      <c r="F698" s="221" t="s">
        <v>1189</v>
      </c>
      <c r="G698" s="222" t="s">
        <v>234</v>
      </c>
      <c r="H698" s="223">
        <v>195.091</v>
      </c>
      <c r="I698" s="224"/>
      <c r="J698" s="225">
        <f>ROUND(I698*H698,2)</f>
        <v>0</v>
      </c>
      <c r="K698" s="226"/>
      <c r="L698" s="44"/>
      <c r="M698" s="227" t="s">
        <v>1</v>
      </c>
      <c r="N698" s="228" t="s">
        <v>40</v>
      </c>
      <c r="O698" s="91"/>
      <c r="P698" s="229">
        <f>O698*H698</f>
        <v>0</v>
      </c>
      <c r="Q698" s="229">
        <v>0</v>
      </c>
      <c r="R698" s="229">
        <f>Q698*H698</f>
        <v>0</v>
      </c>
      <c r="S698" s="229">
        <v>0</v>
      </c>
      <c r="T698" s="230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31" t="s">
        <v>209</v>
      </c>
      <c r="AT698" s="231" t="s">
        <v>171</v>
      </c>
      <c r="AU698" s="231" t="s">
        <v>85</v>
      </c>
      <c r="AY698" s="17" t="s">
        <v>169</v>
      </c>
      <c r="BE698" s="232">
        <f>IF(N698="základní",J698,0)</f>
        <v>0</v>
      </c>
      <c r="BF698" s="232">
        <f>IF(N698="snížená",J698,0)</f>
        <v>0</v>
      </c>
      <c r="BG698" s="232">
        <f>IF(N698="zákl. přenesená",J698,0)</f>
        <v>0</v>
      </c>
      <c r="BH698" s="232">
        <f>IF(N698="sníž. přenesená",J698,0)</f>
        <v>0</v>
      </c>
      <c r="BI698" s="232">
        <f>IF(N698="nulová",J698,0)</f>
        <v>0</v>
      </c>
      <c r="BJ698" s="17" t="s">
        <v>83</v>
      </c>
      <c r="BK698" s="232">
        <f>ROUND(I698*H698,2)</f>
        <v>0</v>
      </c>
      <c r="BL698" s="17" t="s">
        <v>209</v>
      </c>
      <c r="BM698" s="231" t="s">
        <v>1190</v>
      </c>
    </row>
    <row r="699" spans="1:51" s="13" customFormat="1" ht="12">
      <c r="A699" s="13"/>
      <c r="B699" s="233"/>
      <c r="C699" s="234"/>
      <c r="D699" s="235" t="s">
        <v>176</v>
      </c>
      <c r="E699" s="236" t="s">
        <v>1</v>
      </c>
      <c r="F699" s="237" t="s">
        <v>1177</v>
      </c>
      <c r="G699" s="234"/>
      <c r="H699" s="238">
        <v>195.091</v>
      </c>
      <c r="I699" s="239"/>
      <c r="J699" s="234"/>
      <c r="K699" s="234"/>
      <c r="L699" s="240"/>
      <c r="M699" s="241"/>
      <c r="N699" s="242"/>
      <c r="O699" s="242"/>
      <c r="P699" s="242"/>
      <c r="Q699" s="242"/>
      <c r="R699" s="242"/>
      <c r="S699" s="242"/>
      <c r="T699" s="24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4" t="s">
        <v>176</v>
      </c>
      <c r="AU699" s="244" t="s">
        <v>85</v>
      </c>
      <c r="AV699" s="13" t="s">
        <v>85</v>
      </c>
      <c r="AW699" s="13" t="s">
        <v>31</v>
      </c>
      <c r="AX699" s="13" t="s">
        <v>75</v>
      </c>
      <c r="AY699" s="244" t="s">
        <v>169</v>
      </c>
    </row>
    <row r="700" spans="1:51" s="14" customFormat="1" ht="12">
      <c r="A700" s="14"/>
      <c r="B700" s="245"/>
      <c r="C700" s="246"/>
      <c r="D700" s="235" t="s">
        <v>176</v>
      </c>
      <c r="E700" s="247" t="s">
        <v>1</v>
      </c>
      <c r="F700" s="248" t="s">
        <v>178</v>
      </c>
      <c r="G700" s="246"/>
      <c r="H700" s="249">
        <v>195.091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5" t="s">
        <v>176</v>
      </c>
      <c r="AU700" s="255" t="s">
        <v>85</v>
      </c>
      <c r="AV700" s="14" t="s">
        <v>175</v>
      </c>
      <c r="AW700" s="14" t="s">
        <v>31</v>
      </c>
      <c r="AX700" s="14" t="s">
        <v>83</v>
      </c>
      <c r="AY700" s="255" t="s">
        <v>169</v>
      </c>
    </row>
    <row r="701" spans="1:65" s="2" customFormat="1" ht="24.15" customHeight="1">
      <c r="A701" s="38"/>
      <c r="B701" s="39"/>
      <c r="C701" s="219" t="s">
        <v>1191</v>
      </c>
      <c r="D701" s="219" t="s">
        <v>171</v>
      </c>
      <c r="E701" s="220" t="s">
        <v>1192</v>
      </c>
      <c r="F701" s="221" t="s">
        <v>1193</v>
      </c>
      <c r="G701" s="222" t="s">
        <v>234</v>
      </c>
      <c r="H701" s="223">
        <v>467.722</v>
      </c>
      <c r="I701" s="224"/>
      <c r="J701" s="225">
        <f>ROUND(I701*H701,2)</f>
        <v>0</v>
      </c>
      <c r="K701" s="226"/>
      <c r="L701" s="44"/>
      <c r="M701" s="227" t="s">
        <v>1</v>
      </c>
      <c r="N701" s="228" t="s">
        <v>40</v>
      </c>
      <c r="O701" s="91"/>
      <c r="P701" s="229">
        <f>O701*H701</f>
        <v>0</v>
      </c>
      <c r="Q701" s="229">
        <v>0</v>
      </c>
      <c r="R701" s="229">
        <f>Q701*H701</f>
        <v>0</v>
      </c>
      <c r="S701" s="229">
        <v>0</v>
      </c>
      <c r="T701" s="230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31" t="s">
        <v>209</v>
      </c>
      <c r="AT701" s="231" t="s">
        <v>171</v>
      </c>
      <c r="AU701" s="231" t="s">
        <v>85</v>
      </c>
      <c r="AY701" s="17" t="s">
        <v>169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17" t="s">
        <v>83</v>
      </c>
      <c r="BK701" s="232">
        <f>ROUND(I701*H701,2)</f>
        <v>0</v>
      </c>
      <c r="BL701" s="17" t="s">
        <v>209</v>
      </c>
      <c r="BM701" s="231" t="s">
        <v>1194</v>
      </c>
    </row>
    <row r="702" spans="1:51" s="13" customFormat="1" ht="12">
      <c r="A702" s="13"/>
      <c r="B702" s="233"/>
      <c r="C702" s="234"/>
      <c r="D702" s="235" t="s">
        <v>176</v>
      </c>
      <c r="E702" s="236" t="s">
        <v>1</v>
      </c>
      <c r="F702" s="237" t="s">
        <v>1177</v>
      </c>
      <c r="G702" s="234"/>
      <c r="H702" s="238">
        <v>195.091</v>
      </c>
      <c r="I702" s="239"/>
      <c r="J702" s="234"/>
      <c r="K702" s="234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176</v>
      </c>
      <c r="AU702" s="244" t="s">
        <v>85</v>
      </c>
      <c r="AV702" s="13" t="s">
        <v>85</v>
      </c>
      <c r="AW702" s="13" t="s">
        <v>31</v>
      </c>
      <c r="AX702" s="13" t="s">
        <v>75</v>
      </c>
      <c r="AY702" s="244" t="s">
        <v>169</v>
      </c>
    </row>
    <row r="703" spans="1:51" s="13" customFormat="1" ht="12">
      <c r="A703" s="13"/>
      <c r="B703" s="233"/>
      <c r="C703" s="234"/>
      <c r="D703" s="235" t="s">
        <v>176</v>
      </c>
      <c r="E703" s="236" t="s">
        <v>1</v>
      </c>
      <c r="F703" s="237" t="s">
        <v>1185</v>
      </c>
      <c r="G703" s="234"/>
      <c r="H703" s="238">
        <v>84.681</v>
      </c>
      <c r="I703" s="239"/>
      <c r="J703" s="234"/>
      <c r="K703" s="234"/>
      <c r="L703" s="240"/>
      <c r="M703" s="241"/>
      <c r="N703" s="242"/>
      <c r="O703" s="242"/>
      <c r="P703" s="242"/>
      <c r="Q703" s="242"/>
      <c r="R703" s="242"/>
      <c r="S703" s="242"/>
      <c r="T703" s="24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4" t="s">
        <v>176</v>
      </c>
      <c r="AU703" s="244" t="s">
        <v>85</v>
      </c>
      <c r="AV703" s="13" t="s">
        <v>85</v>
      </c>
      <c r="AW703" s="13" t="s">
        <v>31</v>
      </c>
      <c r="AX703" s="13" t="s">
        <v>75</v>
      </c>
      <c r="AY703" s="244" t="s">
        <v>169</v>
      </c>
    </row>
    <row r="704" spans="1:51" s="13" customFormat="1" ht="12">
      <c r="A704" s="13"/>
      <c r="B704" s="233"/>
      <c r="C704" s="234"/>
      <c r="D704" s="235" t="s">
        <v>176</v>
      </c>
      <c r="E704" s="236" t="s">
        <v>1</v>
      </c>
      <c r="F704" s="237" t="s">
        <v>1186</v>
      </c>
      <c r="G704" s="234"/>
      <c r="H704" s="238">
        <v>20.91</v>
      </c>
      <c r="I704" s="239"/>
      <c r="J704" s="234"/>
      <c r="K704" s="234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176</v>
      </c>
      <c r="AU704" s="244" t="s">
        <v>85</v>
      </c>
      <c r="AV704" s="13" t="s">
        <v>85</v>
      </c>
      <c r="AW704" s="13" t="s">
        <v>31</v>
      </c>
      <c r="AX704" s="13" t="s">
        <v>75</v>
      </c>
      <c r="AY704" s="244" t="s">
        <v>169</v>
      </c>
    </row>
    <row r="705" spans="1:51" s="13" customFormat="1" ht="12">
      <c r="A705" s="13"/>
      <c r="B705" s="233"/>
      <c r="C705" s="234"/>
      <c r="D705" s="235" t="s">
        <v>176</v>
      </c>
      <c r="E705" s="236" t="s">
        <v>1</v>
      </c>
      <c r="F705" s="237" t="s">
        <v>1187</v>
      </c>
      <c r="G705" s="234"/>
      <c r="H705" s="238">
        <v>167.04</v>
      </c>
      <c r="I705" s="239"/>
      <c r="J705" s="234"/>
      <c r="K705" s="234"/>
      <c r="L705" s="240"/>
      <c r="M705" s="241"/>
      <c r="N705" s="242"/>
      <c r="O705" s="242"/>
      <c r="P705" s="242"/>
      <c r="Q705" s="242"/>
      <c r="R705" s="242"/>
      <c r="S705" s="242"/>
      <c r="T705" s="24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4" t="s">
        <v>176</v>
      </c>
      <c r="AU705" s="244" t="s">
        <v>85</v>
      </c>
      <c r="AV705" s="13" t="s">
        <v>85</v>
      </c>
      <c r="AW705" s="13" t="s">
        <v>31</v>
      </c>
      <c r="AX705" s="13" t="s">
        <v>75</v>
      </c>
      <c r="AY705" s="244" t="s">
        <v>169</v>
      </c>
    </row>
    <row r="706" spans="1:51" s="14" customFormat="1" ht="12">
      <c r="A706" s="14"/>
      <c r="B706" s="245"/>
      <c r="C706" s="246"/>
      <c r="D706" s="235" t="s">
        <v>176</v>
      </c>
      <c r="E706" s="247" t="s">
        <v>1</v>
      </c>
      <c r="F706" s="248" t="s">
        <v>178</v>
      </c>
      <c r="G706" s="246"/>
      <c r="H706" s="249">
        <v>467.722</v>
      </c>
      <c r="I706" s="250"/>
      <c r="J706" s="246"/>
      <c r="K706" s="246"/>
      <c r="L706" s="251"/>
      <c r="M706" s="252"/>
      <c r="N706" s="253"/>
      <c r="O706" s="253"/>
      <c r="P706" s="253"/>
      <c r="Q706" s="253"/>
      <c r="R706" s="253"/>
      <c r="S706" s="253"/>
      <c r="T706" s="25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5" t="s">
        <v>176</v>
      </c>
      <c r="AU706" s="255" t="s">
        <v>85</v>
      </c>
      <c r="AV706" s="14" t="s">
        <v>175</v>
      </c>
      <c r="AW706" s="14" t="s">
        <v>31</v>
      </c>
      <c r="AX706" s="14" t="s">
        <v>83</v>
      </c>
      <c r="AY706" s="255" t="s">
        <v>169</v>
      </c>
    </row>
    <row r="707" spans="1:65" s="2" customFormat="1" ht="16.5" customHeight="1">
      <c r="A707" s="38"/>
      <c r="B707" s="39"/>
      <c r="C707" s="269" t="s">
        <v>842</v>
      </c>
      <c r="D707" s="269" t="s">
        <v>811</v>
      </c>
      <c r="E707" s="270" t="s">
        <v>1195</v>
      </c>
      <c r="F707" s="271" t="s">
        <v>1196</v>
      </c>
      <c r="G707" s="272" t="s">
        <v>174</v>
      </c>
      <c r="H707" s="273">
        <v>34.378</v>
      </c>
      <c r="I707" s="274"/>
      <c r="J707" s="275">
        <f>ROUND(I707*H707,2)</f>
        <v>0</v>
      </c>
      <c r="K707" s="276"/>
      <c r="L707" s="277"/>
      <c r="M707" s="278" t="s">
        <v>1</v>
      </c>
      <c r="N707" s="279" t="s">
        <v>40</v>
      </c>
      <c r="O707" s="91"/>
      <c r="P707" s="229">
        <f>O707*H707</f>
        <v>0</v>
      </c>
      <c r="Q707" s="229">
        <v>0</v>
      </c>
      <c r="R707" s="229">
        <f>Q707*H707</f>
        <v>0</v>
      </c>
      <c r="S707" s="229">
        <v>0</v>
      </c>
      <c r="T707" s="230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31" t="s">
        <v>246</v>
      </c>
      <c r="AT707" s="231" t="s">
        <v>811</v>
      </c>
      <c r="AU707" s="231" t="s">
        <v>85</v>
      </c>
      <c r="AY707" s="17" t="s">
        <v>169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17" t="s">
        <v>83</v>
      </c>
      <c r="BK707" s="232">
        <f>ROUND(I707*H707,2)</f>
        <v>0</v>
      </c>
      <c r="BL707" s="17" t="s">
        <v>209</v>
      </c>
      <c r="BM707" s="231" t="s">
        <v>1197</v>
      </c>
    </row>
    <row r="708" spans="1:65" s="2" customFormat="1" ht="24.15" customHeight="1">
      <c r="A708" s="38"/>
      <c r="B708" s="39"/>
      <c r="C708" s="219" t="s">
        <v>1198</v>
      </c>
      <c r="D708" s="219" t="s">
        <v>171</v>
      </c>
      <c r="E708" s="220" t="s">
        <v>1199</v>
      </c>
      <c r="F708" s="221" t="s">
        <v>1200</v>
      </c>
      <c r="G708" s="222" t="s">
        <v>234</v>
      </c>
      <c r="H708" s="223">
        <v>82.256</v>
      </c>
      <c r="I708" s="224"/>
      <c r="J708" s="225">
        <f>ROUND(I708*H708,2)</f>
        <v>0</v>
      </c>
      <c r="K708" s="226"/>
      <c r="L708" s="44"/>
      <c r="M708" s="227" t="s">
        <v>1</v>
      </c>
      <c r="N708" s="228" t="s">
        <v>40</v>
      </c>
      <c r="O708" s="91"/>
      <c r="P708" s="229">
        <f>O708*H708</f>
        <v>0</v>
      </c>
      <c r="Q708" s="229">
        <v>0</v>
      </c>
      <c r="R708" s="229">
        <f>Q708*H708</f>
        <v>0</v>
      </c>
      <c r="S708" s="229">
        <v>0</v>
      </c>
      <c r="T708" s="230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31" t="s">
        <v>209</v>
      </c>
      <c r="AT708" s="231" t="s">
        <v>171</v>
      </c>
      <c r="AU708" s="231" t="s">
        <v>85</v>
      </c>
      <c r="AY708" s="17" t="s">
        <v>169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17" t="s">
        <v>83</v>
      </c>
      <c r="BK708" s="232">
        <f>ROUND(I708*H708,2)</f>
        <v>0</v>
      </c>
      <c r="BL708" s="17" t="s">
        <v>209</v>
      </c>
      <c r="BM708" s="231" t="s">
        <v>1201</v>
      </c>
    </row>
    <row r="709" spans="1:51" s="13" customFormat="1" ht="12">
      <c r="A709" s="13"/>
      <c r="B709" s="233"/>
      <c r="C709" s="234"/>
      <c r="D709" s="235" t="s">
        <v>176</v>
      </c>
      <c r="E709" s="236" t="s">
        <v>1</v>
      </c>
      <c r="F709" s="237" t="s">
        <v>1202</v>
      </c>
      <c r="G709" s="234"/>
      <c r="H709" s="238">
        <v>82.256</v>
      </c>
      <c r="I709" s="239"/>
      <c r="J709" s="234"/>
      <c r="K709" s="234"/>
      <c r="L709" s="240"/>
      <c r="M709" s="241"/>
      <c r="N709" s="242"/>
      <c r="O709" s="242"/>
      <c r="P709" s="242"/>
      <c r="Q709" s="242"/>
      <c r="R709" s="242"/>
      <c r="S709" s="242"/>
      <c r="T709" s="24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4" t="s">
        <v>176</v>
      </c>
      <c r="AU709" s="244" t="s">
        <v>85</v>
      </c>
      <c r="AV709" s="13" t="s">
        <v>85</v>
      </c>
      <c r="AW709" s="13" t="s">
        <v>31</v>
      </c>
      <c r="AX709" s="13" t="s">
        <v>75</v>
      </c>
      <c r="AY709" s="244" t="s">
        <v>169</v>
      </c>
    </row>
    <row r="710" spans="1:51" s="14" customFormat="1" ht="12">
      <c r="A710" s="14"/>
      <c r="B710" s="245"/>
      <c r="C710" s="246"/>
      <c r="D710" s="235" t="s">
        <v>176</v>
      </c>
      <c r="E710" s="247" t="s">
        <v>1</v>
      </c>
      <c r="F710" s="248" t="s">
        <v>178</v>
      </c>
      <c r="G710" s="246"/>
      <c r="H710" s="249">
        <v>82.256</v>
      </c>
      <c r="I710" s="250"/>
      <c r="J710" s="246"/>
      <c r="K710" s="246"/>
      <c r="L710" s="251"/>
      <c r="M710" s="252"/>
      <c r="N710" s="253"/>
      <c r="O710" s="253"/>
      <c r="P710" s="253"/>
      <c r="Q710" s="253"/>
      <c r="R710" s="253"/>
      <c r="S710" s="253"/>
      <c r="T710" s="25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5" t="s">
        <v>176</v>
      </c>
      <c r="AU710" s="255" t="s">
        <v>85</v>
      </c>
      <c r="AV710" s="14" t="s">
        <v>175</v>
      </c>
      <c r="AW710" s="14" t="s">
        <v>31</v>
      </c>
      <c r="AX710" s="14" t="s">
        <v>83</v>
      </c>
      <c r="AY710" s="255" t="s">
        <v>169</v>
      </c>
    </row>
    <row r="711" spans="1:65" s="2" customFormat="1" ht="37.8" customHeight="1">
      <c r="A711" s="38"/>
      <c r="B711" s="39"/>
      <c r="C711" s="269" t="s">
        <v>847</v>
      </c>
      <c r="D711" s="269" t="s">
        <v>811</v>
      </c>
      <c r="E711" s="270" t="s">
        <v>1203</v>
      </c>
      <c r="F711" s="271" t="s">
        <v>1204</v>
      </c>
      <c r="G711" s="272" t="s">
        <v>234</v>
      </c>
      <c r="H711" s="273">
        <v>85.93</v>
      </c>
      <c r="I711" s="274"/>
      <c r="J711" s="275">
        <f>ROUND(I711*H711,2)</f>
        <v>0</v>
      </c>
      <c r="K711" s="276"/>
      <c r="L711" s="277"/>
      <c r="M711" s="278" t="s">
        <v>1</v>
      </c>
      <c r="N711" s="279" t="s">
        <v>40</v>
      </c>
      <c r="O711" s="91"/>
      <c r="P711" s="229">
        <f>O711*H711</f>
        <v>0</v>
      </c>
      <c r="Q711" s="229">
        <v>0</v>
      </c>
      <c r="R711" s="229">
        <f>Q711*H711</f>
        <v>0</v>
      </c>
      <c r="S711" s="229">
        <v>0</v>
      </c>
      <c r="T711" s="230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31" t="s">
        <v>246</v>
      </c>
      <c r="AT711" s="231" t="s">
        <v>811</v>
      </c>
      <c r="AU711" s="231" t="s">
        <v>85</v>
      </c>
      <c r="AY711" s="17" t="s">
        <v>169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17" t="s">
        <v>83</v>
      </c>
      <c r="BK711" s="232">
        <f>ROUND(I711*H711,2)</f>
        <v>0</v>
      </c>
      <c r="BL711" s="17" t="s">
        <v>209</v>
      </c>
      <c r="BM711" s="231" t="s">
        <v>1205</v>
      </c>
    </row>
    <row r="712" spans="1:65" s="2" customFormat="1" ht="24.15" customHeight="1">
      <c r="A712" s="38"/>
      <c r="B712" s="39"/>
      <c r="C712" s="219" t="s">
        <v>1206</v>
      </c>
      <c r="D712" s="219" t="s">
        <v>171</v>
      </c>
      <c r="E712" s="220" t="s">
        <v>1207</v>
      </c>
      <c r="F712" s="221" t="s">
        <v>1208</v>
      </c>
      <c r="G712" s="222" t="s">
        <v>217</v>
      </c>
      <c r="H712" s="223">
        <v>3.534</v>
      </c>
      <c r="I712" s="224"/>
      <c r="J712" s="225">
        <f>ROUND(I712*H712,2)</f>
        <v>0</v>
      </c>
      <c r="K712" s="226"/>
      <c r="L712" s="44"/>
      <c r="M712" s="227" t="s">
        <v>1</v>
      </c>
      <c r="N712" s="228" t="s">
        <v>40</v>
      </c>
      <c r="O712" s="91"/>
      <c r="P712" s="229">
        <f>O712*H712</f>
        <v>0</v>
      </c>
      <c r="Q712" s="229">
        <v>0</v>
      </c>
      <c r="R712" s="229">
        <f>Q712*H712</f>
        <v>0</v>
      </c>
      <c r="S712" s="229">
        <v>0</v>
      </c>
      <c r="T712" s="230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31" t="s">
        <v>209</v>
      </c>
      <c r="AT712" s="231" t="s">
        <v>171</v>
      </c>
      <c r="AU712" s="231" t="s">
        <v>85</v>
      </c>
      <c r="AY712" s="17" t="s">
        <v>169</v>
      </c>
      <c r="BE712" s="232">
        <f>IF(N712="základní",J712,0)</f>
        <v>0</v>
      </c>
      <c r="BF712" s="232">
        <f>IF(N712="snížená",J712,0)</f>
        <v>0</v>
      </c>
      <c r="BG712" s="232">
        <f>IF(N712="zákl. přenesená",J712,0)</f>
        <v>0</v>
      </c>
      <c r="BH712" s="232">
        <f>IF(N712="sníž. přenesená",J712,0)</f>
        <v>0</v>
      </c>
      <c r="BI712" s="232">
        <f>IF(N712="nulová",J712,0)</f>
        <v>0</v>
      </c>
      <c r="BJ712" s="17" t="s">
        <v>83</v>
      </c>
      <c r="BK712" s="232">
        <f>ROUND(I712*H712,2)</f>
        <v>0</v>
      </c>
      <c r="BL712" s="17" t="s">
        <v>209</v>
      </c>
      <c r="BM712" s="231" t="s">
        <v>1209</v>
      </c>
    </row>
    <row r="713" spans="1:63" s="12" customFormat="1" ht="22.8" customHeight="1">
      <c r="A713" s="12"/>
      <c r="B713" s="203"/>
      <c r="C713" s="204"/>
      <c r="D713" s="205" t="s">
        <v>74</v>
      </c>
      <c r="E713" s="217" t="s">
        <v>1210</v>
      </c>
      <c r="F713" s="217" t="s">
        <v>1211</v>
      </c>
      <c r="G713" s="204"/>
      <c r="H713" s="204"/>
      <c r="I713" s="207"/>
      <c r="J713" s="218">
        <f>BK713</f>
        <v>0</v>
      </c>
      <c r="K713" s="204"/>
      <c r="L713" s="209"/>
      <c r="M713" s="210"/>
      <c r="N713" s="211"/>
      <c r="O713" s="211"/>
      <c r="P713" s="212">
        <f>P714</f>
        <v>0</v>
      </c>
      <c r="Q713" s="211"/>
      <c r="R713" s="212">
        <f>R714</f>
        <v>0</v>
      </c>
      <c r="S713" s="211"/>
      <c r="T713" s="213">
        <f>T714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14" t="s">
        <v>85</v>
      </c>
      <c r="AT713" s="215" t="s">
        <v>74</v>
      </c>
      <c r="AU713" s="215" t="s">
        <v>83</v>
      </c>
      <c r="AY713" s="214" t="s">
        <v>169</v>
      </c>
      <c r="BK713" s="216">
        <f>BK714</f>
        <v>0</v>
      </c>
    </row>
    <row r="714" spans="1:63" s="12" customFormat="1" ht="20.85" customHeight="1">
      <c r="A714" s="12"/>
      <c r="B714" s="203"/>
      <c r="C714" s="204"/>
      <c r="D714" s="205" t="s">
        <v>74</v>
      </c>
      <c r="E714" s="217" t="s">
        <v>1212</v>
      </c>
      <c r="F714" s="217" t="s">
        <v>1</v>
      </c>
      <c r="G714" s="204"/>
      <c r="H714" s="204"/>
      <c r="I714" s="207"/>
      <c r="J714" s="218">
        <f>BK714</f>
        <v>0</v>
      </c>
      <c r="K714" s="204"/>
      <c r="L714" s="209"/>
      <c r="M714" s="210"/>
      <c r="N714" s="211"/>
      <c r="O714" s="211"/>
      <c r="P714" s="212">
        <f>SUM(P715:P1122)</f>
        <v>0</v>
      </c>
      <c r="Q714" s="211"/>
      <c r="R714" s="212">
        <f>SUM(R715:R1122)</f>
        <v>0</v>
      </c>
      <c r="S714" s="211"/>
      <c r="T714" s="213">
        <f>SUM(T715:T1122)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14" t="s">
        <v>83</v>
      </c>
      <c r="AT714" s="215" t="s">
        <v>74</v>
      </c>
      <c r="AU714" s="215" t="s">
        <v>85</v>
      </c>
      <c r="AY714" s="214" t="s">
        <v>169</v>
      </c>
      <c r="BK714" s="216">
        <f>SUM(BK715:BK1122)</f>
        <v>0</v>
      </c>
    </row>
    <row r="715" spans="1:65" s="2" customFormat="1" ht="21.75" customHeight="1">
      <c r="A715" s="38"/>
      <c r="B715" s="39"/>
      <c r="C715" s="219" t="s">
        <v>1213</v>
      </c>
      <c r="D715" s="219" t="s">
        <v>171</v>
      </c>
      <c r="E715" s="220" t="s">
        <v>1214</v>
      </c>
      <c r="F715" s="221" t="s">
        <v>1215</v>
      </c>
      <c r="G715" s="222" t="s">
        <v>199</v>
      </c>
      <c r="H715" s="223">
        <v>100</v>
      </c>
      <c r="I715" s="224"/>
      <c r="J715" s="225">
        <f>ROUND(I715*H715,2)</f>
        <v>0</v>
      </c>
      <c r="K715" s="226"/>
      <c r="L715" s="44"/>
      <c r="M715" s="227" t="s">
        <v>1</v>
      </c>
      <c r="N715" s="228" t="s">
        <v>40</v>
      </c>
      <c r="O715" s="91"/>
      <c r="P715" s="229">
        <f>O715*H715</f>
        <v>0</v>
      </c>
      <c r="Q715" s="229">
        <v>0</v>
      </c>
      <c r="R715" s="229">
        <f>Q715*H715</f>
        <v>0</v>
      </c>
      <c r="S715" s="229">
        <v>0</v>
      </c>
      <c r="T715" s="230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31" t="s">
        <v>175</v>
      </c>
      <c r="AT715" s="231" t="s">
        <v>171</v>
      </c>
      <c r="AU715" s="231" t="s">
        <v>181</v>
      </c>
      <c r="AY715" s="17" t="s">
        <v>169</v>
      </c>
      <c r="BE715" s="232">
        <f>IF(N715="základní",J715,0)</f>
        <v>0</v>
      </c>
      <c r="BF715" s="232">
        <f>IF(N715="snížená",J715,0)</f>
        <v>0</v>
      </c>
      <c r="BG715" s="232">
        <f>IF(N715="zákl. přenesená",J715,0)</f>
        <v>0</v>
      </c>
      <c r="BH715" s="232">
        <f>IF(N715="sníž. přenesená",J715,0)</f>
        <v>0</v>
      </c>
      <c r="BI715" s="232">
        <f>IF(N715="nulová",J715,0)</f>
        <v>0</v>
      </c>
      <c r="BJ715" s="17" t="s">
        <v>83</v>
      </c>
      <c r="BK715" s="232">
        <f>ROUND(I715*H715,2)</f>
        <v>0</v>
      </c>
      <c r="BL715" s="17" t="s">
        <v>175</v>
      </c>
      <c r="BM715" s="231" t="s">
        <v>1216</v>
      </c>
    </row>
    <row r="716" spans="1:65" s="2" customFormat="1" ht="21.75" customHeight="1">
      <c r="A716" s="38"/>
      <c r="B716" s="39"/>
      <c r="C716" s="219" t="s">
        <v>1217</v>
      </c>
      <c r="D716" s="219" t="s">
        <v>171</v>
      </c>
      <c r="E716" s="220" t="s">
        <v>1218</v>
      </c>
      <c r="F716" s="221" t="s">
        <v>1219</v>
      </c>
      <c r="G716" s="222" t="s">
        <v>199</v>
      </c>
      <c r="H716" s="223">
        <v>400</v>
      </c>
      <c r="I716" s="224"/>
      <c r="J716" s="225">
        <f>ROUND(I716*H716,2)</f>
        <v>0</v>
      </c>
      <c r="K716" s="226"/>
      <c r="L716" s="44"/>
      <c r="M716" s="227" t="s">
        <v>1</v>
      </c>
      <c r="N716" s="228" t="s">
        <v>40</v>
      </c>
      <c r="O716" s="91"/>
      <c r="P716" s="229">
        <f>O716*H716</f>
        <v>0</v>
      </c>
      <c r="Q716" s="229">
        <v>0</v>
      </c>
      <c r="R716" s="229">
        <f>Q716*H716</f>
        <v>0</v>
      </c>
      <c r="S716" s="229">
        <v>0</v>
      </c>
      <c r="T716" s="230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31" t="s">
        <v>175</v>
      </c>
      <c r="AT716" s="231" t="s">
        <v>171</v>
      </c>
      <c r="AU716" s="231" t="s">
        <v>181</v>
      </c>
      <c r="AY716" s="17" t="s">
        <v>169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17" t="s">
        <v>83</v>
      </c>
      <c r="BK716" s="232">
        <f>ROUND(I716*H716,2)</f>
        <v>0</v>
      </c>
      <c r="BL716" s="17" t="s">
        <v>175</v>
      </c>
      <c r="BM716" s="231" t="s">
        <v>1220</v>
      </c>
    </row>
    <row r="717" spans="1:65" s="2" customFormat="1" ht="21.75" customHeight="1">
      <c r="A717" s="38"/>
      <c r="B717" s="39"/>
      <c r="C717" s="219" t="s">
        <v>1221</v>
      </c>
      <c r="D717" s="219" t="s">
        <v>171</v>
      </c>
      <c r="E717" s="220" t="s">
        <v>1222</v>
      </c>
      <c r="F717" s="221" t="s">
        <v>1223</v>
      </c>
      <c r="G717" s="222" t="s">
        <v>199</v>
      </c>
      <c r="H717" s="223">
        <v>100</v>
      </c>
      <c r="I717" s="224"/>
      <c r="J717" s="225">
        <f>ROUND(I717*H717,2)</f>
        <v>0</v>
      </c>
      <c r="K717" s="226"/>
      <c r="L717" s="44"/>
      <c r="M717" s="227" t="s">
        <v>1</v>
      </c>
      <c r="N717" s="228" t="s">
        <v>40</v>
      </c>
      <c r="O717" s="91"/>
      <c r="P717" s="229">
        <f>O717*H717</f>
        <v>0</v>
      </c>
      <c r="Q717" s="229">
        <v>0</v>
      </c>
      <c r="R717" s="229">
        <f>Q717*H717</f>
        <v>0</v>
      </c>
      <c r="S717" s="229">
        <v>0</v>
      </c>
      <c r="T717" s="230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31" t="s">
        <v>175</v>
      </c>
      <c r="AT717" s="231" t="s">
        <v>171</v>
      </c>
      <c r="AU717" s="231" t="s">
        <v>181</v>
      </c>
      <c r="AY717" s="17" t="s">
        <v>169</v>
      </c>
      <c r="BE717" s="232">
        <f>IF(N717="základní",J717,0)</f>
        <v>0</v>
      </c>
      <c r="BF717" s="232">
        <f>IF(N717="snížená",J717,0)</f>
        <v>0</v>
      </c>
      <c r="BG717" s="232">
        <f>IF(N717="zákl. přenesená",J717,0)</f>
        <v>0</v>
      </c>
      <c r="BH717" s="232">
        <f>IF(N717="sníž. přenesená",J717,0)</f>
        <v>0</v>
      </c>
      <c r="BI717" s="232">
        <f>IF(N717="nulová",J717,0)</f>
        <v>0</v>
      </c>
      <c r="BJ717" s="17" t="s">
        <v>83</v>
      </c>
      <c r="BK717" s="232">
        <f>ROUND(I717*H717,2)</f>
        <v>0</v>
      </c>
      <c r="BL717" s="17" t="s">
        <v>175</v>
      </c>
      <c r="BM717" s="231" t="s">
        <v>1224</v>
      </c>
    </row>
    <row r="718" spans="1:65" s="2" customFormat="1" ht="21.75" customHeight="1">
      <c r="A718" s="38"/>
      <c r="B718" s="39"/>
      <c r="C718" s="219" t="s">
        <v>1225</v>
      </c>
      <c r="D718" s="219" t="s">
        <v>171</v>
      </c>
      <c r="E718" s="220" t="s">
        <v>1226</v>
      </c>
      <c r="F718" s="221" t="s">
        <v>1227</v>
      </c>
      <c r="G718" s="222" t="s">
        <v>199</v>
      </c>
      <c r="H718" s="223">
        <v>130</v>
      </c>
      <c r="I718" s="224"/>
      <c r="J718" s="225">
        <f>ROUND(I718*H718,2)</f>
        <v>0</v>
      </c>
      <c r="K718" s="226"/>
      <c r="L718" s="44"/>
      <c r="M718" s="227" t="s">
        <v>1</v>
      </c>
      <c r="N718" s="228" t="s">
        <v>40</v>
      </c>
      <c r="O718" s="91"/>
      <c r="P718" s="229">
        <f>O718*H718</f>
        <v>0</v>
      </c>
      <c r="Q718" s="229">
        <v>0</v>
      </c>
      <c r="R718" s="229">
        <f>Q718*H718</f>
        <v>0</v>
      </c>
      <c r="S718" s="229">
        <v>0</v>
      </c>
      <c r="T718" s="230">
        <f>S718*H718</f>
        <v>0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31" t="s">
        <v>175</v>
      </c>
      <c r="AT718" s="231" t="s">
        <v>171</v>
      </c>
      <c r="AU718" s="231" t="s">
        <v>181</v>
      </c>
      <c r="AY718" s="17" t="s">
        <v>169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17" t="s">
        <v>83</v>
      </c>
      <c r="BK718" s="232">
        <f>ROUND(I718*H718,2)</f>
        <v>0</v>
      </c>
      <c r="BL718" s="17" t="s">
        <v>175</v>
      </c>
      <c r="BM718" s="231" t="s">
        <v>1228</v>
      </c>
    </row>
    <row r="719" spans="1:65" s="2" customFormat="1" ht="21.75" customHeight="1">
      <c r="A719" s="38"/>
      <c r="B719" s="39"/>
      <c r="C719" s="219" t="s">
        <v>1229</v>
      </c>
      <c r="D719" s="219" t="s">
        <v>171</v>
      </c>
      <c r="E719" s="220" t="s">
        <v>1230</v>
      </c>
      <c r="F719" s="221" t="s">
        <v>1231</v>
      </c>
      <c r="G719" s="222" t="s">
        <v>199</v>
      </c>
      <c r="H719" s="223">
        <v>50</v>
      </c>
      <c r="I719" s="224"/>
      <c r="J719" s="225">
        <f>ROUND(I719*H719,2)</f>
        <v>0</v>
      </c>
      <c r="K719" s="226"/>
      <c r="L719" s="44"/>
      <c r="M719" s="227" t="s">
        <v>1</v>
      </c>
      <c r="N719" s="228" t="s">
        <v>40</v>
      </c>
      <c r="O719" s="91"/>
      <c r="P719" s="229">
        <f>O719*H719</f>
        <v>0</v>
      </c>
      <c r="Q719" s="229">
        <v>0</v>
      </c>
      <c r="R719" s="229">
        <f>Q719*H719</f>
        <v>0</v>
      </c>
      <c r="S719" s="229">
        <v>0</v>
      </c>
      <c r="T719" s="230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31" t="s">
        <v>175</v>
      </c>
      <c r="AT719" s="231" t="s">
        <v>171</v>
      </c>
      <c r="AU719" s="231" t="s">
        <v>181</v>
      </c>
      <c r="AY719" s="17" t="s">
        <v>169</v>
      </c>
      <c r="BE719" s="232">
        <f>IF(N719="základní",J719,0)</f>
        <v>0</v>
      </c>
      <c r="BF719" s="232">
        <f>IF(N719="snížená",J719,0)</f>
        <v>0</v>
      </c>
      <c r="BG719" s="232">
        <f>IF(N719="zákl. přenesená",J719,0)</f>
        <v>0</v>
      </c>
      <c r="BH719" s="232">
        <f>IF(N719="sníž. přenesená",J719,0)</f>
        <v>0</v>
      </c>
      <c r="BI719" s="232">
        <f>IF(N719="nulová",J719,0)</f>
        <v>0</v>
      </c>
      <c r="BJ719" s="17" t="s">
        <v>83</v>
      </c>
      <c r="BK719" s="232">
        <f>ROUND(I719*H719,2)</f>
        <v>0</v>
      </c>
      <c r="BL719" s="17" t="s">
        <v>175</v>
      </c>
      <c r="BM719" s="231" t="s">
        <v>1232</v>
      </c>
    </row>
    <row r="720" spans="1:65" s="2" customFormat="1" ht="21.75" customHeight="1">
      <c r="A720" s="38"/>
      <c r="B720" s="39"/>
      <c r="C720" s="219" t="s">
        <v>1233</v>
      </c>
      <c r="D720" s="219" t="s">
        <v>171</v>
      </c>
      <c r="E720" s="220" t="s">
        <v>1234</v>
      </c>
      <c r="F720" s="221" t="s">
        <v>1235</v>
      </c>
      <c r="G720" s="222" t="s">
        <v>199</v>
      </c>
      <c r="H720" s="223">
        <v>70</v>
      </c>
      <c r="I720" s="224"/>
      <c r="J720" s="225">
        <f>ROUND(I720*H720,2)</f>
        <v>0</v>
      </c>
      <c r="K720" s="226"/>
      <c r="L720" s="44"/>
      <c r="M720" s="227" t="s">
        <v>1</v>
      </c>
      <c r="N720" s="228" t="s">
        <v>40</v>
      </c>
      <c r="O720" s="91"/>
      <c r="P720" s="229">
        <f>O720*H720</f>
        <v>0</v>
      </c>
      <c r="Q720" s="229">
        <v>0</v>
      </c>
      <c r="R720" s="229">
        <f>Q720*H720</f>
        <v>0</v>
      </c>
      <c r="S720" s="229">
        <v>0</v>
      </c>
      <c r="T720" s="230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31" t="s">
        <v>175</v>
      </c>
      <c r="AT720" s="231" t="s">
        <v>171</v>
      </c>
      <c r="AU720" s="231" t="s">
        <v>181</v>
      </c>
      <c r="AY720" s="17" t="s">
        <v>169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17" t="s">
        <v>83</v>
      </c>
      <c r="BK720" s="232">
        <f>ROUND(I720*H720,2)</f>
        <v>0</v>
      </c>
      <c r="BL720" s="17" t="s">
        <v>175</v>
      </c>
      <c r="BM720" s="231" t="s">
        <v>1236</v>
      </c>
    </row>
    <row r="721" spans="1:65" s="2" customFormat="1" ht="21.75" customHeight="1">
      <c r="A721" s="38"/>
      <c r="B721" s="39"/>
      <c r="C721" s="219" t="s">
        <v>1237</v>
      </c>
      <c r="D721" s="219" t="s">
        <v>171</v>
      </c>
      <c r="E721" s="220" t="s">
        <v>1234</v>
      </c>
      <c r="F721" s="221" t="s">
        <v>1235</v>
      </c>
      <c r="G721" s="222" t="s">
        <v>199</v>
      </c>
      <c r="H721" s="223">
        <v>800</v>
      </c>
      <c r="I721" s="224"/>
      <c r="J721" s="225">
        <f>ROUND(I721*H721,2)</f>
        <v>0</v>
      </c>
      <c r="K721" s="226"/>
      <c r="L721" s="44"/>
      <c r="M721" s="227" t="s">
        <v>1</v>
      </c>
      <c r="N721" s="228" t="s">
        <v>40</v>
      </c>
      <c r="O721" s="91"/>
      <c r="P721" s="229">
        <f>O721*H721</f>
        <v>0</v>
      </c>
      <c r="Q721" s="229">
        <v>0</v>
      </c>
      <c r="R721" s="229">
        <f>Q721*H721</f>
        <v>0</v>
      </c>
      <c r="S721" s="229">
        <v>0</v>
      </c>
      <c r="T721" s="230">
        <f>S721*H721</f>
        <v>0</v>
      </c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R721" s="231" t="s">
        <v>175</v>
      </c>
      <c r="AT721" s="231" t="s">
        <v>171</v>
      </c>
      <c r="AU721" s="231" t="s">
        <v>181</v>
      </c>
      <c r="AY721" s="17" t="s">
        <v>169</v>
      </c>
      <c r="BE721" s="232">
        <f>IF(N721="základní",J721,0)</f>
        <v>0</v>
      </c>
      <c r="BF721" s="232">
        <f>IF(N721="snížená",J721,0)</f>
        <v>0</v>
      </c>
      <c r="BG721" s="232">
        <f>IF(N721="zákl. přenesená",J721,0)</f>
        <v>0</v>
      </c>
      <c r="BH721" s="232">
        <f>IF(N721="sníž. přenesená",J721,0)</f>
        <v>0</v>
      </c>
      <c r="BI721" s="232">
        <f>IF(N721="nulová",J721,0)</f>
        <v>0</v>
      </c>
      <c r="BJ721" s="17" t="s">
        <v>83</v>
      </c>
      <c r="BK721" s="232">
        <f>ROUND(I721*H721,2)</f>
        <v>0</v>
      </c>
      <c r="BL721" s="17" t="s">
        <v>175</v>
      </c>
      <c r="BM721" s="231" t="s">
        <v>1238</v>
      </c>
    </row>
    <row r="722" spans="1:65" s="2" customFormat="1" ht="24.15" customHeight="1">
      <c r="A722" s="38"/>
      <c r="B722" s="39"/>
      <c r="C722" s="219" t="s">
        <v>1239</v>
      </c>
      <c r="D722" s="219" t="s">
        <v>171</v>
      </c>
      <c r="E722" s="220" t="s">
        <v>1240</v>
      </c>
      <c r="F722" s="221" t="s">
        <v>1241</v>
      </c>
      <c r="G722" s="222" t="s">
        <v>413</v>
      </c>
      <c r="H722" s="223">
        <v>26</v>
      </c>
      <c r="I722" s="224"/>
      <c r="J722" s="225">
        <f>ROUND(I722*H722,2)</f>
        <v>0</v>
      </c>
      <c r="K722" s="226"/>
      <c r="L722" s="44"/>
      <c r="M722" s="227" t="s">
        <v>1</v>
      </c>
      <c r="N722" s="228" t="s">
        <v>40</v>
      </c>
      <c r="O722" s="91"/>
      <c r="P722" s="229">
        <f>O722*H722</f>
        <v>0</v>
      </c>
      <c r="Q722" s="229">
        <v>0</v>
      </c>
      <c r="R722" s="229">
        <f>Q722*H722</f>
        <v>0</v>
      </c>
      <c r="S722" s="229">
        <v>0</v>
      </c>
      <c r="T722" s="230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31" t="s">
        <v>175</v>
      </c>
      <c r="AT722" s="231" t="s">
        <v>171</v>
      </c>
      <c r="AU722" s="231" t="s">
        <v>181</v>
      </c>
      <c r="AY722" s="17" t="s">
        <v>169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17" t="s">
        <v>83</v>
      </c>
      <c r="BK722" s="232">
        <f>ROUND(I722*H722,2)</f>
        <v>0</v>
      </c>
      <c r="BL722" s="17" t="s">
        <v>175</v>
      </c>
      <c r="BM722" s="231" t="s">
        <v>1242</v>
      </c>
    </row>
    <row r="723" spans="1:65" s="2" customFormat="1" ht="24.15" customHeight="1">
      <c r="A723" s="38"/>
      <c r="B723" s="39"/>
      <c r="C723" s="219" t="s">
        <v>1243</v>
      </c>
      <c r="D723" s="219" t="s">
        <v>171</v>
      </c>
      <c r="E723" s="220" t="s">
        <v>1240</v>
      </c>
      <c r="F723" s="221" t="s">
        <v>1241</v>
      </c>
      <c r="G723" s="222" t="s">
        <v>413</v>
      </c>
      <c r="H723" s="223">
        <v>42</v>
      </c>
      <c r="I723" s="224"/>
      <c r="J723" s="225">
        <f>ROUND(I723*H723,2)</f>
        <v>0</v>
      </c>
      <c r="K723" s="226"/>
      <c r="L723" s="44"/>
      <c r="M723" s="227" t="s">
        <v>1</v>
      </c>
      <c r="N723" s="228" t="s">
        <v>40</v>
      </c>
      <c r="O723" s="91"/>
      <c r="P723" s="229">
        <f>O723*H723</f>
        <v>0</v>
      </c>
      <c r="Q723" s="229">
        <v>0</v>
      </c>
      <c r="R723" s="229">
        <f>Q723*H723</f>
        <v>0</v>
      </c>
      <c r="S723" s="229">
        <v>0</v>
      </c>
      <c r="T723" s="230">
        <f>S723*H723</f>
        <v>0</v>
      </c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R723" s="231" t="s">
        <v>175</v>
      </c>
      <c r="AT723" s="231" t="s">
        <v>171</v>
      </c>
      <c r="AU723" s="231" t="s">
        <v>181</v>
      </c>
      <c r="AY723" s="17" t="s">
        <v>169</v>
      </c>
      <c r="BE723" s="232">
        <f>IF(N723="základní",J723,0)</f>
        <v>0</v>
      </c>
      <c r="BF723" s="232">
        <f>IF(N723="snížená",J723,0)</f>
        <v>0</v>
      </c>
      <c r="BG723" s="232">
        <f>IF(N723="zákl. přenesená",J723,0)</f>
        <v>0</v>
      </c>
      <c r="BH723" s="232">
        <f>IF(N723="sníž. přenesená",J723,0)</f>
        <v>0</v>
      </c>
      <c r="BI723" s="232">
        <f>IF(N723="nulová",J723,0)</f>
        <v>0</v>
      </c>
      <c r="BJ723" s="17" t="s">
        <v>83</v>
      </c>
      <c r="BK723" s="232">
        <f>ROUND(I723*H723,2)</f>
        <v>0</v>
      </c>
      <c r="BL723" s="17" t="s">
        <v>175</v>
      </c>
      <c r="BM723" s="231" t="s">
        <v>1244</v>
      </c>
    </row>
    <row r="724" spans="1:65" s="2" customFormat="1" ht="24.15" customHeight="1">
      <c r="A724" s="38"/>
      <c r="B724" s="39"/>
      <c r="C724" s="219" t="s">
        <v>1245</v>
      </c>
      <c r="D724" s="219" t="s">
        <v>171</v>
      </c>
      <c r="E724" s="220" t="s">
        <v>1240</v>
      </c>
      <c r="F724" s="221" t="s">
        <v>1241</v>
      </c>
      <c r="G724" s="222" t="s">
        <v>413</v>
      </c>
      <c r="H724" s="223">
        <v>62</v>
      </c>
      <c r="I724" s="224"/>
      <c r="J724" s="225">
        <f>ROUND(I724*H724,2)</f>
        <v>0</v>
      </c>
      <c r="K724" s="226"/>
      <c r="L724" s="44"/>
      <c r="M724" s="227" t="s">
        <v>1</v>
      </c>
      <c r="N724" s="228" t="s">
        <v>40</v>
      </c>
      <c r="O724" s="91"/>
      <c r="P724" s="229">
        <f>O724*H724</f>
        <v>0</v>
      </c>
      <c r="Q724" s="229">
        <v>0</v>
      </c>
      <c r="R724" s="229">
        <f>Q724*H724</f>
        <v>0</v>
      </c>
      <c r="S724" s="229">
        <v>0</v>
      </c>
      <c r="T724" s="230">
        <f>S724*H724</f>
        <v>0</v>
      </c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R724" s="231" t="s">
        <v>175</v>
      </c>
      <c r="AT724" s="231" t="s">
        <v>171</v>
      </c>
      <c r="AU724" s="231" t="s">
        <v>181</v>
      </c>
      <c r="AY724" s="17" t="s">
        <v>169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17" t="s">
        <v>83</v>
      </c>
      <c r="BK724" s="232">
        <f>ROUND(I724*H724,2)</f>
        <v>0</v>
      </c>
      <c r="BL724" s="17" t="s">
        <v>175</v>
      </c>
      <c r="BM724" s="231" t="s">
        <v>1246</v>
      </c>
    </row>
    <row r="725" spans="1:65" s="2" customFormat="1" ht="24.15" customHeight="1">
      <c r="A725" s="38"/>
      <c r="B725" s="39"/>
      <c r="C725" s="219" t="s">
        <v>1247</v>
      </c>
      <c r="D725" s="219" t="s">
        <v>171</v>
      </c>
      <c r="E725" s="220" t="s">
        <v>1248</v>
      </c>
      <c r="F725" s="221" t="s">
        <v>1249</v>
      </c>
      <c r="G725" s="222" t="s">
        <v>413</v>
      </c>
      <c r="H725" s="223">
        <v>6</v>
      </c>
      <c r="I725" s="224"/>
      <c r="J725" s="225">
        <f>ROUND(I725*H725,2)</f>
        <v>0</v>
      </c>
      <c r="K725" s="226"/>
      <c r="L725" s="44"/>
      <c r="M725" s="227" t="s">
        <v>1</v>
      </c>
      <c r="N725" s="228" t="s">
        <v>40</v>
      </c>
      <c r="O725" s="91"/>
      <c r="P725" s="229">
        <f>O725*H725</f>
        <v>0</v>
      </c>
      <c r="Q725" s="229">
        <v>0</v>
      </c>
      <c r="R725" s="229">
        <f>Q725*H725</f>
        <v>0</v>
      </c>
      <c r="S725" s="229">
        <v>0</v>
      </c>
      <c r="T725" s="230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31" t="s">
        <v>175</v>
      </c>
      <c r="AT725" s="231" t="s">
        <v>171</v>
      </c>
      <c r="AU725" s="231" t="s">
        <v>181</v>
      </c>
      <c r="AY725" s="17" t="s">
        <v>169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17" t="s">
        <v>83</v>
      </c>
      <c r="BK725" s="232">
        <f>ROUND(I725*H725,2)</f>
        <v>0</v>
      </c>
      <c r="BL725" s="17" t="s">
        <v>175</v>
      </c>
      <c r="BM725" s="231" t="s">
        <v>1250</v>
      </c>
    </row>
    <row r="726" spans="1:65" s="2" customFormat="1" ht="24.15" customHeight="1">
      <c r="A726" s="38"/>
      <c r="B726" s="39"/>
      <c r="C726" s="219" t="s">
        <v>1251</v>
      </c>
      <c r="D726" s="219" t="s">
        <v>171</v>
      </c>
      <c r="E726" s="220" t="s">
        <v>1248</v>
      </c>
      <c r="F726" s="221" t="s">
        <v>1249</v>
      </c>
      <c r="G726" s="222" t="s">
        <v>413</v>
      </c>
      <c r="H726" s="223">
        <v>4</v>
      </c>
      <c r="I726" s="224"/>
      <c r="J726" s="225">
        <f>ROUND(I726*H726,2)</f>
        <v>0</v>
      </c>
      <c r="K726" s="226"/>
      <c r="L726" s="44"/>
      <c r="M726" s="227" t="s">
        <v>1</v>
      </c>
      <c r="N726" s="228" t="s">
        <v>40</v>
      </c>
      <c r="O726" s="91"/>
      <c r="P726" s="229">
        <f>O726*H726</f>
        <v>0</v>
      </c>
      <c r="Q726" s="229">
        <v>0</v>
      </c>
      <c r="R726" s="229">
        <f>Q726*H726</f>
        <v>0</v>
      </c>
      <c r="S726" s="229">
        <v>0</v>
      </c>
      <c r="T726" s="230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31" t="s">
        <v>175</v>
      </c>
      <c r="AT726" s="231" t="s">
        <v>171</v>
      </c>
      <c r="AU726" s="231" t="s">
        <v>181</v>
      </c>
      <c r="AY726" s="17" t="s">
        <v>169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17" t="s">
        <v>83</v>
      </c>
      <c r="BK726" s="232">
        <f>ROUND(I726*H726,2)</f>
        <v>0</v>
      </c>
      <c r="BL726" s="17" t="s">
        <v>175</v>
      </c>
      <c r="BM726" s="231" t="s">
        <v>1252</v>
      </c>
    </row>
    <row r="727" spans="1:65" s="2" customFormat="1" ht="24.15" customHeight="1">
      <c r="A727" s="38"/>
      <c r="B727" s="39"/>
      <c r="C727" s="219" t="s">
        <v>1253</v>
      </c>
      <c r="D727" s="219" t="s">
        <v>171</v>
      </c>
      <c r="E727" s="220" t="s">
        <v>1248</v>
      </c>
      <c r="F727" s="221" t="s">
        <v>1249</v>
      </c>
      <c r="G727" s="222" t="s">
        <v>413</v>
      </c>
      <c r="H727" s="223">
        <v>14</v>
      </c>
      <c r="I727" s="224"/>
      <c r="J727" s="225">
        <f>ROUND(I727*H727,2)</f>
        <v>0</v>
      </c>
      <c r="K727" s="226"/>
      <c r="L727" s="44"/>
      <c r="M727" s="227" t="s">
        <v>1</v>
      </c>
      <c r="N727" s="228" t="s">
        <v>40</v>
      </c>
      <c r="O727" s="91"/>
      <c r="P727" s="229">
        <f>O727*H727</f>
        <v>0</v>
      </c>
      <c r="Q727" s="229">
        <v>0</v>
      </c>
      <c r="R727" s="229">
        <f>Q727*H727</f>
        <v>0</v>
      </c>
      <c r="S727" s="229">
        <v>0</v>
      </c>
      <c r="T727" s="230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31" t="s">
        <v>175</v>
      </c>
      <c r="AT727" s="231" t="s">
        <v>171</v>
      </c>
      <c r="AU727" s="231" t="s">
        <v>181</v>
      </c>
      <c r="AY727" s="17" t="s">
        <v>169</v>
      </c>
      <c r="BE727" s="232">
        <f>IF(N727="základní",J727,0)</f>
        <v>0</v>
      </c>
      <c r="BF727" s="232">
        <f>IF(N727="snížená",J727,0)</f>
        <v>0</v>
      </c>
      <c r="BG727" s="232">
        <f>IF(N727="zákl. přenesená",J727,0)</f>
        <v>0</v>
      </c>
      <c r="BH727" s="232">
        <f>IF(N727="sníž. přenesená",J727,0)</f>
        <v>0</v>
      </c>
      <c r="BI727" s="232">
        <f>IF(N727="nulová",J727,0)</f>
        <v>0</v>
      </c>
      <c r="BJ727" s="17" t="s">
        <v>83</v>
      </c>
      <c r="BK727" s="232">
        <f>ROUND(I727*H727,2)</f>
        <v>0</v>
      </c>
      <c r="BL727" s="17" t="s">
        <v>175</v>
      </c>
      <c r="BM727" s="231" t="s">
        <v>1254</v>
      </c>
    </row>
    <row r="728" spans="1:65" s="2" customFormat="1" ht="24.15" customHeight="1">
      <c r="A728" s="38"/>
      <c r="B728" s="39"/>
      <c r="C728" s="219" t="s">
        <v>1255</v>
      </c>
      <c r="D728" s="219" t="s">
        <v>171</v>
      </c>
      <c r="E728" s="220" t="s">
        <v>1248</v>
      </c>
      <c r="F728" s="221" t="s">
        <v>1249</v>
      </c>
      <c r="G728" s="222" t="s">
        <v>413</v>
      </c>
      <c r="H728" s="223">
        <v>14</v>
      </c>
      <c r="I728" s="224"/>
      <c r="J728" s="225">
        <f>ROUND(I728*H728,2)</f>
        <v>0</v>
      </c>
      <c r="K728" s="226"/>
      <c r="L728" s="44"/>
      <c r="M728" s="227" t="s">
        <v>1</v>
      </c>
      <c r="N728" s="228" t="s">
        <v>40</v>
      </c>
      <c r="O728" s="91"/>
      <c r="P728" s="229">
        <f>O728*H728</f>
        <v>0</v>
      </c>
      <c r="Q728" s="229">
        <v>0</v>
      </c>
      <c r="R728" s="229">
        <f>Q728*H728</f>
        <v>0</v>
      </c>
      <c r="S728" s="229">
        <v>0</v>
      </c>
      <c r="T728" s="230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31" t="s">
        <v>175</v>
      </c>
      <c r="AT728" s="231" t="s">
        <v>171</v>
      </c>
      <c r="AU728" s="231" t="s">
        <v>181</v>
      </c>
      <c r="AY728" s="17" t="s">
        <v>169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17" t="s">
        <v>83</v>
      </c>
      <c r="BK728" s="232">
        <f>ROUND(I728*H728,2)</f>
        <v>0</v>
      </c>
      <c r="BL728" s="17" t="s">
        <v>175</v>
      </c>
      <c r="BM728" s="231" t="s">
        <v>1256</v>
      </c>
    </row>
    <row r="729" spans="1:65" s="2" customFormat="1" ht="24.15" customHeight="1">
      <c r="A729" s="38"/>
      <c r="B729" s="39"/>
      <c r="C729" s="219" t="s">
        <v>1257</v>
      </c>
      <c r="D729" s="219" t="s">
        <v>171</v>
      </c>
      <c r="E729" s="220" t="s">
        <v>1248</v>
      </c>
      <c r="F729" s="221" t="s">
        <v>1249</v>
      </c>
      <c r="G729" s="222" t="s">
        <v>413</v>
      </c>
      <c r="H729" s="223">
        <v>3</v>
      </c>
      <c r="I729" s="224"/>
      <c r="J729" s="225">
        <f>ROUND(I729*H729,2)</f>
        <v>0</v>
      </c>
      <c r="K729" s="226"/>
      <c r="L729" s="44"/>
      <c r="M729" s="227" t="s">
        <v>1</v>
      </c>
      <c r="N729" s="228" t="s">
        <v>40</v>
      </c>
      <c r="O729" s="91"/>
      <c r="P729" s="229">
        <f>O729*H729</f>
        <v>0</v>
      </c>
      <c r="Q729" s="229">
        <v>0</v>
      </c>
      <c r="R729" s="229">
        <f>Q729*H729</f>
        <v>0</v>
      </c>
      <c r="S729" s="229">
        <v>0</v>
      </c>
      <c r="T729" s="230">
        <f>S729*H729</f>
        <v>0</v>
      </c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R729" s="231" t="s">
        <v>175</v>
      </c>
      <c r="AT729" s="231" t="s">
        <v>171</v>
      </c>
      <c r="AU729" s="231" t="s">
        <v>181</v>
      </c>
      <c r="AY729" s="17" t="s">
        <v>169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17" t="s">
        <v>83</v>
      </c>
      <c r="BK729" s="232">
        <f>ROUND(I729*H729,2)</f>
        <v>0</v>
      </c>
      <c r="BL729" s="17" t="s">
        <v>175</v>
      </c>
      <c r="BM729" s="231" t="s">
        <v>1258</v>
      </c>
    </row>
    <row r="730" spans="1:65" s="2" customFormat="1" ht="24.15" customHeight="1">
      <c r="A730" s="38"/>
      <c r="B730" s="39"/>
      <c r="C730" s="219" t="s">
        <v>1259</v>
      </c>
      <c r="D730" s="219" t="s">
        <v>171</v>
      </c>
      <c r="E730" s="220" t="s">
        <v>1248</v>
      </c>
      <c r="F730" s="221" t="s">
        <v>1249</v>
      </c>
      <c r="G730" s="222" t="s">
        <v>413</v>
      </c>
      <c r="H730" s="223">
        <v>12</v>
      </c>
      <c r="I730" s="224"/>
      <c r="J730" s="225">
        <f>ROUND(I730*H730,2)</f>
        <v>0</v>
      </c>
      <c r="K730" s="226"/>
      <c r="L730" s="44"/>
      <c r="M730" s="227" t="s">
        <v>1</v>
      </c>
      <c r="N730" s="228" t="s">
        <v>40</v>
      </c>
      <c r="O730" s="91"/>
      <c r="P730" s="229">
        <f>O730*H730</f>
        <v>0</v>
      </c>
      <c r="Q730" s="229">
        <v>0</v>
      </c>
      <c r="R730" s="229">
        <f>Q730*H730</f>
        <v>0</v>
      </c>
      <c r="S730" s="229">
        <v>0</v>
      </c>
      <c r="T730" s="230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31" t="s">
        <v>175</v>
      </c>
      <c r="AT730" s="231" t="s">
        <v>171</v>
      </c>
      <c r="AU730" s="231" t="s">
        <v>181</v>
      </c>
      <c r="AY730" s="17" t="s">
        <v>169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17" t="s">
        <v>83</v>
      </c>
      <c r="BK730" s="232">
        <f>ROUND(I730*H730,2)</f>
        <v>0</v>
      </c>
      <c r="BL730" s="17" t="s">
        <v>175</v>
      </c>
      <c r="BM730" s="231" t="s">
        <v>1260</v>
      </c>
    </row>
    <row r="731" spans="1:65" s="2" customFormat="1" ht="24.15" customHeight="1">
      <c r="A731" s="38"/>
      <c r="B731" s="39"/>
      <c r="C731" s="219" t="s">
        <v>1261</v>
      </c>
      <c r="D731" s="219" t="s">
        <v>171</v>
      </c>
      <c r="E731" s="220" t="s">
        <v>1262</v>
      </c>
      <c r="F731" s="221" t="s">
        <v>1263</v>
      </c>
      <c r="G731" s="222" t="s">
        <v>413</v>
      </c>
      <c r="H731" s="223">
        <v>16</v>
      </c>
      <c r="I731" s="224"/>
      <c r="J731" s="225">
        <f>ROUND(I731*H731,2)</f>
        <v>0</v>
      </c>
      <c r="K731" s="226"/>
      <c r="L731" s="44"/>
      <c r="M731" s="227" t="s">
        <v>1</v>
      </c>
      <c r="N731" s="228" t="s">
        <v>40</v>
      </c>
      <c r="O731" s="91"/>
      <c r="P731" s="229">
        <f>O731*H731</f>
        <v>0</v>
      </c>
      <c r="Q731" s="229">
        <v>0</v>
      </c>
      <c r="R731" s="229">
        <f>Q731*H731</f>
        <v>0</v>
      </c>
      <c r="S731" s="229">
        <v>0</v>
      </c>
      <c r="T731" s="230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31" t="s">
        <v>175</v>
      </c>
      <c r="AT731" s="231" t="s">
        <v>171</v>
      </c>
      <c r="AU731" s="231" t="s">
        <v>181</v>
      </c>
      <c r="AY731" s="17" t="s">
        <v>169</v>
      </c>
      <c r="BE731" s="232">
        <f>IF(N731="základní",J731,0)</f>
        <v>0</v>
      </c>
      <c r="BF731" s="232">
        <f>IF(N731="snížená",J731,0)</f>
        <v>0</v>
      </c>
      <c r="BG731" s="232">
        <f>IF(N731="zákl. přenesená",J731,0)</f>
        <v>0</v>
      </c>
      <c r="BH731" s="232">
        <f>IF(N731="sníž. přenesená",J731,0)</f>
        <v>0</v>
      </c>
      <c r="BI731" s="232">
        <f>IF(N731="nulová",J731,0)</f>
        <v>0</v>
      </c>
      <c r="BJ731" s="17" t="s">
        <v>83</v>
      </c>
      <c r="BK731" s="232">
        <f>ROUND(I731*H731,2)</f>
        <v>0</v>
      </c>
      <c r="BL731" s="17" t="s">
        <v>175</v>
      </c>
      <c r="BM731" s="231" t="s">
        <v>1264</v>
      </c>
    </row>
    <row r="732" spans="1:65" s="2" customFormat="1" ht="24.15" customHeight="1">
      <c r="A732" s="38"/>
      <c r="B732" s="39"/>
      <c r="C732" s="219" t="s">
        <v>1265</v>
      </c>
      <c r="D732" s="219" t="s">
        <v>171</v>
      </c>
      <c r="E732" s="220" t="s">
        <v>1266</v>
      </c>
      <c r="F732" s="221" t="s">
        <v>1267</v>
      </c>
      <c r="G732" s="222" t="s">
        <v>413</v>
      </c>
      <c r="H732" s="223">
        <v>17</v>
      </c>
      <c r="I732" s="224"/>
      <c r="J732" s="225">
        <f>ROUND(I732*H732,2)</f>
        <v>0</v>
      </c>
      <c r="K732" s="226"/>
      <c r="L732" s="44"/>
      <c r="M732" s="227" t="s">
        <v>1</v>
      </c>
      <c r="N732" s="228" t="s">
        <v>40</v>
      </c>
      <c r="O732" s="91"/>
      <c r="P732" s="229">
        <f>O732*H732</f>
        <v>0</v>
      </c>
      <c r="Q732" s="229">
        <v>0</v>
      </c>
      <c r="R732" s="229">
        <f>Q732*H732</f>
        <v>0</v>
      </c>
      <c r="S732" s="229">
        <v>0</v>
      </c>
      <c r="T732" s="230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31" t="s">
        <v>175</v>
      </c>
      <c r="AT732" s="231" t="s">
        <v>171</v>
      </c>
      <c r="AU732" s="231" t="s">
        <v>181</v>
      </c>
      <c r="AY732" s="17" t="s">
        <v>169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17" t="s">
        <v>83</v>
      </c>
      <c r="BK732" s="232">
        <f>ROUND(I732*H732,2)</f>
        <v>0</v>
      </c>
      <c r="BL732" s="17" t="s">
        <v>175</v>
      </c>
      <c r="BM732" s="231" t="s">
        <v>1268</v>
      </c>
    </row>
    <row r="733" spans="1:65" s="2" customFormat="1" ht="24.15" customHeight="1">
      <c r="A733" s="38"/>
      <c r="B733" s="39"/>
      <c r="C733" s="219" t="s">
        <v>1269</v>
      </c>
      <c r="D733" s="219" t="s">
        <v>171</v>
      </c>
      <c r="E733" s="220" t="s">
        <v>1270</v>
      </c>
      <c r="F733" s="221" t="s">
        <v>1271</v>
      </c>
      <c r="G733" s="222" t="s">
        <v>413</v>
      </c>
      <c r="H733" s="223">
        <v>32</v>
      </c>
      <c r="I733" s="224"/>
      <c r="J733" s="225">
        <f>ROUND(I733*H733,2)</f>
        <v>0</v>
      </c>
      <c r="K733" s="226"/>
      <c r="L733" s="44"/>
      <c r="M733" s="227" t="s">
        <v>1</v>
      </c>
      <c r="N733" s="228" t="s">
        <v>40</v>
      </c>
      <c r="O733" s="91"/>
      <c r="P733" s="229">
        <f>O733*H733</f>
        <v>0</v>
      </c>
      <c r="Q733" s="229">
        <v>0</v>
      </c>
      <c r="R733" s="229">
        <f>Q733*H733</f>
        <v>0</v>
      </c>
      <c r="S733" s="229">
        <v>0</v>
      </c>
      <c r="T733" s="230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31" t="s">
        <v>175</v>
      </c>
      <c r="AT733" s="231" t="s">
        <v>171</v>
      </c>
      <c r="AU733" s="231" t="s">
        <v>181</v>
      </c>
      <c r="AY733" s="17" t="s">
        <v>169</v>
      </c>
      <c r="BE733" s="232">
        <f>IF(N733="základní",J733,0)</f>
        <v>0</v>
      </c>
      <c r="BF733" s="232">
        <f>IF(N733="snížená",J733,0)</f>
        <v>0</v>
      </c>
      <c r="BG733" s="232">
        <f>IF(N733="zákl. přenesená",J733,0)</f>
        <v>0</v>
      </c>
      <c r="BH733" s="232">
        <f>IF(N733="sníž. přenesená",J733,0)</f>
        <v>0</v>
      </c>
      <c r="BI733" s="232">
        <f>IF(N733="nulová",J733,0)</f>
        <v>0</v>
      </c>
      <c r="BJ733" s="17" t="s">
        <v>83</v>
      </c>
      <c r="BK733" s="232">
        <f>ROUND(I733*H733,2)</f>
        <v>0</v>
      </c>
      <c r="BL733" s="17" t="s">
        <v>175</v>
      </c>
      <c r="BM733" s="231" t="s">
        <v>1272</v>
      </c>
    </row>
    <row r="734" spans="1:65" s="2" customFormat="1" ht="16.5" customHeight="1">
      <c r="A734" s="38"/>
      <c r="B734" s="39"/>
      <c r="C734" s="219" t="s">
        <v>1273</v>
      </c>
      <c r="D734" s="219" t="s">
        <v>171</v>
      </c>
      <c r="E734" s="220" t="s">
        <v>1274</v>
      </c>
      <c r="F734" s="221" t="s">
        <v>1275</v>
      </c>
      <c r="G734" s="222" t="s">
        <v>413</v>
      </c>
      <c r="H734" s="223">
        <v>18</v>
      </c>
      <c r="I734" s="224"/>
      <c r="J734" s="225">
        <f>ROUND(I734*H734,2)</f>
        <v>0</v>
      </c>
      <c r="K734" s="226"/>
      <c r="L734" s="44"/>
      <c r="M734" s="227" t="s">
        <v>1</v>
      </c>
      <c r="N734" s="228" t="s">
        <v>40</v>
      </c>
      <c r="O734" s="91"/>
      <c r="P734" s="229">
        <f>O734*H734</f>
        <v>0</v>
      </c>
      <c r="Q734" s="229">
        <v>0</v>
      </c>
      <c r="R734" s="229">
        <f>Q734*H734</f>
        <v>0</v>
      </c>
      <c r="S734" s="229">
        <v>0</v>
      </c>
      <c r="T734" s="230">
        <f>S734*H734</f>
        <v>0</v>
      </c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R734" s="231" t="s">
        <v>175</v>
      </c>
      <c r="AT734" s="231" t="s">
        <v>171</v>
      </c>
      <c r="AU734" s="231" t="s">
        <v>181</v>
      </c>
      <c r="AY734" s="17" t="s">
        <v>169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17" t="s">
        <v>83</v>
      </c>
      <c r="BK734" s="232">
        <f>ROUND(I734*H734,2)</f>
        <v>0</v>
      </c>
      <c r="BL734" s="17" t="s">
        <v>175</v>
      </c>
      <c r="BM734" s="231" t="s">
        <v>1276</v>
      </c>
    </row>
    <row r="735" spans="1:65" s="2" customFormat="1" ht="21.75" customHeight="1">
      <c r="A735" s="38"/>
      <c r="B735" s="39"/>
      <c r="C735" s="219" t="s">
        <v>1277</v>
      </c>
      <c r="D735" s="219" t="s">
        <v>171</v>
      </c>
      <c r="E735" s="220" t="s">
        <v>1278</v>
      </c>
      <c r="F735" s="221" t="s">
        <v>1279</v>
      </c>
      <c r="G735" s="222" t="s">
        <v>413</v>
      </c>
      <c r="H735" s="223">
        <v>14</v>
      </c>
      <c r="I735" s="224"/>
      <c r="J735" s="225">
        <f>ROUND(I735*H735,2)</f>
        <v>0</v>
      </c>
      <c r="K735" s="226"/>
      <c r="L735" s="44"/>
      <c r="M735" s="227" t="s">
        <v>1</v>
      </c>
      <c r="N735" s="228" t="s">
        <v>40</v>
      </c>
      <c r="O735" s="91"/>
      <c r="P735" s="229">
        <f>O735*H735</f>
        <v>0</v>
      </c>
      <c r="Q735" s="229">
        <v>0</v>
      </c>
      <c r="R735" s="229">
        <f>Q735*H735</f>
        <v>0</v>
      </c>
      <c r="S735" s="229">
        <v>0</v>
      </c>
      <c r="T735" s="230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31" t="s">
        <v>175</v>
      </c>
      <c r="AT735" s="231" t="s">
        <v>171</v>
      </c>
      <c r="AU735" s="231" t="s">
        <v>181</v>
      </c>
      <c r="AY735" s="17" t="s">
        <v>169</v>
      </c>
      <c r="BE735" s="232">
        <f>IF(N735="základní",J735,0)</f>
        <v>0</v>
      </c>
      <c r="BF735" s="232">
        <f>IF(N735="snížená",J735,0)</f>
        <v>0</v>
      </c>
      <c r="BG735" s="232">
        <f>IF(N735="zákl. přenesená",J735,0)</f>
        <v>0</v>
      </c>
      <c r="BH735" s="232">
        <f>IF(N735="sníž. přenesená",J735,0)</f>
        <v>0</v>
      </c>
      <c r="BI735" s="232">
        <f>IF(N735="nulová",J735,0)</f>
        <v>0</v>
      </c>
      <c r="BJ735" s="17" t="s">
        <v>83</v>
      </c>
      <c r="BK735" s="232">
        <f>ROUND(I735*H735,2)</f>
        <v>0</v>
      </c>
      <c r="BL735" s="17" t="s">
        <v>175</v>
      </c>
      <c r="BM735" s="231" t="s">
        <v>1280</v>
      </c>
    </row>
    <row r="736" spans="1:65" s="2" customFormat="1" ht="16.5" customHeight="1">
      <c r="A736" s="38"/>
      <c r="B736" s="39"/>
      <c r="C736" s="219" t="s">
        <v>1281</v>
      </c>
      <c r="D736" s="219" t="s">
        <v>171</v>
      </c>
      <c r="E736" s="220" t="s">
        <v>1282</v>
      </c>
      <c r="F736" s="221" t="s">
        <v>1283</v>
      </c>
      <c r="G736" s="222" t="s">
        <v>413</v>
      </c>
      <c r="H736" s="223">
        <v>100</v>
      </c>
      <c r="I736" s="224"/>
      <c r="J736" s="225">
        <f>ROUND(I736*H736,2)</f>
        <v>0</v>
      </c>
      <c r="K736" s="226"/>
      <c r="L736" s="44"/>
      <c r="M736" s="227" t="s">
        <v>1</v>
      </c>
      <c r="N736" s="228" t="s">
        <v>40</v>
      </c>
      <c r="O736" s="91"/>
      <c r="P736" s="229">
        <f>O736*H736</f>
        <v>0</v>
      </c>
      <c r="Q736" s="229">
        <v>0</v>
      </c>
      <c r="R736" s="229">
        <f>Q736*H736</f>
        <v>0</v>
      </c>
      <c r="S736" s="229">
        <v>0</v>
      </c>
      <c r="T736" s="230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31" t="s">
        <v>175</v>
      </c>
      <c r="AT736" s="231" t="s">
        <v>171</v>
      </c>
      <c r="AU736" s="231" t="s">
        <v>181</v>
      </c>
      <c r="AY736" s="17" t="s">
        <v>169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17" t="s">
        <v>83</v>
      </c>
      <c r="BK736" s="232">
        <f>ROUND(I736*H736,2)</f>
        <v>0</v>
      </c>
      <c r="BL736" s="17" t="s">
        <v>175</v>
      </c>
      <c r="BM736" s="231" t="s">
        <v>1284</v>
      </c>
    </row>
    <row r="737" spans="1:65" s="2" customFormat="1" ht="16.5" customHeight="1">
      <c r="A737" s="38"/>
      <c r="B737" s="39"/>
      <c r="C737" s="219" t="s">
        <v>1285</v>
      </c>
      <c r="D737" s="219" t="s">
        <v>171</v>
      </c>
      <c r="E737" s="220" t="s">
        <v>1286</v>
      </c>
      <c r="F737" s="221" t="s">
        <v>1287</v>
      </c>
      <c r="G737" s="222" t="s">
        <v>413</v>
      </c>
      <c r="H737" s="223">
        <v>100</v>
      </c>
      <c r="I737" s="224"/>
      <c r="J737" s="225">
        <f>ROUND(I737*H737,2)</f>
        <v>0</v>
      </c>
      <c r="K737" s="226"/>
      <c r="L737" s="44"/>
      <c r="M737" s="227" t="s">
        <v>1</v>
      </c>
      <c r="N737" s="228" t="s">
        <v>40</v>
      </c>
      <c r="O737" s="91"/>
      <c r="P737" s="229">
        <f>O737*H737</f>
        <v>0</v>
      </c>
      <c r="Q737" s="229">
        <v>0</v>
      </c>
      <c r="R737" s="229">
        <f>Q737*H737</f>
        <v>0</v>
      </c>
      <c r="S737" s="229">
        <v>0</v>
      </c>
      <c r="T737" s="230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31" t="s">
        <v>175</v>
      </c>
      <c r="AT737" s="231" t="s">
        <v>171</v>
      </c>
      <c r="AU737" s="231" t="s">
        <v>181</v>
      </c>
      <c r="AY737" s="17" t="s">
        <v>169</v>
      </c>
      <c r="BE737" s="232">
        <f>IF(N737="základní",J737,0)</f>
        <v>0</v>
      </c>
      <c r="BF737" s="232">
        <f>IF(N737="snížená",J737,0)</f>
        <v>0</v>
      </c>
      <c r="BG737" s="232">
        <f>IF(N737="zákl. přenesená",J737,0)</f>
        <v>0</v>
      </c>
      <c r="BH737" s="232">
        <f>IF(N737="sníž. přenesená",J737,0)</f>
        <v>0</v>
      </c>
      <c r="BI737" s="232">
        <f>IF(N737="nulová",J737,0)</f>
        <v>0</v>
      </c>
      <c r="BJ737" s="17" t="s">
        <v>83</v>
      </c>
      <c r="BK737" s="232">
        <f>ROUND(I737*H737,2)</f>
        <v>0</v>
      </c>
      <c r="BL737" s="17" t="s">
        <v>175</v>
      </c>
      <c r="BM737" s="231" t="s">
        <v>1288</v>
      </c>
    </row>
    <row r="738" spans="1:65" s="2" customFormat="1" ht="16.5" customHeight="1">
      <c r="A738" s="38"/>
      <c r="B738" s="39"/>
      <c r="C738" s="219" t="s">
        <v>1289</v>
      </c>
      <c r="D738" s="219" t="s">
        <v>171</v>
      </c>
      <c r="E738" s="220" t="s">
        <v>1286</v>
      </c>
      <c r="F738" s="221" t="s">
        <v>1287</v>
      </c>
      <c r="G738" s="222" t="s">
        <v>413</v>
      </c>
      <c r="H738" s="223">
        <v>50</v>
      </c>
      <c r="I738" s="224"/>
      <c r="J738" s="225">
        <f>ROUND(I738*H738,2)</f>
        <v>0</v>
      </c>
      <c r="K738" s="226"/>
      <c r="L738" s="44"/>
      <c r="M738" s="227" t="s">
        <v>1</v>
      </c>
      <c r="N738" s="228" t="s">
        <v>40</v>
      </c>
      <c r="O738" s="91"/>
      <c r="P738" s="229">
        <f>O738*H738</f>
        <v>0</v>
      </c>
      <c r="Q738" s="229">
        <v>0</v>
      </c>
      <c r="R738" s="229">
        <f>Q738*H738</f>
        <v>0</v>
      </c>
      <c r="S738" s="229">
        <v>0</v>
      </c>
      <c r="T738" s="230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31" t="s">
        <v>175</v>
      </c>
      <c r="AT738" s="231" t="s">
        <v>171</v>
      </c>
      <c r="AU738" s="231" t="s">
        <v>181</v>
      </c>
      <c r="AY738" s="17" t="s">
        <v>169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17" t="s">
        <v>83</v>
      </c>
      <c r="BK738" s="232">
        <f>ROUND(I738*H738,2)</f>
        <v>0</v>
      </c>
      <c r="BL738" s="17" t="s">
        <v>175</v>
      </c>
      <c r="BM738" s="231" t="s">
        <v>1290</v>
      </c>
    </row>
    <row r="739" spans="1:65" s="2" customFormat="1" ht="16.5" customHeight="1">
      <c r="A739" s="38"/>
      <c r="B739" s="39"/>
      <c r="C739" s="219" t="s">
        <v>1291</v>
      </c>
      <c r="D739" s="219" t="s">
        <v>171</v>
      </c>
      <c r="E739" s="220" t="s">
        <v>1292</v>
      </c>
      <c r="F739" s="221" t="s">
        <v>1293</v>
      </c>
      <c r="G739" s="222" t="s">
        <v>199</v>
      </c>
      <c r="H739" s="223">
        <v>38</v>
      </c>
      <c r="I739" s="224"/>
      <c r="J739" s="225">
        <f>ROUND(I739*H739,2)</f>
        <v>0</v>
      </c>
      <c r="K739" s="226"/>
      <c r="L739" s="44"/>
      <c r="M739" s="227" t="s">
        <v>1</v>
      </c>
      <c r="N739" s="228" t="s">
        <v>40</v>
      </c>
      <c r="O739" s="91"/>
      <c r="P739" s="229">
        <f>O739*H739</f>
        <v>0</v>
      </c>
      <c r="Q739" s="229">
        <v>0</v>
      </c>
      <c r="R739" s="229">
        <f>Q739*H739</f>
        <v>0</v>
      </c>
      <c r="S739" s="229">
        <v>0</v>
      </c>
      <c r="T739" s="230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31" t="s">
        <v>175</v>
      </c>
      <c r="AT739" s="231" t="s">
        <v>171</v>
      </c>
      <c r="AU739" s="231" t="s">
        <v>181</v>
      </c>
      <c r="AY739" s="17" t="s">
        <v>169</v>
      </c>
      <c r="BE739" s="232">
        <f>IF(N739="základní",J739,0)</f>
        <v>0</v>
      </c>
      <c r="BF739" s="232">
        <f>IF(N739="snížená",J739,0)</f>
        <v>0</v>
      </c>
      <c r="BG739" s="232">
        <f>IF(N739="zákl. přenesená",J739,0)</f>
        <v>0</v>
      </c>
      <c r="BH739" s="232">
        <f>IF(N739="sníž. přenesená",J739,0)</f>
        <v>0</v>
      </c>
      <c r="BI739" s="232">
        <f>IF(N739="nulová",J739,0)</f>
        <v>0</v>
      </c>
      <c r="BJ739" s="17" t="s">
        <v>83</v>
      </c>
      <c r="BK739" s="232">
        <f>ROUND(I739*H739,2)</f>
        <v>0</v>
      </c>
      <c r="BL739" s="17" t="s">
        <v>175</v>
      </c>
      <c r="BM739" s="231" t="s">
        <v>1294</v>
      </c>
    </row>
    <row r="740" spans="1:65" s="2" customFormat="1" ht="16.5" customHeight="1">
      <c r="A740" s="38"/>
      <c r="B740" s="39"/>
      <c r="C740" s="219" t="s">
        <v>1295</v>
      </c>
      <c r="D740" s="219" t="s">
        <v>171</v>
      </c>
      <c r="E740" s="220" t="s">
        <v>1296</v>
      </c>
      <c r="F740" s="221" t="s">
        <v>1297</v>
      </c>
      <c r="G740" s="222" t="s">
        <v>199</v>
      </c>
      <c r="H740" s="223">
        <v>70</v>
      </c>
      <c r="I740" s="224"/>
      <c r="J740" s="225">
        <f>ROUND(I740*H740,2)</f>
        <v>0</v>
      </c>
      <c r="K740" s="226"/>
      <c r="L740" s="44"/>
      <c r="M740" s="227" t="s">
        <v>1</v>
      </c>
      <c r="N740" s="228" t="s">
        <v>40</v>
      </c>
      <c r="O740" s="91"/>
      <c r="P740" s="229">
        <f>O740*H740</f>
        <v>0</v>
      </c>
      <c r="Q740" s="229">
        <v>0</v>
      </c>
      <c r="R740" s="229">
        <f>Q740*H740</f>
        <v>0</v>
      </c>
      <c r="S740" s="229">
        <v>0</v>
      </c>
      <c r="T740" s="230">
        <f>S740*H740</f>
        <v>0</v>
      </c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R740" s="231" t="s">
        <v>175</v>
      </c>
      <c r="AT740" s="231" t="s">
        <v>171</v>
      </c>
      <c r="AU740" s="231" t="s">
        <v>181</v>
      </c>
      <c r="AY740" s="17" t="s">
        <v>169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17" t="s">
        <v>83</v>
      </c>
      <c r="BK740" s="232">
        <f>ROUND(I740*H740,2)</f>
        <v>0</v>
      </c>
      <c r="BL740" s="17" t="s">
        <v>175</v>
      </c>
      <c r="BM740" s="231" t="s">
        <v>1298</v>
      </c>
    </row>
    <row r="741" spans="1:65" s="2" customFormat="1" ht="24.15" customHeight="1">
      <c r="A741" s="38"/>
      <c r="B741" s="39"/>
      <c r="C741" s="219" t="s">
        <v>1299</v>
      </c>
      <c r="D741" s="219" t="s">
        <v>171</v>
      </c>
      <c r="E741" s="220" t="s">
        <v>1300</v>
      </c>
      <c r="F741" s="221" t="s">
        <v>1301</v>
      </c>
      <c r="G741" s="222" t="s">
        <v>413</v>
      </c>
      <c r="H741" s="223">
        <v>49</v>
      </c>
      <c r="I741" s="224"/>
      <c r="J741" s="225">
        <f>ROUND(I741*H741,2)</f>
        <v>0</v>
      </c>
      <c r="K741" s="226"/>
      <c r="L741" s="44"/>
      <c r="M741" s="227" t="s">
        <v>1</v>
      </c>
      <c r="N741" s="228" t="s">
        <v>40</v>
      </c>
      <c r="O741" s="91"/>
      <c r="P741" s="229">
        <f>O741*H741</f>
        <v>0</v>
      </c>
      <c r="Q741" s="229">
        <v>0</v>
      </c>
      <c r="R741" s="229">
        <f>Q741*H741</f>
        <v>0</v>
      </c>
      <c r="S741" s="229">
        <v>0</v>
      </c>
      <c r="T741" s="230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31" t="s">
        <v>175</v>
      </c>
      <c r="AT741" s="231" t="s">
        <v>171</v>
      </c>
      <c r="AU741" s="231" t="s">
        <v>181</v>
      </c>
      <c r="AY741" s="17" t="s">
        <v>169</v>
      </c>
      <c r="BE741" s="232">
        <f>IF(N741="základní",J741,0)</f>
        <v>0</v>
      </c>
      <c r="BF741" s="232">
        <f>IF(N741="snížená",J741,0)</f>
        <v>0</v>
      </c>
      <c r="BG741" s="232">
        <f>IF(N741="zákl. přenesená",J741,0)</f>
        <v>0</v>
      </c>
      <c r="BH741" s="232">
        <f>IF(N741="sníž. přenesená",J741,0)</f>
        <v>0</v>
      </c>
      <c r="BI741" s="232">
        <f>IF(N741="nulová",J741,0)</f>
        <v>0</v>
      </c>
      <c r="BJ741" s="17" t="s">
        <v>83</v>
      </c>
      <c r="BK741" s="232">
        <f>ROUND(I741*H741,2)</f>
        <v>0</v>
      </c>
      <c r="BL741" s="17" t="s">
        <v>175</v>
      </c>
      <c r="BM741" s="231" t="s">
        <v>1302</v>
      </c>
    </row>
    <row r="742" spans="1:65" s="2" customFormat="1" ht="24.15" customHeight="1">
      <c r="A742" s="38"/>
      <c r="B742" s="39"/>
      <c r="C742" s="219" t="s">
        <v>1303</v>
      </c>
      <c r="D742" s="219" t="s">
        <v>171</v>
      </c>
      <c r="E742" s="220" t="s">
        <v>1304</v>
      </c>
      <c r="F742" s="221" t="s">
        <v>1305</v>
      </c>
      <c r="G742" s="222" t="s">
        <v>413</v>
      </c>
      <c r="H742" s="223">
        <v>9</v>
      </c>
      <c r="I742" s="224"/>
      <c r="J742" s="225">
        <f>ROUND(I742*H742,2)</f>
        <v>0</v>
      </c>
      <c r="K742" s="226"/>
      <c r="L742" s="44"/>
      <c r="M742" s="227" t="s">
        <v>1</v>
      </c>
      <c r="N742" s="228" t="s">
        <v>40</v>
      </c>
      <c r="O742" s="91"/>
      <c r="P742" s="229">
        <f>O742*H742</f>
        <v>0</v>
      </c>
      <c r="Q742" s="229">
        <v>0</v>
      </c>
      <c r="R742" s="229">
        <f>Q742*H742</f>
        <v>0</v>
      </c>
      <c r="S742" s="229">
        <v>0</v>
      </c>
      <c r="T742" s="230">
        <f>S742*H742</f>
        <v>0</v>
      </c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R742" s="231" t="s">
        <v>175</v>
      </c>
      <c r="AT742" s="231" t="s">
        <v>171</v>
      </c>
      <c r="AU742" s="231" t="s">
        <v>181</v>
      </c>
      <c r="AY742" s="17" t="s">
        <v>169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17" t="s">
        <v>83</v>
      </c>
      <c r="BK742" s="232">
        <f>ROUND(I742*H742,2)</f>
        <v>0</v>
      </c>
      <c r="BL742" s="17" t="s">
        <v>175</v>
      </c>
      <c r="BM742" s="231" t="s">
        <v>1306</v>
      </c>
    </row>
    <row r="743" spans="1:65" s="2" customFormat="1" ht="24.15" customHeight="1">
      <c r="A743" s="38"/>
      <c r="B743" s="39"/>
      <c r="C743" s="219" t="s">
        <v>1307</v>
      </c>
      <c r="D743" s="219" t="s">
        <v>171</v>
      </c>
      <c r="E743" s="220" t="s">
        <v>1308</v>
      </c>
      <c r="F743" s="221" t="s">
        <v>1309</v>
      </c>
      <c r="G743" s="222" t="s">
        <v>413</v>
      </c>
      <c r="H743" s="223">
        <v>2</v>
      </c>
      <c r="I743" s="224"/>
      <c r="J743" s="225">
        <f>ROUND(I743*H743,2)</f>
        <v>0</v>
      </c>
      <c r="K743" s="226"/>
      <c r="L743" s="44"/>
      <c r="M743" s="227" t="s">
        <v>1</v>
      </c>
      <c r="N743" s="228" t="s">
        <v>40</v>
      </c>
      <c r="O743" s="91"/>
      <c r="P743" s="229">
        <f>O743*H743</f>
        <v>0</v>
      </c>
      <c r="Q743" s="229">
        <v>0</v>
      </c>
      <c r="R743" s="229">
        <f>Q743*H743</f>
        <v>0</v>
      </c>
      <c r="S743" s="229">
        <v>0</v>
      </c>
      <c r="T743" s="230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31" t="s">
        <v>175</v>
      </c>
      <c r="AT743" s="231" t="s">
        <v>171</v>
      </c>
      <c r="AU743" s="231" t="s">
        <v>181</v>
      </c>
      <c r="AY743" s="17" t="s">
        <v>169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17" t="s">
        <v>83</v>
      </c>
      <c r="BK743" s="232">
        <f>ROUND(I743*H743,2)</f>
        <v>0</v>
      </c>
      <c r="BL743" s="17" t="s">
        <v>175</v>
      </c>
      <c r="BM743" s="231" t="s">
        <v>1310</v>
      </c>
    </row>
    <row r="744" spans="1:65" s="2" customFormat="1" ht="24.15" customHeight="1">
      <c r="A744" s="38"/>
      <c r="B744" s="39"/>
      <c r="C744" s="219" t="s">
        <v>1311</v>
      </c>
      <c r="D744" s="219" t="s">
        <v>171</v>
      </c>
      <c r="E744" s="220" t="s">
        <v>1312</v>
      </c>
      <c r="F744" s="221" t="s">
        <v>1313</v>
      </c>
      <c r="G744" s="222" t="s">
        <v>413</v>
      </c>
      <c r="H744" s="223">
        <v>4</v>
      </c>
      <c r="I744" s="224"/>
      <c r="J744" s="225">
        <f>ROUND(I744*H744,2)</f>
        <v>0</v>
      </c>
      <c r="K744" s="226"/>
      <c r="L744" s="44"/>
      <c r="M744" s="227" t="s">
        <v>1</v>
      </c>
      <c r="N744" s="228" t="s">
        <v>40</v>
      </c>
      <c r="O744" s="91"/>
      <c r="P744" s="229">
        <f>O744*H744</f>
        <v>0</v>
      </c>
      <c r="Q744" s="229">
        <v>0</v>
      </c>
      <c r="R744" s="229">
        <f>Q744*H744</f>
        <v>0</v>
      </c>
      <c r="S744" s="229">
        <v>0</v>
      </c>
      <c r="T744" s="230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31" t="s">
        <v>175</v>
      </c>
      <c r="AT744" s="231" t="s">
        <v>171</v>
      </c>
      <c r="AU744" s="231" t="s">
        <v>181</v>
      </c>
      <c r="AY744" s="17" t="s">
        <v>169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17" t="s">
        <v>83</v>
      </c>
      <c r="BK744" s="232">
        <f>ROUND(I744*H744,2)</f>
        <v>0</v>
      </c>
      <c r="BL744" s="17" t="s">
        <v>175</v>
      </c>
      <c r="BM744" s="231" t="s">
        <v>1314</v>
      </c>
    </row>
    <row r="745" spans="1:65" s="2" customFormat="1" ht="24.15" customHeight="1">
      <c r="A745" s="38"/>
      <c r="B745" s="39"/>
      <c r="C745" s="219" t="s">
        <v>1315</v>
      </c>
      <c r="D745" s="219" t="s">
        <v>171</v>
      </c>
      <c r="E745" s="220" t="s">
        <v>1316</v>
      </c>
      <c r="F745" s="221" t="s">
        <v>1317</v>
      </c>
      <c r="G745" s="222" t="s">
        <v>413</v>
      </c>
      <c r="H745" s="223">
        <v>2</v>
      </c>
      <c r="I745" s="224"/>
      <c r="J745" s="225">
        <f>ROUND(I745*H745,2)</f>
        <v>0</v>
      </c>
      <c r="K745" s="226"/>
      <c r="L745" s="44"/>
      <c r="M745" s="227" t="s">
        <v>1</v>
      </c>
      <c r="N745" s="228" t="s">
        <v>40</v>
      </c>
      <c r="O745" s="91"/>
      <c r="P745" s="229">
        <f>O745*H745</f>
        <v>0</v>
      </c>
      <c r="Q745" s="229">
        <v>0</v>
      </c>
      <c r="R745" s="229">
        <f>Q745*H745</f>
        <v>0</v>
      </c>
      <c r="S745" s="229">
        <v>0</v>
      </c>
      <c r="T745" s="230">
        <f>S745*H745</f>
        <v>0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31" t="s">
        <v>175</v>
      </c>
      <c r="AT745" s="231" t="s">
        <v>171</v>
      </c>
      <c r="AU745" s="231" t="s">
        <v>181</v>
      </c>
      <c r="AY745" s="17" t="s">
        <v>169</v>
      </c>
      <c r="BE745" s="232">
        <f>IF(N745="základní",J745,0)</f>
        <v>0</v>
      </c>
      <c r="BF745" s="232">
        <f>IF(N745="snížená",J745,0)</f>
        <v>0</v>
      </c>
      <c r="BG745" s="232">
        <f>IF(N745="zákl. přenesená",J745,0)</f>
        <v>0</v>
      </c>
      <c r="BH745" s="232">
        <f>IF(N745="sníž. přenesená",J745,0)</f>
        <v>0</v>
      </c>
      <c r="BI745" s="232">
        <f>IF(N745="nulová",J745,0)</f>
        <v>0</v>
      </c>
      <c r="BJ745" s="17" t="s">
        <v>83</v>
      </c>
      <c r="BK745" s="232">
        <f>ROUND(I745*H745,2)</f>
        <v>0</v>
      </c>
      <c r="BL745" s="17" t="s">
        <v>175</v>
      </c>
      <c r="BM745" s="231" t="s">
        <v>1318</v>
      </c>
    </row>
    <row r="746" spans="1:65" s="2" customFormat="1" ht="16.5" customHeight="1">
      <c r="A746" s="38"/>
      <c r="B746" s="39"/>
      <c r="C746" s="219" t="s">
        <v>1319</v>
      </c>
      <c r="D746" s="219" t="s">
        <v>171</v>
      </c>
      <c r="E746" s="220" t="s">
        <v>1320</v>
      </c>
      <c r="F746" s="221" t="s">
        <v>1321</v>
      </c>
      <c r="G746" s="222" t="s">
        <v>413</v>
      </c>
      <c r="H746" s="223">
        <v>7</v>
      </c>
      <c r="I746" s="224"/>
      <c r="J746" s="225">
        <f>ROUND(I746*H746,2)</f>
        <v>0</v>
      </c>
      <c r="K746" s="226"/>
      <c r="L746" s="44"/>
      <c r="M746" s="227" t="s">
        <v>1</v>
      </c>
      <c r="N746" s="228" t="s">
        <v>40</v>
      </c>
      <c r="O746" s="91"/>
      <c r="P746" s="229">
        <f>O746*H746</f>
        <v>0</v>
      </c>
      <c r="Q746" s="229">
        <v>0</v>
      </c>
      <c r="R746" s="229">
        <f>Q746*H746</f>
        <v>0</v>
      </c>
      <c r="S746" s="229">
        <v>0</v>
      </c>
      <c r="T746" s="230">
        <f>S746*H746</f>
        <v>0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31" t="s">
        <v>175</v>
      </c>
      <c r="AT746" s="231" t="s">
        <v>171</v>
      </c>
      <c r="AU746" s="231" t="s">
        <v>181</v>
      </c>
      <c r="AY746" s="17" t="s">
        <v>169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17" t="s">
        <v>83</v>
      </c>
      <c r="BK746" s="232">
        <f>ROUND(I746*H746,2)</f>
        <v>0</v>
      </c>
      <c r="BL746" s="17" t="s">
        <v>175</v>
      </c>
      <c r="BM746" s="231" t="s">
        <v>1322</v>
      </c>
    </row>
    <row r="747" spans="1:65" s="2" customFormat="1" ht="24.15" customHeight="1">
      <c r="A747" s="38"/>
      <c r="B747" s="39"/>
      <c r="C747" s="219" t="s">
        <v>1323</v>
      </c>
      <c r="D747" s="219" t="s">
        <v>171</v>
      </c>
      <c r="E747" s="220" t="s">
        <v>1324</v>
      </c>
      <c r="F747" s="221" t="s">
        <v>1325</v>
      </c>
      <c r="G747" s="222" t="s">
        <v>413</v>
      </c>
      <c r="H747" s="223">
        <v>3</v>
      </c>
      <c r="I747" s="224"/>
      <c r="J747" s="225">
        <f>ROUND(I747*H747,2)</f>
        <v>0</v>
      </c>
      <c r="K747" s="226"/>
      <c r="L747" s="44"/>
      <c r="M747" s="227" t="s">
        <v>1</v>
      </c>
      <c r="N747" s="228" t="s">
        <v>40</v>
      </c>
      <c r="O747" s="91"/>
      <c r="P747" s="229">
        <f>O747*H747</f>
        <v>0</v>
      </c>
      <c r="Q747" s="229">
        <v>0</v>
      </c>
      <c r="R747" s="229">
        <f>Q747*H747</f>
        <v>0</v>
      </c>
      <c r="S747" s="229">
        <v>0</v>
      </c>
      <c r="T747" s="230">
        <f>S747*H747</f>
        <v>0</v>
      </c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R747" s="231" t="s">
        <v>175</v>
      </c>
      <c r="AT747" s="231" t="s">
        <v>171</v>
      </c>
      <c r="AU747" s="231" t="s">
        <v>181</v>
      </c>
      <c r="AY747" s="17" t="s">
        <v>169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17" t="s">
        <v>83</v>
      </c>
      <c r="BK747" s="232">
        <f>ROUND(I747*H747,2)</f>
        <v>0</v>
      </c>
      <c r="BL747" s="17" t="s">
        <v>175</v>
      </c>
      <c r="BM747" s="231" t="s">
        <v>1326</v>
      </c>
    </row>
    <row r="748" spans="1:65" s="2" customFormat="1" ht="16.5" customHeight="1">
      <c r="A748" s="38"/>
      <c r="B748" s="39"/>
      <c r="C748" s="219" t="s">
        <v>1327</v>
      </c>
      <c r="D748" s="219" t="s">
        <v>171</v>
      </c>
      <c r="E748" s="220" t="s">
        <v>1328</v>
      </c>
      <c r="F748" s="221" t="s">
        <v>1329</v>
      </c>
      <c r="G748" s="222" t="s">
        <v>413</v>
      </c>
      <c r="H748" s="223">
        <v>15</v>
      </c>
      <c r="I748" s="224"/>
      <c r="J748" s="225">
        <f>ROUND(I748*H748,2)</f>
        <v>0</v>
      </c>
      <c r="K748" s="226"/>
      <c r="L748" s="44"/>
      <c r="M748" s="227" t="s">
        <v>1</v>
      </c>
      <c r="N748" s="228" t="s">
        <v>40</v>
      </c>
      <c r="O748" s="91"/>
      <c r="P748" s="229">
        <f>O748*H748</f>
        <v>0</v>
      </c>
      <c r="Q748" s="229">
        <v>0</v>
      </c>
      <c r="R748" s="229">
        <f>Q748*H748</f>
        <v>0</v>
      </c>
      <c r="S748" s="229">
        <v>0</v>
      </c>
      <c r="T748" s="230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31" t="s">
        <v>175</v>
      </c>
      <c r="AT748" s="231" t="s">
        <v>171</v>
      </c>
      <c r="AU748" s="231" t="s">
        <v>181</v>
      </c>
      <c r="AY748" s="17" t="s">
        <v>169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17" t="s">
        <v>83</v>
      </c>
      <c r="BK748" s="232">
        <f>ROUND(I748*H748,2)</f>
        <v>0</v>
      </c>
      <c r="BL748" s="17" t="s">
        <v>175</v>
      </c>
      <c r="BM748" s="231" t="s">
        <v>1330</v>
      </c>
    </row>
    <row r="749" spans="1:65" s="2" customFormat="1" ht="16.5" customHeight="1">
      <c r="A749" s="38"/>
      <c r="B749" s="39"/>
      <c r="C749" s="219" t="s">
        <v>1331</v>
      </c>
      <c r="D749" s="219" t="s">
        <v>171</v>
      </c>
      <c r="E749" s="220" t="s">
        <v>1328</v>
      </c>
      <c r="F749" s="221" t="s">
        <v>1329</v>
      </c>
      <c r="G749" s="222" t="s">
        <v>413</v>
      </c>
      <c r="H749" s="223">
        <v>4</v>
      </c>
      <c r="I749" s="224"/>
      <c r="J749" s="225">
        <f>ROUND(I749*H749,2)</f>
        <v>0</v>
      </c>
      <c r="K749" s="226"/>
      <c r="L749" s="44"/>
      <c r="M749" s="227" t="s">
        <v>1</v>
      </c>
      <c r="N749" s="228" t="s">
        <v>40</v>
      </c>
      <c r="O749" s="91"/>
      <c r="P749" s="229">
        <f>O749*H749</f>
        <v>0</v>
      </c>
      <c r="Q749" s="229">
        <v>0</v>
      </c>
      <c r="R749" s="229">
        <f>Q749*H749</f>
        <v>0</v>
      </c>
      <c r="S749" s="229">
        <v>0</v>
      </c>
      <c r="T749" s="230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31" t="s">
        <v>175</v>
      </c>
      <c r="AT749" s="231" t="s">
        <v>171</v>
      </c>
      <c r="AU749" s="231" t="s">
        <v>181</v>
      </c>
      <c r="AY749" s="17" t="s">
        <v>169</v>
      </c>
      <c r="BE749" s="232">
        <f>IF(N749="základní",J749,0)</f>
        <v>0</v>
      </c>
      <c r="BF749" s="232">
        <f>IF(N749="snížená",J749,0)</f>
        <v>0</v>
      </c>
      <c r="BG749" s="232">
        <f>IF(N749="zákl. přenesená",J749,0)</f>
        <v>0</v>
      </c>
      <c r="BH749" s="232">
        <f>IF(N749="sníž. přenesená",J749,0)</f>
        <v>0</v>
      </c>
      <c r="BI749" s="232">
        <f>IF(N749="nulová",J749,0)</f>
        <v>0</v>
      </c>
      <c r="BJ749" s="17" t="s">
        <v>83</v>
      </c>
      <c r="BK749" s="232">
        <f>ROUND(I749*H749,2)</f>
        <v>0</v>
      </c>
      <c r="BL749" s="17" t="s">
        <v>175</v>
      </c>
      <c r="BM749" s="231" t="s">
        <v>1332</v>
      </c>
    </row>
    <row r="750" spans="1:65" s="2" customFormat="1" ht="21.75" customHeight="1">
      <c r="A750" s="38"/>
      <c r="B750" s="39"/>
      <c r="C750" s="219" t="s">
        <v>1333</v>
      </c>
      <c r="D750" s="219" t="s">
        <v>171</v>
      </c>
      <c r="E750" s="220" t="s">
        <v>1334</v>
      </c>
      <c r="F750" s="221" t="s">
        <v>1335</v>
      </c>
      <c r="G750" s="222" t="s">
        <v>413</v>
      </c>
      <c r="H750" s="223">
        <v>2</v>
      </c>
      <c r="I750" s="224"/>
      <c r="J750" s="225">
        <f>ROUND(I750*H750,2)</f>
        <v>0</v>
      </c>
      <c r="K750" s="226"/>
      <c r="L750" s="44"/>
      <c r="M750" s="227" t="s">
        <v>1</v>
      </c>
      <c r="N750" s="228" t="s">
        <v>40</v>
      </c>
      <c r="O750" s="91"/>
      <c r="P750" s="229">
        <f>O750*H750</f>
        <v>0</v>
      </c>
      <c r="Q750" s="229">
        <v>0</v>
      </c>
      <c r="R750" s="229">
        <f>Q750*H750</f>
        <v>0</v>
      </c>
      <c r="S750" s="229">
        <v>0</v>
      </c>
      <c r="T750" s="230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31" t="s">
        <v>175</v>
      </c>
      <c r="AT750" s="231" t="s">
        <v>171</v>
      </c>
      <c r="AU750" s="231" t="s">
        <v>181</v>
      </c>
      <c r="AY750" s="17" t="s">
        <v>169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17" t="s">
        <v>83</v>
      </c>
      <c r="BK750" s="232">
        <f>ROUND(I750*H750,2)</f>
        <v>0</v>
      </c>
      <c r="BL750" s="17" t="s">
        <v>175</v>
      </c>
      <c r="BM750" s="231" t="s">
        <v>1336</v>
      </c>
    </row>
    <row r="751" spans="1:65" s="2" customFormat="1" ht="16.5" customHeight="1">
      <c r="A751" s="38"/>
      <c r="B751" s="39"/>
      <c r="C751" s="219" t="s">
        <v>1337</v>
      </c>
      <c r="D751" s="219" t="s">
        <v>171</v>
      </c>
      <c r="E751" s="220" t="s">
        <v>1338</v>
      </c>
      <c r="F751" s="221" t="s">
        <v>1339</v>
      </c>
      <c r="G751" s="222" t="s">
        <v>413</v>
      </c>
      <c r="H751" s="223">
        <v>12</v>
      </c>
      <c r="I751" s="224"/>
      <c r="J751" s="225">
        <f>ROUND(I751*H751,2)</f>
        <v>0</v>
      </c>
      <c r="K751" s="226"/>
      <c r="L751" s="44"/>
      <c r="M751" s="227" t="s">
        <v>1</v>
      </c>
      <c r="N751" s="228" t="s">
        <v>40</v>
      </c>
      <c r="O751" s="91"/>
      <c r="P751" s="229">
        <f>O751*H751</f>
        <v>0</v>
      </c>
      <c r="Q751" s="229">
        <v>0</v>
      </c>
      <c r="R751" s="229">
        <f>Q751*H751</f>
        <v>0</v>
      </c>
      <c r="S751" s="229">
        <v>0</v>
      </c>
      <c r="T751" s="230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31" t="s">
        <v>175</v>
      </c>
      <c r="AT751" s="231" t="s">
        <v>171</v>
      </c>
      <c r="AU751" s="231" t="s">
        <v>181</v>
      </c>
      <c r="AY751" s="17" t="s">
        <v>169</v>
      </c>
      <c r="BE751" s="232">
        <f>IF(N751="základní",J751,0)</f>
        <v>0</v>
      </c>
      <c r="BF751" s="232">
        <f>IF(N751="snížená",J751,0)</f>
        <v>0</v>
      </c>
      <c r="BG751" s="232">
        <f>IF(N751="zákl. přenesená",J751,0)</f>
        <v>0</v>
      </c>
      <c r="BH751" s="232">
        <f>IF(N751="sníž. přenesená",J751,0)</f>
        <v>0</v>
      </c>
      <c r="BI751" s="232">
        <f>IF(N751="nulová",J751,0)</f>
        <v>0</v>
      </c>
      <c r="BJ751" s="17" t="s">
        <v>83</v>
      </c>
      <c r="BK751" s="232">
        <f>ROUND(I751*H751,2)</f>
        <v>0</v>
      </c>
      <c r="BL751" s="17" t="s">
        <v>175</v>
      </c>
      <c r="BM751" s="231" t="s">
        <v>1340</v>
      </c>
    </row>
    <row r="752" spans="1:65" s="2" customFormat="1" ht="16.5" customHeight="1">
      <c r="A752" s="38"/>
      <c r="B752" s="39"/>
      <c r="C752" s="219" t="s">
        <v>1341</v>
      </c>
      <c r="D752" s="219" t="s">
        <v>171</v>
      </c>
      <c r="E752" s="220" t="s">
        <v>1338</v>
      </c>
      <c r="F752" s="221" t="s">
        <v>1339</v>
      </c>
      <c r="G752" s="222" t="s">
        <v>413</v>
      </c>
      <c r="H752" s="223">
        <v>2</v>
      </c>
      <c r="I752" s="224"/>
      <c r="J752" s="225">
        <f>ROUND(I752*H752,2)</f>
        <v>0</v>
      </c>
      <c r="K752" s="226"/>
      <c r="L752" s="44"/>
      <c r="M752" s="227" t="s">
        <v>1</v>
      </c>
      <c r="N752" s="228" t="s">
        <v>40</v>
      </c>
      <c r="O752" s="91"/>
      <c r="P752" s="229">
        <f>O752*H752</f>
        <v>0</v>
      </c>
      <c r="Q752" s="229">
        <v>0</v>
      </c>
      <c r="R752" s="229">
        <f>Q752*H752</f>
        <v>0</v>
      </c>
      <c r="S752" s="229">
        <v>0</v>
      </c>
      <c r="T752" s="230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31" t="s">
        <v>175</v>
      </c>
      <c r="AT752" s="231" t="s">
        <v>171</v>
      </c>
      <c r="AU752" s="231" t="s">
        <v>181</v>
      </c>
      <c r="AY752" s="17" t="s">
        <v>169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17" t="s">
        <v>83</v>
      </c>
      <c r="BK752" s="232">
        <f>ROUND(I752*H752,2)</f>
        <v>0</v>
      </c>
      <c r="BL752" s="17" t="s">
        <v>175</v>
      </c>
      <c r="BM752" s="231" t="s">
        <v>1342</v>
      </c>
    </row>
    <row r="753" spans="1:65" s="2" customFormat="1" ht="24.15" customHeight="1">
      <c r="A753" s="38"/>
      <c r="B753" s="39"/>
      <c r="C753" s="219" t="s">
        <v>1343</v>
      </c>
      <c r="D753" s="219" t="s">
        <v>171</v>
      </c>
      <c r="E753" s="220" t="s">
        <v>1344</v>
      </c>
      <c r="F753" s="221" t="s">
        <v>1345</v>
      </c>
      <c r="G753" s="222" t="s">
        <v>413</v>
      </c>
      <c r="H753" s="223">
        <v>2</v>
      </c>
      <c r="I753" s="224"/>
      <c r="J753" s="225">
        <f>ROUND(I753*H753,2)</f>
        <v>0</v>
      </c>
      <c r="K753" s="226"/>
      <c r="L753" s="44"/>
      <c r="M753" s="227" t="s">
        <v>1</v>
      </c>
      <c r="N753" s="228" t="s">
        <v>40</v>
      </c>
      <c r="O753" s="91"/>
      <c r="P753" s="229">
        <f>O753*H753</f>
        <v>0</v>
      </c>
      <c r="Q753" s="229">
        <v>0</v>
      </c>
      <c r="R753" s="229">
        <f>Q753*H753</f>
        <v>0</v>
      </c>
      <c r="S753" s="229">
        <v>0</v>
      </c>
      <c r="T753" s="230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31" t="s">
        <v>175</v>
      </c>
      <c r="AT753" s="231" t="s">
        <v>171</v>
      </c>
      <c r="AU753" s="231" t="s">
        <v>181</v>
      </c>
      <c r="AY753" s="17" t="s">
        <v>169</v>
      </c>
      <c r="BE753" s="232">
        <f>IF(N753="základní",J753,0)</f>
        <v>0</v>
      </c>
      <c r="BF753" s="232">
        <f>IF(N753="snížená",J753,0)</f>
        <v>0</v>
      </c>
      <c r="BG753" s="232">
        <f>IF(N753="zákl. přenesená",J753,0)</f>
        <v>0</v>
      </c>
      <c r="BH753" s="232">
        <f>IF(N753="sníž. přenesená",J753,0)</f>
        <v>0</v>
      </c>
      <c r="BI753" s="232">
        <f>IF(N753="nulová",J753,0)</f>
        <v>0</v>
      </c>
      <c r="BJ753" s="17" t="s">
        <v>83</v>
      </c>
      <c r="BK753" s="232">
        <f>ROUND(I753*H753,2)</f>
        <v>0</v>
      </c>
      <c r="BL753" s="17" t="s">
        <v>175</v>
      </c>
      <c r="BM753" s="231" t="s">
        <v>1346</v>
      </c>
    </row>
    <row r="754" spans="1:65" s="2" customFormat="1" ht="16.5" customHeight="1">
      <c r="A754" s="38"/>
      <c r="B754" s="39"/>
      <c r="C754" s="219" t="s">
        <v>1347</v>
      </c>
      <c r="D754" s="219" t="s">
        <v>171</v>
      </c>
      <c r="E754" s="220" t="s">
        <v>1348</v>
      </c>
      <c r="F754" s="221" t="s">
        <v>1349</v>
      </c>
      <c r="G754" s="222" t="s">
        <v>413</v>
      </c>
      <c r="H754" s="223">
        <v>38</v>
      </c>
      <c r="I754" s="224"/>
      <c r="J754" s="225">
        <f>ROUND(I754*H754,2)</f>
        <v>0</v>
      </c>
      <c r="K754" s="226"/>
      <c r="L754" s="44"/>
      <c r="M754" s="227" t="s">
        <v>1</v>
      </c>
      <c r="N754" s="228" t="s">
        <v>40</v>
      </c>
      <c r="O754" s="91"/>
      <c r="P754" s="229">
        <f>O754*H754</f>
        <v>0</v>
      </c>
      <c r="Q754" s="229">
        <v>0</v>
      </c>
      <c r="R754" s="229">
        <f>Q754*H754</f>
        <v>0</v>
      </c>
      <c r="S754" s="229">
        <v>0</v>
      </c>
      <c r="T754" s="230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31" t="s">
        <v>175</v>
      </c>
      <c r="AT754" s="231" t="s">
        <v>171</v>
      </c>
      <c r="AU754" s="231" t="s">
        <v>181</v>
      </c>
      <c r="AY754" s="17" t="s">
        <v>169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17" t="s">
        <v>83</v>
      </c>
      <c r="BK754" s="232">
        <f>ROUND(I754*H754,2)</f>
        <v>0</v>
      </c>
      <c r="BL754" s="17" t="s">
        <v>175</v>
      </c>
      <c r="BM754" s="231" t="s">
        <v>1350</v>
      </c>
    </row>
    <row r="755" spans="1:65" s="2" customFormat="1" ht="16.5" customHeight="1">
      <c r="A755" s="38"/>
      <c r="B755" s="39"/>
      <c r="C755" s="219" t="s">
        <v>1351</v>
      </c>
      <c r="D755" s="219" t="s">
        <v>171</v>
      </c>
      <c r="E755" s="220" t="s">
        <v>1348</v>
      </c>
      <c r="F755" s="221" t="s">
        <v>1349</v>
      </c>
      <c r="G755" s="222" t="s">
        <v>413</v>
      </c>
      <c r="H755" s="223">
        <v>10</v>
      </c>
      <c r="I755" s="224"/>
      <c r="J755" s="225">
        <f>ROUND(I755*H755,2)</f>
        <v>0</v>
      </c>
      <c r="K755" s="226"/>
      <c r="L755" s="44"/>
      <c r="M755" s="227" t="s">
        <v>1</v>
      </c>
      <c r="N755" s="228" t="s">
        <v>40</v>
      </c>
      <c r="O755" s="91"/>
      <c r="P755" s="229">
        <f>O755*H755</f>
        <v>0</v>
      </c>
      <c r="Q755" s="229">
        <v>0</v>
      </c>
      <c r="R755" s="229">
        <f>Q755*H755</f>
        <v>0</v>
      </c>
      <c r="S755" s="229">
        <v>0</v>
      </c>
      <c r="T755" s="230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31" t="s">
        <v>175</v>
      </c>
      <c r="AT755" s="231" t="s">
        <v>171</v>
      </c>
      <c r="AU755" s="231" t="s">
        <v>181</v>
      </c>
      <c r="AY755" s="17" t="s">
        <v>169</v>
      </c>
      <c r="BE755" s="232">
        <f>IF(N755="základní",J755,0)</f>
        <v>0</v>
      </c>
      <c r="BF755" s="232">
        <f>IF(N755="snížená",J755,0)</f>
        <v>0</v>
      </c>
      <c r="BG755" s="232">
        <f>IF(N755="zákl. přenesená",J755,0)</f>
        <v>0</v>
      </c>
      <c r="BH755" s="232">
        <f>IF(N755="sníž. přenesená",J755,0)</f>
        <v>0</v>
      </c>
      <c r="BI755" s="232">
        <f>IF(N755="nulová",J755,0)</f>
        <v>0</v>
      </c>
      <c r="BJ755" s="17" t="s">
        <v>83</v>
      </c>
      <c r="BK755" s="232">
        <f>ROUND(I755*H755,2)</f>
        <v>0</v>
      </c>
      <c r="BL755" s="17" t="s">
        <v>175</v>
      </c>
      <c r="BM755" s="231" t="s">
        <v>1352</v>
      </c>
    </row>
    <row r="756" spans="1:65" s="2" customFormat="1" ht="16.5" customHeight="1">
      <c r="A756" s="38"/>
      <c r="B756" s="39"/>
      <c r="C756" s="219" t="s">
        <v>1353</v>
      </c>
      <c r="D756" s="219" t="s">
        <v>171</v>
      </c>
      <c r="E756" s="220" t="s">
        <v>1354</v>
      </c>
      <c r="F756" s="221" t="s">
        <v>1355</v>
      </c>
      <c r="G756" s="222" t="s">
        <v>413</v>
      </c>
      <c r="H756" s="223">
        <v>6</v>
      </c>
      <c r="I756" s="224"/>
      <c r="J756" s="225">
        <f>ROUND(I756*H756,2)</f>
        <v>0</v>
      </c>
      <c r="K756" s="226"/>
      <c r="L756" s="44"/>
      <c r="M756" s="227" t="s">
        <v>1</v>
      </c>
      <c r="N756" s="228" t="s">
        <v>40</v>
      </c>
      <c r="O756" s="91"/>
      <c r="P756" s="229">
        <f>O756*H756</f>
        <v>0</v>
      </c>
      <c r="Q756" s="229">
        <v>0</v>
      </c>
      <c r="R756" s="229">
        <f>Q756*H756</f>
        <v>0</v>
      </c>
      <c r="S756" s="229">
        <v>0</v>
      </c>
      <c r="T756" s="230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31" t="s">
        <v>175</v>
      </c>
      <c r="AT756" s="231" t="s">
        <v>171</v>
      </c>
      <c r="AU756" s="231" t="s">
        <v>181</v>
      </c>
      <c r="AY756" s="17" t="s">
        <v>169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17" t="s">
        <v>83</v>
      </c>
      <c r="BK756" s="232">
        <f>ROUND(I756*H756,2)</f>
        <v>0</v>
      </c>
      <c r="BL756" s="17" t="s">
        <v>175</v>
      </c>
      <c r="BM756" s="231" t="s">
        <v>1356</v>
      </c>
    </row>
    <row r="757" spans="1:65" s="2" customFormat="1" ht="16.5" customHeight="1">
      <c r="A757" s="38"/>
      <c r="B757" s="39"/>
      <c r="C757" s="219" t="s">
        <v>1357</v>
      </c>
      <c r="D757" s="219" t="s">
        <v>171</v>
      </c>
      <c r="E757" s="220" t="s">
        <v>1358</v>
      </c>
      <c r="F757" s="221" t="s">
        <v>1359</v>
      </c>
      <c r="G757" s="222" t="s">
        <v>413</v>
      </c>
      <c r="H757" s="223">
        <v>2</v>
      </c>
      <c r="I757" s="224"/>
      <c r="J757" s="225">
        <f>ROUND(I757*H757,2)</f>
        <v>0</v>
      </c>
      <c r="K757" s="226"/>
      <c r="L757" s="44"/>
      <c r="M757" s="227" t="s">
        <v>1</v>
      </c>
      <c r="N757" s="228" t="s">
        <v>40</v>
      </c>
      <c r="O757" s="91"/>
      <c r="P757" s="229">
        <f>O757*H757</f>
        <v>0</v>
      </c>
      <c r="Q757" s="229">
        <v>0</v>
      </c>
      <c r="R757" s="229">
        <f>Q757*H757</f>
        <v>0</v>
      </c>
      <c r="S757" s="229">
        <v>0</v>
      </c>
      <c r="T757" s="230">
        <f>S757*H757</f>
        <v>0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31" t="s">
        <v>175</v>
      </c>
      <c r="AT757" s="231" t="s">
        <v>171</v>
      </c>
      <c r="AU757" s="231" t="s">
        <v>181</v>
      </c>
      <c r="AY757" s="17" t="s">
        <v>169</v>
      </c>
      <c r="BE757" s="232">
        <f>IF(N757="základní",J757,0)</f>
        <v>0</v>
      </c>
      <c r="BF757" s="232">
        <f>IF(N757="snížená",J757,0)</f>
        <v>0</v>
      </c>
      <c r="BG757" s="232">
        <f>IF(N757="zákl. přenesená",J757,0)</f>
        <v>0</v>
      </c>
      <c r="BH757" s="232">
        <f>IF(N757="sníž. přenesená",J757,0)</f>
        <v>0</v>
      </c>
      <c r="BI757" s="232">
        <f>IF(N757="nulová",J757,0)</f>
        <v>0</v>
      </c>
      <c r="BJ757" s="17" t="s">
        <v>83</v>
      </c>
      <c r="BK757" s="232">
        <f>ROUND(I757*H757,2)</f>
        <v>0</v>
      </c>
      <c r="BL757" s="17" t="s">
        <v>175</v>
      </c>
      <c r="BM757" s="231" t="s">
        <v>1360</v>
      </c>
    </row>
    <row r="758" spans="1:65" s="2" customFormat="1" ht="24.15" customHeight="1">
      <c r="A758" s="38"/>
      <c r="B758" s="39"/>
      <c r="C758" s="219" t="s">
        <v>1361</v>
      </c>
      <c r="D758" s="219" t="s">
        <v>171</v>
      </c>
      <c r="E758" s="220" t="s">
        <v>1362</v>
      </c>
      <c r="F758" s="221" t="s">
        <v>1363</v>
      </c>
      <c r="G758" s="222" t="s">
        <v>413</v>
      </c>
      <c r="H758" s="223">
        <v>108</v>
      </c>
      <c r="I758" s="224"/>
      <c r="J758" s="225">
        <f>ROUND(I758*H758,2)</f>
        <v>0</v>
      </c>
      <c r="K758" s="226"/>
      <c r="L758" s="44"/>
      <c r="M758" s="227" t="s">
        <v>1</v>
      </c>
      <c r="N758" s="228" t="s">
        <v>40</v>
      </c>
      <c r="O758" s="91"/>
      <c r="P758" s="229">
        <f>O758*H758</f>
        <v>0</v>
      </c>
      <c r="Q758" s="229">
        <v>0</v>
      </c>
      <c r="R758" s="229">
        <f>Q758*H758</f>
        <v>0</v>
      </c>
      <c r="S758" s="229">
        <v>0</v>
      </c>
      <c r="T758" s="230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31" t="s">
        <v>175</v>
      </c>
      <c r="AT758" s="231" t="s">
        <v>171</v>
      </c>
      <c r="AU758" s="231" t="s">
        <v>181</v>
      </c>
      <c r="AY758" s="17" t="s">
        <v>169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17" t="s">
        <v>83</v>
      </c>
      <c r="BK758" s="232">
        <f>ROUND(I758*H758,2)</f>
        <v>0</v>
      </c>
      <c r="BL758" s="17" t="s">
        <v>175</v>
      </c>
      <c r="BM758" s="231" t="s">
        <v>1364</v>
      </c>
    </row>
    <row r="759" spans="1:65" s="2" customFormat="1" ht="24.15" customHeight="1">
      <c r="A759" s="38"/>
      <c r="B759" s="39"/>
      <c r="C759" s="219" t="s">
        <v>1365</v>
      </c>
      <c r="D759" s="219" t="s">
        <v>171</v>
      </c>
      <c r="E759" s="220" t="s">
        <v>1362</v>
      </c>
      <c r="F759" s="221" t="s">
        <v>1363</v>
      </c>
      <c r="G759" s="222" t="s">
        <v>413</v>
      </c>
      <c r="H759" s="223">
        <v>5</v>
      </c>
      <c r="I759" s="224"/>
      <c r="J759" s="225">
        <f>ROUND(I759*H759,2)</f>
        <v>0</v>
      </c>
      <c r="K759" s="226"/>
      <c r="L759" s="44"/>
      <c r="M759" s="227" t="s">
        <v>1</v>
      </c>
      <c r="N759" s="228" t="s">
        <v>40</v>
      </c>
      <c r="O759" s="91"/>
      <c r="P759" s="229">
        <f>O759*H759</f>
        <v>0</v>
      </c>
      <c r="Q759" s="229">
        <v>0</v>
      </c>
      <c r="R759" s="229">
        <f>Q759*H759</f>
        <v>0</v>
      </c>
      <c r="S759" s="229">
        <v>0</v>
      </c>
      <c r="T759" s="230">
        <f>S759*H759</f>
        <v>0</v>
      </c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R759" s="231" t="s">
        <v>175</v>
      </c>
      <c r="AT759" s="231" t="s">
        <v>171</v>
      </c>
      <c r="AU759" s="231" t="s">
        <v>181</v>
      </c>
      <c r="AY759" s="17" t="s">
        <v>169</v>
      </c>
      <c r="BE759" s="232">
        <f>IF(N759="základní",J759,0)</f>
        <v>0</v>
      </c>
      <c r="BF759" s="232">
        <f>IF(N759="snížená",J759,0)</f>
        <v>0</v>
      </c>
      <c r="BG759" s="232">
        <f>IF(N759="zákl. přenesená",J759,0)</f>
        <v>0</v>
      </c>
      <c r="BH759" s="232">
        <f>IF(N759="sníž. přenesená",J759,0)</f>
        <v>0</v>
      </c>
      <c r="BI759" s="232">
        <f>IF(N759="nulová",J759,0)</f>
        <v>0</v>
      </c>
      <c r="BJ759" s="17" t="s">
        <v>83</v>
      </c>
      <c r="BK759" s="232">
        <f>ROUND(I759*H759,2)</f>
        <v>0</v>
      </c>
      <c r="BL759" s="17" t="s">
        <v>175</v>
      </c>
      <c r="BM759" s="231" t="s">
        <v>1366</v>
      </c>
    </row>
    <row r="760" spans="1:65" s="2" customFormat="1" ht="24.15" customHeight="1">
      <c r="A760" s="38"/>
      <c r="B760" s="39"/>
      <c r="C760" s="219" t="s">
        <v>1367</v>
      </c>
      <c r="D760" s="219" t="s">
        <v>171</v>
      </c>
      <c r="E760" s="220" t="s">
        <v>1362</v>
      </c>
      <c r="F760" s="221" t="s">
        <v>1363</v>
      </c>
      <c r="G760" s="222" t="s">
        <v>413</v>
      </c>
      <c r="H760" s="223">
        <v>2</v>
      </c>
      <c r="I760" s="224"/>
      <c r="J760" s="225">
        <f>ROUND(I760*H760,2)</f>
        <v>0</v>
      </c>
      <c r="K760" s="226"/>
      <c r="L760" s="44"/>
      <c r="M760" s="227" t="s">
        <v>1</v>
      </c>
      <c r="N760" s="228" t="s">
        <v>40</v>
      </c>
      <c r="O760" s="91"/>
      <c r="P760" s="229">
        <f>O760*H760</f>
        <v>0</v>
      </c>
      <c r="Q760" s="229">
        <v>0</v>
      </c>
      <c r="R760" s="229">
        <f>Q760*H760</f>
        <v>0</v>
      </c>
      <c r="S760" s="229">
        <v>0</v>
      </c>
      <c r="T760" s="230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31" t="s">
        <v>175</v>
      </c>
      <c r="AT760" s="231" t="s">
        <v>171</v>
      </c>
      <c r="AU760" s="231" t="s">
        <v>181</v>
      </c>
      <c r="AY760" s="17" t="s">
        <v>169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17" t="s">
        <v>83</v>
      </c>
      <c r="BK760" s="232">
        <f>ROUND(I760*H760,2)</f>
        <v>0</v>
      </c>
      <c r="BL760" s="17" t="s">
        <v>175</v>
      </c>
      <c r="BM760" s="231" t="s">
        <v>1368</v>
      </c>
    </row>
    <row r="761" spans="1:65" s="2" customFormat="1" ht="16.5" customHeight="1">
      <c r="A761" s="38"/>
      <c r="B761" s="39"/>
      <c r="C761" s="219" t="s">
        <v>1369</v>
      </c>
      <c r="D761" s="219" t="s">
        <v>171</v>
      </c>
      <c r="E761" s="220" t="s">
        <v>1370</v>
      </c>
      <c r="F761" s="221" t="s">
        <v>1371</v>
      </c>
      <c r="G761" s="222" t="s">
        <v>413</v>
      </c>
      <c r="H761" s="223">
        <v>4</v>
      </c>
      <c r="I761" s="224"/>
      <c r="J761" s="225">
        <f>ROUND(I761*H761,2)</f>
        <v>0</v>
      </c>
      <c r="K761" s="226"/>
      <c r="L761" s="44"/>
      <c r="M761" s="227" t="s">
        <v>1</v>
      </c>
      <c r="N761" s="228" t="s">
        <v>40</v>
      </c>
      <c r="O761" s="91"/>
      <c r="P761" s="229">
        <f>O761*H761</f>
        <v>0</v>
      </c>
      <c r="Q761" s="229">
        <v>0</v>
      </c>
      <c r="R761" s="229">
        <f>Q761*H761</f>
        <v>0</v>
      </c>
      <c r="S761" s="229">
        <v>0</v>
      </c>
      <c r="T761" s="230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31" t="s">
        <v>175</v>
      </c>
      <c r="AT761" s="231" t="s">
        <v>171</v>
      </c>
      <c r="AU761" s="231" t="s">
        <v>181</v>
      </c>
      <c r="AY761" s="17" t="s">
        <v>169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17" t="s">
        <v>83</v>
      </c>
      <c r="BK761" s="232">
        <f>ROUND(I761*H761,2)</f>
        <v>0</v>
      </c>
      <c r="BL761" s="17" t="s">
        <v>175</v>
      </c>
      <c r="BM761" s="231" t="s">
        <v>1372</v>
      </c>
    </row>
    <row r="762" spans="1:65" s="2" customFormat="1" ht="24.15" customHeight="1">
      <c r="A762" s="38"/>
      <c r="B762" s="39"/>
      <c r="C762" s="219" t="s">
        <v>1373</v>
      </c>
      <c r="D762" s="219" t="s">
        <v>171</v>
      </c>
      <c r="E762" s="220" t="s">
        <v>1374</v>
      </c>
      <c r="F762" s="221" t="s">
        <v>1375</v>
      </c>
      <c r="G762" s="222" t="s">
        <v>413</v>
      </c>
      <c r="H762" s="223">
        <v>4</v>
      </c>
      <c r="I762" s="224"/>
      <c r="J762" s="225">
        <f>ROUND(I762*H762,2)</f>
        <v>0</v>
      </c>
      <c r="K762" s="226"/>
      <c r="L762" s="44"/>
      <c r="M762" s="227" t="s">
        <v>1</v>
      </c>
      <c r="N762" s="228" t="s">
        <v>40</v>
      </c>
      <c r="O762" s="91"/>
      <c r="P762" s="229">
        <f>O762*H762</f>
        <v>0</v>
      </c>
      <c r="Q762" s="229">
        <v>0</v>
      </c>
      <c r="R762" s="229">
        <f>Q762*H762</f>
        <v>0</v>
      </c>
      <c r="S762" s="229">
        <v>0</v>
      </c>
      <c r="T762" s="230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31" t="s">
        <v>175</v>
      </c>
      <c r="AT762" s="231" t="s">
        <v>171</v>
      </c>
      <c r="AU762" s="231" t="s">
        <v>181</v>
      </c>
      <c r="AY762" s="17" t="s">
        <v>169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17" t="s">
        <v>83</v>
      </c>
      <c r="BK762" s="232">
        <f>ROUND(I762*H762,2)</f>
        <v>0</v>
      </c>
      <c r="BL762" s="17" t="s">
        <v>175</v>
      </c>
      <c r="BM762" s="231" t="s">
        <v>1376</v>
      </c>
    </row>
    <row r="763" spans="1:65" s="2" customFormat="1" ht="24.15" customHeight="1">
      <c r="A763" s="38"/>
      <c r="B763" s="39"/>
      <c r="C763" s="219" t="s">
        <v>1377</v>
      </c>
      <c r="D763" s="219" t="s">
        <v>171</v>
      </c>
      <c r="E763" s="220" t="s">
        <v>1378</v>
      </c>
      <c r="F763" s="221" t="s">
        <v>1379</v>
      </c>
      <c r="G763" s="222" t="s">
        <v>413</v>
      </c>
      <c r="H763" s="223">
        <v>2</v>
      </c>
      <c r="I763" s="224"/>
      <c r="J763" s="225">
        <f>ROUND(I763*H763,2)</f>
        <v>0</v>
      </c>
      <c r="K763" s="226"/>
      <c r="L763" s="44"/>
      <c r="M763" s="227" t="s">
        <v>1</v>
      </c>
      <c r="N763" s="228" t="s">
        <v>40</v>
      </c>
      <c r="O763" s="91"/>
      <c r="P763" s="229">
        <f>O763*H763</f>
        <v>0</v>
      </c>
      <c r="Q763" s="229">
        <v>0</v>
      </c>
      <c r="R763" s="229">
        <f>Q763*H763</f>
        <v>0</v>
      </c>
      <c r="S763" s="229">
        <v>0</v>
      </c>
      <c r="T763" s="230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31" t="s">
        <v>175</v>
      </c>
      <c r="AT763" s="231" t="s">
        <v>171</v>
      </c>
      <c r="AU763" s="231" t="s">
        <v>181</v>
      </c>
      <c r="AY763" s="17" t="s">
        <v>169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17" t="s">
        <v>83</v>
      </c>
      <c r="BK763" s="232">
        <f>ROUND(I763*H763,2)</f>
        <v>0</v>
      </c>
      <c r="BL763" s="17" t="s">
        <v>175</v>
      </c>
      <c r="BM763" s="231" t="s">
        <v>1380</v>
      </c>
    </row>
    <row r="764" spans="1:65" s="2" customFormat="1" ht="16.5" customHeight="1">
      <c r="A764" s="38"/>
      <c r="B764" s="39"/>
      <c r="C764" s="219" t="s">
        <v>1381</v>
      </c>
      <c r="D764" s="219" t="s">
        <v>171</v>
      </c>
      <c r="E764" s="220" t="s">
        <v>1382</v>
      </c>
      <c r="F764" s="221" t="s">
        <v>1383</v>
      </c>
      <c r="G764" s="222" t="s">
        <v>413</v>
      </c>
      <c r="H764" s="223">
        <v>4</v>
      </c>
      <c r="I764" s="224"/>
      <c r="J764" s="225">
        <f>ROUND(I764*H764,2)</f>
        <v>0</v>
      </c>
      <c r="K764" s="226"/>
      <c r="L764" s="44"/>
      <c r="M764" s="227" t="s">
        <v>1</v>
      </c>
      <c r="N764" s="228" t="s">
        <v>40</v>
      </c>
      <c r="O764" s="91"/>
      <c r="P764" s="229">
        <f>O764*H764</f>
        <v>0</v>
      </c>
      <c r="Q764" s="229">
        <v>0</v>
      </c>
      <c r="R764" s="229">
        <f>Q764*H764</f>
        <v>0</v>
      </c>
      <c r="S764" s="229">
        <v>0</v>
      </c>
      <c r="T764" s="230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31" t="s">
        <v>175</v>
      </c>
      <c r="AT764" s="231" t="s">
        <v>171</v>
      </c>
      <c r="AU764" s="231" t="s">
        <v>181</v>
      </c>
      <c r="AY764" s="17" t="s">
        <v>169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17" t="s">
        <v>83</v>
      </c>
      <c r="BK764" s="232">
        <f>ROUND(I764*H764,2)</f>
        <v>0</v>
      </c>
      <c r="BL764" s="17" t="s">
        <v>175</v>
      </c>
      <c r="BM764" s="231" t="s">
        <v>1384</v>
      </c>
    </row>
    <row r="765" spans="1:65" s="2" customFormat="1" ht="16.5" customHeight="1">
      <c r="A765" s="38"/>
      <c r="B765" s="39"/>
      <c r="C765" s="219" t="s">
        <v>1385</v>
      </c>
      <c r="D765" s="219" t="s">
        <v>171</v>
      </c>
      <c r="E765" s="220" t="s">
        <v>1386</v>
      </c>
      <c r="F765" s="221" t="s">
        <v>1387</v>
      </c>
      <c r="G765" s="222" t="s">
        <v>413</v>
      </c>
      <c r="H765" s="223">
        <v>2</v>
      </c>
      <c r="I765" s="224"/>
      <c r="J765" s="225">
        <f>ROUND(I765*H765,2)</f>
        <v>0</v>
      </c>
      <c r="K765" s="226"/>
      <c r="L765" s="44"/>
      <c r="M765" s="227" t="s">
        <v>1</v>
      </c>
      <c r="N765" s="228" t="s">
        <v>40</v>
      </c>
      <c r="O765" s="91"/>
      <c r="P765" s="229">
        <f>O765*H765</f>
        <v>0</v>
      </c>
      <c r="Q765" s="229">
        <v>0</v>
      </c>
      <c r="R765" s="229">
        <f>Q765*H765</f>
        <v>0</v>
      </c>
      <c r="S765" s="229">
        <v>0</v>
      </c>
      <c r="T765" s="230">
        <f>S765*H765</f>
        <v>0</v>
      </c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R765" s="231" t="s">
        <v>175</v>
      </c>
      <c r="AT765" s="231" t="s">
        <v>171</v>
      </c>
      <c r="AU765" s="231" t="s">
        <v>181</v>
      </c>
      <c r="AY765" s="17" t="s">
        <v>169</v>
      </c>
      <c r="BE765" s="232">
        <f>IF(N765="základní",J765,0)</f>
        <v>0</v>
      </c>
      <c r="BF765" s="232">
        <f>IF(N765="snížená",J765,0)</f>
        <v>0</v>
      </c>
      <c r="BG765" s="232">
        <f>IF(N765="zákl. přenesená",J765,0)</f>
        <v>0</v>
      </c>
      <c r="BH765" s="232">
        <f>IF(N765="sníž. přenesená",J765,0)</f>
        <v>0</v>
      </c>
      <c r="BI765" s="232">
        <f>IF(N765="nulová",J765,0)</f>
        <v>0</v>
      </c>
      <c r="BJ765" s="17" t="s">
        <v>83</v>
      </c>
      <c r="BK765" s="232">
        <f>ROUND(I765*H765,2)</f>
        <v>0</v>
      </c>
      <c r="BL765" s="17" t="s">
        <v>175</v>
      </c>
      <c r="BM765" s="231" t="s">
        <v>1388</v>
      </c>
    </row>
    <row r="766" spans="1:65" s="2" customFormat="1" ht="16.5" customHeight="1">
      <c r="A766" s="38"/>
      <c r="B766" s="39"/>
      <c r="C766" s="219" t="s">
        <v>1389</v>
      </c>
      <c r="D766" s="219" t="s">
        <v>171</v>
      </c>
      <c r="E766" s="220" t="s">
        <v>1390</v>
      </c>
      <c r="F766" s="221" t="s">
        <v>1391</v>
      </c>
      <c r="G766" s="222" t="s">
        <v>413</v>
      </c>
      <c r="H766" s="223">
        <v>3</v>
      </c>
      <c r="I766" s="224"/>
      <c r="J766" s="225">
        <f>ROUND(I766*H766,2)</f>
        <v>0</v>
      </c>
      <c r="K766" s="226"/>
      <c r="L766" s="44"/>
      <c r="M766" s="227" t="s">
        <v>1</v>
      </c>
      <c r="N766" s="228" t="s">
        <v>40</v>
      </c>
      <c r="O766" s="91"/>
      <c r="P766" s="229">
        <f>O766*H766</f>
        <v>0</v>
      </c>
      <c r="Q766" s="229">
        <v>0</v>
      </c>
      <c r="R766" s="229">
        <f>Q766*H766</f>
        <v>0</v>
      </c>
      <c r="S766" s="229">
        <v>0</v>
      </c>
      <c r="T766" s="230">
        <f>S766*H766</f>
        <v>0</v>
      </c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R766" s="231" t="s">
        <v>175</v>
      </c>
      <c r="AT766" s="231" t="s">
        <v>171</v>
      </c>
      <c r="AU766" s="231" t="s">
        <v>181</v>
      </c>
      <c r="AY766" s="17" t="s">
        <v>169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17" t="s">
        <v>83</v>
      </c>
      <c r="BK766" s="232">
        <f>ROUND(I766*H766,2)</f>
        <v>0</v>
      </c>
      <c r="BL766" s="17" t="s">
        <v>175</v>
      </c>
      <c r="BM766" s="231" t="s">
        <v>1392</v>
      </c>
    </row>
    <row r="767" spans="1:65" s="2" customFormat="1" ht="16.5" customHeight="1">
      <c r="A767" s="38"/>
      <c r="B767" s="39"/>
      <c r="C767" s="219" t="s">
        <v>1393</v>
      </c>
      <c r="D767" s="219" t="s">
        <v>171</v>
      </c>
      <c r="E767" s="220" t="s">
        <v>1394</v>
      </c>
      <c r="F767" s="221" t="s">
        <v>1395</v>
      </c>
      <c r="G767" s="222" t="s">
        <v>413</v>
      </c>
      <c r="H767" s="223">
        <v>4</v>
      </c>
      <c r="I767" s="224"/>
      <c r="J767" s="225">
        <f>ROUND(I767*H767,2)</f>
        <v>0</v>
      </c>
      <c r="K767" s="226"/>
      <c r="L767" s="44"/>
      <c r="M767" s="227" t="s">
        <v>1</v>
      </c>
      <c r="N767" s="228" t="s">
        <v>40</v>
      </c>
      <c r="O767" s="91"/>
      <c r="P767" s="229">
        <f>O767*H767</f>
        <v>0</v>
      </c>
      <c r="Q767" s="229">
        <v>0</v>
      </c>
      <c r="R767" s="229">
        <f>Q767*H767</f>
        <v>0</v>
      </c>
      <c r="S767" s="229">
        <v>0</v>
      </c>
      <c r="T767" s="230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31" t="s">
        <v>175</v>
      </c>
      <c r="AT767" s="231" t="s">
        <v>171</v>
      </c>
      <c r="AU767" s="231" t="s">
        <v>181</v>
      </c>
      <c r="AY767" s="17" t="s">
        <v>169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17" t="s">
        <v>83</v>
      </c>
      <c r="BK767" s="232">
        <f>ROUND(I767*H767,2)</f>
        <v>0</v>
      </c>
      <c r="BL767" s="17" t="s">
        <v>175</v>
      </c>
      <c r="BM767" s="231" t="s">
        <v>1396</v>
      </c>
    </row>
    <row r="768" spans="1:65" s="2" customFormat="1" ht="21.75" customHeight="1">
      <c r="A768" s="38"/>
      <c r="B768" s="39"/>
      <c r="C768" s="219" t="s">
        <v>1397</v>
      </c>
      <c r="D768" s="219" t="s">
        <v>171</v>
      </c>
      <c r="E768" s="220" t="s">
        <v>1398</v>
      </c>
      <c r="F768" s="221" t="s">
        <v>1399</v>
      </c>
      <c r="G768" s="222" t="s">
        <v>413</v>
      </c>
      <c r="H768" s="223">
        <v>3</v>
      </c>
      <c r="I768" s="224"/>
      <c r="J768" s="225">
        <f>ROUND(I768*H768,2)</f>
        <v>0</v>
      </c>
      <c r="K768" s="226"/>
      <c r="L768" s="44"/>
      <c r="M768" s="227" t="s">
        <v>1</v>
      </c>
      <c r="N768" s="228" t="s">
        <v>40</v>
      </c>
      <c r="O768" s="91"/>
      <c r="P768" s="229">
        <f>O768*H768</f>
        <v>0</v>
      </c>
      <c r="Q768" s="229">
        <v>0</v>
      </c>
      <c r="R768" s="229">
        <f>Q768*H768</f>
        <v>0</v>
      </c>
      <c r="S768" s="229">
        <v>0</v>
      </c>
      <c r="T768" s="230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31" t="s">
        <v>175</v>
      </c>
      <c r="AT768" s="231" t="s">
        <v>171</v>
      </c>
      <c r="AU768" s="231" t="s">
        <v>181</v>
      </c>
      <c r="AY768" s="17" t="s">
        <v>169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17" t="s">
        <v>83</v>
      </c>
      <c r="BK768" s="232">
        <f>ROUND(I768*H768,2)</f>
        <v>0</v>
      </c>
      <c r="BL768" s="17" t="s">
        <v>175</v>
      </c>
      <c r="BM768" s="231" t="s">
        <v>1400</v>
      </c>
    </row>
    <row r="769" spans="1:65" s="2" customFormat="1" ht="16.5" customHeight="1">
      <c r="A769" s="38"/>
      <c r="B769" s="39"/>
      <c r="C769" s="219" t="s">
        <v>1401</v>
      </c>
      <c r="D769" s="219" t="s">
        <v>171</v>
      </c>
      <c r="E769" s="220" t="s">
        <v>1402</v>
      </c>
      <c r="F769" s="221" t="s">
        <v>1403</v>
      </c>
      <c r="G769" s="222" t="s">
        <v>413</v>
      </c>
      <c r="H769" s="223">
        <v>1</v>
      </c>
      <c r="I769" s="224"/>
      <c r="J769" s="225">
        <f>ROUND(I769*H769,2)</f>
        <v>0</v>
      </c>
      <c r="K769" s="226"/>
      <c r="L769" s="44"/>
      <c r="M769" s="227" t="s">
        <v>1</v>
      </c>
      <c r="N769" s="228" t="s">
        <v>40</v>
      </c>
      <c r="O769" s="91"/>
      <c r="P769" s="229">
        <f>O769*H769</f>
        <v>0</v>
      </c>
      <c r="Q769" s="229">
        <v>0</v>
      </c>
      <c r="R769" s="229">
        <f>Q769*H769</f>
        <v>0</v>
      </c>
      <c r="S769" s="229">
        <v>0</v>
      </c>
      <c r="T769" s="230">
        <f>S769*H769</f>
        <v>0</v>
      </c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R769" s="231" t="s">
        <v>175</v>
      </c>
      <c r="AT769" s="231" t="s">
        <v>171</v>
      </c>
      <c r="AU769" s="231" t="s">
        <v>181</v>
      </c>
      <c r="AY769" s="17" t="s">
        <v>169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17" t="s">
        <v>83</v>
      </c>
      <c r="BK769" s="232">
        <f>ROUND(I769*H769,2)</f>
        <v>0</v>
      </c>
      <c r="BL769" s="17" t="s">
        <v>175</v>
      </c>
      <c r="BM769" s="231" t="s">
        <v>1404</v>
      </c>
    </row>
    <row r="770" spans="1:65" s="2" customFormat="1" ht="16.5" customHeight="1">
      <c r="A770" s="38"/>
      <c r="B770" s="39"/>
      <c r="C770" s="219" t="s">
        <v>1405</v>
      </c>
      <c r="D770" s="219" t="s">
        <v>171</v>
      </c>
      <c r="E770" s="220" t="s">
        <v>1406</v>
      </c>
      <c r="F770" s="221" t="s">
        <v>1407</v>
      </c>
      <c r="G770" s="222" t="s">
        <v>413</v>
      </c>
      <c r="H770" s="223">
        <v>29</v>
      </c>
      <c r="I770" s="224"/>
      <c r="J770" s="225">
        <f>ROUND(I770*H770,2)</f>
        <v>0</v>
      </c>
      <c r="K770" s="226"/>
      <c r="L770" s="44"/>
      <c r="M770" s="227" t="s">
        <v>1</v>
      </c>
      <c r="N770" s="228" t="s">
        <v>40</v>
      </c>
      <c r="O770" s="91"/>
      <c r="P770" s="229">
        <f>O770*H770</f>
        <v>0</v>
      </c>
      <c r="Q770" s="229">
        <v>0</v>
      </c>
      <c r="R770" s="229">
        <f>Q770*H770</f>
        <v>0</v>
      </c>
      <c r="S770" s="229">
        <v>0</v>
      </c>
      <c r="T770" s="230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31" t="s">
        <v>175</v>
      </c>
      <c r="AT770" s="231" t="s">
        <v>171</v>
      </c>
      <c r="AU770" s="231" t="s">
        <v>181</v>
      </c>
      <c r="AY770" s="17" t="s">
        <v>169</v>
      </c>
      <c r="BE770" s="232">
        <f>IF(N770="základní",J770,0)</f>
        <v>0</v>
      </c>
      <c r="BF770" s="232">
        <f>IF(N770="snížená",J770,0)</f>
        <v>0</v>
      </c>
      <c r="BG770" s="232">
        <f>IF(N770="zákl. přenesená",J770,0)</f>
        <v>0</v>
      </c>
      <c r="BH770" s="232">
        <f>IF(N770="sníž. přenesená",J770,0)</f>
        <v>0</v>
      </c>
      <c r="BI770" s="232">
        <f>IF(N770="nulová",J770,0)</f>
        <v>0</v>
      </c>
      <c r="BJ770" s="17" t="s">
        <v>83</v>
      </c>
      <c r="BK770" s="232">
        <f>ROUND(I770*H770,2)</f>
        <v>0</v>
      </c>
      <c r="BL770" s="17" t="s">
        <v>175</v>
      </c>
      <c r="BM770" s="231" t="s">
        <v>1408</v>
      </c>
    </row>
    <row r="771" spans="1:65" s="2" customFormat="1" ht="16.5" customHeight="1">
      <c r="A771" s="38"/>
      <c r="B771" s="39"/>
      <c r="C771" s="219" t="s">
        <v>1409</v>
      </c>
      <c r="D771" s="219" t="s">
        <v>171</v>
      </c>
      <c r="E771" s="220" t="s">
        <v>1406</v>
      </c>
      <c r="F771" s="221" t="s">
        <v>1407</v>
      </c>
      <c r="G771" s="222" t="s">
        <v>413</v>
      </c>
      <c r="H771" s="223">
        <v>5</v>
      </c>
      <c r="I771" s="224"/>
      <c r="J771" s="225">
        <f>ROUND(I771*H771,2)</f>
        <v>0</v>
      </c>
      <c r="K771" s="226"/>
      <c r="L771" s="44"/>
      <c r="M771" s="227" t="s">
        <v>1</v>
      </c>
      <c r="N771" s="228" t="s">
        <v>40</v>
      </c>
      <c r="O771" s="91"/>
      <c r="P771" s="229">
        <f>O771*H771</f>
        <v>0</v>
      </c>
      <c r="Q771" s="229">
        <v>0</v>
      </c>
      <c r="R771" s="229">
        <f>Q771*H771</f>
        <v>0</v>
      </c>
      <c r="S771" s="229">
        <v>0</v>
      </c>
      <c r="T771" s="230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31" t="s">
        <v>175</v>
      </c>
      <c r="AT771" s="231" t="s">
        <v>171</v>
      </c>
      <c r="AU771" s="231" t="s">
        <v>181</v>
      </c>
      <c r="AY771" s="17" t="s">
        <v>169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17" t="s">
        <v>83</v>
      </c>
      <c r="BK771" s="232">
        <f>ROUND(I771*H771,2)</f>
        <v>0</v>
      </c>
      <c r="BL771" s="17" t="s">
        <v>175</v>
      </c>
      <c r="BM771" s="231" t="s">
        <v>1410</v>
      </c>
    </row>
    <row r="772" spans="1:65" s="2" customFormat="1" ht="16.5" customHeight="1">
      <c r="A772" s="38"/>
      <c r="B772" s="39"/>
      <c r="C772" s="219" t="s">
        <v>1411</v>
      </c>
      <c r="D772" s="219" t="s">
        <v>171</v>
      </c>
      <c r="E772" s="220" t="s">
        <v>1406</v>
      </c>
      <c r="F772" s="221" t="s">
        <v>1407</v>
      </c>
      <c r="G772" s="222" t="s">
        <v>413</v>
      </c>
      <c r="H772" s="223">
        <v>3</v>
      </c>
      <c r="I772" s="224"/>
      <c r="J772" s="225">
        <f>ROUND(I772*H772,2)</f>
        <v>0</v>
      </c>
      <c r="K772" s="226"/>
      <c r="L772" s="44"/>
      <c r="M772" s="227" t="s">
        <v>1</v>
      </c>
      <c r="N772" s="228" t="s">
        <v>40</v>
      </c>
      <c r="O772" s="91"/>
      <c r="P772" s="229">
        <f>O772*H772</f>
        <v>0</v>
      </c>
      <c r="Q772" s="229">
        <v>0</v>
      </c>
      <c r="R772" s="229">
        <f>Q772*H772</f>
        <v>0</v>
      </c>
      <c r="S772" s="229">
        <v>0</v>
      </c>
      <c r="T772" s="230">
        <f>S772*H772</f>
        <v>0</v>
      </c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R772" s="231" t="s">
        <v>175</v>
      </c>
      <c r="AT772" s="231" t="s">
        <v>171</v>
      </c>
      <c r="AU772" s="231" t="s">
        <v>181</v>
      </c>
      <c r="AY772" s="17" t="s">
        <v>169</v>
      </c>
      <c r="BE772" s="232">
        <f>IF(N772="základní",J772,0)</f>
        <v>0</v>
      </c>
      <c r="BF772" s="232">
        <f>IF(N772="snížená",J772,0)</f>
        <v>0</v>
      </c>
      <c r="BG772" s="232">
        <f>IF(N772="zákl. přenesená",J772,0)</f>
        <v>0</v>
      </c>
      <c r="BH772" s="232">
        <f>IF(N772="sníž. přenesená",J772,0)</f>
        <v>0</v>
      </c>
      <c r="BI772" s="232">
        <f>IF(N772="nulová",J772,0)</f>
        <v>0</v>
      </c>
      <c r="BJ772" s="17" t="s">
        <v>83</v>
      </c>
      <c r="BK772" s="232">
        <f>ROUND(I772*H772,2)</f>
        <v>0</v>
      </c>
      <c r="BL772" s="17" t="s">
        <v>175</v>
      </c>
      <c r="BM772" s="231" t="s">
        <v>1412</v>
      </c>
    </row>
    <row r="773" spans="1:65" s="2" customFormat="1" ht="16.5" customHeight="1">
      <c r="A773" s="38"/>
      <c r="B773" s="39"/>
      <c r="C773" s="219" t="s">
        <v>1413</v>
      </c>
      <c r="D773" s="219" t="s">
        <v>171</v>
      </c>
      <c r="E773" s="220" t="s">
        <v>1406</v>
      </c>
      <c r="F773" s="221" t="s">
        <v>1407</v>
      </c>
      <c r="G773" s="222" t="s">
        <v>413</v>
      </c>
      <c r="H773" s="223">
        <v>5</v>
      </c>
      <c r="I773" s="224"/>
      <c r="J773" s="225">
        <f>ROUND(I773*H773,2)</f>
        <v>0</v>
      </c>
      <c r="K773" s="226"/>
      <c r="L773" s="44"/>
      <c r="M773" s="227" t="s">
        <v>1</v>
      </c>
      <c r="N773" s="228" t="s">
        <v>40</v>
      </c>
      <c r="O773" s="91"/>
      <c r="P773" s="229">
        <f>O773*H773</f>
        <v>0</v>
      </c>
      <c r="Q773" s="229">
        <v>0</v>
      </c>
      <c r="R773" s="229">
        <f>Q773*H773</f>
        <v>0</v>
      </c>
      <c r="S773" s="229">
        <v>0</v>
      </c>
      <c r="T773" s="230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31" t="s">
        <v>175</v>
      </c>
      <c r="AT773" s="231" t="s">
        <v>171</v>
      </c>
      <c r="AU773" s="231" t="s">
        <v>181</v>
      </c>
      <c r="AY773" s="17" t="s">
        <v>169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17" t="s">
        <v>83</v>
      </c>
      <c r="BK773" s="232">
        <f>ROUND(I773*H773,2)</f>
        <v>0</v>
      </c>
      <c r="BL773" s="17" t="s">
        <v>175</v>
      </c>
      <c r="BM773" s="231" t="s">
        <v>1414</v>
      </c>
    </row>
    <row r="774" spans="1:65" s="2" customFormat="1" ht="16.5" customHeight="1">
      <c r="A774" s="38"/>
      <c r="B774" s="39"/>
      <c r="C774" s="219" t="s">
        <v>1415</v>
      </c>
      <c r="D774" s="219" t="s">
        <v>171</v>
      </c>
      <c r="E774" s="220" t="s">
        <v>1406</v>
      </c>
      <c r="F774" s="221" t="s">
        <v>1407</v>
      </c>
      <c r="G774" s="222" t="s">
        <v>413</v>
      </c>
      <c r="H774" s="223">
        <v>1</v>
      </c>
      <c r="I774" s="224"/>
      <c r="J774" s="225">
        <f>ROUND(I774*H774,2)</f>
        <v>0</v>
      </c>
      <c r="K774" s="226"/>
      <c r="L774" s="44"/>
      <c r="M774" s="227" t="s">
        <v>1</v>
      </c>
      <c r="N774" s="228" t="s">
        <v>40</v>
      </c>
      <c r="O774" s="91"/>
      <c r="P774" s="229">
        <f>O774*H774</f>
        <v>0</v>
      </c>
      <c r="Q774" s="229">
        <v>0</v>
      </c>
      <c r="R774" s="229">
        <f>Q774*H774</f>
        <v>0</v>
      </c>
      <c r="S774" s="229">
        <v>0</v>
      </c>
      <c r="T774" s="230">
        <f>S774*H774</f>
        <v>0</v>
      </c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R774" s="231" t="s">
        <v>175</v>
      </c>
      <c r="AT774" s="231" t="s">
        <v>171</v>
      </c>
      <c r="AU774" s="231" t="s">
        <v>181</v>
      </c>
      <c r="AY774" s="17" t="s">
        <v>169</v>
      </c>
      <c r="BE774" s="232">
        <f>IF(N774="základní",J774,0)</f>
        <v>0</v>
      </c>
      <c r="BF774" s="232">
        <f>IF(N774="snížená",J774,0)</f>
        <v>0</v>
      </c>
      <c r="BG774" s="232">
        <f>IF(N774="zákl. přenesená",J774,0)</f>
        <v>0</v>
      </c>
      <c r="BH774" s="232">
        <f>IF(N774="sníž. přenesená",J774,0)</f>
        <v>0</v>
      </c>
      <c r="BI774" s="232">
        <f>IF(N774="nulová",J774,0)</f>
        <v>0</v>
      </c>
      <c r="BJ774" s="17" t="s">
        <v>83</v>
      </c>
      <c r="BK774" s="232">
        <f>ROUND(I774*H774,2)</f>
        <v>0</v>
      </c>
      <c r="BL774" s="17" t="s">
        <v>175</v>
      </c>
      <c r="BM774" s="231" t="s">
        <v>1416</v>
      </c>
    </row>
    <row r="775" spans="1:65" s="2" customFormat="1" ht="16.5" customHeight="1">
      <c r="A775" s="38"/>
      <c r="B775" s="39"/>
      <c r="C775" s="219" t="s">
        <v>1417</v>
      </c>
      <c r="D775" s="219" t="s">
        <v>171</v>
      </c>
      <c r="E775" s="220" t="s">
        <v>1406</v>
      </c>
      <c r="F775" s="221" t="s">
        <v>1407</v>
      </c>
      <c r="G775" s="222" t="s">
        <v>413</v>
      </c>
      <c r="H775" s="223">
        <v>29</v>
      </c>
      <c r="I775" s="224"/>
      <c r="J775" s="225">
        <f>ROUND(I775*H775,2)</f>
        <v>0</v>
      </c>
      <c r="K775" s="226"/>
      <c r="L775" s="44"/>
      <c r="M775" s="227" t="s">
        <v>1</v>
      </c>
      <c r="N775" s="228" t="s">
        <v>40</v>
      </c>
      <c r="O775" s="91"/>
      <c r="P775" s="229">
        <f>O775*H775</f>
        <v>0</v>
      </c>
      <c r="Q775" s="229">
        <v>0</v>
      </c>
      <c r="R775" s="229">
        <f>Q775*H775</f>
        <v>0</v>
      </c>
      <c r="S775" s="229">
        <v>0</v>
      </c>
      <c r="T775" s="230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31" t="s">
        <v>175</v>
      </c>
      <c r="AT775" s="231" t="s">
        <v>171</v>
      </c>
      <c r="AU775" s="231" t="s">
        <v>181</v>
      </c>
      <c r="AY775" s="17" t="s">
        <v>169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17" t="s">
        <v>83</v>
      </c>
      <c r="BK775" s="232">
        <f>ROUND(I775*H775,2)</f>
        <v>0</v>
      </c>
      <c r="BL775" s="17" t="s">
        <v>175</v>
      </c>
      <c r="BM775" s="231" t="s">
        <v>1418</v>
      </c>
    </row>
    <row r="776" spans="1:65" s="2" customFormat="1" ht="16.5" customHeight="1">
      <c r="A776" s="38"/>
      <c r="B776" s="39"/>
      <c r="C776" s="219" t="s">
        <v>1419</v>
      </c>
      <c r="D776" s="219" t="s">
        <v>171</v>
      </c>
      <c r="E776" s="220" t="s">
        <v>1406</v>
      </c>
      <c r="F776" s="221" t="s">
        <v>1407</v>
      </c>
      <c r="G776" s="222" t="s">
        <v>413</v>
      </c>
      <c r="H776" s="223">
        <v>6</v>
      </c>
      <c r="I776" s="224"/>
      <c r="J776" s="225">
        <f>ROUND(I776*H776,2)</f>
        <v>0</v>
      </c>
      <c r="K776" s="226"/>
      <c r="L776" s="44"/>
      <c r="M776" s="227" t="s">
        <v>1</v>
      </c>
      <c r="N776" s="228" t="s">
        <v>40</v>
      </c>
      <c r="O776" s="91"/>
      <c r="P776" s="229">
        <f>O776*H776</f>
        <v>0</v>
      </c>
      <c r="Q776" s="229">
        <v>0</v>
      </c>
      <c r="R776" s="229">
        <f>Q776*H776</f>
        <v>0</v>
      </c>
      <c r="S776" s="229">
        <v>0</v>
      </c>
      <c r="T776" s="230">
        <f>S776*H776</f>
        <v>0</v>
      </c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R776" s="231" t="s">
        <v>175</v>
      </c>
      <c r="AT776" s="231" t="s">
        <v>171</v>
      </c>
      <c r="AU776" s="231" t="s">
        <v>181</v>
      </c>
      <c r="AY776" s="17" t="s">
        <v>169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17" t="s">
        <v>83</v>
      </c>
      <c r="BK776" s="232">
        <f>ROUND(I776*H776,2)</f>
        <v>0</v>
      </c>
      <c r="BL776" s="17" t="s">
        <v>175</v>
      </c>
      <c r="BM776" s="231" t="s">
        <v>1420</v>
      </c>
    </row>
    <row r="777" spans="1:65" s="2" customFormat="1" ht="16.5" customHeight="1">
      <c r="A777" s="38"/>
      <c r="B777" s="39"/>
      <c r="C777" s="219" t="s">
        <v>1421</v>
      </c>
      <c r="D777" s="219" t="s">
        <v>171</v>
      </c>
      <c r="E777" s="220" t="s">
        <v>1406</v>
      </c>
      <c r="F777" s="221" t="s">
        <v>1407</v>
      </c>
      <c r="G777" s="222" t="s">
        <v>413</v>
      </c>
      <c r="H777" s="223">
        <v>6</v>
      </c>
      <c r="I777" s="224"/>
      <c r="J777" s="225">
        <f>ROUND(I777*H777,2)</f>
        <v>0</v>
      </c>
      <c r="K777" s="226"/>
      <c r="L777" s="44"/>
      <c r="M777" s="227" t="s">
        <v>1</v>
      </c>
      <c r="N777" s="228" t="s">
        <v>40</v>
      </c>
      <c r="O777" s="91"/>
      <c r="P777" s="229">
        <f>O777*H777</f>
        <v>0</v>
      </c>
      <c r="Q777" s="229">
        <v>0</v>
      </c>
      <c r="R777" s="229">
        <f>Q777*H777</f>
        <v>0</v>
      </c>
      <c r="S777" s="229">
        <v>0</v>
      </c>
      <c r="T777" s="230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31" t="s">
        <v>175</v>
      </c>
      <c r="AT777" s="231" t="s">
        <v>171</v>
      </c>
      <c r="AU777" s="231" t="s">
        <v>181</v>
      </c>
      <c r="AY777" s="17" t="s">
        <v>169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17" t="s">
        <v>83</v>
      </c>
      <c r="BK777" s="232">
        <f>ROUND(I777*H777,2)</f>
        <v>0</v>
      </c>
      <c r="BL777" s="17" t="s">
        <v>175</v>
      </c>
      <c r="BM777" s="231" t="s">
        <v>1422</v>
      </c>
    </row>
    <row r="778" spans="1:65" s="2" customFormat="1" ht="16.5" customHeight="1">
      <c r="A778" s="38"/>
      <c r="B778" s="39"/>
      <c r="C778" s="219" t="s">
        <v>1423</v>
      </c>
      <c r="D778" s="219" t="s">
        <v>171</v>
      </c>
      <c r="E778" s="220" t="s">
        <v>1406</v>
      </c>
      <c r="F778" s="221" t="s">
        <v>1407</v>
      </c>
      <c r="G778" s="222" t="s">
        <v>413</v>
      </c>
      <c r="H778" s="223">
        <v>16</v>
      </c>
      <c r="I778" s="224"/>
      <c r="J778" s="225">
        <f>ROUND(I778*H778,2)</f>
        <v>0</v>
      </c>
      <c r="K778" s="226"/>
      <c r="L778" s="44"/>
      <c r="M778" s="227" t="s">
        <v>1</v>
      </c>
      <c r="N778" s="228" t="s">
        <v>40</v>
      </c>
      <c r="O778" s="91"/>
      <c r="P778" s="229">
        <f>O778*H778</f>
        <v>0</v>
      </c>
      <c r="Q778" s="229">
        <v>0</v>
      </c>
      <c r="R778" s="229">
        <f>Q778*H778</f>
        <v>0</v>
      </c>
      <c r="S778" s="229">
        <v>0</v>
      </c>
      <c r="T778" s="230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31" t="s">
        <v>175</v>
      </c>
      <c r="AT778" s="231" t="s">
        <v>171</v>
      </c>
      <c r="AU778" s="231" t="s">
        <v>181</v>
      </c>
      <c r="AY778" s="17" t="s">
        <v>169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17" t="s">
        <v>83</v>
      </c>
      <c r="BK778" s="232">
        <f>ROUND(I778*H778,2)</f>
        <v>0</v>
      </c>
      <c r="BL778" s="17" t="s">
        <v>175</v>
      </c>
      <c r="BM778" s="231" t="s">
        <v>1424</v>
      </c>
    </row>
    <row r="779" spans="1:65" s="2" customFormat="1" ht="21.75" customHeight="1">
      <c r="A779" s="38"/>
      <c r="B779" s="39"/>
      <c r="C779" s="219" t="s">
        <v>1425</v>
      </c>
      <c r="D779" s="219" t="s">
        <v>171</v>
      </c>
      <c r="E779" s="220" t="s">
        <v>1426</v>
      </c>
      <c r="F779" s="221" t="s">
        <v>1427</v>
      </c>
      <c r="G779" s="222" t="s">
        <v>199</v>
      </c>
      <c r="H779" s="223">
        <v>268</v>
      </c>
      <c r="I779" s="224"/>
      <c r="J779" s="225">
        <f>ROUND(I779*H779,2)</f>
        <v>0</v>
      </c>
      <c r="K779" s="226"/>
      <c r="L779" s="44"/>
      <c r="M779" s="227" t="s">
        <v>1</v>
      </c>
      <c r="N779" s="228" t="s">
        <v>40</v>
      </c>
      <c r="O779" s="91"/>
      <c r="P779" s="229">
        <f>O779*H779</f>
        <v>0</v>
      </c>
      <c r="Q779" s="229">
        <v>0</v>
      </c>
      <c r="R779" s="229">
        <f>Q779*H779</f>
        <v>0</v>
      </c>
      <c r="S779" s="229">
        <v>0</v>
      </c>
      <c r="T779" s="230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31" t="s">
        <v>175</v>
      </c>
      <c r="AT779" s="231" t="s">
        <v>171</v>
      </c>
      <c r="AU779" s="231" t="s">
        <v>181</v>
      </c>
      <c r="AY779" s="17" t="s">
        <v>169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17" t="s">
        <v>83</v>
      </c>
      <c r="BK779" s="232">
        <f>ROUND(I779*H779,2)</f>
        <v>0</v>
      </c>
      <c r="BL779" s="17" t="s">
        <v>175</v>
      </c>
      <c r="BM779" s="231" t="s">
        <v>1428</v>
      </c>
    </row>
    <row r="780" spans="1:65" s="2" customFormat="1" ht="21.75" customHeight="1">
      <c r="A780" s="38"/>
      <c r="B780" s="39"/>
      <c r="C780" s="219" t="s">
        <v>1429</v>
      </c>
      <c r="D780" s="219" t="s">
        <v>171</v>
      </c>
      <c r="E780" s="220" t="s">
        <v>1426</v>
      </c>
      <c r="F780" s="221" t="s">
        <v>1427</v>
      </c>
      <c r="G780" s="222" t="s">
        <v>199</v>
      </c>
      <c r="H780" s="223">
        <v>10</v>
      </c>
      <c r="I780" s="224"/>
      <c r="J780" s="225">
        <f>ROUND(I780*H780,2)</f>
        <v>0</v>
      </c>
      <c r="K780" s="226"/>
      <c r="L780" s="44"/>
      <c r="M780" s="227" t="s">
        <v>1</v>
      </c>
      <c r="N780" s="228" t="s">
        <v>40</v>
      </c>
      <c r="O780" s="91"/>
      <c r="P780" s="229">
        <f>O780*H780</f>
        <v>0</v>
      </c>
      <c r="Q780" s="229">
        <v>0</v>
      </c>
      <c r="R780" s="229">
        <f>Q780*H780</f>
        <v>0</v>
      </c>
      <c r="S780" s="229">
        <v>0</v>
      </c>
      <c r="T780" s="230">
        <f>S780*H780</f>
        <v>0</v>
      </c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R780" s="231" t="s">
        <v>175</v>
      </c>
      <c r="AT780" s="231" t="s">
        <v>171</v>
      </c>
      <c r="AU780" s="231" t="s">
        <v>181</v>
      </c>
      <c r="AY780" s="17" t="s">
        <v>169</v>
      </c>
      <c r="BE780" s="232">
        <f>IF(N780="základní",J780,0)</f>
        <v>0</v>
      </c>
      <c r="BF780" s="232">
        <f>IF(N780="snížená",J780,0)</f>
        <v>0</v>
      </c>
      <c r="BG780" s="232">
        <f>IF(N780="zákl. přenesená",J780,0)</f>
        <v>0</v>
      </c>
      <c r="BH780" s="232">
        <f>IF(N780="sníž. přenesená",J780,0)</f>
        <v>0</v>
      </c>
      <c r="BI780" s="232">
        <f>IF(N780="nulová",J780,0)</f>
        <v>0</v>
      </c>
      <c r="BJ780" s="17" t="s">
        <v>83</v>
      </c>
      <c r="BK780" s="232">
        <f>ROUND(I780*H780,2)</f>
        <v>0</v>
      </c>
      <c r="BL780" s="17" t="s">
        <v>175</v>
      </c>
      <c r="BM780" s="231" t="s">
        <v>1430</v>
      </c>
    </row>
    <row r="781" spans="1:65" s="2" customFormat="1" ht="21.75" customHeight="1">
      <c r="A781" s="38"/>
      <c r="B781" s="39"/>
      <c r="C781" s="219" t="s">
        <v>1431</v>
      </c>
      <c r="D781" s="219" t="s">
        <v>171</v>
      </c>
      <c r="E781" s="220" t="s">
        <v>1426</v>
      </c>
      <c r="F781" s="221" t="s">
        <v>1427</v>
      </c>
      <c r="G781" s="222" t="s">
        <v>199</v>
      </c>
      <c r="H781" s="223">
        <v>18</v>
      </c>
      <c r="I781" s="224"/>
      <c r="J781" s="225">
        <f>ROUND(I781*H781,2)</f>
        <v>0</v>
      </c>
      <c r="K781" s="226"/>
      <c r="L781" s="44"/>
      <c r="M781" s="227" t="s">
        <v>1</v>
      </c>
      <c r="N781" s="228" t="s">
        <v>40</v>
      </c>
      <c r="O781" s="91"/>
      <c r="P781" s="229">
        <f>O781*H781</f>
        <v>0</v>
      </c>
      <c r="Q781" s="229">
        <v>0</v>
      </c>
      <c r="R781" s="229">
        <f>Q781*H781</f>
        <v>0</v>
      </c>
      <c r="S781" s="229">
        <v>0</v>
      </c>
      <c r="T781" s="230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31" t="s">
        <v>175</v>
      </c>
      <c r="AT781" s="231" t="s">
        <v>171</v>
      </c>
      <c r="AU781" s="231" t="s">
        <v>181</v>
      </c>
      <c r="AY781" s="17" t="s">
        <v>169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17" t="s">
        <v>83</v>
      </c>
      <c r="BK781" s="232">
        <f>ROUND(I781*H781,2)</f>
        <v>0</v>
      </c>
      <c r="BL781" s="17" t="s">
        <v>175</v>
      </c>
      <c r="BM781" s="231" t="s">
        <v>1432</v>
      </c>
    </row>
    <row r="782" spans="1:65" s="2" customFormat="1" ht="21.75" customHeight="1">
      <c r="A782" s="38"/>
      <c r="B782" s="39"/>
      <c r="C782" s="219" t="s">
        <v>1433</v>
      </c>
      <c r="D782" s="219" t="s">
        <v>171</v>
      </c>
      <c r="E782" s="220" t="s">
        <v>1426</v>
      </c>
      <c r="F782" s="221" t="s">
        <v>1427</v>
      </c>
      <c r="G782" s="222" t="s">
        <v>199</v>
      </c>
      <c r="H782" s="223">
        <v>160</v>
      </c>
      <c r="I782" s="224"/>
      <c r="J782" s="225">
        <f>ROUND(I782*H782,2)</f>
        <v>0</v>
      </c>
      <c r="K782" s="226"/>
      <c r="L782" s="44"/>
      <c r="M782" s="227" t="s">
        <v>1</v>
      </c>
      <c r="N782" s="228" t="s">
        <v>40</v>
      </c>
      <c r="O782" s="91"/>
      <c r="P782" s="229">
        <f>O782*H782</f>
        <v>0</v>
      </c>
      <c r="Q782" s="229">
        <v>0</v>
      </c>
      <c r="R782" s="229">
        <f>Q782*H782</f>
        <v>0</v>
      </c>
      <c r="S782" s="229">
        <v>0</v>
      </c>
      <c r="T782" s="230">
        <f>S782*H782</f>
        <v>0</v>
      </c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R782" s="231" t="s">
        <v>175</v>
      </c>
      <c r="AT782" s="231" t="s">
        <v>171</v>
      </c>
      <c r="AU782" s="231" t="s">
        <v>181</v>
      </c>
      <c r="AY782" s="17" t="s">
        <v>169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17" t="s">
        <v>83</v>
      </c>
      <c r="BK782" s="232">
        <f>ROUND(I782*H782,2)</f>
        <v>0</v>
      </c>
      <c r="BL782" s="17" t="s">
        <v>175</v>
      </c>
      <c r="BM782" s="231" t="s">
        <v>1434</v>
      </c>
    </row>
    <row r="783" spans="1:65" s="2" customFormat="1" ht="21.75" customHeight="1">
      <c r="A783" s="38"/>
      <c r="B783" s="39"/>
      <c r="C783" s="219" t="s">
        <v>1435</v>
      </c>
      <c r="D783" s="219" t="s">
        <v>171</v>
      </c>
      <c r="E783" s="220" t="s">
        <v>1426</v>
      </c>
      <c r="F783" s="221" t="s">
        <v>1427</v>
      </c>
      <c r="G783" s="222" t="s">
        <v>199</v>
      </c>
      <c r="H783" s="223">
        <v>90</v>
      </c>
      <c r="I783" s="224"/>
      <c r="J783" s="225">
        <f>ROUND(I783*H783,2)</f>
        <v>0</v>
      </c>
      <c r="K783" s="226"/>
      <c r="L783" s="44"/>
      <c r="M783" s="227" t="s">
        <v>1</v>
      </c>
      <c r="N783" s="228" t="s">
        <v>40</v>
      </c>
      <c r="O783" s="91"/>
      <c r="P783" s="229">
        <f>O783*H783</f>
        <v>0</v>
      </c>
      <c r="Q783" s="229">
        <v>0</v>
      </c>
      <c r="R783" s="229">
        <f>Q783*H783</f>
        <v>0</v>
      </c>
      <c r="S783" s="229">
        <v>0</v>
      </c>
      <c r="T783" s="230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31" t="s">
        <v>175</v>
      </c>
      <c r="AT783" s="231" t="s">
        <v>171</v>
      </c>
      <c r="AU783" s="231" t="s">
        <v>181</v>
      </c>
      <c r="AY783" s="17" t="s">
        <v>169</v>
      </c>
      <c r="BE783" s="232">
        <f>IF(N783="základní",J783,0)</f>
        <v>0</v>
      </c>
      <c r="BF783" s="232">
        <f>IF(N783="snížená",J783,0)</f>
        <v>0</v>
      </c>
      <c r="BG783" s="232">
        <f>IF(N783="zákl. přenesená",J783,0)</f>
        <v>0</v>
      </c>
      <c r="BH783" s="232">
        <f>IF(N783="sníž. přenesená",J783,0)</f>
        <v>0</v>
      </c>
      <c r="BI783" s="232">
        <f>IF(N783="nulová",J783,0)</f>
        <v>0</v>
      </c>
      <c r="BJ783" s="17" t="s">
        <v>83</v>
      </c>
      <c r="BK783" s="232">
        <f>ROUND(I783*H783,2)</f>
        <v>0</v>
      </c>
      <c r="BL783" s="17" t="s">
        <v>175</v>
      </c>
      <c r="BM783" s="231" t="s">
        <v>1436</v>
      </c>
    </row>
    <row r="784" spans="1:65" s="2" customFormat="1" ht="16.5" customHeight="1">
      <c r="A784" s="38"/>
      <c r="B784" s="39"/>
      <c r="C784" s="219" t="s">
        <v>1437</v>
      </c>
      <c r="D784" s="219" t="s">
        <v>171</v>
      </c>
      <c r="E784" s="220" t="s">
        <v>1438</v>
      </c>
      <c r="F784" s="221" t="s">
        <v>1439</v>
      </c>
      <c r="G784" s="222" t="s">
        <v>199</v>
      </c>
      <c r="H784" s="223">
        <v>200</v>
      </c>
      <c r="I784" s="224"/>
      <c r="J784" s="225">
        <f>ROUND(I784*H784,2)</f>
        <v>0</v>
      </c>
      <c r="K784" s="226"/>
      <c r="L784" s="44"/>
      <c r="M784" s="227" t="s">
        <v>1</v>
      </c>
      <c r="N784" s="228" t="s">
        <v>40</v>
      </c>
      <c r="O784" s="91"/>
      <c r="P784" s="229">
        <f>O784*H784</f>
        <v>0</v>
      </c>
      <c r="Q784" s="229">
        <v>0</v>
      </c>
      <c r="R784" s="229">
        <f>Q784*H784</f>
        <v>0</v>
      </c>
      <c r="S784" s="229">
        <v>0</v>
      </c>
      <c r="T784" s="230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31" t="s">
        <v>175</v>
      </c>
      <c r="AT784" s="231" t="s">
        <v>171</v>
      </c>
      <c r="AU784" s="231" t="s">
        <v>181</v>
      </c>
      <c r="AY784" s="17" t="s">
        <v>169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17" t="s">
        <v>83</v>
      </c>
      <c r="BK784" s="232">
        <f>ROUND(I784*H784,2)</f>
        <v>0</v>
      </c>
      <c r="BL784" s="17" t="s">
        <v>175</v>
      </c>
      <c r="BM784" s="231" t="s">
        <v>1440</v>
      </c>
    </row>
    <row r="785" spans="1:65" s="2" customFormat="1" ht="16.5" customHeight="1">
      <c r="A785" s="38"/>
      <c r="B785" s="39"/>
      <c r="C785" s="219" t="s">
        <v>1441</v>
      </c>
      <c r="D785" s="219" t="s">
        <v>171</v>
      </c>
      <c r="E785" s="220" t="s">
        <v>1438</v>
      </c>
      <c r="F785" s="221" t="s">
        <v>1439</v>
      </c>
      <c r="G785" s="222" t="s">
        <v>199</v>
      </c>
      <c r="H785" s="223">
        <v>1160</v>
      </c>
      <c r="I785" s="224"/>
      <c r="J785" s="225">
        <f>ROUND(I785*H785,2)</f>
        <v>0</v>
      </c>
      <c r="K785" s="226"/>
      <c r="L785" s="44"/>
      <c r="M785" s="227" t="s">
        <v>1</v>
      </c>
      <c r="N785" s="228" t="s">
        <v>40</v>
      </c>
      <c r="O785" s="91"/>
      <c r="P785" s="229">
        <f>O785*H785</f>
        <v>0</v>
      </c>
      <c r="Q785" s="229">
        <v>0</v>
      </c>
      <c r="R785" s="229">
        <f>Q785*H785</f>
        <v>0</v>
      </c>
      <c r="S785" s="229">
        <v>0</v>
      </c>
      <c r="T785" s="230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31" t="s">
        <v>175</v>
      </c>
      <c r="AT785" s="231" t="s">
        <v>171</v>
      </c>
      <c r="AU785" s="231" t="s">
        <v>181</v>
      </c>
      <c r="AY785" s="17" t="s">
        <v>169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17" t="s">
        <v>83</v>
      </c>
      <c r="BK785" s="232">
        <f>ROUND(I785*H785,2)</f>
        <v>0</v>
      </c>
      <c r="BL785" s="17" t="s">
        <v>175</v>
      </c>
      <c r="BM785" s="231" t="s">
        <v>1442</v>
      </c>
    </row>
    <row r="786" spans="1:65" s="2" customFormat="1" ht="16.5" customHeight="1">
      <c r="A786" s="38"/>
      <c r="B786" s="39"/>
      <c r="C786" s="219" t="s">
        <v>1443</v>
      </c>
      <c r="D786" s="219" t="s">
        <v>171</v>
      </c>
      <c r="E786" s="220" t="s">
        <v>1438</v>
      </c>
      <c r="F786" s="221" t="s">
        <v>1439</v>
      </c>
      <c r="G786" s="222" t="s">
        <v>199</v>
      </c>
      <c r="H786" s="223">
        <v>90</v>
      </c>
      <c r="I786" s="224"/>
      <c r="J786" s="225">
        <f>ROUND(I786*H786,2)</f>
        <v>0</v>
      </c>
      <c r="K786" s="226"/>
      <c r="L786" s="44"/>
      <c r="M786" s="227" t="s">
        <v>1</v>
      </c>
      <c r="N786" s="228" t="s">
        <v>40</v>
      </c>
      <c r="O786" s="91"/>
      <c r="P786" s="229">
        <f>O786*H786</f>
        <v>0</v>
      </c>
      <c r="Q786" s="229">
        <v>0</v>
      </c>
      <c r="R786" s="229">
        <f>Q786*H786</f>
        <v>0</v>
      </c>
      <c r="S786" s="229">
        <v>0</v>
      </c>
      <c r="T786" s="230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31" t="s">
        <v>175</v>
      </c>
      <c r="AT786" s="231" t="s">
        <v>171</v>
      </c>
      <c r="AU786" s="231" t="s">
        <v>181</v>
      </c>
      <c r="AY786" s="17" t="s">
        <v>169</v>
      </c>
      <c r="BE786" s="232">
        <f>IF(N786="základní",J786,0)</f>
        <v>0</v>
      </c>
      <c r="BF786" s="232">
        <f>IF(N786="snížená",J786,0)</f>
        <v>0</v>
      </c>
      <c r="BG786" s="232">
        <f>IF(N786="zákl. přenesená",J786,0)</f>
        <v>0</v>
      </c>
      <c r="BH786" s="232">
        <f>IF(N786="sníž. přenesená",J786,0)</f>
        <v>0</v>
      </c>
      <c r="BI786" s="232">
        <f>IF(N786="nulová",J786,0)</f>
        <v>0</v>
      </c>
      <c r="BJ786" s="17" t="s">
        <v>83</v>
      </c>
      <c r="BK786" s="232">
        <f>ROUND(I786*H786,2)</f>
        <v>0</v>
      </c>
      <c r="BL786" s="17" t="s">
        <v>175</v>
      </c>
      <c r="BM786" s="231" t="s">
        <v>1444</v>
      </c>
    </row>
    <row r="787" spans="1:65" s="2" customFormat="1" ht="24.15" customHeight="1">
      <c r="A787" s="38"/>
      <c r="B787" s="39"/>
      <c r="C787" s="219" t="s">
        <v>1445</v>
      </c>
      <c r="D787" s="219" t="s">
        <v>171</v>
      </c>
      <c r="E787" s="220" t="s">
        <v>1446</v>
      </c>
      <c r="F787" s="221" t="s">
        <v>1447</v>
      </c>
      <c r="G787" s="222" t="s">
        <v>199</v>
      </c>
      <c r="H787" s="223">
        <v>18</v>
      </c>
      <c r="I787" s="224"/>
      <c r="J787" s="225">
        <f>ROUND(I787*H787,2)</f>
        <v>0</v>
      </c>
      <c r="K787" s="226"/>
      <c r="L787" s="44"/>
      <c r="M787" s="227" t="s">
        <v>1</v>
      </c>
      <c r="N787" s="228" t="s">
        <v>40</v>
      </c>
      <c r="O787" s="91"/>
      <c r="P787" s="229">
        <f>O787*H787</f>
        <v>0</v>
      </c>
      <c r="Q787" s="229">
        <v>0</v>
      </c>
      <c r="R787" s="229">
        <f>Q787*H787</f>
        <v>0</v>
      </c>
      <c r="S787" s="229">
        <v>0</v>
      </c>
      <c r="T787" s="230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31" t="s">
        <v>175</v>
      </c>
      <c r="AT787" s="231" t="s">
        <v>171</v>
      </c>
      <c r="AU787" s="231" t="s">
        <v>181</v>
      </c>
      <c r="AY787" s="17" t="s">
        <v>169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17" t="s">
        <v>83</v>
      </c>
      <c r="BK787" s="232">
        <f>ROUND(I787*H787,2)</f>
        <v>0</v>
      </c>
      <c r="BL787" s="17" t="s">
        <v>175</v>
      </c>
      <c r="BM787" s="231" t="s">
        <v>1448</v>
      </c>
    </row>
    <row r="788" spans="1:65" s="2" customFormat="1" ht="24.15" customHeight="1">
      <c r="A788" s="38"/>
      <c r="B788" s="39"/>
      <c r="C788" s="219" t="s">
        <v>1449</v>
      </c>
      <c r="D788" s="219" t="s">
        <v>171</v>
      </c>
      <c r="E788" s="220" t="s">
        <v>1450</v>
      </c>
      <c r="F788" s="221" t="s">
        <v>1451</v>
      </c>
      <c r="G788" s="222" t="s">
        <v>199</v>
      </c>
      <c r="H788" s="223">
        <v>168</v>
      </c>
      <c r="I788" s="224"/>
      <c r="J788" s="225">
        <f>ROUND(I788*H788,2)</f>
        <v>0</v>
      </c>
      <c r="K788" s="226"/>
      <c r="L788" s="44"/>
      <c r="M788" s="227" t="s">
        <v>1</v>
      </c>
      <c r="N788" s="228" t="s">
        <v>40</v>
      </c>
      <c r="O788" s="91"/>
      <c r="P788" s="229">
        <f>O788*H788</f>
        <v>0</v>
      </c>
      <c r="Q788" s="229">
        <v>0</v>
      </c>
      <c r="R788" s="229">
        <f>Q788*H788</f>
        <v>0</v>
      </c>
      <c r="S788" s="229">
        <v>0</v>
      </c>
      <c r="T788" s="230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31" t="s">
        <v>175</v>
      </c>
      <c r="AT788" s="231" t="s">
        <v>171</v>
      </c>
      <c r="AU788" s="231" t="s">
        <v>181</v>
      </c>
      <c r="AY788" s="17" t="s">
        <v>169</v>
      </c>
      <c r="BE788" s="232">
        <f>IF(N788="základní",J788,0)</f>
        <v>0</v>
      </c>
      <c r="BF788" s="232">
        <f>IF(N788="snížená",J788,0)</f>
        <v>0</v>
      </c>
      <c r="BG788" s="232">
        <f>IF(N788="zákl. přenesená",J788,0)</f>
        <v>0</v>
      </c>
      <c r="BH788" s="232">
        <f>IF(N788="sníž. přenesená",J788,0)</f>
        <v>0</v>
      </c>
      <c r="BI788" s="232">
        <f>IF(N788="nulová",J788,0)</f>
        <v>0</v>
      </c>
      <c r="BJ788" s="17" t="s">
        <v>83</v>
      </c>
      <c r="BK788" s="232">
        <f>ROUND(I788*H788,2)</f>
        <v>0</v>
      </c>
      <c r="BL788" s="17" t="s">
        <v>175</v>
      </c>
      <c r="BM788" s="231" t="s">
        <v>1452</v>
      </c>
    </row>
    <row r="789" spans="1:65" s="2" customFormat="1" ht="16.5" customHeight="1">
      <c r="A789" s="38"/>
      <c r="B789" s="39"/>
      <c r="C789" s="219" t="s">
        <v>1453</v>
      </c>
      <c r="D789" s="219" t="s">
        <v>171</v>
      </c>
      <c r="E789" s="220" t="s">
        <v>1454</v>
      </c>
      <c r="F789" s="221" t="s">
        <v>1455</v>
      </c>
      <c r="G789" s="222" t="s">
        <v>413</v>
      </c>
      <c r="H789" s="223">
        <v>7</v>
      </c>
      <c r="I789" s="224"/>
      <c r="J789" s="225">
        <f>ROUND(I789*H789,2)</f>
        <v>0</v>
      </c>
      <c r="K789" s="226"/>
      <c r="L789" s="44"/>
      <c r="M789" s="227" t="s">
        <v>1</v>
      </c>
      <c r="N789" s="228" t="s">
        <v>40</v>
      </c>
      <c r="O789" s="91"/>
      <c r="P789" s="229">
        <f>O789*H789</f>
        <v>0</v>
      </c>
      <c r="Q789" s="229">
        <v>0</v>
      </c>
      <c r="R789" s="229">
        <f>Q789*H789</f>
        <v>0</v>
      </c>
      <c r="S789" s="229">
        <v>0</v>
      </c>
      <c r="T789" s="230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31" t="s">
        <v>175</v>
      </c>
      <c r="AT789" s="231" t="s">
        <v>171</v>
      </c>
      <c r="AU789" s="231" t="s">
        <v>181</v>
      </c>
      <c r="AY789" s="17" t="s">
        <v>169</v>
      </c>
      <c r="BE789" s="232">
        <f>IF(N789="základní",J789,0)</f>
        <v>0</v>
      </c>
      <c r="BF789" s="232">
        <f>IF(N789="snížená",J789,0)</f>
        <v>0</v>
      </c>
      <c r="BG789" s="232">
        <f>IF(N789="zákl. přenesená",J789,0)</f>
        <v>0</v>
      </c>
      <c r="BH789" s="232">
        <f>IF(N789="sníž. přenesená",J789,0)</f>
        <v>0</v>
      </c>
      <c r="BI789" s="232">
        <f>IF(N789="nulová",J789,0)</f>
        <v>0</v>
      </c>
      <c r="BJ789" s="17" t="s">
        <v>83</v>
      </c>
      <c r="BK789" s="232">
        <f>ROUND(I789*H789,2)</f>
        <v>0</v>
      </c>
      <c r="BL789" s="17" t="s">
        <v>175</v>
      </c>
      <c r="BM789" s="231" t="s">
        <v>1456</v>
      </c>
    </row>
    <row r="790" spans="1:65" s="2" customFormat="1" ht="21.75" customHeight="1">
      <c r="A790" s="38"/>
      <c r="B790" s="39"/>
      <c r="C790" s="219" t="s">
        <v>1457</v>
      </c>
      <c r="D790" s="219" t="s">
        <v>171</v>
      </c>
      <c r="E790" s="220" t="s">
        <v>1458</v>
      </c>
      <c r="F790" s="221" t="s">
        <v>1459</v>
      </c>
      <c r="G790" s="222" t="s">
        <v>413</v>
      </c>
      <c r="H790" s="223">
        <v>1</v>
      </c>
      <c r="I790" s="224"/>
      <c r="J790" s="225">
        <f>ROUND(I790*H790,2)</f>
        <v>0</v>
      </c>
      <c r="K790" s="226"/>
      <c r="L790" s="44"/>
      <c r="M790" s="227" t="s">
        <v>1</v>
      </c>
      <c r="N790" s="228" t="s">
        <v>40</v>
      </c>
      <c r="O790" s="91"/>
      <c r="P790" s="229">
        <f>O790*H790</f>
        <v>0</v>
      </c>
      <c r="Q790" s="229">
        <v>0</v>
      </c>
      <c r="R790" s="229">
        <f>Q790*H790</f>
        <v>0</v>
      </c>
      <c r="S790" s="229">
        <v>0</v>
      </c>
      <c r="T790" s="230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31" t="s">
        <v>175</v>
      </c>
      <c r="AT790" s="231" t="s">
        <v>171</v>
      </c>
      <c r="AU790" s="231" t="s">
        <v>181</v>
      </c>
      <c r="AY790" s="17" t="s">
        <v>169</v>
      </c>
      <c r="BE790" s="232">
        <f>IF(N790="základní",J790,0)</f>
        <v>0</v>
      </c>
      <c r="BF790" s="232">
        <f>IF(N790="snížená",J790,0)</f>
        <v>0</v>
      </c>
      <c r="BG790" s="232">
        <f>IF(N790="zákl. přenesená",J790,0)</f>
        <v>0</v>
      </c>
      <c r="BH790" s="232">
        <f>IF(N790="sníž. přenesená",J790,0)</f>
        <v>0</v>
      </c>
      <c r="BI790" s="232">
        <f>IF(N790="nulová",J790,0)</f>
        <v>0</v>
      </c>
      <c r="BJ790" s="17" t="s">
        <v>83</v>
      </c>
      <c r="BK790" s="232">
        <f>ROUND(I790*H790,2)</f>
        <v>0</v>
      </c>
      <c r="BL790" s="17" t="s">
        <v>175</v>
      </c>
      <c r="BM790" s="231" t="s">
        <v>1460</v>
      </c>
    </row>
    <row r="791" spans="1:65" s="2" customFormat="1" ht="21.75" customHeight="1">
      <c r="A791" s="38"/>
      <c r="B791" s="39"/>
      <c r="C791" s="219" t="s">
        <v>1461</v>
      </c>
      <c r="D791" s="219" t="s">
        <v>171</v>
      </c>
      <c r="E791" s="220" t="s">
        <v>1458</v>
      </c>
      <c r="F791" s="221" t="s">
        <v>1459</v>
      </c>
      <c r="G791" s="222" t="s">
        <v>413</v>
      </c>
      <c r="H791" s="223">
        <v>21</v>
      </c>
      <c r="I791" s="224"/>
      <c r="J791" s="225">
        <f>ROUND(I791*H791,2)</f>
        <v>0</v>
      </c>
      <c r="K791" s="226"/>
      <c r="L791" s="44"/>
      <c r="M791" s="227" t="s">
        <v>1</v>
      </c>
      <c r="N791" s="228" t="s">
        <v>40</v>
      </c>
      <c r="O791" s="91"/>
      <c r="P791" s="229">
        <f>O791*H791</f>
        <v>0</v>
      </c>
      <c r="Q791" s="229">
        <v>0</v>
      </c>
      <c r="R791" s="229">
        <f>Q791*H791</f>
        <v>0</v>
      </c>
      <c r="S791" s="229">
        <v>0</v>
      </c>
      <c r="T791" s="230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31" t="s">
        <v>175</v>
      </c>
      <c r="AT791" s="231" t="s">
        <v>171</v>
      </c>
      <c r="AU791" s="231" t="s">
        <v>181</v>
      </c>
      <c r="AY791" s="17" t="s">
        <v>169</v>
      </c>
      <c r="BE791" s="232">
        <f>IF(N791="základní",J791,0)</f>
        <v>0</v>
      </c>
      <c r="BF791" s="232">
        <f>IF(N791="snížená",J791,0)</f>
        <v>0</v>
      </c>
      <c r="BG791" s="232">
        <f>IF(N791="zákl. přenesená",J791,0)</f>
        <v>0</v>
      </c>
      <c r="BH791" s="232">
        <f>IF(N791="sníž. přenesená",J791,0)</f>
        <v>0</v>
      </c>
      <c r="BI791" s="232">
        <f>IF(N791="nulová",J791,0)</f>
        <v>0</v>
      </c>
      <c r="BJ791" s="17" t="s">
        <v>83</v>
      </c>
      <c r="BK791" s="232">
        <f>ROUND(I791*H791,2)</f>
        <v>0</v>
      </c>
      <c r="BL791" s="17" t="s">
        <v>175</v>
      </c>
      <c r="BM791" s="231" t="s">
        <v>1462</v>
      </c>
    </row>
    <row r="792" spans="1:65" s="2" customFormat="1" ht="16.5" customHeight="1">
      <c r="A792" s="38"/>
      <c r="B792" s="39"/>
      <c r="C792" s="219" t="s">
        <v>1463</v>
      </c>
      <c r="D792" s="219" t="s">
        <v>171</v>
      </c>
      <c r="E792" s="220" t="s">
        <v>1464</v>
      </c>
      <c r="F792" s="221" t="s">
        <v>1465</v>
      </c>
      <c r="G792" s="222" t="s">
        <v>413</v>
      </c>
      <c r="H792" s="223">
        <v>21</v>
      </c>
      <c r="I792" s="224"/>
      <c r="J792" s="225">
        <f>ROUND(I792*H792,2)</f>
        <v>0</v>
      </c>
      <c r="K792" s="226"/>
      <c r="L792" s="44"/>
      <c r="M792" s="227" t="s">
        <v>1</v>
      </c>
      <c r="N792" s="228" t="s">
        <v>40</v>
      </c>
      <c r="O792" s="91"/>
      <c r="P792" s="229">
        <f>O792*H792</f>
        <v>0</v>
      </c>
      <c r="Q792" s="229">
        <v>0</v>
      </c>
      <c r="R792" s="229">
        <f>Q792*H792</f>
        <v>0</v>
      </c>
      <c r="S792" s="229">
        <v>0</v>
      </c>
      <c r="T792" s="230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31" t="s">
        <v>175</v>
      </c>
      <c r="AT792" s="231" t="s">
        <v>171</v>
      </c>
      <c r="AU792" s="231" t="s">
        <v>181</v>
      </c>
      <c r="AY792" s="17" t="s">
        <v>169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17" t="s">
        <v>83</v>
      </c>
      <c r="BK792" s="232">
        <f>ROUND(I792*H792,2)</f>
        <v>0</v>
      </c>
      <c r="BL792" s="17" t="s">
        <v>175</v>
      </c>
      <c r="BM792" s="231" t="s">
        <v>1466</v>
      </c>
    </row>
    <row r="793" spans="1:65" s="2" customFormat="1" ht="16.5" customHeight="1">
      <c r="A793" s="38"/>
      <c r="B793" s="39"/>
      <c r="C793" s="219" t="s">
        <v>1467</v>
      </c>
      <c r="D793" s="219" t="s">
        <v>171</v>
      </c>
      <c r="E793" s="220" t="s">
        <v>1464</v>
      </c>
      <c r="F793" s="221" t="s">
        <v>1465</v>
      </c>
      <c r="G793" s="222" t="s">
        <v>413</v>
      </c>
      <c r="H793" s="223">
        <v>34</v>
      </c>
      <c r="I793" s="224"/>
      <c r="J793" s="225">
        <f>ROUND(I793*H793,2)</f>
        <v>0</v>
      </c>
      <c r="K793" s="226"/>
      <c r="L793" s="44"/>
      <c r="M793" s="227" t="s">
        <v>1</v>
      </c>
      <c r="N793" s="228" t="s">
        <v>40</v>
      </c>
      <c r="O793" s="91"/>
      <c r="P793" s="229">
        <f>O793*H793</f>
        <v>0</v>
      </c>
      <c r="Q793" s="229">
        <v>0</v>
      </c>
      <c r="R793" s="229">
        <f>Q793*H793</f>
        <v>0</v>
      </c>
      <c r="S793" s="229">
        <v>0</v>
      </c>
      <c r="T793" s="230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31" t="s">
        <v>175</v>
      </c>
      <c r="AT793" s="231" t="s">
        <v>171</v>
      </c>
      <c r="AU793" s="231" t="s">
        <v>181</v>
      </c>
      <c r="AY793" s="17" t="s">
        <v>169</v>
      </c>
      <c r="BE793" s="232">
        <f>IF(N793="základní",J793,0)</f>
        <v>0</v>
      </c>
      <c r="BF793" s="232">
        <f>IF(N793="snížená",J793,0)</f>
        <v>0</v>
      </c>
      <c r="BG793" s="232">
        <f>IF(N793="zákl. přenesená",J793,0)</f>
        <v>0</v>
      </c>
      <c r="BH793" s="232">
        <f>IF(N793="sníž. přenesená",J793,0)</f>
        <v>0</v>
      </c>
      <c r="BI793" s="232">
        <f>IF(N793="nulová",J793,0)</f>
        <v>0</v>
      </c>
      <c r="BJ793" s="17" t="s">
        <v>83</v>
      </c>
      <c r="BK793" s="232">
        <f>ROUND(I793*H793,2)</f>
        <v>0</v>
      </c>
      <c r="BL793" s="17" t="s">
        <v>175</v>
      </c>
      <c r="BM793" s="231" t="s">
        <v>1468</v>
      </c>
    </row>
    <row r="794" spans="1:65" s="2" customFormat="1" ht="16.5" customHeight="1">
      <c r="A794" s="38"/>
      <c r="B794" s="39"/>
      <c r="C794" s="219" t="s">
        <v>1469</v>
      </c>
      <c r="D794" s="219" t="s">
        <v>171</v>
      </c>
      <c r="E794" s="220" t="s">
        <v>1464</v>
      </c>
      <c r="F794" s="221" t="s">
        <v>1465</v>
      </c>
      <c r="G794" s="222" t="s">
        <v>413</v>
      </c>
      <c r="H794" s="223">
        <v>234</v>
      </c>
      <c r="I794" s="224"/>
      <c r="J794" s="225">
        <f>ROUND(I794*H794,2)</f>
        <v>0</v>
      </c>
      <c r="K794" s="226"/>
      <c r="L794" s="44"/>
      <c r="M794" s="227" t="s">
        <v>1</v>
      </c>
      <c r="N794" s="228" t="s">
        <v>40</v>
      </c>
      <c r="O794" s="91"/>
      <c r="P794" s="229">
        <f>O794*H794</f>
        <v>0</v>
      </c>
      <c r="Q794" s="229">
        <v>0</v>
      </c>
      <c r="R794" s="229">
        <f>Q794*H794</f>
        <v>0</v>
      </c>
      <c r="S794" s="229">
        <v>0</v>
      </c>
      <c r="T794" s="230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31" t="s">
        <v>175</v>
      </c>
      <c r="AT794" s="231" t="s">
        <v>171</v>
      </c>
      <c r="AU794" s="231" t="s">
        <v>181</v>
      </c>
      <c r="AY794" s="17" t="s">
        <v>169</v>
      </c>
      <c r="BE794" s="232">
        <f>IF(N794="základní",J794,0)</f>
        <v>0</v>
      </c>
      <c r="BF794" s="232">
        <f>IF(N794="snížená",J794,0)</f>
        <v>0</v>
      </c>
      <c r="BG794" s="232">
        <f>IF(N794="zákl. přenesená",J794,0)</f>
        <v>0</v>
      </c>
      <c r="BH794" s="232">
        <f>IF(N794="sníž. přenesená",J794,0)</f>
        <v>0</v>
      </c>
      <c r="BI794" s="232">
        <f>IF(N794="nulová",J794,0)</f>
        <v>0</v>
      </c>
      <c r="BJ794" s="17" t="s">
        <v>83</v>
      </c>
      <c r="BK794" s="232">
        <f>ROUND(I794*H794,2)</f>
        <v>0</v>
      </c>
      <c r="BL794" s="17" t="s">
        <v>175</v>
      </c>
      <c r="BM794" s="231" t="s">
        <v>1470</v>
      </c>
    </row>
    <row r="795" spans="1:65" s="2" customFormat="1" ht="16.5" customHeight="1">
      <c r="A795" s="38"/>
      <c r="B795" s="39"/>
      <c r="C795" s="219" t="s">
        <v>1471</v>
      </c>
      <c r="D795" s="219" t="s">
        <v>171</v>
      </c>
      <c r="E795" s="220" t="s">
        <v>1464</v>
      </c>
      <c r="F795" s="221" t="s">
        <v>1465</v>
      </c>
      <c r="G795" s="222" t="s">
        <v>413</v>
      </c>
      <c r="H795" s="223">
        <v>14</v>
      </c>
      <c r="I795" s="224"/>
      <c r="J795" s="225">
        <f>ROUND(I795*H795,2)</f>
        <v>0</v>
      </c>
      <c r="K795" s="226"/>
      <c r="L795" s="44"/>
      <c r="M795" s="227" t="s">
        <v>1</v>
      </c>
      <c r="N795" s="228" t="s">
        <v>40</v>
      </c>
      <c r="O795" s="91"/>
      <c r="P795" s="229">
        <f>O795*H795</f>
        <v>0</v>
      </c>
      <c r="Q795" s="229">
        <v>0</v>
      </c>
      <c r="R795" s="229">
        <f>Q795*H795</f>
        <v>0</v>
      </c>
      <c r="S795" s="229">
        <v>0</v>
      </c>
      <c r="T795" s="230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31" t="s">
        <v>175</v>
      </c>
      <c r="AT795" s="231" t="s">
        <v>171</v>
      </c>
      <c r="AU795" s="231" t="s">
        <v>181</v>
      </c>
      <c r="AY795" s="17" t="s">
        <v>169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17" t="s">
        <v>83</v>
      </c>
      <c r="BK795" s="232">
        <f>ROUND(I795*H795,2)</f>
        <v>0</v>
      </c>
      <c r="BL795" s="17" t="s">
        <v>175</v>
      </c>
      <c r="BM795" s="231" t="s">
        <v>1472</v>
      </c>
    </row>
    <row r="796" spans="1:65" s="2" customFormat="1" ht="24.15" customHeight="1">
      <c r="A796" s="38"/>
      <c r="B796" s="39"/>
      <c r="C796" s="219" t="s">
        <v>1473</v>
      </c>
      <c r="D796" s="219" t="s">
        <v>171</v>
      </c>
      <c r="E796" s="220" t="s">
        <v>1474</v>
      </c>
      <c r="F796" s="221" t="s">
        <v>1475</v>
      </c>
      <c r="G796" s="222" t="s">
        <v>413</v>
      </c>
      <c r="H796" s="223">
        <v>38</v>
      </c>
      <c r="I796" s="224"/>
      <c r="J796" s="225">
        <f>ROUND(I796*H796,2)</f>
        <v>0</v>
      </c>
      <c r="K796" s="226"/>
      <c r="L796" s="44"/>
      <c r="M796" s="227" t="s">
        <v>1</v>
      </c>
      <c r="N796" s="228" t="s">
        <v>40</v>
      </c>
      <c r="O796" s="91"/>
      <c r="P796" s="229">
        <f>O796*H796</f>
        <v>0</v>
      </c>
      <c r="Q796" s="229">
        <v>0</v>
      </c>
      <c r="R796" s="229">
        <f>Q796*H796</f>
        <v>0</v>
      </c>
      <c r="S796" s="229">
        <v>0</v>
      </c>
      <c r="T796" s="230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31" t="s">
        <v>175</v>
      </c>
      <c r="AT796" s="231" t="s">
        <v>171</v>
      </c>
      <c r="AU796" s="231" t="s">
        <v>181</v>
      </c>
      <c r="AY796" s="17" t="s">
        <v>169</v>
      </c>
      <c r="BE796" s="232">
        <f>IF(N796="základní",J796,0)</f>
        <v>0</v>
      </c>
      <c r="BF796" s="232">
        <f>IF(N796="snížená",J796,0)</f>
        <v>0</v>
      </c>
      <c r="BG796" s="232">
        <f>IF(N796="zákl. přenesená",J796,0)</f>
        <v>0</v>
      </c>
      <c r="BH796" s="232">
        <f>IF(N796="sníž. přenesená",J796,0)</f>
        <v>0</v>
      </c>
      <c r="BI796" s="232">
        <f>IF(N796="nulová",J796,0)</f>
        <v>0</v>
      </c>
      <c r="BJ796" s="17" t="s">
        <v>83</v>
      </c>
      <c r="BK796" s="232">
        <f>ROUND(I796*H796,2)</f>
        <v>0</v>
      </c>
      <c r="BL796" s="17" t="s">
        <v>175</v>
      </c>
      <c r="BM796" s="231" t="s">
        <v>1476</v>
      </c>
    </row>
    <row r="797" spans="1:65" s="2" customFormat="1" ht="24.15" customHeight="1">
      <c r="A797" s="38"/>
      <c r="B797" s="39"/>
      <c r="C797" s="219" t="s">
        <v>1477</v>
      </c>
      <c r="D797" s="219" t="s">
        <v>171</v>
      </c>
      <c r="E797" s="220" t="s">
        <v>1474</v>
      </c>
      <c r="F797" s="221" t="s">
        <v>1475</v>
      </c>
      <c r="G797" s="222" t="s">
        <v>413</v>
      </c>
      <c r="H797" s="223">
        <v>96</v>
      </c>
      <c r="I797" s="224"/>
      <c r="J797" s="225">
        <f>ROUND(I797*H797,2)</f>
        <v>0</v>
      </c>
      <c r="K797" s="226"/>
      <c r="L797" s="44"/>
      <c r="M797" s="227" t="s">
        <v>1</v>
      </c>
      <c r="N797" s="228" t="s">
        <v>40</v>
      </c>
      <c r="O797" s="91"/>
      <c r="P797" s="229">
        <f>O797*H797</f>
        <v>0</v>
      </c>
      <c r="Q797" s="229">
        <v>0</v>
      </c>
      <c r="R797" s="229">
        <f>Q797*H797</f>
        <v>0</v>
      </c>
      <c r="S797" s="229">
        <v>0</v>
      </c>
      <c r="T797" s="230">
        <f>S797*H797</f>
        <v>0</v>
      </c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R797" s="231" t="s">
        <v>175</v>
      </c>
      <c r="AT797" s="231" t="s">
        <v>171</v>
      </c>
      <c r="AU797" s="231" t="s">
        <v>181</v>
      </c>
      <c r="AY797" s="17" t="s">
        <v>169</v>
      </c>
      <c r="BE797" s="232">
        <f>IF(N797="základní",J797,0)</f>
        <v>0</v>
      </c>
      <c r="BF797" s="232">
        <f>IF(N797="snížená",J797,0)</f>
        <v>0</v>
      </c>
      <c r="BG797" s="232">
        <f>IF(N797="zákl. přenesená",J797,0)</f>
        <v>0</v>
      </c>
      <c r="BH797" s="232">
        <f>IF(N797="sníž. přenesená",J797,0)</f>
        <v>0</v>
      </c>
      <c r="BI797" s="232">
        <f>IF(N797="nulová",J797,0)</f>
        <v>0</v>
      </c>
      <c r="BJ797" s="17" t="s">
        <v>83</v>
      </c>
      <c r="BK797" s="232">
        <f>ROUND(I797*H797,2)</f>
        <v>0</v>
      </c>
      <c r="BL797" s="17" t="s">
        <v>175</v>
      </c>
      <c r="BM797" s="231" t="s">
        <v>1478</v>
      </c>
    </row>
    <row r="798" spans="1:65" s="2" customFormat="1" ht="24.15" customHeight="1">
      <c r="A798" s="38"/>
      <c r="B798" s="39"/>
      <c r="C798" s="219" t="s">
        <v>1479</v>
      </c>
      <c r="D798" s="219" t="s">
        <v>171</v>
      </c>
      <c r="E798" s="220" t="s">
        <v>1474</v>
      </c>
      <c r="F798" s="221" t="s">
        <v>1475</v>
      </c>
      <c r="G798" s="222" t="s">
        <v>413</v>
      </c>
      <c r="H798" s="223">
        <v>37</v>
      </c>
      <c r="I798" s="224"/>
      <c r="J798" s="225">
        <f>ROUND(I798*H798,2)</f>
        <v>0</v>
      </c>
      <c r="K798" s="226"/>
      <c r="L798" s="44"/>
      <c r="M798" s="227" t="s">
        <v>1</v>
      </c>
      <c r="N798" s="228" t="s">
        <v>40</v>
      </c>
      <c r="O798" s="91"/>
      <c r="P798" s="229">
        <f>O798*H798</f>
        <v>0</v>
      </c>
      <c r="Q798" s="229">
        <v>0</v>
      </c>
      <c r="R798" s="229">
        <f>Q798*H798</f>
        <v>0</v>
      </c>
      <c r="S798" s="229">
        <v>0</v>
      </c>
      <c r="T798" s="230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31" t="s">
        <v>175</v>
      </c>
      <c r="AT798" s="231" t="s">
        <v>171</v>
      </c>
      <c r="AU798" s="231" t="s">
        <v>181</v>
      </c>
      <c r="AY798" s="17" t="s">
        <v>169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17" t="s">
        <v>83</v>
      </c>
      <c r="BK798" s="232">
        <f>ROUND(I798*H798,2)</f>
        <v>0</v>
      </c>
      <c r="BL798" s="17" t="s">
        <v>175</v>
      </c>
      <c r="BM798" s="231" t="s">
        <v>1480</v>
      </c>
    </row>
    <row r="799" spans="1:65" s="2" customFormat="1" ht="24.15" customHeight="1">
      <c r="A799" s="38"/>
      <c r="B799" s="39"/>
      <c r="C799" s="219" t="s">
        <v>1481</v>
      </c>
      <c r="D799" s="219" t="s">
        <v>171</v>
      </c>
      <c r="E799" s="220" t="s">
        <v>1474</v>
      </c>
      <c r="F799" s="221" t="s">
        <v>1475</v>
      </c>
      <c r="G799" s="222" t="s">
        <v>413</v>
      </c>
      <c r="H799" s="223">
        <v>44</v>
      </c>
      <c r="I799" s="224"/>
      <c r="J799" s="225">
        <f>ROUND(I799*H799,2)</f>
        <v>0</v>
      </c>
      <c r="K799" s="226"/>
      <c r="L799" s="44"/>
      <c r="M799" s="227" t="s">
        <v>1</v>
      </c>
      <c r="N799" s="228" t="s">
        <v>40</v>
      </c>
      <c r="O799" s="91"/>
      <c r="P799" s="229">
        <f>O799*H799</f>
        <v>0</v>
      </c>
      <c r="Q799" s="229">
        <v>0</v>
      </c>
      <c r="R799" s="229">
        <f>Q799*H799</f>
        <v>0</v>
      </c>
      <c r="S799" s="229">
        <v>0</v>
      </c>
      <c r="T799" s="230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31" t="s">
        <v>175</v>
      </c>
      <c r="AT799" s="231" t="s">
        <v>171</v>
      </c>
      <c r="AU799" s="231" t="s">
        <v>181</v>
      </c>
      <c r="AY799" s="17" t="s">
        <v>169</v>
      </c>
      <c r="BE799" s="232">
        <f>IF(N799="základní",J799,0)</f>
        <v>0</v>
      </c>
      <c r="BF799" s="232">
        <f>IF(N799="snížená",J799,0)</f>
        <v>0</v>
      </c>
      <c r="BG799" s="232">
        <f>IF(N799="zákl. přenesená",J799,0)</f>
        <v>0</v>
      </c>
      <c r="BH799" s="232">
        <f>IF(N799="sníž. přenesená",J799,0)</f>
        <v>0</v>
      </c>
      <c r="BI799" s="232">
        <f>IF(N799="nulová",J799,0)</f>
        <v>0</v>
      </c>
      <c r="BJ799" s="17" t="s">
        <v>83</v>
      </c>
      <c r="BK799" s="232">
        <f>ROUND(I799*H799,2)</f>
        <v>0</v>
      </c>
      <c r="BL799" s="17" t="s">
        <v>175</v>
      </c>
      <c r="BM799" s="231" t="s">
        <v>1482</v>
      </c>
    </row>
    <row r="800" spans="1:65" s="2" customFormat="1" ht="24.15" customHeight="1">
      <c r="A800" s="38"/>
      <c r="B800" s="39"/>
      <c r="C800" s="219" t="s">
        <v>1483</v>
      </c>
      <c r="D800" s="219" t="s">
        <v>171</v>
      </c>
      <c r="E800" s="220" t="s">
        <v>1474</v>
      </c>
      <c r="F800" s="221" t="s">
        <v>1475</v>
      </c>
      <c r="G800" s="222" t="s">
        <v>413</v>
      </c>
      <c r="H800" s="223">
        <v>27</v>
      </c>
      <c r="I800" s="224"/>
      <c r="J800" s="225">
        <f>ROUND(I800*H800,2)</f>
        <v>0</v>
      </c>
      <c r="K800" s="226"/>
      <c r="L800" s="44"/>
      <c r="M800" s="227" t="s">
        <v>1</v>
      </c>
      <c r="N800" s="228" t="s">
        <v>40</v>
      </c>
      <c r="O800" s="91"/>
      <c r="P800" s="229">
        <f>O800*H800</f>
        <v>0</v>
      </c>
      <c r="Q800" s="229">
        <v>0</v>
      </c>
      <c r="R800" s="229">
        <f>Q800*H800</f>
        <v>0</v>
      </c>
      <c r="S800" s="229">
        <v>0</v>
      </c>
      <c r="T800" s="230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31" t="s">
        <v>175</v>
      </c>
      <c r="AT800" s="231" t="s">
        <v>171</v>
      </c>
      <c r="AU800" s="231" t="s">
        <v>181</v>
      </c>
      <c r="AY800" s="17" t="s">
        <v>169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17" t="s">
        <v>83</v>
      </c>
      <c r="BK800" s="232">
        <f>ROUND(I800*H800,2)</f>
        <v>0</v>
      </c>
      <c r="BL800" s="17" t="s">
        <v>175</v>
      </c>
      <c r="BM800" s="231" t="s">
        <v>1484</v>
      </c>
    </row>
    <row r="801" spans="1:65" s="2" customFormat="1" ht="16.5" customHeight="1">
      <c r="A801" s="38"/>
      <c r="B801" s="39"/>
      <c r="C801" s="219" t="s">
        <v>1485</v>
      </c>
      <c r="D801" s="219" t="s">
        <v>171</v>
      </c>
      <c r="E801" s="220" t="s">
        <v>1486</v>
      </c>
      <c r="F801" s="221" t="s">
        <v>1487</v>
      </c>
      <c r="G801" s="222" t="s">
        <v>413</v>
      </c>
      <c r="H801" s="223">
        <v>17</v>
      </c>
      <c r="I801" s="224"/>
      <c r="J801" s="225">
        <f>ROUND(I801*H801,2)</f>
        <v>0</v>
      </c>
      <c r="K801" s="226"/>
      <c r="L801" s="44"/>
      <c r="M801" s="227" t="s">
        <v>1</v>
      </c>
      <c r="N801" s="228" t="s">
        <v>40</v>
      </c>
      <c r="O801" s="91"/>
      <c r="P801" s="229">
        <f>O801*H801</f>
        <v>0</v>
      </c>
      <c r="Q801" s="229">
        <v>0</v>
      </c>
      <c r="R801" s="229">
        <f>Q801*H801</f>
        <v>0</v>
      </c>
      <c r="S801" s="229">
        <v>0</v>
      </c>
      <c r="T801" s="230">
        <f>S801*H801</f>
        <v>0</v>
      </c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R801" s="231" t="s">
        <v>175</v>
      </c>
      <c r="AT801" s="231" t="s">
        <v>171</v>
      </c>
      <c r="AU801" s="231" t="s">
        <v>181</v>
      </c>
      <c r="AY801" s="17" t="s">
        <v>169</v>
      </c>
      <c r="BE801" s="232">
        <f>IF(N801="základní",J801,0)</f>
        <v>0</v>
      </c>
      <c r="BF801" s="232">
        <f>IF(N801="snížená",J801,0)</f>
        <v>0</v>
      </c>
      <c r="BG801" s="232">
        <f>IF(N801="zákl. přenesená",J801,0)</f>
        <v>0</v>
      </c>
      <c r="BH801" s="232">
        <f>IF(N801="sníž. přenesená",J801,0)</f>
        <v>0</v>
      </c>
      <c r="BI801" s="232">
        <f>IF(N801="nulová",J801,0)</f>
        <v>0</v>
      </c>
      <c r="BJ801" s="17" t="s">
        <v>83</v>
      </c>
      <c r="BK801" s="232">
        <f>ROUND(I801*H801,2)</f>
        <v>0</v>
      </c>
      <c r="BL801" s="17" t="s">
        <v>175</v>
      </c>
      <c r="BM801" s="231" t="s">
        <v>1488</v>
      </c>
    </row>
    <row r="802" spans="1:65" s="2" customFormat="1" ht="16.5" customHeight="1">
      <c r="A802" s="38"/>
      <c r="B802" s="39"/>
      <c r="C802" s="219" t="s">
        <v>1489</v>
      </c>
      <c r="D802" s="219" t="s">
        <v>171</v>
      </c>
      <c r="E802" s="220" t="s">
        <v>1490</v>
      </c>
      <c r="F802" s="221" t="s">
        <v>1491</v>
      </c>
      <c r="G802" s="222" t="s">
        <v>413</v>
      </c>
      <c r="H802" s="223">
        <v>5</v>
      </c>
      <c r="I802" s="224"/>
      <c r="J802" s="225">
        <f>ROUND(I802*H802,2)</f>
        <v>0</v>
      </c>
      <c r="K802" s="226"/>
      <c r="L802" s="44"/>
      <c r="M802" s="227" t="s">
        <v>1</v>
      </c>
      <c r="N802" s="228" t="s">
        <v>40</v>
      </c>
      <c r="O802" s="91"/>
      <c r="P802" s="229">
        <f>O802*H802</f>
        <v>0</v>
      </c>
      <c r="Q802" s="229">
        <v>0</v>
      </c>
      <c r="R802" s="229">
        <f>Q802*H802</f>
        <v>0</v>
      </c>
      <c r="S802" s="229">
        <v>0</v>
      </c>
      <c r="T802" s="230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31" t="s">
        <v>175</v>
      </c>
      <c r="AT802" s="231" t="s">
        <v>171</v>
      </c>
      <c r="AU802" s="231" t="s">
        <v>181</v>
      </c>
      <c r="AY802" s="17" t="s">
        <v>169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17" t="s">
        <v>83</v>
      </c>
      <c r="BK802" s="232">
        <f>ROUND(I802*H802,2)</f>
        <v>0</v>
      </c>
      <c r="BL802" s="17" t="s">
        <v>175</v>
      </c>
      <c r="BM802" s="231" t="s">
        <v>1492</v>
      </c>
    </row>
    <row r="803" spans="1:65" s="2" customFormat="1" ht="16.5" customHeight="1">
      <c r="A803" s="38"/>
      <c r="B803" s="39"/>
      <c r="C803" s="219" t="s">
        <v>1493</v>
      </c>
      <c r="D803" s="219" t="s">
        <v>171</v>
      </c>
      <c r="E803" s="220" t="s">
        <v>1494</v>
      </c>
      <c r="F803" s="221" t="s">
        <v>1495</v>
      </c>
      <c r="G803" s="222" t="s">
        <v>413</v>
      </c>
      <c r="H803" s="223">
        <v>42</v>
      </c>
      <c r="I803" s="224"/>
      <c r="J803" s="225">
        <f>ROUND(I803*H803,2)</f>
        <v>0</v>
      </c>
      <c r="K803" s="226"/>
      <c r="L803" s="44"/>
      <c r="M803" s="227" t="s">
        <v>1</v>
      </c>
      <c r="N803" s="228" t="s">
        <v>40</v>
      </c>
      <c r="O803" s="91"/>
      <c r="P803" s="229">
        <f>O803*H803</f>
        <v>0</v>
      </c>
      <c r="Q803" s="229">
        <v>0</v>
      </c>
      <c r="R803" s="229">
        <f>Q803*H803</f>
        <v>0</v>
      </c>
      <c r="S803" s="229">
        <v>0</v>
      </c>
      <c r="T803" s="230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31" t="s">
        <v>175</v>
      </c>
      <c r="AT803" s="231" t="s">
        <v>171</v>
      </c>
      <c r="AU803" s="231" t="s">
        <v>181</v>
      </c>
      <c r="AY803" s="17" t="s">
        <v>169</v>
      </c>
      <c r="BE803" s="232">
        <f>IF(N803="základní",J803,0)</f>
        <v>0</v>
      </c>
      <c r="BF803" s="232">
        <f>IF(N803="snížená",J803,0)</f>
        <v>0</v>
      </c>
      <c r="BG803" s="232">
        <f>IF(N803="zákl. přenesená",J803,0)</f>
        <v>0</v>
      </c>
      <c r="BH803" s="232">
        <f>IF(N803="sníž. přenesená",J803,0)</f>
        <v>0</v>
      </c>
      <c r="BI803" s="232">
        <f>IF(N803="nulová",J803,0)</f>
        <v>0</v>
      </c>
      <c r="BJ803" s="17" t="s">
        <v>83</v>
      </c>
      <c r="BK803" s="232">
        <f>ROUND(I803*H803,2)</f>
        <v>0</v>
      </c>
      <c r="BL803" s="17" t="s">
        <v>175</v>
      </c>
      <c r="BM803" s="231" t="s">
        <v>1496</v>
      </c>
    </row>
    <row r="804" spans="1:65" s="2" customFormat="1" ht="21.75" customHeight="1">
      <c r="A804" s="38"/>
      <c r="B804" s="39"/>
      <c r="C804" s="219" t="s">
        <v>1497</v>
      </c>
      <c r="D804" s="219" t="s">
        <v>171</v>
      </c>
      <c r="E804" s="220" t="s">
        <v>1498</v>
      </c>
      <c r="F804" s="221" t="s">
        <v>1499</v>
      </c>
      <c r="G804" s="222" t="s">
        <v>413</v>
      </c>
      <c r="H804" s="223">
        <v>86</v>
      </c>
      <c r="I804" s="224"/>
      <c r="J804" s="225">
        <f>ROUND(I804*H804,2)</f>
        <v>0</v>
      </c>
      <c r="K804" s="226"/>
      <c r="L804" s="44"/>
      <c r="M804" s="227" t="s">
        <v>1</v>
      </c>
      <c r="N804" s="228" t="s">
        <v>40</v>
      </c>
      <c r="O804" s="91"/>
      <c r="P804" s="229">
        <f>O804*H804</f>
        <v>0</v>
      </c>
      <c r="Q804" s="229">
        <v>0</v>
      </c>
      <c r="R804" s="229">
        <f>Q804*H804</f>
        <v>0</v>
      </c>
      <c r="S804" s="229">
        <v>0</v>
      </c>
      <c r="T804" s="230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31" t="s">
        <v>175</v>
      </c>
      <c r="AT804" s="231" t="s">
        <v>171</v>
      </c>
      <c r="AU804" s="231" t="s">
        <v>181</v>
      </c>
      <c r="AY804" s="17" t="s">
        <v>169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17" t="s">
        <v>83</v>
      </c>
      <c r="BK804" s="232">
        <f>ROUND(I804*H804,2)</f>
        <v>0</v>
      </c>
      <c r="BL804" s="17" t="s">
        <v>175</v>
      </c>
      <c r="BM804" s="231" t="s">
        <v>1500</v>
      </c>
    </row>
    <row r="805" spans="1:65" s="2" customFormat="1" ht="16.5" customHeight="1">
      <c r="A805" s="38"/>
      <c r="B805" s="39"/>
      <c r="C805" s="219" t="s">
        <v>1501</v>
      </c>
      <c r="D805" s="219" t="s">
        <v>171</v>
      </c>
      <c r="E805" s="220" t="s">
        <v>1502</v>
      </c>
      <c r="F805" s="221" t="s">
        <v>1503</v>
      </c>
      <c r="G805" s="222" t="s">
        <v>413</v>
      </c>
      <c r="H805" s="223">
        <v>36</v>
      </c>
      <c r="I805" s="224"/>
      <c r="J805" s="225">
        <f>ROUND(I805*H805,2)</f>
        <v>0</v>
      </c>
      <c r="K805" s="226"/>
      <c r="L805" s="44"/>
      <c r="M805" s="227" t="s">
        <v>1</v>
      </c>
      <c r="N805" s="228" t="s">
        <v>40</v>
      </c>
      <c r="O805" s="91"/>
      <c r="P805" s="229">
        <f>O805*H805</f>
        <v>0</v>
      </c>
      <c r="Q805" s="229">
        <v>0</v>
      </c>
      <c r="R805" s="229">
        <f>Q805*H805</f>
        <v>0</v>
      </c>
      <c r="S805" s="229">
        <v>0</v>
      </c>
      <c r="T805" s="230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31" t="s">
        <v>175</v>
      </c>
      <c r="AT805" s="231" t="s">
        <v>171</v>
      </c>
      <c r="AU805" s="231" t="s">
        <v>181</v>
      </c>
      <c r="AY805" s="17" t="s">
        <v>169</v>
      </c>
      <c r="BE805" s="232">
        <f>IF(N805="základní",J805,0)</f>
        <v>0</v>
      </c>
      <c r="BF805" s="232">
        <f>IF(N805="snížená",J805,0)</f>
        <v>0</v>
      </c>
      <c r="BG805" s="232">
        <f>IF(N805="zákl. přenesená",J805,0)</f>
        <v>0</v>
      </c>
      <c r="BH805" s="232">
        <f>IF(N805="sníž. přenesená",J805,0)</f>
        <v>0</v>
      </c>
      <c r="BI805" s="232">
        <f>IF(N805="nulová",J805,0)</f>
        <v>0</v>
      </c>
      <c r="BJ805" s="17" t="s">
        <v>83</v>
      </c>
      <c r="BK805" s="232">
        <f>ROUND(I805*H805,2)</f>
        <v>0</v>
      </c>
      <c r="BL805" s="17" t="s">
        <v>175</v>
      </c>
      <c r="BM805" s="231" t="s">
        <v>1504</v>
      </c>
    </row>
    <row r="806" spans="1:65" s="2" customFormat="1" ht="16.5" customHeight="1">
      <c r="A806" s="38"/>
      <c r="B806" s="39"/>
      <c r="C806" s="219" t="s">
        <v>1505</v>
      </c>
      <c r="D806" s="219" t="s">
        <v>171</v>
      </c>
      <c r="E806" s="220" t="s">
        <v>1502</v>
      </c>
      <c r="F806" s="221" t="s">
        <v>1503</v>
      </c>
      <c r="G806" s="222" t="s">
        <v>413</v>
      </c>
      <c r="H806" s="223">
        <v>6</v>
      </c>
      <c r="I806" s="224"/>
      <c r="J806" s="225">
        <f>ROUND(I806*H806,2)</f>
        <v>0</v>
      </c>
      <c r="K806" s="226"/>
      <c r="L806" s="44"/>
      <c r="M806" s="227" t="s">
        <v>1</v>
      </c>
      <c r="N806" s="228" t="s">
        <v>40</v>
      </c>
      <c r="O806" s="91"/>
      <c r="P806" s="229">
        <f>O806*H806</f>
        <v>0</v>
      </c>
      <c r="Q806" s="229">
        <v>0</v>
      </c>
      <c r="R806" s="229">
        <f>Q806*H806</f>
        <v>0</v>
      </c>
      <c r="S806" s="229">
        <v>0</v>
      </c>
      <c r="T806" s="230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31" t="s">
        <v>175</v>
      </c>
      <c r="AT806" s="231" t="s">
        <v>171</v>
      </c>
      <c r="AU806" s="231" t="s">
        <v>181</v>
      </c>
      <c r="AY806" s="17" t="s">
        <v>169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17" t="s">
        <v>83</v>
      </c>
      <c r="BK806" s="232">
        <f>ROUND(I806*H806,2)</f>
        <v>0</v>
      </c>
      <c r="BL806" s="17" t="s">
        <v>175</v>
      </c>
      <c r="BM806" s="231" t="s">
        <v>1506</v>
      </c>
    </row>
    <row r="807" spans="1:65" s="2" customFormat="1" ht="16.5" customHeight="1">
      <c r="A807" s="38"/>
      <c r="B807" s="39"/>
      <c r="C807" s="219" t="s">
        <v>1507</v>
      </c>
      <c r="D807" s="219" t="s">
        <v>171</v>
      </c>
      <c r="E807" s="220" t="s">
        <v>1508</v>
      </c>
      <c r="F807" s="221" t="s">
        <v>1509</v>
      </c>
      <c r="G807" s="222" t="s">
        <v>199</v>
      </c>
      <c r="H807" s="223">
        <v>160</v>
      </c>
      <c r="I807" s="224"/>
      <c r="J807" s="225">
        <f>ROUND(I807*H807,2)</f>
        <v>0</v>
      </c>
      <c r="K807" s="226"/>
      <c r="L807" s="44"/>
      <c r="M807" s="227" t="s">
        <v>1</v>
      </c>
      <c r="N807" s="228" t="s">
        <v>40</v>
      </c>
      <c r="O807" s="91"/>
      <c r="P807" s="229">
        <f>O807*H807</f>
        <v>0</v>
      </c>
      <c r="Q807" s="229">
        <v>0</v>
      </c>
      <c r="R807" s="229">
        <f>Q807*H807</f>
        <v>0</v>
      </c>
      <c r="S807" s="229">
        <v>0</v>
      </c>
      <c r="T807" s="230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31" t="s">
        <v>175</v>
      </c>
      <c r="AT807" s="231" t="s">
        <v>171</v>
      </c>
      <c r="AU807" s="231" t="s">
        <v>181</v>
      </c>
      <c r="AY807" s="17" t="s">
        <v>169</v>
      </c>
      <c r="BE807" s="232">
        <f>IF(N807="základní",J807,0)</f>
        <v>0</v>
      </c>
      <c r="BF807" s="232">
        <f>IF(N807="snížená",J807,0)</f>
        <v>0</v>
      </c>
      <c r="BG807" s="232">
        <f>IF(N807="zákl. přenesená",J807,0)</f>
        <v>0</v>
      </c>
      <c r="BH807" s="232">
        <f>IF(N807="sníž. přenesená",J807,0)</f>
        <v>0</v>
      </c>
      <c r="BI807" s="232">
        <f>IF(N807="nulová",J807,0)</f>
        <v>0</v>
      </c>
      <c r="BJ807" s="17" t="s">
        <v>83</v>
      </c>
      <c r="BK807" s="232">
        <f>ROUND(I807*H807,2)</f>
        <v>0</v>
      </c>
      <c r="BL807" s="17" t="s">
        <v>175</v>
      </c>
      <c r="BM807" s="231" t="s">
        <v>1510</v>
      </c>
    </row>
    <row r="808" spans="1:65" s="2" customFormat="1" ht="16.5" customHeight="1">
      <c r="A808" s="38"/>
      <c r="B808" s="39"/>
      <c r="C808" s="219" t="s">
        <v>1511</v>
      </c>
      <c r="D808" s="219" t="s">
        <v>171</v>
      </c>
      <c r="E808" s="220" t="s">
        <v>1512</v>
      </c>
      <c r="F808" s="221" t="s">
        <v>1513</v>
      </c>
      <c r="G808" s="222" t="s">
        <v>199</v>
      </c>
      <c r="H808" s="223">
        <v>100</v>
      </c>
      <c r="I808" s="224"/>
      <c r="J808" s="225">
        <f>ROUND(I808*H808,2)</f>
        <v>0</v>
      </c>
      <c r="K808" s="226"/>
      <c r="L808" s="44"/>
      <c r="M808" s="227" t="s">
        <v>1</v>
      </c>
      <c r="N808" s="228" t="s">
        <v>40</v>
      </c>
      <c r="O808" s="91"/>
      <c r="P808" s="229">
        <f>O808*H808</f>
        <v>0</v>
      </c>
      <c r="Q808" s="229">
        <v>0</v>
      </c>
      <c r="R808" s="229">
        <f>Q808*H808</f>
        <v>0</v>
      </c>
      <c r="S808" s="229">
        <v>0</v>
      </c>
      <c r="T808" s="230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31" t="s">
        <v>175</v>
      </c>
      <c r="AT808" s="231" t="s">
        <v>171</v>
      </c>
      <c r="AU808" s="231" t="s">
        <v>181</v>
      </c>
      <c r="AY808" s="17" t="s">
        <v>169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17" t="s">
        <v>83</v>
      </c>
      <c r="BK808" s="232">
        <f>ROUND(I808*H808,2)</f>
        <v>0</v>
      </c>
      <c r="BL808" s="17" t="s">
        <v>175</v>
      </c>
      <c r="BM808" s="231" t="s">
        <v>1514</v>
      </c>
    </row>
    <row r="809" spans="1:65" s="2" customFormat="1" ht="16.5" customHeight="1">
      <c r="A809" s="38"/>
      <c r="B809" s="39"/>
      <c r="C809" s="219" t="s">
        <v>1515</v>
      </c>
      <c r="D809" s="219" t="s">
        <v>171</v>
      </c>
      <c r="E809" s="220" t="s">
        <v>1516</v>
      </c>
      <c r="F809" s="221" t="s">
        <v>1517</v>
      </c>
      <c r="G809" s="222" t="s">
        <v>199</v>
      </c>
      <c r="H809" s="223">
        <v>50</v>
      </c>
      <c r="I809" s="224"/>
      <c r="J809" s="225">
        <f>ROUND(I809*H809,2)</f>
        <v>0</v>
      </c>
      <c r="K809" s="226"/>
      <c r="L809" s="44"/>
      <c r="M809" s="227" t="s">
        <v>1</v>
      </c>
      <c r="N809" s="228" t="s">
        <v>40</v>
      </c>
      <c r="O809" s="91"/>
      <c r="P809" s="229">
        <f>O809*H809</f>
        <v>0</v>
      </c>
      <c r="Q809" s="229">
        <v>0</v>
      </c>
      <c r="R809" s="229">
        <f>Q809*H809</f>
        <v>0</v>
      </c>
      <c r="S809" s="229">
        <v>0</v>
      </c>
      <c r="T809" s="230">
        <f>S809*H809</f>
        <v>0</v>
      </c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R809" s="231" t="s">
        <v>175</v>
      </c>
      <c r="AT809" s="231" t="s">
        <v>171</v>
      </c>
      <c r="AU809" s="231" t="s">
        <v>181</v>
      </c>
      <c r="AY809" s="17" t="s">
        <v>169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17" t="s">
        <v>83</v>
      </c>
      <c r="BK809" s="232">
        <f>ROUND(I809*H809,2)</f>
        <v>0</v>
      </c>
      <c r="BL809" s="17" t="s">
        <v>175</v>
      </c>
      <c r="BM809" s="231" t="s">
        <v>1518</v>
      </c>
    </row>
    <row r="810" spans="1:65" s="2" customFormat="1" ht="16.5" customHeight="1">
      <c r="A810" s="38"/>
      <c r="B810" s="39"/>
      <c r="C810" s="219" t="s">
        <v>1519</v>
      </c>
      <c r="D810" s="219" t="s">
        <v>171</v>
      </c>
      <c r="E810" s="220" t="s">
        <v>1520</v>
      </c>
      <c r="F810" s="221" t="s">
        <v>1521</v>
      </c>
      <c r="G810" s="222" t="s">
        <v>199</v>
      </c>
      <c r="H810" s="223">
        <v>22</v>
      </c>
      <c r="I810" s="224"/>
      <c r="J810" s="225">
        <f>ROUND(I810*H810,2)</f>
        <v>0</v>
      </c>
      <c r="K810" s="226"/>
      <c r="L810" s="44"/>
      <c r="M810" s="227" t="s">
        <v>1</v>
      </c>
      <c r="N810" s="228" t="s">
        <v>40</v>
      </c>
      <c r="O810" s="91"/>
      <c r="P810" s="229">
        <f>O810*H810</f>
        <v>0</v>
      </c>
      <c r="Q810" s="229">
        <v>0</v>
      </c>
      <c r="R810" s="229">
        <f>Q810*H810</f>
        <v>0</v>
      </c>
      <c r="S810" s="229">
        <v>0</v>
      </c>
      <c r="T810" s="230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31" t="s">
        <v>175</v>
      </c>
      <c r="AT810" s="231" t="s">
        <v>171</v>
      </c>
      <c r="AU810" s="231" t="s">
        <v>181</v>
      </c>
      <c r="AY810" s="17" t="s">
        <v>169</v>
      </c>
      <c r="BE810" s="232">
        <f>IF(N810="základní",J810,0)</f>
        <v>0</v>
      </c>
      <c r="BF810" s="232">
        <f>IF(N810="snížená",J810,0)</f>
        <v>0</v>
      </c>
      <c r="BG810" s="232">
        <f>IF(N810="zákl. přenesená",J810,0)</f>
        <v>0</v>
      </c>
      <c r="BH810" s="232">
        <f>IF(N810="sníž. přenesená",J810,0)</f>
        <v>0</v>
      </c>
      <c r="BI810" s="232">
        <f>IF(N810="nulová",J810,0)</f>
        <v>0</v>
      </c>
      <c r="BJ810" s="17" t="s">
        <v>83</v>
      </c>
      <c r="BK810" s="232">
        <f>ROUND(I810*H810,2)</f>
        <v>0</v>
      </c>
      <c r="BL810" s="17" t="s">
        <v>175</v>
      </c>
      <c r="BM810" s="231" t="s">
        <v>1522</v>
      </c>
    </row>
    <row r="811" spans="1:65" s="2" customFormat="1" ht="16.5" customHeight="1">
      <c r="A811" s="38"/>
      <c r="B811" s="39"/>
      <c r="C811" s="219" t="s">
        <v>1523</v>
      </c>
      <c r="D811" s="219" t="s">
        <v>171</v>
      </c>
      <c r="E811" s="220" t="s">
        <v>1524</v>
      </c>
      <c r="F811" s="221" t="s">
        <v>1525</v>
      </c>
      <c r="G811" s="222" t="s">
        <v>199</v>
      </c>
      <c r="H811" s="223">
        <v>30</v>
      </c>
      <c r="I811" s="224"/>
      <c r="J811" s="225">
        <f>ROUND(I811*H811,2)</f>
        <v>0</v>
      </c>
      <c r="K811" s="226"/>
      <c r="L811" s="44"/>
      <c r="M811" s="227" t="s">
        <v>1</v>
      </c>
      <c r="N811" s="228" t="s">
        <v>40</v>
      </c>
      <c r="O811" s="91"/>
      <c r="P811" s="229">
        <f>O811*H811</f>
        <v>0</v>
      </c>
      <c r="Q811" s="229">
        <v>0</v>
      </c>
      <c r="R811" s="229">
        <f>Q811*H811</f>
        <v>0</v>
      </c>
      <c r="S811" s="229">
        <v>0</v>
      </c>
      <c r="T811" s="230">
        <f>S811*H811</f>
        <v>0</v>
      </c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R811" s="231" t="s">
        <v>175</v>
      </c>
      <c r="AT811" s="231" t="s">
        <v>171</v>
      </c>
      <c r="AU811" s="231" t="s">
        <v>181</v>
      </c>
      <c r="AY811" s="17" t="s">
        <v>169</v>
      </c>
      <c r="BE811" s="232">
        <f>IF(N811="základní",J811,0)</f>
        <v>0</v>
      </c>
      <c r="BF811" s="232">
        <f>IF(N811="snížená",J811,0)</f>
        <v>0</v>
      </c>
      <c r="BG811" s="232">
        <f>IF(N811="zákl. přenesená",J811,0)</f>
        <v>0</v>
      </c>
      <c r="BH811" s="232">
        <f>IF(N811="sníž. přenesená",J811,0)</f>
        <v>0</v>
      </c>
      <c r="BI811" s="232">
        <f>IF(N811="nulová",J811,0)</f>
        <v>0</v>
      </c>
      <c r="BJ811" s="17" t="s">
        <v>83</v>
      </c>
      <c r="BK811" s="232">
        <f>ROUND(I811*H811,2)</f>
        <v>0</v>
      </c>
      <c r="BL811" s="17" t="s">
        <v>175</v>
      </c>
      <c r="BM811" s="231" t="s">
        <v>1526</v>
      </c>
    </row>
    <row r="812" spans="1:65" s="2" customFormat="1" ht="16.5" customHeight="1">
      <c r="A812" s="38"/>
      <c r="B812" s="39"/>
      <c r="C812" s="219" t="s">
        <v>1527</v>
      </c>
      <c r="D812" s="219" t="s">
        <v>171</v>
      </c>
      <c r="E812" s="220" t="s">
        <v>1528</v>
      </c>
      <c r="F812" s="221" t="s">
        <v>1529</v>
      </c>
      <c r="G812" s="222" t="s">
        <v>199</v>
      </c>
      <c r="H812" s="223">
        <v>30</v>
      </c>
      <c r="I812" s="224"/>
      <c r="J812" s="225">
        <f>ROUND(I812*H812,2)</f>
        <v>0</v>
      </c>
      <c r="K812" s="226"/>
      <c r="L812" s="44"/>
      <c r="M812" s="227" t="s">
        <v>1</v>
      </c>
      <c r="N812" s="228" t="s">
        <v>40</v>
      </c>
      <c r="O812" s="91"/>
      <c r="P812" s="229">
        <f>O812*H812</f>
        <v>0</v>
      </c>
      <c r="Q812" s="229">
        <v>0</v>
      </c>
      <c r="R812" s="229">
        <f>Q812*H812</f>
        <v>0</v>
      </c>
      <c r="S812" s="229">
        <v>0</v>
      </c>
      <c r="T812" s="230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31" t="s">
        <v>175</v>
      </c>
      <c r="AT812" s="231" t="s">
        <v>171</v>
      </c>
      <c r="AU812" s="231" t="s">
        <v>181</v>
      </c>
      <c r="AY812" s="17" t="s">
        <v>169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17" t="s">
        <v>83</v>
      </c>
      <c r="BK812" s="232">
        <f>ROUND(I812*H812,2)</f>
        <v>0</v>
      </c>
      <c r="BL812" s="17" t="s">
        <v>175</v>
      </c>
      <c r="BM812" s="231" t="s">
        <v>1530</v>
      </c>
    </row>
    <row r="813" spans="1:65" s="2" customFormat="1" ht="16.5" customHeight="1">
      <c r="A813" s="38"/>
      <c r="B813" s="39"/>
      <c r="C813" s="219" t="s">
        <v>1531</v>
      </c>
      <c r="D813" s="219" t="s">
        <v>171</v>
      </c>
      <c r="E813" s="220" t="s">
        <v>1532</v>
      </c>
      <c r="F813" s="221" t="s">
        <v>1533</v>
      </c>
      <c r="G813" s="222" t="s">
        <v>199</v>
      </c>
      <c r="H813" s="223">
        <v>20</v>
      </c>
      <c r="I813" s="224"/>
      <c r="J813" s="225">
        <f>ROUND(I813*H813,2)</f>
        <v>0</v>
      </c>
      <c r="K813" s="226"/>
      <c r="L813" s="44"/>
      <c r="M813" s="227" t="s">
        <v>1</v>
      </c>
      <c r="N813" s="228" t="s">
        <v>40</v>
      </c>
      <c r="O813" s="91"/>
      <c r="P813" s="229">
        <f>O813*H813</f>
        <v>0</v>
      </c>
      <c r="Q813" s="229">
        <v>0</v>
      </c>
      <c r="R813" s="229">
        <f>Q813*H813</f>
        <v>0</v>
      </c>
      <c r="S813" s="229">
        <v>0</v>
      </c>
      <c r="T813" s="230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31" t="s">
        <v>175</v>
      </c>
      <c r="AT813" s="231" t="s">
        <v>171</v>
      </c>
      <c r="AU813" s="231" t="s">
        <v>181</v>
      </c>
      <c r="AY813" s="17" t="s">
        <v>169</v>
      </c>
      <c r="BE813" s="232">
        <f>IF(N813="základní",J813,0)</f>
        <v>0</v>
      </c>
      <c r="BF813" s="232">
        <f>IF(N813="snížená",J813,0)</f>
        <v>0</v>
      </c>
      <c r="BG813" s="232">
        <f>IF(N813="zákl. přenesená",J813,0)</f>
        <v>0</v>
      </c>
      <c r="BH813" s="232">
        <f>IF(N813="sníž. přenesená",J813,0)</f>
        <v>0</v>
      </c>
      <c r="BI813" s="232">
        <f>IF(N813="nulová",J813,0)</f>
        <v>0</v>
      </c>
      <c r="BJ813" s="17" t="s">
        <v>83</v>
      </c>
      <c r="BK813" s="232">
        <f>ROUND(I813*H813,2)</f>
        <v>0</v>
      </c>
      <c r="BL813" s="17" t="s">
        <v>175</v>
      </c>
      <c r="BM813" s="231" t="s">
        <v>1534</v>
      </c>
    </row>
    <row r="814" spans="1:65" s="2" customFormat="1" ht="16.5" customHeight="1">
      <c r="A814" s="38"/>
      <c r="B814" s="39"/>
      <c r="C814" s="219" t="s">
        <v>1535</v>
      </c>
      <c r="D814" s="219" t="s">
        <v>171</v>
      </c>
      <c r="E814" s="220" t="s">
        <v>1536</v>
      </c>
      <c r="F814" s="221" t="s">
        <v>1537</v>
      </c>
      <c r="G814" s="222" t="s">
        <v>199</v>
      </c>
      <c r="H814" s="223">
        <v>40</v>
      </c>
      <c r="I814" s="224"/>
      <c r="J814" s="225">
        <f>ROUND(I814*H814,2)</f>
        <v>0</v>
      </c>
      <c r="K814" s="226"/>
      <c r="L814" s="44"/>
      <c r="M814" s="227" t="s">
        <v>1</v>
      </c>
      <c r="N814" s="228" t="s">
        <v>40</v>
      </c>
      <c r="O814" s="91"/>
      <c r="P814" s="229">
        <f>O814*H814</f>
        <v>0</v>
      </c>
      <c r="Q814" s="229">
        <v>0</v>
      </c>
      <c r="R814" s="229">
        <f>Q814*H814</f>
        <v>0</v>
      </c>
      <c r="S814" s="229">
        <v>0</v>
      </c>
      <c r="T814" s="230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31" t="s">
        <v>175</v>
      </c>
      <c r="AT814" s="231" t="s">
        <v>171</v>
      </c>
      <c r="AU814" s="231" t="s">
        <v>181</v>
      </c>
      <c r="AY814" s="17" t="s">
        <v>169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17" t="s">
        <v>83</v>
      </c>
      <c r="BK814" s="232">
        <f>ROUND(I814*H814,2)</f>
        <v>0</v>
      </c>
      <c r="BL814" s="17" t="s">
        <v>175</v>
      </c>
      <c r="BM814" s="231" t="s">
        <v>1538</v>
      </c>
    </row>
    <row r="815" spans="1:65" s="2" customFormat="1" ht="16.5" customHeight="1">
      <c r="A815" s="38"/>
      <c r="B815" s="39"/>
      <c r="C815" s="219" t="s">
        <v>1539</v>
      </c>
      <c r="D815" s="219" t="s">
        <v>171</v>
      </c>
      <c r="E815" s="220" t="s">
        <v>1540</v>
      </c>
      <c r="F815" s="221" t="s">
        <v>1541</v>
      </c>
      <c r="G815" s="222" t="s">
        <v>199</v>
      </c>
      <c r="H815" s="223">
        <v>60</v>
      </c>
      <c r="I815" s="224"/>
      <c r="J815" s="225">
        <f>ROUND(I815*H815,2)</f>
        <v>0</v>
      </c>
      <c r="K815" s="226"/>
      <c r="L815" s="44"/>
      <c r="M815" s="227" t="s">
        <v>1</v>
      </c>
      <c r="N815" s="228" t="s">
        <v>40</v>
      </c>
      <c r="O815" s="91"/>
      <c r="P815" s="229">
        <f>O815*H815</f>
        <v>0</v>
      </c>
      <c r="Q815" s="229">
        <v>0</v>
      </c>
      <c r="R815" s="229">
        <f>Q815*H815</f>
        <v>0</v>
      </c>
      <c r="S815" s="229">
        <v>0</v>
      </c>
      <c r="T815" s="230">
        <f>S815*H815</f>
        <v>0</v>
      </c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R815" s="231" t="s">
        <v>175</v>
      </c>
      <c r="AT815" s="231" t="s">
        <v>171</v>
      </c>
      <c r="AU815" s="231" t="s">
        <v>181</v>
      </c>
      <c r="AY815" s="17" t="s">
        <v>169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17" t="s">
        <v>83</v>
      </c>
      <c r="BK815" s="232">
        <f>ROUND(I815*H815,2)</f>
        <v>0</v>
      </c>
      <c r="BL815" s="17" t="s">
        <v>175</v>
      </c>
      <c r="BM815" s="231" t="s">
        <v>1542</v>
      </c>
    </row>
    <row r="816" spans="1:65" s="2" customFormat="1" ht="21.75" customHeight="1">
      <c r="A816" s="38"/>
      <c r="B816" s="39"/>
      <c r="C816" s="219" t="s">
        <v>1543</v>
      </c>
      <c r="D816" s="219" t="s">
        <v>171</v>
      </c>
      <c r="E816" s="220" t="s">
        <v>1544</v>
      </c>
      <c r="F816" s="221" t="s">
        <v>1545</v>
      </c>
      <c r="G816" s="222" t="s">
        <v>199</v>
      </c>
      <c r="H816" s="223">
        <v>30</v>
      </c>
      <c r="I816" s="224"/>
      <c r="J816" s="225">
        <f>ROUND(I816*H816,2)</f>
        <v>0</v>
      </c>
      <c r="K816" s="226"/>
      <c r="L816" s="44"/>
      <c r="M816" s="227" t="s">
        <v>1</v>
      </c>
      <c r="N816" s="228" t="s">
        <v>40</v>
      </c>
      <c r="O816" s="91"/>
      <c r="P816" s="229">
        <f>O816*H816</f>
        <v>0</v>
      </c>
      <c r="Q816" s="229">
        <v>0</v>
      </c>
      <c r="R816" s="229">
        <f>Q816*H816</f>
        <v>0</v>
      </c>
      <c r="S816" s="229">
        <v>0</v>
      </c>
      <c r="T816" s="230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31" t="s">
        <v>175</v>
      </c>
      <c r="AT816" s="231" t="s">
        <v>171</v>
      </c>
      <c r="AU816" s="231" t="s">
        <v>181</v>
      </c>
      <c r="AY816" s="17" t="s">
        <v>169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17" t="s">
        <v>83</v>
      </c>
      <c r="BK816" s="232">
        <f>ROUND(I816*H816,2)</f>
        <v>0</v>
      </c>
      <c r="BL816" s="17" t="s">
        <v>175</v>
      </c>
      <c r="BM816" s="231" t="s">
        <v>1546</v>
      </c>
    </row>
    <row r="817" spans="1:65" s="2" customFormat="1" ht="21.75" customHeight="1">
      <c r="A817" s="38"/>
      <c r="B817" s="39"/>
      <c r="C817" s="219" t="s">
        <v>1547</v>
      </c>
      <c r="D817" s="219" t="s">
        <v>171</v>
      </c>
      <c r="E817" s="220" t="s">
        <v>1544</v>
      </c>
      <c r="F817" s="221" t="s">
        <v>1545</v>
      </c>
      <c r="G817" s="222" t="s">
        <v>199</v>
      </c>
      <c r="H817" s="223">
        <v>480</v>
      </c>
      <c r="I817" s="224"/>
      <c r="J817" s="225">
        <f>ROUND(I817*H817,2)</f>
        <v>0</v>
      </c>
      <c r="K817" s="226"/>
      <c r="L817" s="44"/>
      <c r="M817" s="227" t="s">
        <v>1</v>
      </c>
      <c r="N817" s="228" t="s">
        <v>40</v>
      </c>
      <c r="O817" s="91"/>
      <c r="P817" s="229">
        <f>O817*H817</f>
        <v>0</v>
      </c>
      <c r="Q817" s="229">
        <v>0</v>
      </c>
      <c r="R817" s="229">
        <f>Q817*H817</f>
        <v>0</v>
      </c>
      <c r="S817" s="229">
        <v>0</v>
      </c>
      <c r="T817" s="230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31" t="s">
        <v>175</v>
      </c>
      <c r="AT817" s="231" t="s">
        <v>171</v>
      </c>
      <c r="AU817" s="231" t="s">
        <v>181</v>
      </c>
      <c r="AY817" s="17" t="s">
        <v>169</v>
      </c>
      <c r="BE817" s="232">
        <f>IF(N817="základní",J817,0)</f>
        <v>0</v>
      </c>
      <c r="BF817" s="232">
        <f>IF(N817="snížená",J817,0)</f>
        <v>0</v>
      </c>
      <c r="BG817" s="232">
        <f>IF(N817="zákl. přenesená",J817,0)</f>
        <v>0</v>
      </c>
      <c r="BH817" s="232">
        <f>IF(N817="sníž. přenesená",J817,0)</f>
        <v>0</v>
      </c>
      <c r="BI817" s="232">
        <f>IF(N817="nulová",J817,0)</f>
        <v>0</v>
      </c>
      <c r="BJ817" s="17" t="s">
        <v>83</v>
      </c>
      <c r="BK817" s="232">
        <f>ROUND(I817*H817,2)</f>
        <v>0</v>
      </c>
      <c r="BL817" s="17" t="s">
        <v>175</v>
      </c>
      <c r="BM817" s="231" t="s">
        <v>1548</v>
      </c>
    </row>
    <row r="818" spans="1:65" s="2" customFormat="1" ht="21.75" customHeight="1">
      <c r="A818" s="38"/>
      <c r="B818" s="39"/>
      <c r="C818" s="219" t="s">
        <v>1549</v>
      </c>
      <c r="D818" s="219" t="s">
        <v>171</v>
      </c>
      <c r="E818" s="220" t="s">
        <v>1550</v>
      </c>
      <c r="F818" s="221" t="s">
        <v>1551</v>
      </c>
      <c r="G818" s="222" t="s">
        <v>199</v>
      </c>
      <c r="H818" s="223">
        <v>16</v>
      </c>
      <c r="I818" s="224"/>
      <c r="J818" s="225">
        <f>ROUND(I818*H818,2)</f>
        <v>0</v>
      </c>
      <c r="K818" s="226"/>
      <c r="L818" s="44"/>
      <c r="M818" s="227" t="s">
        <v>1</v>
      </c>
      <c r="N818" s="228" t="s">
        <v>40</v>
      </c>
      <c r="O818" s="91"/>
      <c r="P818" s="229">
        <f>O818*H818</f>
        <v>0</v>
      </c>
      <c r="Q818" s="229">
        <v>0</v>
      </c>
      <c r="R818" s="229">
        <f>Q818*H818</f>
        <v>0</v>
      </c>
      <c r="S818" s="229">
        <v>0</v>
      </c>
      <c r="T818" s="230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31" t="s">
        <v>175</v>
      </c>
      <c r="AT818" s="231" t="s">
        <v>171</v>
      </c>
      <c r="AU818" s="231" t="s">
        <v>181</v>
      </c>
      <c r="AY818" s="17" t="s">
        <v>169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17" t="s">
        <v>83</v>
      </c>
      <c r="BK818" s="232">
        <f>ROUND(I818*H818,2)</f>
        <v>0</v>
      </c>
      <c r="BL818" s="17" t="s">
        <v>175</v>
      </c>
      <c r="BM818" s="231" t="s">
        <v>1552</v>
      </c>
    </row>
    <row r="819" spans="1:65" s="2" customFormat="1" ht="21.75" customHeight="1">
      <c r="A819" s="38"/>
      <c r="B819" s="39"/>
      <c r="C819" s="219" t="s">
        <v>1553</v>
      </c>
      <c r="D819" s="219" t="s">
        <v>171</v>
      </c>
      <c r="E819" s="220" t="s">
        <v>1554</v>
      </c>
      <c r="F819" s="221" t="s">
        <v>1555</v>
      </c>
      <c r="G819" s="222" t="s">
        <v>199</v>
      </c>
      <c r="H819" s="223">
        <v>1270</v>
      </c>
      <c r="I819" s="224"/>
      <c r="J819" s="225">
        <f>ROUND(I819*H819,2)</f>
        <v>0</v>
      </c>
      <c r="K819" s="226"/>
      <c r="L819" s="44"/>
      <c r="M819" s="227" t="s">
        <v>1</v>
      </c>
      <c r="N819" s="228" t="s">
        <v>40</v>
      </c>
      <c r="O819" s="91"/>
      <c r="P819" s="229">
        <f>O819*H819</f>
        <v>0</v>
      </c>
      <c r="Q819" s="229">
        <v>0</v>
      </c>
      <c r="R819" s="229">
        <f>Q819*H819</f>
        <v>0</v>
      </c>
      <c r="S819" s="229">
        <v>0</v>
      </c>
      <c r="T819" s="230">
        <f>S819*H819</f>
        <v>0</v>
      </c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R819" s="231" t="s">
        <v>175</v>
      </c>
      <c r="AT819" s="231" t="s">
        <v>171</v>
      </c>
      <c r="AU819" s="231" t="s">
        <v>181</v>
      </c>
      <c r="AY819" s="17" t="s">
        <v>169</v>
      </c>
      <c r="BE819" s="232">
        <f>IF(N819="základní",J819,0)</f>
        <v>0</v>
      </c>
      <c r="BF819" s="232">
        <f>IF(N819="snížená",J819,0)</f>
        <v>0</v>
      </c>
      <c r="BG819" s="232">
        <f>IF(N819="zákl. přenesená",J819,0)</f>
        <v>0</v>
      </c>
      <c r="BH819" s="232">
        <f>IF(N819="sníž. přenesená",J819,0)</f>
        <v>0</v>
      </c>
      <c r="BI819" s="232">
        <f>IF(N819="nulová",J819,0)</f>
        <v>0</v>
      </c>
      <c r="BJ819" s="17" t="s">
        <v>83</v>
      </c>
      <c r="BK819" s="232">
        <f>ROUND(I819*H819,2)</f>
        <v>0</v>
      </c>
      <c r="BL819" s="17" t="s">
        <v>175</v>
      </c>
      <c r="BM819" s="231" t="s">
        <v>1556</v>
      </c>
    </row>
    <row r="820" spans="1:65" s="2" customFormat="1" ht="21.75" customHeight="1">
      <c r="A820" s="38"/>
      <c r="B820" s="39"/>
      <c r="C820" s="219" t="s">
        <v>1557</v>
      </c>
      <c r="D820" s="219" t="s">
        <v>171</v>
      </c>
      <c r="E820" s="220" t="s">
        <v>1554</v>
      </c>
      <c r="F820" s="221" t="s">
        <v>1555</v>
      </c>
      <c r="G820" s="222" t="s">
        <v>199</v>
      </c>
      <c r="H820" s="223">
        <v>20</v>
      </c>
      <c r="I820" s="224"/>
      <c r="J820" s="225">
        <f>ROUND(I820*H820,2)</f>
        <v>0</v>
      </c>
      <c r="K820" s="226"/>
      <c r="L820" s="44"/>
      <c r="M820" s="227" t="s">
        <v>1</v>
      </c>
      <c r="N820" s="228" t="s">
        <v>40</v>
      </c>
      <c r="O820" s="91"/>
      <c r="P820" s="229">
        <f>O820*H820</f>
        <v>0</v>
      </c>
      <c r="Q820" s="229">
        <v>0</v>
      </c>
      <c r="R820" s="229">
        <f>Q820*H820</f>
        <v>0</v>
      </c>
      <c r="S820" s="229">
        <v>0</v>
      </c>
      <c r="T820" s="230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31" t="s">
        <v>175</v>
      </c>
      <c r="AT820" s="231" t="s">
        <v>171</v>
      </c>
      <c r="AU820" s="231" t="s">
        <v>181</v>
      </c>
      <c r="AY820" s="17" t="s">
        <v>169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17" t="s">
        <v>83</v>
      </c>
      <c r="BK820" s="232">
        <f>ROUND(I820*H820,2)</f>
        <v>0</v>
      </c>
      <c r="BL820" s="17" t="s">
        <v>175</v>
      </c>
      <c r="BM820" s="231" t="s">
        <v>1558</v>
      </c>
    </row>
    <row r="821" spans="1:65" s="2" customFormat="1" ht="21.75" customHeight="1">
      <c r="A821" s="38"/>
      <c r="B821" s="39"/>
      <c r="C821" s="219" t="s">
        <v>1559</v>
      </c>
      <c r="D821" s="219" t="s">
        <v>171</v>
      </c>
      <c r="E821" s="220" t="s">
        <v>1560</v>
      </c>
      <c r="F821" s="221" t="s">
        <v>1561</v>
      </c>
      <c r="G821" s="222" t="s">
        <v>199</v>
      </c>
      <c r="H821" s="223">
        <v>110</v>
      </c>
      <c r="I821" s="224"/>
      <c r="J821" s="225">
        <f>ROUND(I821*H821,2)</f>
        <v>0</v>
      </c>
      <c r="K821" s="226"/>
      <c r="L821" s="44"/>
      <c r="M821" s="227" t="s">
        <v>1</v>
      </c>
      <c r="N821" s="228" t="s">
        <v>40</v>
      </c>
      <c r="O821" s="91"/>
      <c r="P821" s="229">
        <f>O821*H821</f>
        <v>0</v>
      </c>
      <c r="Q821" s="229">
        <v>0</v>
      </c>
      <c r="R821" s="229">
        <f>Q821*H821</f>
        <v>0</v>
      </c>
      <c r="S821" s="229">
        <v>0</v>
      </c>
      <c r="T821" s="230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31" t="s">
        <v>175</v>
      </c>
      <c r="AT821" s="231" t="s">
        <v>171</v>
      </c>
      <c r="AU821" s="231" t="s">
        <v>181</v>
      </c>
      <c r="AY821" s="17" t="s">
        <v>169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17" t="s">
        <v>83</v>
      </c>
      <c r="BK821" s="232">
        <f>ROUND(I821*H821,2)</f>
        <v>0</v>
      </c>
      <c r="BL821" s="17" t="s">
        <v>175</v>
      </c>
      <c r="BM821" s="231" t="s">
        <v>1562</v>
      </c>
    </row>
    <row r="822" spans="1:65" s="2" customFormat="1" ht="21.75" customHeight="1">
      <c r="A822" s="38"/>
      <c r="B822" s="39"/>
      <c r="C822" s="219" t="s">
        <v>1563</v>
      </c>
      <c r="D822" s="219" t="s">
        <v>171</v>
      </c>
      <c r="E822" s="220" t="s">
        <v>1560</v>
      </c>
      <c r="F822" s="221" t="s">
        <v>1561</v>
      </c>
      <c r="G822" s="222" t="s">
        <v>199</v>
      </c>
      <c r="H822" s="223">
        <v>1100</v>
      </c>
      <c r="I822" s="224"/>
      <c r="J822" s="225">
        <f>ROUND(I822*H822,2)</f>
        <v>0</v>
      </c>
      <c r="K822" s="226"/>
      <c r="L822" s="44"/>
      <c r="M822" s="227" t="s">
        <v>1</v>
      </c>
      <c r="N822" s="228" t="s">
        <v>40</v>
      </c>
      <c r="O822" s="91"/>
      <c r="P822" s="229">
        <f>O822*H822</f>
        <v>0</v>
      </c>
      <c r="Q822" s="229">
        <v>0</v>
      </c>
      <c r="R822" s="229">
        <f>Q822*H822</f>
        <v>0</v>
      </c>
      <c r="S822" s="229">
        <v>0</v>
      </c>
      <c r="T822" s="230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31" t="s">
        <v>175</v>
      </c>
      <c r="AT822" s="231" t="s">
        <v>171</v>
      </c>
      <c r="AU822" s="231" t="s">
        <v>181</v>
      </c>
      <c r="AY822" s="17" t="s">
        <v>169</v>
      </c>
      <c r="BE822" s="232">
        <f>IF(N822="základní",J822,0)</f>
        <v>0</v>
      </c>
      <c r="BF822" s="232">
        <f>IF(N822="snížená",J822,0)</f>
        <v>0</v>
      </c>
      <c r="BG822" s="232">
        <f>IF(N822="zákl. přenesená",J822,0)</f>
        <v>0</v>
      </c>
      <c r="BH822" s="232">
        <f>IF(N822="sníž. přenesená",J822,0)</f>
        <v>0</v>
      </c>
      <c r="BI822" s="232">
        <f>IF(N822="nulová",J822,0)</f>
        <v>0</v>
      </c>
      <c r="BJ822" s="17" t="s">
        <v>83</v>
      </c>
      <c r="BK822" s="232">
        <f>ROUND(I822*H822,2)</f>
        <v>0</v>
      </c>
      <c r="BL822" s="17" t="s">
        <v>175</v>
      </c>
      <c r="BM822" s="231" t="s">
        <v>1564</v>
      </c>
    </row>
    <row r="823" spans="1:65" s="2" customFormat="1" ht="21.75" customHeight="1">
      <c r="A823" s="38"/>
      <c r="B823" s="39"/>
      <c r="C823" s="219" t="s">
        <v>1565</v>
      </c>
      <c r="D823" s="219" t="s">
        <v>171</v>
      </c>
      <c r="E823" s="220" t="s">
        <v>1566</v>
      </c>
      <c r="F823" s="221" t="s">
        <v>1567</v>
      </c>
      <c r="G823" s="222" t="s">
        <v>199</v>
      </c>
      <c r="H823" s="223">
        <v>200</v>
      </c>
      <c r="I823" s="224"/>
      <c r="J823" s="225">
        <f>ROUND(I823*H823,2)</f>
        <v>0</v>
      </c>
      <c r="K823" s="226"/>
      <c r="L823" s="44"/>
      <c r="M823" s="227" t="s">
        <v>1</v>
      </c>
      <c r="N823" s="228" t="s">
        <v>40</v>
      </c>
      <c r="O823" s="91"/>
      <c r="P823" s="229">
        <f>O823*H823</f>
        <v>0</v>
      </c>
      <c r="Q823" s="229">
        <v>0</v>
      </c>
      <c r="R823" s="229">
        <f>Q823*H823</f>
        <v>0</v>
      </c>
      <c r="S823" s="229">
        <v>0</v>
      </c>
      <c r="T823" s="230">
        <f>S823*H823</f>
        <v>0</v>
      </c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R823" s="231" t="s">
        <v>175</v>
      </c>
      <c r="AT823" s="231" t="s">
        <v>171</v>
      </c>
      <c r="AU823" s="231" t="s">
        <v>181</v>
      </c>
      <c r="AY823" s="17" t="s">
        <v>169</v>
      </c>
      <c r="BE823" s="232">
        <f>IF(N823="základní",J823,0)</f>
        <v>0</v>
      </c>
      <c r="BF823" s="232">
        <f>IF(N823="snížená",J823,0)</f>
        <v>0</v>
      </c>
      <c r="BG823" s="232">
        <f>IF(N823="zákl. přenesená",J823,0)</f>
        <v>0</v>
      </c>
      <c r="BH823" s="232">
        <f>IF(N823="sníž. přenesená",J823,0)</f>
        <v>0</v>
      </c>
      <c r="BI823" s="232">
        <f>IF(N823="nulová",J823,0)</f>
        <v>0</v>
      </c>
      <c r="BJ823" s="17" t="s">
        <v>83</v>
      </c>
      <c r="BK823" s="232">
        <f>ROUND(I823*H823,2)</f>
        <v>0</v>
      </c>
      <c r="BL823" s="17" t="s">
        <v>175</v>
      </c>
      <c r="BM823" s="231" t="s">
        <v>1568</v>
      </c>
    </row>
    <row r="824" spans="1:65" s="2" customFormat="1" ht="21.75" customHeight="1">
      <c r="A824" s="38"/>
      <c r="B824" s="39"/>
      <c r="C824" s="219" t="s">
        <v>1569</v>
      </c>
      <c r="D824" s="219" t="s">
        <v>171</v>
      </c>
      <c r="E824" s="220" t="s">
        <v>1570</v>
      </c>
      <c r="F824" s="221" t="s">
        <v>1571</v>
      </c>
      <c r="G824" s="222" t="s">
        <v>199</v>
      </c>
      <c r="H824" s="223">
        <v>1100</v>
      </c>
      <c r="I824" s="224"/>
      <c r="J824" s="225">
        <f>ROUND(I824*H824,2)</f>
        <v>0</v>
      </c>
      <c r="K824" s="226"/>
      <c r="L824" s="44"/>
      <c r="M824" s="227" t="s">
        <v>1</v>
      </c>
      <c r="N824" s="228" t="s">
        <v>40</v>
      </c>
      <c r="O824" s="91"/>
      <c r="P824" s="229">
        <f>O824*H824</f>
        <v>0</v>
      </c>
      <c r="Q824" s="229">
        <v>0</v>
      </c>
      <c r="R824" s="229">
        <f>Q824*H824</f>
        <v>0</v>
      </c>
      <c r="S824" s="229">
        <v>0</v>
      </c>
      <c r="T824" s="230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31" t="s">
        <v>175</v>
      </c>
      <c r="AT824" s="231" t="s">
        <v>171</v>
      </c>
      <c r="AU824" s="231" t="s">
        <v>181</v>
      </c>
      <c r="AY824" s="17" t="s">
        <v>169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17" t="s">
        <v>83</v>
      </c>
      <c r="BK824" s="232">
        <f>ROUND(I824*H824,2)</f>
        <v>0</v>
      </c>
      <c r="BL824" s="17" t="s">
        <v>175</v>
      </c>
      <c r="BM824" s="231" t="s">
        <v>1572</v>
      </c>
    </row>
    <row r="825" spans="1:65" s="2" customFormat="1" ht="21.75" customHeight="1">
      <c r="A825" s="38"/>
      <c r="B825" s="39"/>
      <c r="C825" s="219" t="s">
        <v>1573</v>
      </c>
      <c r="D825" s="219" t="s">
        <v>171</v>
      </c>
      <c r="E825" s="220" t="s">
        <v>1574</v>
      </c>
      <c r="F825" s="221" t="s">
        <v>1575</v>
      </c>
      <c r="G825" s="222" t="s">
        <v>199</v>
      </c>
      <c r="H825" s="223">
        <v>65</v>
      </c>
      <c r="I825" s="224"/>
      <c r="J825" s="225">
        <f>ROUND(I825*H825,2)</f>
        <v>0</v>
      </c>
      <c r="K825" s="226"/>
      <c r="L825" s="44"/>
      <c r="M825" s="227" t="s">
        <v>1</v>
      </c>
      <c r="N825" s="228" t="s">
        <v>40</v>
      </c>
      <c r="O825" s="91"/>
      <c r="P825" s="229">
        <f>O825*H825</f>
        <v>0</v>
      </c>
      <c r="Q825" s="229">
        <v>0</v>
      </c>
      <c r="R825" s="229">
        <f>Q825*H825</f>
        <v>0</v>
      </c>
      <c r="S825" s="229">
        <v>0</v>
      </c>
      <c r="T825" s="230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31" t="s">
        <v>175</v>
      </c>
      <c r="AT825" s="231" t="s">
        <v>171</v>
      </c>
      <c r="AU825" s="231" t="s">
        <v>181</v>
      </c>
      <c r="AY825" s="17" t="s">
        <v>169</v>
      </c>
      <c r="BE825" s="232">
        <f>IF(N825="základní",J825,0)</f>
        <v>0</v>
      </c>
      <c r="BF825" s="232">
        <f>IF(N825="snížená",J825,0)</f>
        <v>0</v>
      </c>
      <c r="BG825" s="232">
        <f>IF(N825="zákl. přenesená",J825,0)</f>
        <v>0</v>
      </c>
      <c r="BH825" s="232">
        <f>IF(N825="sníž. přenesená",J825,0)</f>
        <v>0</v>
      </c>
      <c r="BI825" s="232">
        <f>IF(N825="nulová",J825,0)</f>
        <v>0</v>
      </c>
      <c r="BJ825" s="17" t="s">
        <v>83</v>
      </c>
      <c r="BK825" s="232">
        <f>ROUND(I825*H825,2)</f>
        <v>0</v>
      </c>
      <c r="BL825" s="17" t="s">
        <v>175</v>
      </c>
      <c r="BM825" s="231" t="s">
        <v>1576</v>
      </c>
    </row>
    <row r="826" spans="1:65" s="2" customFormat="1" ht="21.75" customHeight="1">
      <c r="A826" s="38"/>
      <c r="B826" s="39"/>
      <c r="C826" s="219" t="s">
        <v>1577</v>
      </c>
      <c r="D826" s="219" t="s">
        <v>171</v>
      </c>
      <c r="E826" s="220" t="s">
        <v>1578</v>
      </c>
      <c r="F826" s="221" t="s">
        <v>1579</v>
      </c>
      <c r="G826" s="222" t="s">
        <v>199</v>
      </c>
      <c r="H826" s="223">
        <v>380</v>
      </c>
      <c r="I826" s="224"/>
      <c r="J826" s="225">
        <f>ROUND(I826*H826,2)</f>
        <v>0</v>
      </c>
      <c r="K826" s="226"/>
      <c r="L826" s="44"/>
      <c r="M826" s="227" t="s">
        <v>1</v>
      </c>
      <c r="N826" s="228" t="s">
        <v>40</v>
      </c>
      <c r="O826" s="91"/>
      <c r="P826" s="229">
        <f>O826*H826</f>
        <v>0</v>
      </c>
      <c r="Q826" s="229">
        <v>0</v>
      </c>
      <c r="R826" s="229">
        <f>Q826*H826</f>
        <v>0</v>
      </c>
      <c r="S826" s="229">
        <v>0</v>
      </c>
      <c r="T826" s="230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31" t="s">
        <v>175</v>
      </c>
      <c r="AT826" s="231" t="s">
        <v>171</v>
      </c>
      <c r="AU826" s="231" t="s">
        <v>181</v>
      </c>
      <c r="AY826" s="17" t="s">
        <v>169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17" t="s">
        <v>83</v>
      </c>
      <c r="BK826" s="232">
        <f>ROUND(I826*H826,2)</f>
        <v>0</v>
      </c>
      <c r="BL826" s="17" t="s">
        <v>175</v>
      </c>
      <c r="BM826" s="231" t="s">
        <v>1580</v>
      </c>
    </row>
    <row r="827" spans="1:65" s="2" customFormat="1" ht="21.75" customHeight="1">
      <c r="A827" s="38"/>
      <c r="B827" s="39"/>
      <c r="C827" s="219" t="s">
        <v>1581</v>
      </c>
      <c r="D827" s="219" t="s">
        <v>171</v>
      </c>
      <c r="E827" s="220" t="s">
        <v>1582</v>
      </c>
      <c r="F827" s="221" t="s">
        <v>1583</v>
      </c>
      <c r="G827" s="222" t="s">
        <v>199</v>
      </c>
      <c r="H827" s="223">
        <v>940</v>
      </c>
      <c r="I827" s="224"/>
      <c r="J827" s="225">
        <f>ROUND(I827*H827,2)</f>
        <v>0</v>
      </c>
      <c r="K827" s="226"/>
      <c r="L827" s="44"/>
      <c r="M827" s="227" t="s">
        <v>1</v>
      </c>
      <c r="N827" s="228" t="s">
        <v>40</v>
      </c>
      <c r="O827" s="91"/>
      <c r="P827" s="229">
        <f>O827*H827</f>
        <v>0</v>
      </c>
      <c r="Q827" s="229">
        <v>0</v>
      </c>
      <c r="R827" s="229">
        <f>Q827*H827</f>
        <v>0</v>
      </c>
      <c r="S827" s="229">
        <v>0</v>
      </c>
      <c r="T827" s="230">
        <f>S827*H827</f>
        <v>0</v>
      </c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R827" s="231" t="s">
        <v>175</v>
      </c>
      <c r="AT827" s="231" t="s">
        <v>171</v>
      </c>
      <c r="AU827" s="231" t="s">
        <v>181</v>
      </c>
      <c r="AY827" s="17" t="s">
        <v>169</v>
      </c>
      <c r="BE827" s="232">
        <f>IF(N827="základní",J827,0)</f>
        <v>0</v>
      </c>
      <c r="BF827" s="232">
        <f>IF(N827="snížená",J827,0)</f>
        <v>0</v>
      </c>
      <c r="BG827" s="232">
        <f>IF(N827="zákl. přenesená",J827,0)</f>
        <v>0</v>
      </c>
      <c r="BH827" s="232">
        <f>IF(N827="sníž. přenesená",J827,0)</f>
        <v>0</v>
      </c>
      <c r="BI827" s="232">
        <f>IF(N827="nulová",J827,0)</f>
        <v>0</v>
      </c>
      <c r="BJ827" s="17" t="s">
        <v>83</v>
      </c>
      <c r="BK827" s="232">
        <f>ROUND(I827*H827,2)</f>
        <v>0</v>
      </c>
      <c r="BL827" s="17" t="s">
        <v>175</v>
      </c>
      <c r="BM827" s="231" t="s">
        <v>1584</v>
      </c>
    </row>
    <row r="828" spans="1:65" s="2" customFormat="1" ht="21.75" customHeight="1">
      <c r="A828" s="38"/>
      <c r="B828" s="39"/>
      <c r="C828" s="219" t="s">
        <v>1585</v>
      </c>
      <c r="D828" s="219" t="s">
        <v>171</v>
      </c>
      <c r="E828" s="220" t="s">
        <v>1586</v>
      </c>
      <c r="F828" s="221" t="s">
        <v>1587</v>
      </c>
      <c r="G828" s="222" t="s">
        <v>199</v>
      </c>
      <c r="H828" s="223">
        <v>50</v>
      </c>
      <c r="I828" s="224"/>
      <c r="J828" s="225">
        <f>ROUND(I828*H828,2)</f>
        <v>0</v>
      </c>
      <c r="K828" s="226"/>
      <c r="L828" s="44"/>
      <c r="M828" s="227" t="s">
        <v>1</v>
      </c>
      <c r="N828" s="228" t="s">
        <v>40</v>
      </c>
      <c r="O828" s="91"/>
      <c r="P828" s="229">
        <f>O828*H828</f>
        <v>0</v>
      </c>
      <c r="Q828" s="229">
        <v>0</v>
      </c>
      <c r="R828" s="229">
        <f>Q828*H828</f>
        <v>0</v>
      </c>
      <c r="S828" s="229">
        <v>0</v>
      </c>
      <c r="T828" s="230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31" t="s">
        <v>175</v>
      </c>
      <c r="AT828" s="231" t="s">
        <v>171</v>
      </c>
      <c r="AU828" s="231" t="s">
        <v>181</v>
      </c>
      <c r="AY828" s="17" t="s">
        <v>169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17" t="s">
        <v>83</v>
      </c>
      <c r="BK828" s="232">
        <f>ROUND(I828*H828,2)</f>
        <v>0</v>
      </c>
      <c r="BL828" s="17" t="s">
        <v>175</v>
      </c>
      <c r="BM828" s="231" t="s">
        <v>1588</v>
      </c>
    </row>
    <row r="829" spans="1:65" s="2" customFormat="1" ht="16.5" customHeight="1">
      <c r="A829" s="38"/>
      <c r="B829" s="39"/>
      <c r="C829" s="219" t="s">
        <v>1589</v>
      </c>
      <c r="D829" s="219" t="s">
        <v>171</v>
      </c>
      <c r="E829" s="220" t="s">
        <v>1590</v>
      </c>
      <c r="F829" s="221" t="s">
        <v>1591</v>
      </c>
      <c r="G829" s="222" t="s">
        <v>199</v>
      </c>
      <c r="H829" s="223">
        <v>258</v>
      </c>
      <c r="I829" s="224"/>
      <c r="J829" s="225">
        <f>ROUND(I829*H829,2)</f>
        <v>0</v>
      </c>
      <c r="K829" s="226"/>
      <c r="L829" s="44"/>
      <c r="M829" s="227" t="s">
        <v>1</v>
      </c>
      <c r="N829" s="228" t="s">
        <v>40</v>
      </c>
      <c r="O829" s="91"/>
      <c r="P829" s="229">
        <f>O829*H829</f>
        <v>0</v>
      </c>
      <c r="Q829" s="229">
        <v>0</v>
      </c>
      <c r="R829" s="229">
        <f>Q829*H829</f>
        <v>0</v>
      </c>
      <c r="S829" s="229">
        <v>0</v>
      </c>
      <c r="T829" s="230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31" t="s">
        <v>175</v>
      </c>
      <c r="AT829" s="231" t="s">
        <v>171</v>
      </c>
      <c r="AU829" s="231" t="s">
        <v>181</v>
      </c>
      <c r="AY829" s="17" t="s">
        <v>169</v>
      </c>
      <c r="BE829" s="232">
        <f>IF(N829="základní",J829,0)</f>
        <v>0</v>
      </c>
      <c r="BF829" s="232">
        <f>IF(N829="snížená",J829,0)</f>
        <v>0</v>
      </c>
      <c r="BG829" s="232">
        <f>IF(N829="zákl. přenesená",J829,0)</f>
        <v>0</v>
      </c>
      <c r="BH829" s="232">
        <f>IF(N829="sníž. přenesená",J829,0)</f>
        <v>0</v>
      </c>
      <c r="BI829" s="232">
        <f>IF(N829="nulová",J829,0)</f>
        <v>0</v>
      </c>
      <c r="BJ829" s="17" t="s">
        <v>83</v>
      </c>
      <c r="BK829" s="232">
        <f>ROUND(I829*H829,2)</f>
        <v>0</v>
      </c>
      <c r="BL829" s="17" t="s">
        <v>175</v>
      </c>
      <c r="BM829" s="231" t="s">
        <v>1592</v>
      </c>
    </row>
    <row r="830" spans="1:65" s="2" customFormat="1" ht="16.5" customHeight="1">
      <c r="A830" s="38"/>
      <c r="B830" s="39"/>
      <c r="C830" s="219" t="s">
        <v>1593</v>
      </c>
      <c r="D830" s="219" t="s">
        <v>171</v>
      </c>
      <c r="E830" s="220" t="s">
        <v>1594</v>
      </c>
      <c r="F830" s="221" t="s">
        <v>1595</v>
      </c>
      <c r="G830" s="222" t="s">
        <v>199</v>
      </c>
      <c r="H830" s="223">
        <v>30</v>
      </c>
      <c r="I830" s="224"/>
      <c r="J830" s="225">
        <f>ROUND(I830*H830,2)</f>
        <v>0</v>
      </c>
      <c r="K830" s="226"/>
      <c r="L830" s="44"/>
      <c r="M830" s="227" t="s">
        <v>1</v>
      </c>
      <c r="N830" s="228" t="s">
        <v>40</v>
      </c>
      <c r="O830" s="91"/>
      <c r="P830" s="229">
        <f>O830*H830</f>
        <v>0</v>
      </c>
      <c r="Q830" s="229">
        <v>0</v>
      </c>
      <c r="R830" s="229">
        <f>Q830*H830</f>
        <v>0</v>
      </c>
      <c r="S830" s="229">
        <v>0</v>
      </c>
      <c r="T830" s="230">
        <f>S830*H830</f>
        <v>0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31" t="s">
        <v>175</v>
      </c>
      <c r="AT830" s="231" t="s">
        <v>171</v>
      </c>
      <c r="AU830" s="231" t="s">
        <v>181</v>
      </c>
      <c r="AY830" s="17" t="s">
        <v>169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17" t="s">
        <v>83</v>
      </c>
      <c r="BK830" s="232">
        <f>ROUND(I830*H830,2)</f>
        <v>0</v>
      </c>
      <c r="BL830" s="17" t="s">
        <v>175</v>
      </c>
      <c r="BM830" s="231" t="s">
        <v>1596</v>
      </c>
    </row>
    <row r="831" spans="1:65" s="2" customFormat="1" ht="16.5" customHeight="1">
      <c r="A831" s="38"/>
      <c r="B831" s="39"/>
      <c r="C831" s="219" t="s">
        <v>1597</v>
      </c>
      <c r="D831" s="219" t="s">
        <v>171</v>
      </c>
      <c r="E831" s="220" t="s">
        <v>1598</v>
      </c>
      <c r="F831" s="221" t="s">
        <v>1599</v>
      </c>
      <c r="G831" s="222" t="s">
        <v>199</v>
      </c>
      <c r="H831" s="223">
        <v>468</v>
      </c>
      <c r="I831" s="224"/>
      <c r="J831" s="225">
        <f>ROUND(I831*H831,2)</f>
        <v>0</v>
      </c>
      <c r="K831" s="226"/>
      <c r="L831" s="44"/>
      <c r="M831" s="227" t="s">
        <v>1</v>
      </c>
      <c r="N831" s="228" t="s">
        <v>40</v>
      </c>
      <c r="O831" s="91"/>
      <c r="P831" s="229">
        <f>O831*H831</f>
        <v>0</v>
      </c>
      <c r="Q831" s="229">
        <v>0</v>
      </c>
      <c r="R831" s="229">
        <f>Q831*H831</f>
        <v>0</v>
      </c>
      <c r="S831" s="229">
        <v>0</v>
      </c>
      <c r="T831" s="230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31" t="s">
        <v>175</v>
      </c>
      <c r="AT831" s="231" t="s">
        <v>171</v>
      </c>
      <c r="AU831" s="231" t="s">
        <v>181</v>
      </c>
      <c r="AY831" s="17" t="s">
        <v>169</v>
      </c>
      <c r="BE831" s="232">
        <f>IF(N831="základní",J831,0)</f>
        <v>0</v>
      </c>
      <c r="BF831" s="232">
        <f>IF(N831="snížená",J831,0)</f>
        <v>0</v>
      </c>
      <c r="BG831" s="232">
        <f>IF(N831="zákl. přenesená",J831,0)</f>
        <v>0</v>
      </c>
      <c r="BH831" s="232">
        <f>IF(N831="sníž. přenesená",J831,0)</f>
        <v>0</v>
      </c>
      <c r="BI831" s="232">
        <f>IF(N831="nulová",J831,0)</f>
        <v>0</v>
      </c>
      <c r="BJ831" s="17" t="s">
        <v>83</v>
      </c>
      <c r="BK831" s="232">
        <f>ROUND(I831*H831,2)</f>
        <v>0</v>
      </c>
      <c r="BL831" s="17" t="s">
        <v>175</v>
      </c>
      <c r="BM831" s="231" t="s">
        <v>1600</v>
      </c>
    </row>
    <row r="832" spans="1:65" s="2" customFormat="1" ht="16.5" customHeight="1">
      <c r="A832" s="38"/>
      <c r="B832" s="39"/>
      <c r="C832" s="219" t="s">
        <v>1601</v>
      </c>
      <c r="D832" s="219" t="s">
        <v>171</v>
      </c>
      <c r="E832" s="220" t="s">
        <v>1602</v>
      </c>
      <c r="F832" s="221" t="s">
        <v>1603</v>
      </c>
      <c r="G832" s="222" t="s">
        <v>199</v>
      </c>
      <c r="H832" s="223">
        <v>62</v>
      </c>
      <c r="I832" s="224"/>
      <c r="J832" s="225">
        <f>ROUND(I832*H832,2)</f>
        <v>0</v>
      </c>
      <c r="K832" s="226"/>
      <c r="L832" s="44"/>
      <c r="M832" s="227" t="s">
        <v>1</v>
      </c>
      <c r="N832" s="228" t="s">
        <v>40</v>
      </c>
      <c r="O832" s="91"/>
      <c r="P832" s="229">
        <f>O832*H832</f>
        <v>0</v>
      </c>
      <c r="Q832" s="229">
        <v>0</v>
      </c>
      <c r="R832" s="229">
        <f>Q832*H832</f>
        <v>0</v>
      </c>
      <c r="S832" s="229">
        <v>0</v>
      </c>
      <c r="T832" s="230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31" t="s">
        <v>175</v>
      </c>
      <c r="AT832" s="231" t="s">
        <v>171</v>
      </c>
      <c r="AU832" s="231" t="s">
        <v>181</v>
      </c>
      <c r="AY832" s="17" t="s">
        <v>169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17" t="s">
        <v>83</v>
      </c>
      <c r="BK832" s="232">
        <f>ROUND(I832*H832,2)</f>
        <v>0</v>
      </c>
      <c r="BL832" s="17" t="s">
        <v>175</v>
      </c>
      <c r="BM832" s="231" t="s">
        <v>1604</v>
      </c>
    </row>
    <row r="833" spans="1:65" s="2" customFormat="1" ht="24.15" customHeight="1">
      <c r="A833" s="38"/>
      <c r="B833" s="39"/>
      <c r="C833" s="219" t="s">
        <v>1605</v>
      </c>
      <c r="D833" s="219" t="s">
        <v>171</v>
      </c>
      <c r="E833" s="220" t="s">
        <v>1606</v>
      </c>
      <c r="F833" s="221" t="s">
        <v>1607</v>
      </c>
      <c r="G833" s="222" t="s">
        <v>199</v>
      </c>
      <c r="H833" s="223">
        <v>105</v>
      </c>
      <c r="I833" s="224"/>
      <c r="J833" s="225">
        <f>ROUND(I833*H833,2)</f>
        <v>0</v>
      </c>
      <c r="K833" s="226"/>
      <c r="L833" s="44"/>
      <c r="M833" s="227" t="s">
        <v>1</v>
      </c>
      <c r="N833" s="228" t="s">
        <v>40</v>
      </c>
      <c r="O833" s="91"/>
      <c r="P833" s="229">
        <f>O833*H833</f>
        <v>0</v>
      </c>
      <c r="Q833" s="229">
        <v>0</v>
      </c>
      <c r="R833" s="229">
        <f>Q833*H833</f>
        <v>0</v>
      </c>
      <c r="S833" s="229">
        <v>0</v>
      </c>
      <c r="T833" s="230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31" t="s">
        <v>175</v>
      </c>
      <c r="AT833" s="231" t="s">
        <v>171</v>
      </c>
      <c r="AU833" s="231" t="s">
        <v>181</v>
      </c>
      <c r="AY833" s="17" t="s">
        <v>169</v>
      </c>
      <c r="BE833" s="232">
        <f>IF(N833="základní",J833,0)</f>
        <v>0</v>
      </c>
      <c r="BF833" s="232">
        <f>IF(N833="snížená",J833,0)</f>
        <v>0</v>
      </c>
      <c r="BG833" s="232">
        <f>IF(N833="zákl. přenesená",J833,0)</f>
        <v>0</v>
      </c>
      <c r="BH833" s="232">
        <f>IF(N833="sníž. přenesená",J833,0)</f>
        <v>0</v>
      </c>
      <c r="BI833" s="232">
        <f>IF(N833="nulová",J833,0)</f>
        <v>0</v>
      </c>
      <c r="BJ833" s="17" t="s">
        <v>83</v>
      </c>
      <c r="BK833" s="232">
        <f>ROUND(I833*H833,2)</f>
        <v>0</v>
      </c>
      <c r="BL833" s="17" t="s">
        <v>175</v>
      </c>
      <c r="BM833" s="231" t="s">
        <v>1608</v>
      </c>
    </row>
    <row r="834" spans="1:65" s="2" customFormat="1" ht="24.15" customHeight="1">
      <c r="A834" s="38"/>
      <c r="B834" s="39"/>
      <c r="C834" s="219" t="s">
        <v>1609</v>
      </c>
      <c r="D834" s="219" t="s">
        <v>171</v>
      </c>
      <c r="E834" s="220" t="s">
        <v>1606</v>
      </c>
      <c r="F834" s="221" t="s">
        <v>1607</v>
      </c>
      <c r="G834" s="222" t="s">
        <v>199</v>
      </c>
      <c r="H834" s="223">
        <v>406</v>
      </c>
      <c r="I834" s="224"/>
      <c r="J834" s="225">
        <f>ROUND(I834*H834,2)</f>
        <v>0</v>
      </c>
      <c r="K834" s="226"/>
      <c r="L834" s="44"/>
      <c r="M834" s="227" t="s">
        <v>1</v>
      </c>
      <c r="N834" s="228" t="s">
        <v>40</v>
      </c>
      <c r="O834" s="91"/>
      <c r="P834" s="229">
        <f>O834*H834</f>
        <v>0</v>
      </c>
      <c r="Q834" s="229">
        <v>0</v>
      </c>
      <c r="R834" s="229">
        <f>Q834*H834</f>
        <v>0</v>
      </c>
      <c r="S834" s="229">
        <v>0</v>
      </c>
      <c r="T834" s="230">
        <f>S834*H834</f>
        <v>0</v>
      </c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R834" s="231" t="s">
        <v>175</v>
      </c>
      <c r="AT834" s="231" t="s">
        <v>171</v>
      </c>
      <c r="AU834" s="231" t="s">
        <v>181</v>
      </c>
      <c r="AY834" s="17" t="s">
        <v>169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17" t="s">
        <v>83</v>
      </c>
      <c r="BK834" s="232">
        <f>ROUND(I834*H834,2)</f>
        <v>0</v>
      </c>
      <c r="BL834" s="17" t="s">
        <v>175</v>
      </c>
      <c r="BM834" s="231" t="s">
        <v>1610</v>
      </c>
    </row>
    <row r="835" spans="1:65" s="2" customFormat="1" ht="24.15" customHeight="1">
      <c r="A835" s="38"/>
      <c r="B835" s="39"/>
      <c r="C835" s="219" t="s">
        <v>1611</v>
      </c>
      <c r="D835" s="219" t="s">
        <v>171</v>
      </c>
      <c r="E835" s="220" t="s">
        <v>1612</v>
      </c>
      <c r="F835" s="221" t="s">
        <v>1613</v>
      </c>
      <c r="G835" s="222" t="s">
        <v>199</v>
      </c>
      <c r="H835" s="223">
        <v>105</v>
      </c>
      <c r="I835" s="224"/>
      <c r="J835" s="225">
        <f>ROUND(I835*H835,2)</f>
        <v>0</v>
      </c>
      <c r="K835" s="226"/>
      <c r="L835" s="44"/>
      <c r="M835" s="227" t="s">
        <v>1</v>
      </c>
      <c r="N835" s="228" t="s">
        <v>40</v>
      </c>
      <c r="O835" s="91"/>
      <c r="P835" s="229">
        <f>O835*H835</f>
        <v>0</v>
      </c>
      <c r="Q835" s="229">
        <v>0</v>
      </c>
      <c r="R835" s="229">
        <f>Q835*H835</f>
        <v>0</v>
      </c>
      <c r="S835" s="229">
        <v>0</v>
      </c>
      <c r="T835" s="230">
        <f>S835*H835</f>
        <v>0</v>
      </c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R835" s="231" t="s">
        <v>175</v>
      </c>
      <c r="AT835" s="231" t="s">
        <v>171</v>
      </c>
      <c r="AU835" s="231" t="s">
        <v>181</v>
      </c>
      <c r="AY835" s="17" t="s">
        <v>169</v>
      </c>
      <c r="BE835" s="232">
        <f>IF(N835="základní",J835,0)</f>
        <v>0</v>
      </c>
      <c r="BF835" s="232">
        <f>IF(N835="snížená",J835,0)</f>
        <v>0</v>
      </c>
      <c r="BG835" s="232">
        <f>IF(N835="zákl. přenesená",J835,0)</f>
        <v>0</v>
      </c>
      <c r="BH835" s="232">
        <f>IF(N835="sníž. přenesená",J835,0)</f>
        <v>0</v>
      </c>
      <c r="BI835" s="232">
        <f>IF(N835="nulová",J835,0)</f>
        <v>0</v>
      </c>
      <c r="BJ835" s="17" t="s">
        <v>83</v>
      </c>
      <c r="BK835" s="232">
        <f>ROUND(I835*H835,2)</f>
        <v>0</v>
      </c>
      <c r="BL835" s="17" t="s">
        <v>175</v>
      </c>
      <c r="BM835" s="231" t="s">
        <v>1614</v>
      </c>
    </row>
    <row r="836" spans="1:65" s="2" customFormat="1" ht="24.15" customHeight="1">
      <c r="A836" s="38"/>
      <c r="B836" s="39"/>
      <c r="C836" s="219" t="s">
        <v>1615</v>
      </c>
      <c r="D836" s="219" t="s">
        <v>171</v>
      </c>
      <c r="E836" s="220" t="s">
        <v>1616</v>
      </c>
      <c r="F836" s="221" t="s">
        <v>1617</v>
      </c>
      <c r="G836" s="222" t="s">
        <v>199</v>
      </c>
      <c r="H836" s="223">
        <v>104</v>
      </c>
      <c r="I836" s="224"/>
      <c r="J836" s="225">
        <f>ROUND(I836*H836,2)</f>
        <v>0</v>
      </c>
      <c r="K836" s="226"/>
      <c r="L836" s="44"/>
      <c r="M836" s="227" t="s">
        <v>1</v>
      </c>
      <c r="N836" s="228" t="s">
        <v>40</v>
      </c>
      <c r="O836" s="91"/>
      <c r="P836" s="229">
        <f>O836*H836</f>
        <v>0</v>
      </c>
      <c r="Q836" s="229">
        <v>0</v>
      </c>
      <c r="R836" s="229">
        <f>Q836*H836</f>
        <v>0</v>
      </c>
      <c r="S836" s="229">
        <v>0</v>
      </c>
      <c r="T836" s="230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31" t="s">
        <v>175</v>
      </c>
      <c r="AT836" s="231" t="s">
        <v>171</v>
      </c>
      <c r="AU836" s="231" t="s">
        <v>181</v>
      </c>
      <c r="AY836" s="17" t="s">
        <v>169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17" t="s">
        <v>83</v>
      </c>
      <c r="BK836" s="232">
        <f>ROUND(I836*H836,2)</f>
        <v>0</v>
      </c>
      <c r="BL836" s="17" t="s">
        <v>175</v>
      </c>
      <c r="BM836" s="231" t="s">
        <v>1618</v>
      </c>
    </row>
    <row r="837" spans="1:65" s="2" customFormat="1" ht="24.15" customHeight="1">
      <c r="A837" s="38"/>
      <c r="B837" s="39"/>
      <c r="C837" s="219" t="s">
        <v>1619</v>
      </c>
      <c r="D837" s="219" t="s">
        <v>171</v>
      </c>
      <c r="E837" s="220" t="s">
        <v>1620</v>
      </c>
      <c r="F837" s="221" t="s">
        <v>1621</v>
      </c>
      <c r="G837" s="222" t="s">
        <v>199</v>
      </c>
      <c r="H837" s="223">
        <v>6</v>
      </c>
      <c r="I837" s="224"/>
      <c r="J837" s="225">
        <f>ROUND(I837*H837,2)</f>
        <v>0</v>
      </c>
      <c r="K837" s="226"/>
      <c r="L837" s="44"/>
      <c r="M837" s="227" t="s">
        <v>1</v>
      </c>
      <c r="N837" s="228" t="s">
        <v>40</v>
      </c>
      <c r="O837" s="91"/>
      <c r="P837" s="229">
        <f>O837*H837</f>
        <v>0</v>
      </c>
      <c r="Q837" s="229">
        <v>0</v>
      </c>
      <c r="R837" s="229">
        <f>Q837*H837</f>
        <v>0</v>
      </c>
      <c r="S837" s="229">
        <v>0</v>
      </c>
      <c r="T837" s="230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31" t="s">
        <v>175</v>
      </c>
      <c r="AT837" s="231" t="s">
        <v>171</v>
      </c>
      <c r="AU837" s="231" t="s">
        <v>181</v>
      </c>
      <c r="AY837" s="17" t="s">
        <v>169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17" t="s">
        <v>83</v>
      </c>
      <c r="BK837" s="232">
        <f>ROUND(I837*H837,2)</f>
        <v>0</v>
      </c>
      <c r="BL837" s="17" t="s">
        <v>175</v>
      </c>
      <c r="BM837" s="231" t="s">
        <v>1622</v>
      </c>
    </row>
    <row r="838" spans="1:65" s="2" customFormat="1" ht="16.5" customHeight="1">
      <c r="A838" s="38"/>
      <c r="B838" s="39"/>
      <c r="C838" s="219" t="s">
        <v>1623</v>
      </c>
      <c r="D838" s="219" t="s">
        <v>171</v>
      </c>
      <c r="E838" s="220" t="s">
        <v>1624</v>
      </c>
      <c r="F838" s="221" t="s">
        <v>1625</v>
      </c>
      <c r="G838" s="222" t="s">
        <v>199</v>
      </c>
      <c r="H838" s="223">
        <v>40</v>
      </c>
      <c r="I838" s="224"/>
      <c r="J838" s="225">
        <f>ROUND(I838*H838,2)</f>
        <v>0</v>
      </c>
      <c r="K838" s="226"/>
      <c r="L838" s="44"/>
      <c r="M838" s="227" t="s">
        <v>1</v>
      </c>
      <c r="N838" s="228" t="s">
        <v>40</v>
      </c>
      <c r="O838" s="91"/>
      <c r="P838" s="229">
        <f>O838*H838</f>
        <v>0</v>
      </c>
      <c r="Q838" s="229">
        <v>0</v>
      </c>
      <c r="R838" s="229">
        <f>Q838*H838</f>
        <v>0</v>
      </c>
      <c r="S838" s="229">
        <v>0</v>
      </c>
      <c r="T838" s="230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31" t="s">
        <v>175</v>
      </c>
      <c r="AT838" s="231" t="s">
        <v>171</v>
      </c>
      <c r="AU838" s="231" t="s">
        <v>181</v>
      </c>
      <c r="AY838" s="17" t="s">
        <v>169</v>
      </c>
      <c r="BE838" s="232">
        <f>IF(N838="základní",J838,0)</f>
        <v>0</v>
      </c>
      <c r="BF838" s="232">
        <f>IF(N838="snížená",J838,0)</f>
        <v>0</v>
      </c>
      <c r="BG838" s="232">
        <f>IF(N838="zákl. přenesená",J838,0)</f>
        <v>0</v>
      </c>
      <c r="BH838" s="232">
        <f>IF(N838="sníž. přenesená",J838,0)</f>
        <v>0</v>
      </c>
      <c r="BI838" s="232">
        <f>IF(N838="nulová",J838,0)</f>
        <v>0</v>
      </c>
      <c r="BJ838" s="17" t="s">
        <v>83</v>
      </c>
      <c r="BK838" s="232">
        <f>ROUND(I838*H838,2)</f>
        <v>0</v>
      </c>
      <c r="BL838" s="17" t="s">
        <v>175</v>
      </c>
      <c r="BM838" s="231" t="s">
        <v>1626</v>
      </c>
    </row>
    <row r="839" spans="1:65" s="2" customFormat="1" ht="16.5" customHeight="1">
      <c r="A839" s="38"/>
      <c r="B839" s="39"/>
      <c r="C839" s="219" t="s">
        <v>1627</v>
      </c>
      <c r="D839" s="219" t="s">
        <v>171</v>
      </c>
      <c r="E839" s="220" t="s">
        <v>1628</v>
      </c>
      <c r="F839" s="221" t="s">
        <v>1629</v>
      </c>
      <c r="G839" s="222" t="s">
        <v>199</v>
      </c>
      <c r="H839" s="223">
        <v>26</v>
      </c>
      <c r="I839" s="224"/>
      <c r="J839" s="225">
        <f>ROUND(I839*H839,2)</f>
        <v>0</v>
      </c>
      <c r="K839" s="226"/>
      <c r="L839" s="44"/>
      <c r="M839" s="227" t="s">
        <v>1</v>
      </c>
      <c r="N839" s="228" t="s">
        <v>40</v>
      </c>
      <c r="O839" s="91"/>
      <c r="P839" s="229">
        <f>O839*H839</f>
        <v>0</v>
      </c>
      <c r="Q839" s="229">
        <v>0</v>
      </c>
      <c r="R839" s="229">
        <f>Q839*H839</f>
        <v>0</v>
      </c>
      <c r="S839" s="229">
        <v>0</v>
      </c>
      <c r="T839" s="230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31" t="s">
        <v>175</v>
      </c>
      <c r="AT839" s="231" t="s">
        <v>171</v>
      </c>
      <c r="AU839" s="231" t="s">
        <v>181</v>
      </c>
      <c r="AY839" s="17" t="s">
        <v>169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17" t="s">
        <v>83</v>
      </c>
      <c r="BK839" s="232">
        <f>ROUND(I839*H839,2)</f>
        <v>0</v>
      </c>
      <c r="BL839" s="17" t="s">
        <v>175</v>
      </c>
      <c r="BM839" s="231" t="s">
        <v>1630</v>
      </c>
    </row>
    <row r="840" spans="1:65" s="2" customFormat="1" ht="16.5" customHeight="1">
      <c r="A840" s="38"/>
      <c r="B840" s="39"/>
      <c r="C840" s="219" t="s">
        <v>1631</v>
      </c>
      <c r="D840" s="219" t="s">
        <v>171</v>
      </c>
      <c r="E840" s="220" t="s">
        <v>1632</v>
      </c>
      <c r="F840" s="221" t="s">
        <v>1633</v>
      </c>
      <c r="G840" s="222" t="s">
        <v>199</v>
      </c>
      <c r="H840" s="223">
        <v>50</v>
      </c>
      <c r="I840" s="224"/>
      <c r="J840" s="225">
        <f>ROUND(I840*H840,2)</f>
        <v>0</v>
      </c>
      <c r="K840" s="226"/>
      <c r="L840" s="44"/>
      <c r="M840" s="227" t="s">
        <v>1</v>
      </c>
      <c r="N840" s="228" t="s">
        <v>40</v>
      </c>
      <c r="O840" s="91"/>
      <c r="P840" s="229">
        <f>O840*H840</f>
        <v>0</v>
      </c>
      <c r="Q840" s="229">
        <v>0</v>
      </c>
      <c r="R840" s="229">
        <f>Q840*H840</f>
        <v>0</v>
      </c>
      <c r="S840" s="229">
        <v>0</v>
      </c>
      <c r="T840" s="230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31" t="s">
        <v>175</v>
      </c>
      <c r="AT840" s="231" t="s">
        <v>171</v>
      </c>
      <c r="AU840" s="231" t="s">
        <v>181</v>
      </c>
      <c r="AY840" s="17" t="s">
        <v>169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17" t="s">
        <v>83</v>
      </c>
      <c r="BK840" s="232">
        <f>ROUND(I840*H840,2)</f>
        <v>0</v>
      </c>
      <c r="BL840" s="17" t="s">
        <v>175</v>
      </c>
      <c r="BM840" s="231" t="s">
        <v>1634</v>
      </c>
    </row>
    <row r="841" spans="1:65" s="2" customFormat="1" ht="16.5" customHeight="1">
      <c r="A841" s="38"/>
      <c r="B841" s="39"/>
      <c r="C841" s="219" t="s">
        <v>1635</v>
      </c>
      <c r="D841" s="219" t="s">
        <v>171</v>
      </c>
      <c r="E841" s="220" t="s">
        <v>1636</v>
      </c>
      <c r="F841" s="221" t="s">
        <v>1637</v>
      </c>
      <c r="G841" s="222" t="s">
        <v>413</v>
      </c>
      <c r="H841" s="223">
        <v>31</v>
      </c>
      <c r="I841" s="224"/>
      <c r="J841" s="225">
        <f>ROUND(I841*H841,2)</f>
        <v>0</v>
      </c>
      <c r="K841" s="226"/>
      <c r="L841" s="44"/>
      <c r="M841" s="227" t="s">
        <v>1</v>
      </c>
      <c r="N841" s="228" t="s">
        <v>40</v>
      </c>
      <c r="O841" s="91"/>
      <c r="P841" s="229">
        <f>O841*H841</f>
        <v>0</v>
      </c>
      <c r="Q841" s="229">
        <v>0</v>
      </c>
      <c r="R841" s="229">
        <f>Q841*H841</f>
        <v>0</v>
      </c>
      <c r="S841" s="229">
        <v>0</v>
      </c>
      <c r="T841" s="230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31" t="s">
        <v>175</v>
      </c>
      <c r="AT841" s="231" t="s">
        <v>171</v>
      </c>
      <c r="AU841" s="231" t="s">
        <v>181</v>
      </c>
      <c r="AY841" s="17" t="s">
        <v>169</v>
      </c>
      <c r="BE841" s="232">
        <f>IF(N841="základní",J841,0)</f>
        <v>0</v>
      </c>
      <c r="BF841" s="232">
        <f>IF(N841="snížená",J841,0)</f>
        <v>0</v>
      </c>
      <c r="BG841" s="232">
        <f>IF(N841="zákl. přenesená",J841,0)</f>
        <v>0</v>
      </c>
      <c r="BH841" s="232">
        <f>IF(N841="sníž. přenesená",J841,0)</f>
        <v>0</v>
      </c>
      <c r="BI841" s="232">
        <f>IF(N841="nulová",J841,0)</f>
        <v>0</v>
      </c>
      <c r="BJ841" s="17" t="s">
        <v>83</v>
      </c>
      <c r="BK841" s="232">
        <f>ROUND(I841*H841,2)</f>
        <v>0</v>
      </c>
      <c r="BL841" s="17" t="s">
        <v>175</v>
      </c>
      <c r="BM841" s="231" t="s">
        <v>1638</v>
      </c>
    </row>
    <row r="842" spans="1:65" s="2" customFormat="1" ht="16.5" customHeight="1">
      <c r="A842" s="38"/>
      <c r="B842" s="39"/>
      <c r="C842" s="219" t="s">
        <v>1639</v>
      </c>
      <c r="D842" s="219" t="s">
        <v>171</v>
      </c>
      <c r="E842" s="220" t="s">
        <v>1640</v>
      </c>
      <c r="F842" s="221" t="s">
        <v>1641</v>
      </c>
      <c r="G842" s="222" t="s">
        <v>413</v>
      </c>
      <c r="H842" s="223">
        <v>33</v>
      </c>
      <c r="I842" s="224"/>
      <c r="J842" s="225">
        <f>ROUND(I842*H842,2)</f>
        <v>0</v>
      </c>
      <c r="K842" s="226"/>
      <c r="L842" s="44"/>
      <c r="M842" s="227" t="s">
        <v>1</v>
      </c>
      <c r="N842" s="228" t="s">
        <v>40</v>
      </c>
      <c r="O842" s="91"/>
      <c r="P842" s="229">
        <f>O842*H842</f>
        <v>0</v>
      </c>
      <c r="Q842" s="229">
        <v>0</v>
      </c>
      <c r="R842" s="229">
        <f>Q842*H842</f>
        <v>0</v>
      </c>
      <c r="S842" s="229">
        <v>0</v>
      </c>
      <c r="T842" s="230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31" t="s">
        <v>175</v>
      </c>
      <c r="AT842" s="231" t="s">
        <v>171</v>
      </c>
      <c r="AU842" s="231" t="s">
        <v>181</v>
      </c>
      <c r="AY842" s="17" t="s">
        <v>169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17" t="s">
        <v>83</v>
      </c>
      <c r="BK842" s="232">
        <f>ROUND(I842*H842,2)</f>
        <v>0</v>
      </c>
      <c r="BL842" s="17" t="s">
        <v>175</v>
      </c>
      <c r="BM842" s="231" t="s">
        <v>1642</v>
      </c>
    </row>
    <row r="843" spans="1:65" s="2" customFormat="1" ht="16.5" customHeight="1">
      <c r="A843" s="38"/>
      <c r="B843" s="39"/>
      <c r="C843" s="219" t="s">
        <v>1643</v>
      </c>
      <c r="D843" s="219" t="s">
        <v>171</v>
      </c>
      <c r="E843" s="220" t="s">
        <v>1644</v>
      </c>
      <c r="F843" s="221" t="s">
        <v>1645</v>
      </c>
      <c r="G843" s="222" t="s">
        <v>413</v>
      </c>
      <c r="H843" s="223">
        <v>2</v>
      </c>
      <c r="I843" s="224"/>
      <c r="J843" s="225">
        <f>ROUND(I843*H843,2)</f>
        <v>0</v>
      </c>
      <c r="K843" s="226"/>
      <c r="L843" s="44"/>
      <c r="M843" s="227" t="s">
        <v>1</v>
      </c>
      <c r="N843" s="228" t="s">
        <v>40</v>
      </c>
      <c r="O843" s="91"/>
      <c r="P843" s="229">
        <f>O843*H843</f>
        <v>0</v>
      </c>
      <c r="Q843" s="229">
        <v>0</v>
      </c>
      <c r="R843" s="229">
        <f>Q843*H843</f>
        <v>0</v>
      </c>
      <c r="S843" s="229">
        <v>0</v>
      </c>
      <c r="T843" s="230">
        <f>S843*H843</f>
        <v>0</v>
      </c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R843" s="231" t="s">
        <v>175</v>
      </c>
      <c r="AT843" s="231" t="s">
        <v>171</v>
      </c>
      <c r="AU843" s="231" t="s">
        <v>181</v>
      </c>
      <c r="AY843" s="17" t="s">
        <v>169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17" t="s">
        <v>83</v>
      </c>
      <c r="BK843" s="232">
        <f>ROUND(I843*H843,2)</f>
        <v>0</v>
      </c>
      <c r="BL843" s="17" t="s">
        <v>175</v>
      </c>
      <c r="BM843" s="231" t="s">
        <v>1646</v>
      </c>
    </row>
    <row r="844" spans="1:65" s="2" customFormat="1" ht="16.5" customHeight="1">
      <c r="A844" s="38"/>
      <c r="B844" s="39"/>
      <c r="C844" s="219" t="s">
        <v>1647</v>
      </c>
      <c r="D844" s="219" t="s">
        <v>171</v>
      </c>
      <c r="E844" s="220" t="s">
        <v>1648</v>
      </c>
      <c r="F844" s="221" t="s">
        <v>1649</v>
      </c>
      <c r="G844" s="222" t="s">
        <v>413</v>
      </c>
      <c r="H844" s="223">
        <v>8</v>
      </c>
      <c r="I844" s="224"/>
      <c r="J844" s="225">
        <f>ROUND(I844*H844,2)</f>
        <v>0</v>
      </c>
      <c r="K844" s="226"/>
      <c r="L844" s="44"/>
      <c r="M844" s="227" t="s">
        <v>1</v>
      </c>
      <c r="N844" s="228" t="s">
        <v>40</v>
      </c>
      <c r="O844" s="91"/>
      <c r="P844" s="229">
        <f>O844*H844</f>
        <v>0</v>
      </c>
      <c r="Q844" s="229">
        <v>0</v>
      </c>
      <c r="R844" s="229">
        <f>Q844*H844</f>
        <v>0</v>
      </c>
      <c r="S844" s="229">
        <v>0</v>
      </c>
      <c r="T844" s="230">
        <f>S844*H844</f>
        <v>0</v>
      </c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R844" s="231" t="s">
        <v>175</v>
      </c>
      <c r="AT844" s="231" t="s">
        <v>171</v>
      </c>
      <c r="AU844" s="231" t="s">
        <v>181</v>
      </c>
      <c r="AY844" s="17" t="s">
        <v>169</v>
      </c>
      <c r="BE844" s="232">
        <f>IF(N844="základní",J844,0)</f>
        <v>0</v>
      </c>
      <c r="BF844" s="232">
        <f>IF(N844="snížená",J844,0)</f>
        <v>0</v>
      </c>
      <c r="BG844" s="232">
        <f>IF(N844="zákl. přenesená",J844,0)</f>
        <v>0</v>
      </c>
      <c r="BH844" s="232">
        <f>IF(N844="sníž. přenesená",J844,0)</f>
        <v>0</v>
      </c>
      <c r="BI844" s="232">
        <f>IF(N844="nulová",J844,0)</f>
        <v>0</v>
      </c>
      <c r="BJ844" s="17" t="s">
        <v>83</v>
      </c>
      <c r="BK844" s="232">
        <f>ROUND(I844*H844,2)</f>
        <v>0</v>
      </c>
      <c r="BL844" s="17" t="s">
        <v>175</v>
      </c>
      <c r="BM844" s="231" t="s">
        <v>1650</v>
      </c>
    </row>
    <row r="845" spans="1:65" s="2" customFormat="1" ht="16.5" customHeight="1">
      <c r="A845" s="38"/>
      <c r="B845" s="39"/>
      <c r="C845" s="219" t="s">
        <v>1651</v>
      </c>
      <c r="D845" s="219" t="s">
        <v>171</v>
      </c>
      <c r="E845" s="220" t="s">
        <v>1652</v>
      </c>
      <c r="F845" s="221" t="s">
        <v>1653</v>
      </c>
      <c r="G845" s="222" t="s">
        <v>413</v>
      </c>
      <c r="H845" s="223">
        <v>2</v>
      </c>
      <c r="I845" s="224"/>
      <c r="J845" s="225">
        <f>ROUND(I845*H845,2)</f>
        <v>0</v>
      </c>
      <c r="K845" s="226"/>
      <c r="L845" s="44"/>
      <c r="M845" s="227" t="s">
        <v>1</v>
      </c>
      <c r="N845" s="228" t="s">
        <v>40</v>
      </c>
      <c r="O845" s="91"/>
      <c r="P845" s="229">
        <f>O845*H845</f>
        <v>0</v>
      </c>
      <c r="Q845" s="229">
        <v>0</v>
      </c>
      <c r="R845" s="229">
        <f>Q845*H845</f>
        <v>0</v>
      </c>
      <c r="S845" s="229">
        <v>0</v>
      </c>
      <c r="T845" s="230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31" t="s">
        <v>175</v>
      </c>
      <c r="AT845" s="231" t="s">
        <v>171</v>
      </c>
      <c r="AU845" s="231" t="s">
        <v>181</v>
      </c>
      <c r="AY845" s="17" t="s">
        <v>169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17" t="s">
        <v>83</v>
      </c>
      <c r="BK845" s="232">
        <f>ROUND(I845*H845,2)</f>
        <v>0</v>
      </c>
      <c r="BL845" s="17" t="s">
        <v>175</v>
      </c>
      <c r="BM845" s="231" t="s">
        <v>1654</v>
      </c>
    </row>
    <row r="846" spans="1:65" s="2" customFormat="1" ht="16.5" customHeight="1">
      <c r="A846" s="38"/>
      <c r="B846" s="39"/>
      <c r="C846" s="219" t="s">
        <v>1655</v>
      </c>
      <c r="D846" s="219" t="s">
        <v>171</v>
      </c>
      <c r="E846" s="220" t="s">
        <v>1656</v>
      </c>
      <c r="F846" s="221" t="s">
        <v>1657</v>
      </c>
      <c r="G846" s="222" t="s">
        <v>413</v>
      </c>
      <c r="H846" s="223">
        <v>6</v>
      </c>
      <c r="I846" s="224"/>
      <c r="J846" s="225">
        <f>ROUND(I846*H846,2)</f>
        <v>0</v>
      </c>
      <c r="K846" s="226"/>
      <c r="L846" s="44"/>
      <c r="M846" s="227" t="s">
        <v>1</v>
      </c>
      <c r="N846" s="228" t="s">
        <v>40</v>
      </c>
      <c r="O846" s="91"/>
      <c r="P846" s="229">
        <f>O846*H846</f>
        <v>0</v>
      </c>
      <c r="Q846" s="229">
        <v>0</v>
      </c>
      <c r="R846" s="229">
        <f>Q846*H846</f>
        <v>0</v>
      </c>
      <c r="S846" s="229">
        <v>0</v>
      </c>
      <c r="T846" s="230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31" t="s">
        <v>175</v>
      </c>
      <c r="AT846" s="231" t="s">
        <v>171</v>
      </c>
      <c r="AU846" s="231" t="s">
        <v>181</v>
      </c>
      <c r="AY846" s="17" t="s">
        <v>169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17" t="s">
        <v>83</v>
      </c>
      <c r="BK846" s="232">
        <f>ROUND(I846*H846,2)</f>
        <v>0</v>
      </c>
      <c r="BL846" s="17" t="s">
        <v>175</v>
      </c>
      <c r="BM846" s="231" t="s">
        <v>1658</v>
      </c>
    </row>
    <row r="847" spans="1:65" s="2" customFormat="1" ht="16.5" customHeight="1">
      <c r="A847" s="38"/>
      <c r="B847" s="39"/>
      <c r="C847" s="219" t="s">
        <v>1659</v>
      </c>
      <c r="D847" s="219" t="s">
        <v>171</v>
      </c>
      <c r="E847" s="220" t="s">
        <v>1660</v>
      </c>
      <c r="F847" s="221" t="s">
        <v>1661</v>
      </c>
      <c r="G847" s="222" t="s">
        <v>413</v>
      </c>
      <c r="H847" s="223">
        <v>1</v>
      </c>
      <c r="I847" s="224"/>
      <c r="J847" s="225">
        <f>ROUND(I847*H847,2)</f>
        <v>0</v>
      </c>
      <c r="K847" s="226"/>
      <c r="L847" s="44"/>
      <c r="M847" s="227" t="s">
        <v>1</v>
      </c>
      <c r="N847" s="228" t="s">
        <v>40</v>
      </c>
      <c r="O847" s="91"/>
      <c r="P847" s="229">
        <f>O847*H847</f>
        <v>0</v>
      </c>
      <c r="Q847" s="229">
        <v>0</v>
      </c>
      <c r="R847" s="229">
        <f>Q847*H847</f>
        <v>0</v>
      </c>
      <c r="S847" s="229">
        <v>0</v>
      </c>
      <c r="T847" s="230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31" t="s">
        <v>175</v>
      </c>
      <c r="AT847" s="231" t="s">
        <v>171</v>
      </c>
      <c r="AU847" s="231" t="s">
        <v>181</v>
      </c>
      <c r="AY847" s="17" t="s">
        <v>169</v>
      </c>
      <c r="BE847" s="232">
        <f>IF(N847="základní",J847,0)</f>
        <v>0</v>
      </c>
      <c r="BF847" s="232">
        <f>IF(N847="snížená",J847,0)</f>
        <v>0</v>
      </c>
      <c r="BG847" s="232">
        <f>IF(N847="zákl. přenesená",J847,0)</f>
        <v>0</v>
      </c>
      <c r="BH847" s="232">
        <f>IF(N847="sníž. přenesená",J847,0)</f>
        <v>0</v>
      </c>
      <c r="BI847" s="232">
        <f>IF(N847="nulová",J847,0)</f>
        <v>0</v>
      </c>
      <c r="BJ847" s="17" t="s">
        <v>83</v>
      </c>
      <c r="BK847" s="232">
        <f>ROUND(I847*H847,2)</f>
        <v>0</v>
      </c>
      <c r="BL847" s="17" t="s">
        <v>175</v>
      </c>
      <c r="BM847" s="231" t="s">
        <v>1662</v>
      </c>
    </row>
    <row r="848" spans="1:65" s="2" customFormat="1" ht="16.5" customHeight="1">
      <c r="A848" s="38"/>
      <c r="B848" s="39"/>
      <c r="C848" s="219" t="s">
        <v>1663</v>
      </c>
      <c r="D848" s="219" t="s">
        <v>171</v>
      </c>
      <c r="E848" s="220" t="s">
        <v>1664</v>
      </c>
      <c r="F848" s="221" t="s">
        <v>1665</v>
      </c>
      <c r="G848" s="222" t="s">
        <v>413</v>
      </c>
      <c r="H848" s="223">
        <v>12</v>
      </c>
      <c r="I848" s="224"/>
      <c r="J848" s="225">
        <f>ROUND(I848*H848,2)</f>
        <v>0</v>
      </c>
      <c r="K848" s="226"/>
      <c r="L848" s="44"/>
      <c r="M848" s="227" t="s">
        <v>1</v>
      </c>
      <c r="N848" s="228" t="s">
        <v>40</v>
      </c>
      <c r="O848" s="91"/>
      <c r="P848" s="229">
        <f>O848*H848</f>
        <v>0</v>
      </c>
      <c r="Q848" s="229">
        <v>0</v>
      </c>
      <c r="R848" s="229">
        <f>Q848*H848</f>
        <v>0</v>
      </c>
      <c r="S848" s="229">
        <v>0</v>
      </c>
      <c r="T848" s="230">
        <f>S848*H848</f>
        <v>0</v>
      </c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R848" s="231" t="s">
        <v>175</v>
      </c>
      <c r="AT848" s="231" t="s">
        <v>171</v>
      </c>
      <c r="AU848" s="231" t="s">
        <v>181</v>
      </c>
      <c r="AY848" s="17" t="s">
        <v>169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17" t="s">
        <v>83</v>
      </c>
      <c r="BK848" s="232">
        <f>ROUND(I848*H848,2)</f>
        <v>0</v>
      </c>
      <c r="BL848" s="17" t="s">
        <v>175</v>
      </c>
      <c r="BM848" s="231" t="s">
        <v>1666</v>
      </c>
    </row>
    <row r="849" spans="1:65" s="2" customFormat="1" ht="16.5" customHeight="1">
      <c r="A849" s="38"/>
      <c r="B849" s="39"/>
      <c r="C849" s="219" t="s">
        <v>1667</v>
      </c>
      <c r="D849" s="219" t="s">
        <v>171</v>
      </c>
      <c r="E849" s="220" t="s">
        <v>1664</v>
      </c>
      <c r="F849" s="221" t="s">
        <v>1665</v>
      </c>
      <c r="G849" s="222" t="s">
        <v>413</v>
      </c>
      <c r="H849" s="223">
        <v>92</v>
      </c>
      <c r="I849" s="224"/>
      <c r="J849" s="225">
        <f>ROUND(I849*H849,2)</f>
        <v>0</v>
      </c>
      <c r="K849" s="226"/>
      <c r="L849" s="44"/>
      <c r="M849" s="227" t="s">
        <v>1</v>
      </c>
      <c r="N849" s="228" t="s">
        <v>40</v>
      </c>
      <c r="O849" s="91"/>
      <c r="P849" s="229">
        <f>O849*H849</f>
        <v>0</v>
      </c>
      <c r="Q849" s="229">
        <v>0</v>
      </c>
      <c r="R849" s="229">
        <f>Q849*H849</f>
        <v>0</v>
      </c>
      <c r="S849" s="229">
        <v>0</v>
      </c>
      <c r="T849" s="230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31" t="s">
        <v>175</v>
      </c>
      <c r="AT849" s="231" t="s">
        <v>171</v>
      </c>
      <c r="AU849" s="231" t="s">
        <v>181</v>
      </c>
      <c r="AY849" s="17" t="s">
        <v>169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17" t="s">
        <v>83</v>
      </c>
      <c r="BK849" s="232">
        <f>ROUND(I849*H849,2)</f>
        <v>0</v>
      </c>
      <c r="BL849" s="17" t="s">
        <v>175</v>
      </c>
      <c r="BM849" s="231" t="s">
        <v>1668</v>
      </c>
    </row>
    <row r="850" spans="1:65" s="2" customFormat="1" ht="16.5" customHeight="1">
      <c r="A850" s="38"/>
      <c r="B850" s="39"/>
      <c r="C850" s="219" t="s">
        <v>1669</v>
      </c>
      <c r="D850" s="219" t="s">
        <v>171</v>
      </c>
      <c r="E850" s="220" t="s">
        <v>1670</v>
      </c>
      <c r="F850" s="221" t="s">
        <v>1671</v>
      </c>
      <c r="G850" s="222" t="s">
        <v>413</v>
      </c>
      <c r="H850" s="223">
        <v>31</v>
      </c>
      <c r="I850" s="224"/>
      <c r="J850" s="225">
        <f>ROUND(I850*H850,2)</f>
        <v>0</v>
      </c>
      <c r="K850" s="226"/>
      <c r="L850" s="44"/>
      <c r="M850" s="227" t="s">
        <v>1</v>
      </c>
      <c r="N850" s="228" t="s">
        <v>40</v>
      </c>
      <c r="O850" s="91"/>
      <c r="P850" s="229">
        <f>O850*H850</f>
        <v>0</v>
      </c>
      <c r="Q850" s="229">
        <v>0</v>
      </c>
      <c r="R850" s="229">
        <f>Q850*H850</f>
        <v>0</v>
      </c>
      <c r="S850" s="229">
        <v>0</v>
      </c>
      <c r="T850" s="230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31" t="s">
        <v>175</v>
      </c>
      <c r="AT850" s="231" t="s">
        <v>171</v>
      </c>
      <c r="AU850" s="231" t="s">
        <v>181</v>
      </c>
      <c r="AY850" s="17" t="s">
        <v>169</v>
      </c>
      <c r="BE850" s="232">
        <f>IF(N850="základní",J850,0)</f>
        <v>0</v>
      </c>
      <c r="BF850" s="232">
        <f>IF(N850="snížená",J850,0)</f>
        <v>0</v>
      </c>
      <c r="BG850" s="232">
        <f>IF(N850="zákl. přenesená",J850,0)</f>
        <v>0</v>
      </c>
      <c r="BH850" s="232">
        <f>IF(N850="sníž. přenesená",J850,0)</f>
        <v>0</v>
      </c>
      <c r="BI850" s="232">
        <f>IF(N850="nulová",J850,0)</f>
        <v>0</v>
      </c>
      <c r="BJ850" s="17" t="s">
        <v>83</v>
      </c>
      <c r="BK850" s="232">
        <f>ROUND(I850*H850,2)</f>
        <v>0</v>
      </c>
      <c r="BL850" s="17" t="s">
        <v>175</v>
      </c>
      <c r="BM850" s="231" t="s">
        <v>1672</v>
      </c>
    </row>
    <row r="851" spans="1:65" s="2" customFormat="1" ht="16.5" customHeight="1">
      <c r="A851" s="38"/>
      <c r="B851" s="39"/>
      <c r="C851" s="219" t="s">
        <v>1673</v>
      </c>
      <c r="D851" s="219" t="s">
        <v>171</v>
      </c>
      <c r="E851" s="220" t="s">
        <v>1674</v>
      </c>
      <c r="F851" s="221" t="s">
        <v>1675</v>
      </c>
      <c r="G851" s="222" t="s">
        <v>413</v>
      </c>
      <c r="H851" s="223">
        <v>4</v>
      </c>
      <c r="I851" s="224"/>
      <c r="J851" s="225">
        <f>ROUND(I851*H851,2)</f>
        <v>0</v>
      </c>
      <c r="K851" s="226"/>
      <c r="L851" s="44"/>
      <c r="M851" s="227" t="s">
        <v>1</v>
      </c>
      <c r="N851" s="228" t="s">
        <v>40</v>
      </c>
      <c r="O851" s="91"/>
      <c r="P851" s="229">
        <f>O851*H851</f>
        <v>0</v>
      </c>
      <c r="Q851" s="229">
        <v>0</v>
      </c>
      <c r="R851" s="229">
        <f>Q851*H851</f>
        <v>0</v>
      </c>
      <c r="S851" s="229">
        <v>0</v>
      </c>
      <c r="T851" s="230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31" t="s">
        <v>175</v>
      </c>
      <c r="AT851" s="231" t="s">
        <v>171</v>
      </c>
      <c r="AU851" s="231" t="s">
        <v>181</v>
      </c>
      <c r="AY851" s="17" t="s">
        <v>169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17" t="s">
        <v>83</v>
      </c>
      <c r="BK851" s="232">
        <f>ROUND(I851*H851,2)</f>
        <v>0</v>
      </c>
      <c r="BL851" s="17" t="s">
        <v>175</v>
      </c>
      <c r="BM851" s="231" t="s">
        <v>1676</v>
      </c>
    </row>
    <row r="852" spans="1:65" s="2" customFormat="1" ht="16.5" customHeight="1">
      <c r="A852" s="38"/>
      <c r="B852" s="39"/>
      <c r="C852" s="219" t="s">
        <v>1677</v>
      </c>
      <c r="D852" s="219" t="s">
        <v>171</v>
      </c>
      <c r="E852" s="220" t="s">
        <v>1678</v>
      </c>
      <c r="F852" s="221" t="s">
        <v>1679</v>
      </c>
      <c r="G852" s="222" t="s">
        <v>413</v>
      </c>
      <c r="H852" s="223">
        <v>4</v>
      </c>
      <c r="I852" s="224"/>
      <c r="J852" s="225">
        <f>ROUND(I852*H852,2)</f>
        <v>0</v>
      </c>
      <c r="K852" s="226"/>
      <c r="L852" s="44"/>
      <c r="M852" s="227" t="s">
        <v>1</v>
      </c>
      <c r="N852" s="228" t="s">
        <v>40</v>
      </c>
      <c r="O852" s="91"/>
      <c r="P852" s="229">
        <f>O852*H852</f>
        <v>0</v>
      </c>
      <c r="Q852" s="229">
        <v>0</v>
      </c>
      <c r="R852" s="229">
        <f>Q852*H852</f>
        <v>0</v>
      </c>
      <c r="S852" s="229">
        <v>0</v>
      </c>
      <c r="T852" s="230">
        <f>S852*H852</f>
        <v>0</v>
      </c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R852" s="231" t="s">
        <v>175</v>
      </c>
      <c r="AT852" s="231" t="s">
        <v>171</v>
      </c>
      <c r="AU852" s="231" t="s">
        <v>181</v>
      </c>
      <c r="AY852" s="17" t="s">
        <v>169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17" t="s">
        <v>83</v>
      </c>
      <c r="BK852" s="232">
        <f>ROUND(I852*H852,2)</f>
        <v>0</v>
      </c>
      <c r="BL852" s="17" t="s">
        <v>175</v>
      </c>
      <c r="BM852" s="231" t="s">
        <v>1680</v>
      </c>
    </row>
    <row r="853" spans="1:65" s="2" customFormat="1" ht="16.5" customHeight="1">
      <c r="A853" s="38"/>
      <c r="B853" s="39"/>
      <c r="C853" s="219" t="s">
        <v>1681</v>
      </c>
      <c r="D853" s="219" t="s">
        <v>171</v>
      </c>
      <c r="E853" s="220" t="s">
        <v>1682</v>
      </c>
      <c r="F853" s="221" t="s">
        <v>1683</v>
      </c>
      <c r="G853" s="222" t="s">
        <v>413</v>
      </c>
      <c r="H853" s="223">
        <v>12</v>
      </c>
      <c r="I853" s="224"/>
      <c r="J853" s="225">
        <f>ROUND(I853*H853,2)</f>
        <v>0</v>
      </c>
      <c r="K853" s="226"/>
      <c r="L853" s="44"/>
      <c r="M853" s="227" t="s">
        <v>1</v>
      </c>
      <c r="N853" s="228" t="s">
        <v>40</v>
      </c>
      <c r="O853" s="91"/>
      <c r="P853" s="229">
        <f>O853*H853</f>
        <v>0</v>
      </c>
      <c r="Q853" s="229">
        <v>0</v>
      </c>
      <c r="R853" s="229">
        <f>Q853*H853</f>
        <v>0</v>
      </c>
      <c r="S853" s="229">
        <v>0</v>
      </c>
      <c r="T853" s="230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31" t="s">
        <v>175</v>
      </c>
      <c r="AT853" s="231" t="s">
        <v>171</v>
      </c>
      <c r="AU853" s="231" t="s">
        <v>181</v>
      </c>
      <c r="AY853" s="17" t="s">
        <v>169</v>
      </c>
      <c r="BE853" s="232">
        <f>IF(N853="základní",J853,0)</f>
        <v>0</v>
      </c>
      <c r="BF853" s="232">
        <f>IF(N853="snížená",J853,0)</f>
        <v>0</v>
      </c>
      <c r="BG853" s="232">
        <f>IF(N853="zákl. přenesená",J853,0)</f>
        <v>0</v>
      </c>
      <c r="BH853" s="232">
        <f>IF(N853="sníž. přenesená",J853,0)</f>
        <v>0</v>
      </c>
      <c r="BI853" s="232">
        <f>IF(N853="nulová",J853,0)</f>
        <v>0</v>
      </c>
      <c r="BJ853" s="17" t="s">
        <v>83</v>
      </c>
      <c r="BK853" s="232">
        <f>ROUND(I853*H853,2)</f>
        <v>0</v>
      </c>
      <c r="BL853" s="17" t="s">
        <v>175</v>
      </c>
      <c r="BM853" s="231" t="s">
        <v>1684</v>
      </c>
    </row>
    <row r="854" spans="1:65" s="2" customFormat="1" ht="16.5" customHeight="1">
      <c r="A854" s="38"/>
      <c r="B854" s="39"/>
      <c r="C854" s="219" t="s">
        <v>1685</v>
      </c>
      <c r="D854" s="219" t="s">
        <v>171</v>
      </c>
      <c r="E854" s="220" t="s">
        <v>1686</v>
      </c>
      <c r="F854" s="221" t="s">
        <v>1687</v>
      </c>
      <c r="G854" s="222" t="s">
        <v>413</v>
      </c>
      <c r="H854" s="223">
        <v>75</v>
      </c>
      <c r="I854" s="224"/>
      <c r="J854" s="225">
        <f>ROUND(I854*H854,2)</f>
        <v>0</v>
      </c>
      <c r="K854" s="226"/>
      <c r="L854" s="44"/>
      <c r="M854" s="227" t="s">
        <v>1</v>
      </c>
      <c r="N854" s="228" t="s">
        <v>40</v>
      </c>
      <c r="O854" s="91"/>
      <c r="P854" s="229">
        <f>O854*H854</f>
        <v>0</v>
      </c>
      <c r="Q854" s="229">
        <v>0</v>
      </c>
      <c r="R854" s="229">
        <f>Q854*H854</f>
        <v>0</v>
      </c>
      <c r="S854" s="229">
        <v>0</v>
      </c>
      <c r="T854" s="230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31" t="s">
        <v>175</v>
      </c>
      <c r="AT854" s="231" t="s">
        <v>171</v>
      </c>
      <c r="AU854" s="231" t="s">
        <v>181</v>
      </c>
      <c r="AY854" s="17" t="s">
        <v>169</v>
      </c>
      <c r="BE854" s="232">
        <f>IF(N854="základní",J854,0)</f>
        <v>0</v>
      </c>
      <c r="BF854" s="232">
        <f>IF(N854="snížená",J854,0)</f>
        <v>0</v>
      </c>
      <c r="BG854" s="232">
        <f>IF(N854="zákl. přenesená",J854,0)</f>
        <v>0</v>
      </c>
      <c r="BH854" s="232">
        <f>IF(N854="sníž. přenesená",J854,0)</f>
        <v>0</v>
      </c>
      <c r="BI854" s="232">
        <f>IF(N854="nulová",J854,0)</f>
        <v>0</v>
      </c>
      <c r="BJ854" s="17" t="s">
        <v>83</v>
      </c>
      <c r="BK854" s="232">
        <f>ROUND(I854*H854,2)</f>
        <v>0</v>
      </c>
      <c r="BL854" s="17" t="s">
        <v>175</v>
      </c>
      <c r="BM854" s="231" t="s">
        <v>1688</v>
      </c>
    </row>
    <row r="855" spans="1:65" s="2" customFormat="1" ht="16.5" customHeight="1">
      <c r="A855" s="38"/>
      <c r="B855" s="39"/>
      <c r="C855" s="219" t="s">
        <v>1689</v>
      </c>
      <c r="D855" s="219" t="s">
        <v>171</v>
      </c>
      <c r="E855" s="220" t="s">
        <v>1690</v>
      </c>
      <c r="F855" s="221" t="s">
        <v>1691</v>
      </c>
      <c r="G855" s="222" t="s">
        <v>199</v>
      </c>
      <c r="H855" s="223">
        <v>60</v>
      </c>
      <c r="I855" s="224"/>
      <c r="J855" s="225">
        <f>ROUND(I855*H855,2)</f>
        <v>0</v>
      </c>
      <c r="K855" s="226"/>
      <c r="L855" s="44"/>
      <c r="M855" s="227" t="s">
        <v>1</v>
      </c>
      <c r="N855" s="228" t="s">
        <v>40</v>
      </c>
      <c r="O855" s="91"/>
      <c r="P855" s="229">
        <f>O855*H855</f>
        <v>0</v>
      </c>
      <c r="Q855" s="229">
        <v>0</v>
      </c>
      <c r="R855" s="229">
        <f>Q855*H855</f>
        <v>0</v>
      </c>
      <c r="S855" s="229">
        <v>0</v>
      </c>
      <c r="T855" s="230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31" t="s">
        <v>175</v>
      </c>
      <c r="AT855" s="231" t="s">
        <v>171</v>
      </c>
      <c r="AU855" s="231" t="s">
        <v>181</v>
      </c>
      <c r="AY855" s="17" t="s">
        <v>169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17" t="s">
        <v>83</v>
      </c>
      <c r="BK855" s="232">
        <f>ROUND(I855*H855,2)</f>
        <v>0</v>
      </c>
      <c r="BL855" s="17" t="s">
        <v>175</v>
      </c>
      <c r="BM855" s="231" t="s">
        <v>1692</v>
      </c>
    </row>
    <row r="856" spans="1:65" s="2" customFormat="1" ht="16.5" customHeight="1">
      <c r="A856" s="38"/>
      <c r="B856" s="39"/>
      <c r="C856" s="219" t="s">
        <v>1693</v>
      </c>
      <c r="D856" s="219" t="s">
        <v>171</v>
      </c>
      <c r="E856" s="220" t="s">
        <v>1694</v>
      </c>
      <c r="F856" s="221" t="s">
        <v>1695</v>
      </c>
      <c r="G856" s="222" t="s">
        <v>413</v>
      </c>
      <c r="H856" s="223">
        <v>3</v>
      </c>
      <c r="I856" s="224"/>
      <c r="J856" s="225">
        <f>ROUND(I856*H856,2)</f>
        <v>0</v>
      </c>
      <c r="K856" s="226"/>
      <c r="L856" s="44"/>
      <c r="M856" s="227" t="s">
        <v>1</v>
      </c>
      <c r="N856" s="228" t="s">
        <v>40</v>
      </c>
      <c r="O856" s="91"/>
      <c r="P856" s="229">
        <f>O856*H856</f>
        <v>0</v>
      </c>
      <c r="Q856" s="229">
        <v>0</v>
      </c>
      <c r="R856" s="229">
        <f>Q856*H856</f>
        <v>0</v>
      </c>
      <c r="S856" s="229">
        <v>0</v>
      </c>
      <c r="T856" s="230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31" t="s">
        <v>175</v>
      </c>
      <c r="AT856" s="231" t="s">
        <v>171</v>
      </c>
      <c r="AU856" s="231" t="s">
        <v>181</v>
      </c>
      <c r="AY856" s="17" t="s">
        <v>169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17" t="s">
        <v>83</v>
      </c>
      <c r="BK856" s="232">
        <f>ROUND(I856*H856,2)</f>
        <v>0</v>
      </c>
      <c r="BL856" s="17" t="s">
        <v>175</v>
      </c>
      <c r="BM856" s="231" t="s">
        <v>1696</v>
      </c>
    </row>
    <row r="857" spans="1:65" s="2" customFormat="1" ht="16.5" customHeight="1">
      <c r="A857" s="38"/>
      <c r="B857" s="39"/>
      <c r="C857" s="219" t="s">
        <v>1697</v>
      </c>
      <c r="D857" s="219" t="s">
        <v>171</v>
      </c>
      <c r="E857" s="220" t="s">
        <v>1698</v>
      </c>
      <c r="F857" s="221" t="s">
        <v>1699</v>
      </c>
      <c r="G857" s="222" t="s">
        <v>199</v>
      </c>
      <c r="H857" s="223">
        <v>280</v>
      </c>
      <c r="I857" s="224"/>
      <c r="J857" s="225">
        <f>ROUND(I857*H857,2)</f>
        <v>0</v>
      </c>
      <c r="K857" s="226"/>
      <c r="L857" s="44"/>
      <c r="M857" s="227" t="s">
        <v>1</v>
      </c>
      <c r="N857" s="228" t="s">
        <v>40</v>
      </c>
      <c r="O857" s="91"/>
      <c r="P857" s="229">
        <f>O857*H857</f>
        <v>0</v>
      </c>
      <c r="Q857" s="229">
        <v>0</v>
      </c>
      <c r="R857" s="229">
        <f>Q857*H857</f>
        <v>0</v>
      </c>
      <c r="S857" s="229">
        <v>0</v>
      </c>
      <c r="T857" s="230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31" t="s">
        <v>175</v>
      </c>
      <c r="AT857" s="231" t="s">
        <v>171</v>
      </c>
      <c r="AU857" s="231" t="s">
        <v>181</v>
      </c>
      <c r="AY857" s="17" t="s">
        <v>169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17" t="s">
        <v>83</v>
      </c>
      <c r="BK857" s="232">
        <f>ROUND(I857*H857,2)</f>
        <v>0</v>
      </c>
      <c r="BL857" s="17" t="s">
        <v>175</v>
      </c>
      <c r="BM857" s="231" t="s">
        <v>1700</v>
      </c>
    </row>
    <row r="858" spans="1:65" s="2" customFormat="1" ht="16.5" customHeight="1">
      <c r="A858" s="38"/>
      <c r="B858" s="39"/>
      <c r="C858" s="219" t="s">
        <v>1701</v>
      </c>
      <c r="D858" s="219" t="s">
        <v>171</v>
      </c>
      <c r="E858" s="220" t="s">
        <v>1702</v>
      </c>
      <c r="F858" s="221" t="s">
        <v>1703</v>
      </c>
      <c r="G858" s="222" t="s">
        <v>199</v>
      </c>
      <c r="H858" s="223">
        <v>500</v>
      </c>
      <c r="I858" s="224"/>
      <c r="J858" s="225">
        <f>ROUND(I858*H858,2)</f>
        <v>0</v>
      </c>
      <c r="K858" s="226"/>
      <c r="L858" s="44"/>
      <c r="M858" s="227" t="s">
        <v>1</v>
      </c>
      <c r="N858" s="228" t="s">
        <v>40</v>
      </c>
      <c r="O858" s="91"/>
      <c r="P858" s="229">
        <f>O858*H858</f>
        <v>0</v>
      </c>
      <c r="Q858" s="229">
        <v>0</v>
      </c>
      <c r="R858" s="229">
        <f>Q858*H858</f>
        <v>0</v>
      </c>
      <c r="S858" s="229">
        <v>0</v>
      </c>
      <c r="T858" s="230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31" t="s">
        <v>175</v>
      </c>
      <c r="AT858" s="231" t="s">
        <v>171</v>
      </c>
      <c r="AU858" s="231" t="s">
        <v>181</v>
      </c>
      <c r="AY858" s="17" t="s">
        <v>169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17" t="s">
        <v>83</v>
      </c>
      <c r="BK858" s="232">
        <f>ROUND(I858*H858,2)</f>
        <v>0</v>
      </c>
      <c r="BL858" s="17" t="s">
        <v>175</v>
      </c>
      <c r="BM858" s="231" t="s">
        <v>1704</v>
      </c>
    </row>
    <row r="859" spans="1:65" s="2" customFormat="1" ht="16.5" customHeight="1">
      <c r="A859" s="38"/>
      <c r="B859" s="39"/>
      <c r="C859" s="219" t="s">
        <v>1705</v>
      </c>
      <c r="D859" s="219" t="s">
        <v>171</v>
      </c>
      <c r="E859" s="220" t="s">
        <v>1706</v>
      </c>
      <c r="F859" s="221" t="s">
        <v>1707</v>
      </c>
      <c r="G859" s="222" t="s">
        <v>199</v>
      </c>
      <c r="H859" s="223">
        <v>50</v>
      </c>
      <c r="I859" s="224"/>
      <c r="J859" s="225">
        <f>ROUND(I859*H859,2)</f>
        <v>0</v>
      </c>
      <c r="K859" s="226"/>
      <c r="L859" s="44"/>
      <c r="M859" s="227" t="s">
        <v>1</v>
      </c>
      <c r="N859" s="228" t="s">
        <v>40</v>
      </c>
      <c r="O859" s="91"/>
      <c r="P859" s="229">
        <f>O859*H859</f>
        <v>0</v>
      </c>
      <c r="Q859" s="229">
        <v>0</v>
      </c>
      <c r="R859" s="229">
        <f>Q859*H859</f>
        <v>0</v>
      </c>
      <c r="S859" s="229">
        <v>0</v>
      </c>
      <c r="T859" s="230">
        <f>S859*H859</f>
        <v>0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31" t="s">
        <v>175</v>
      </c>
      <c r="AT859" s="231" t="s">
        <v>171</v>
      </c>
      <c r="AU859" s="231" t="s">
        <v>181</v>
      </c>
      <c r="AY859" s="17" t="s">
        <v>169</v>
      </c>
      <c r="BE859" s="232">
        <f>IF(N859="základní",J859,0)</f>
        <v>0</v>
      </c>
      <c r="BF859" s="232">
        <f>IF(N859="snížená",J859,0)</f>
        <v>0</v>
      </c>
      <c r="BG859" s="232">
        <f>IF(N859="zákl. přenesená",J859,0)</f>
        <v>0</v>
      </c>
      <c r="BH859" s="232">
        <f>IF(N859="sníž. přenesená",J859,0)</f>
        <v>0</v>
      </c>
      <c r="BI859" s="232">
        <f>IF(N859="nulová",J859,0)</f>
        <v>0</v>
      </c>
      <c r="BJ859" s="17" t="s">
        <v>83</v>
      </c>
      <c r="BK859" s="232">
        <f>ROUND(I859*H859,2)</f>
        <v>0</v>
      </c>
      <c r="BL859" s="17" t="s">
        <v>175</v>
      </c>
      <c r="BM859" s="231" t="s">
        <v>1708</v>
      </c>
    </row>
    <row r="860" spans="1:65" s="2" customFormat="1" ht="16.5" customHeight="1">
      <c r="A860" s="38"/>
      <c r="B860" s="39"/>
      <c r="C860" s="219" t="s">
        <v>1709</v>
      </c>
      <c r="D860" s="219" t="s">
        <v>171</v>
      </c>
      <c r="E860" s="220" t="s">
        <v>1710</v>
      </c>
      <c r="F860" s="221" t="s">
        <v>1711</v>
      </c>
      <c r="G860" s="222" t="s">
        <v>413</v>
      </c>
      <c r="H860" s="223">
        <v>6</v>
      </c>
      <c r="I860" s="224"/>
      <c r="J860" s="225">
        <f>ROUND(I860*H860,2)</f>
        <v>0</v>
      </c>
      <c r="K860" s="226"/>
      <c r="L860" s="44"/>
      <c r="M860" s="227" t="s">
        <v>1</v>
      </c>
      <c r="N860" s="228" t="s">
        <v>40</v>
      </c>
      <c r="O860" s="91"/>
      <c r="P860" s="229">
        <f>O860*H860</f>
        <v>0</v>
      </c>
      <c r="Q860" s="229">
        <v>0</v>
      </c>
      <c r="R860" s="229">
        <f>Q860*H860</f>
        <v>0</v>
      </c>
      <c r="S860" s="229">
        <v>0</v>
      </c>
      <c r="T860" s="230">
        <f>S860*H860</f>
        <v>0</v>
      </c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R860" s="231" t="s">
        <v>175</v>
      </c>
      <c r="AT860" s="231" t="s">
        <v>171</v>
      </c>
      <c r="AU860" s="231" t="s">
        <v>181</v>
      </c>
      <c r="AY860" s="17" t="s">
        <v>169</v>
      </c>
      <c r="BE860" s="232">
        <f>IF(N860="základní",J860,0)</f>
        <v>0</v>
      </c>
      <c r="BF860" s="232">
        <f>IF(N860="snížená",J860,0)</f>
        <v>0</v>
      </c>
      <c r="BG860" s="232">
        <f>IF(N860="zákl. přenesená",J860,0)</f>
        <v>0</v>
      </c>
      <c r="BH860" s="232">
        <f>IF(N860="sníž. přenesená",J860,0)</f>
        <v>0</v>
      </c>
      <c r="BI860" s="232">
        <f>IF(N860="nulová",J860,0)</f>
        <v>0</v>
      </c>
      <c r="BJ860" s="17" t="s">
        <v>83</v>
      </c>
      <c r="BK860" s="232">
        <f>ROUND(I860*H860,2)</f>
        <v>0</v>
      </c>
      <c r="BL860" s="17" t="s">
        <v>175</v>
      </c>
      <c r="BM860" s="231" t="s">
        <v>1712</v>
      </c>
    </row>
    <row r="861" spans="1:65" s="2" customFormat="1" ht="16.5" customHeight="1">
      <c r="A861" s="38"/>
      <c r="B861" s="39"/>
      <c r="C861" s="219" t="s">
        <v>1713</v>
      </c>
      <c r="D861" s="219" t="s">
        <v>171</v>
      </c>
      <c r="E861" s="220" t="s">
        <v>1714</v>
      </c>
      <c r="F861" s="221" t="s">
        <v>1715</v>
      </c>
      <c r="G861" s="222" t="s">
        <v>413</v>
      </c>
      <c r="H861" s="223">
        <v>1</v>
      </c>
      <c r="I861" s="224"/>
      <c r="J861" s="225">
        <f>ROUND(I861*H861,2)</f>
        <v>0</v>
      </c>
      <c r="K861" s="226"/>
      <c r="L861" s="44"/>
      <c r="M861" s="227" t="s">
        <v>1</v>
      </c>
      <c r="N861" s="228" t="s">
        <v>40</v>
      </c>
      <c r="O861" s="91"/>
      <c r="P861" s="229">
        <f>O861*H861</f>
        <v>0</v>
      </c>
      <c r="Q861" s="229">
        <v>0</v>
      </c>
      <c r="R861" s="229">
        <f>Q861*H861</f>
        <v>0</v>
      </c>
      <c r="S861" s="229">
        <v>0</v>
      </c>
      <c r="T861" s="230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31" t="s">
        <v>175</v>
      </c>
      <c r="AT861" s="231" t="s">
        <v>171</v>
      </c>
      <c r="AU861" s="231" t="s">
        <v>181</v>
      </c>
      <c r="AY861" s="17" t="s">
        <v>169</v>
      </c>
      <c r="BE861" s="232">
        <f>IF(N861="základní",J861,0)</f>
        <v>0</v>
      </c>
      <c r="BF861" s="232">
        <f>IF(N861="snížená",J861,0)</f>
        <v>0</v>
      </c>
      <c r="BG861" s="232">
        <f>IF(N861="zákl. přenesená",J861,0)</f>
        <v>0</v>
      </c>
      <c r="BH861" s="232">
        <f>IF(N861="sníž. přenesená",J861,0)</f>
        <v>0</v>
      </c>
      <c r="BI861" s="232">
        <f>IF(N861="nulová",J861,0)</f>
        <v>0</v>
      </c>
      <c r="BJ861" s="17" t="s">
        <v>83</v>
      </c>
      <c r="BK861" s="232">
        <f>ROUND(I861*H861,2)</f>
        <v>0</v>
      </c>
      <c r="BL861" s="17" t="s">
        <v>175</v>
      </c>
      <c r="BM861" s="231" t="s">
        <v>1716</v>
      </c>
    </row>
    <row r="862" spans="1:65" s="2" customFormat="1" ht="16.5" customHeight="1">
      <c r="A862" s="38"/>
      <c r="B862" s="39"/>
      <c r="C862" s="219" t="s">
        <v>1717</v>
      </c>
      <c r="D862" s="219" t="s">
        <v>171</v>
      </c>
      <c r="E862" s="220" t="s">
        <v>1718</v>
      </c>
      <c r="F862" s="221" t="s">
        <v>1719</v>
      </c>
      <c r="G862" s="222" t="s">
        <v>413</v>
      </c>
      <c r="H862" s="223">
        <v>11</v>
      </c>
      <c r="I862" s="224"/>
      <c r="J862" s="225">
        <f>ROUND(I862*H862,2)</f>
        <v>0</v>
      </c>
      <c r="K862" s="226"/>
      <c r="L862" s="44"/>
      <c r="M862" s="227" t="s">
        <v>1</v>
      </c>
      <c r="N862" s="228" t="s">
        <v>40</v>
      </c>
      <c r="O862" s="91"/>
      <c r="P862" s="229">
        <f>O862*H862</f>
        <v>0</v>
      </c>
      <c r="Q862" s="229">
        <v>0</v>
      </c>
      <c r="R862" s="229">
        <f>Q862*H862</f>
        <v>0</v>
      </c>
      <c r="S862" s="229">
        <v>0</v>
      </c>
      <c r="T862" s="230">
        <f>S862*H862</f>
        <v>0</v>
      </c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R862" s="231" t="s">
        <v>175</v>
      </c>
      <c r="AT862" s="231" t="s">
        <v>171</v>
      </c>
      <c r="AU862" s="231" t="s">
        <v>181</v>
      </c>
      <c r="AY862" s="17" t="s">
        <v>169</v>
      </c>
      <c r="BE862" s="232">
        <f>IF(N862="základní",J862,0)</f>
        <v>0</v>
      </c>
      <c r="BF862" s="232">
        <f>IF(N862="snížená",J862,0)</f>
        <v>0</v>
      </c>
      <c r="BG862" s="232">
        <f>IF(N862="zákl. přenesená",J862,0)</f>
        <v>0</v>
      </c>
      <c r="BH862" s="232">
        <f>IF(N862="sníž. přenesená",J862,0)</f>
        <v>0</v>
      </c>
      <c r="BI862" s="232">
        <f>IF(N862="nulová",J862,0)</f>
        <v>0</v>
      </c>
      <c r="BJ862" s="17" t="s">
        <v>83</v>
      </c>
      <c r="BK862" s="232">
        <f>ROUND(I862*H862,2)</f>
        <v>0</v>
      </c>
      <c r="BL862" s="17" t="s">
        <v>175</v>
      </c>
      <c r="BM862" s="231" t="s">
        <v>1720</v>
      </c>
    </row>
    <row r="863" spans="1:65" s="2" customFormat="1" ht="16.5" customHeight="1">
      <c r="A863" s="38"/>
      <c r="B863" s="39"/>
      <c r="C863" s="219" t="s">
        <v>1721</v>
      </c>
      <c r="D863" s="219" t="s">
        <v>171</v>
      </c>
      <c r="E863" s="220" t="s">
        <v>1722</v>
      </c>
      <c r="F863" s="221" t="s">
        <v>1723</v>
      </c>
      <c r="G863" s="222" t="s">
        <v>413</v>
      </c>
      <c r="H863" s="223">
        <v>3</v>
      </c>
      <c r="I863" s="224"/>
      <c r="J863" s="225">
        <f>ROUND(I863*H863,2)</f>
        <v>0</v>
      </c>
      <c r="K863" s="226"/>
      <c r="L863" s="44"/>
      <c r="M863" s="227" t="s">
        <v>1</v>
      </c>
      <c r="N863" s="228" t="s">
        <v>40</v>
      </c>
      <c r="O863" s="91"/>
      <c r="P863" s="229">
        <f>O863*H863</f>
        <v>0</v>
      </c>
      <c r="Q863" s="229">
        <v>0</v>
      </c>
      <c r="R863" s="229">
        <f>Q863*H863</f>
        <v>0</v>
      </c>
      <c r="S863" s="229">
        <v>0</v>
      </c>
      <c r="T863" s="230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31" t="s">
        <v>175</v>
      </c>
      <c r="AT863" s="231" t="s">
        <v>171</v>
      </c>
      <c r="AU863" s="231" t="s">
        <v>181</v>
      </c>
      <c r="AY863" s="17" t="s">
        <v>169</v>
      </c>
      <c r="BE863" s="232">
        <f>IF(N863="základní",J863,0)</f>
        <v>0</v>
      </c>
      <c r="BF863" s="232">
        <f>IF(N863="snížená",J863,0)</f>
        <v>0</v>
      </c>
      <c r="BG863" s="232">
        <f>IF(N863="zákl. přenesená",J863,0)</f>
        <v>0</v>
      </c>
      <c r="BH863" s="232">
        <f>IF(N863="sníž. přenesená",J863,0)</f>
        <v>0</v>
      </c>
      <c r="BI863" s="232">
        <f>IF(N863="nulová",J863,0)</f>
        <v>0</v>
      </c>
      <c r="BJ863" s="17" t="s">
        <v>83</v>
      </c>
      <c r="BK863" s="232">
        <f>ROUND(I863*H863,2)</f>
        <v>0</v>
      </c>
      <c r="BL863" s="17" t="s">
        <v>175</v>
      </c>
      <c r="BM863" s="231" t="s">
        <v>1724</v>
      </c>
    </row>
    <row r="864" spans="1:65" s="2" customFormat="1" ht="16.5" customHeight="1">
      <c r="A864" s="38"/>
      <c r="B864" s="39"/>
      <c r="C864" s="219" t="s">
        <v>1725</v>
      </c>
      <c r="D864" s="219" t="s">
        <v>171</v>
      </c>
      <c r="E864" s="220" t="s">
        <v>1726</v>
      </c>
      <c r="F864" s="221" t="s">
        <v>1727</v>
      </c>
      <c r="G864" s="222" t="s">
        <v>413</v>
      </c>
      <c r="H864" s="223">
        <v>16</v>
      </c>
      <c r="I864" s="224"/>
      <c r="J864" s="225">
        <f>ROUND(I864*H864,2)</f>
        <v>0</v>
      </c>
      <c r="K864" s="226"/>
      <c r="L864" s="44"/>
      <c r="M864" s="227" t="s">
        <v>1</v>
      </c>
      <c r="N864" s="228" t="s">
        <v>40</v>
      </c>
      <c r="O864" s="91"/>
      <c r="P864" s="229">
        <f>O864*H864</f>
        <v>0</v>
      </c>
      <c r="Q864" s="229">
        <v>0</v>
      </c>
      <c r="R864" s="229">
        <f>Q864*H864</f>
        <v>0</v>
      </c>
      <c r="S864" s="229">
        <v>0</v>
      </c>
      <c r="T864" s="230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31" t="s">
        <v>175</v>
      </c>
      <c r="AT864" s="231" t="s">
        <v>171</v>
      </c>
      <c r="AU864" s="231" t="s">
        <v>181</v>
      </c>
      <c r="AY864" s="17" t="s">
        <v>169</v>
      </c>
      <c r="BE864" s="232">
        <f>IF(N864="základní",J864,0)</f>
        <v>0</v>
      </c>
      <c r="BF864" s="232">
        <f>IF(N864="snížená",J864,0)</f>
        <v>0</v>
      </c>
      <c r="BG864" s="232">
        <f>IF(N864="zákl. přenesená",J864,0)</f>
        <v>0</v>
      </c>
      <c r="BH864" s="232">
        <f>IF(N864="sníž. přenesená",J864,0)</f>
        <v>0</v>
      </c>
      <c r="BI864" s="232">
        <f>IF(N864="nulová",J864,0)</f>
        <v>0</v>
      </c>
      <c r="BJ864" s="17" t="s">
        <v>83</v>
      </c>
      <c r="BK864" s="232">
        <f>ROUND(I864*H864,2)</f>
        <v>0</v>
      </c>
      <c r="BL864" s="17" t="s">
        <v>175</v>
      </c>
      <c r="BM864" s="231" t="s">
        <v>1728</v>
      </c>
    </row>
    <row r="865" spans="1:65" s="2" customFormat="1" ht="16.5" customHeight="1">
      <c r="A865" s="38"/>
      <c r="B865" s="39"/>
      <c r="C865" s="219" t="s">
        <v>1729</v>
      </c>
      <c r="D865" s="219" t="s">
        <v>171</v>
      </c>
      <c r="E865" s="220" t="s">
        <v>1730</v>
      </c>
      <c r="F865" s="221" t="s">
        <v>1731</v>
      </c>
      <c r="G865" s="222" t="s">
        <v>413</v>
      </c>
      <c r="H865" s="223">
        <v>5</v>
      </c>
      <c r="I865" s="224"/>
      <c r="J865" s="225">
        <f>ROUND(I865*H865,2)</f>
        <v>0</v>
      </c>
      <c r="K865" s="226"/>
      <c r="L865" s="44"/>
      <c r="M865" s="227" t="s">
        <v>1</v>
      </c>
      <c r="N865" s="228" t="s">
        <v>40</v>
      </c>
      <c r="O865" s="91"/>
      <c r="P865" s="229">
        <f>O865*H865</f>
        <v>0</v>
      </c>
      <c r="Q865" s="229">
        <v>0</v>
      </c>
      <c r="R865" s="229">
        <f>Q865*H865</f>
        <v>0</v>
      </c>
      <c r="S865" s="229">
        <v>0</v>
      </c>
      <c r="T865" s="230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31" t="s">
        <v>175</v>
      </c>
      <c r="AT865" s="231" t="s">
        <v>171</v>
      </c>
      <c r="AU865" s="231" t="s">
        <v>181</v>
      </c>
      <c r="AY865" s="17" t="s">
        <v>169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17" t="s">
        <v>83</v>
      </c>
      <c r="BK865" s="232">
        <f>ROUND(I865*H865,2)</f>
        <v>0</v>
      </c>
      <c r="BL865" s="17" t="s">
        <v>175</v>
      </c>
      <c r="BM865" s="231" t="s">
        <v>1732</v>
      </c>
    </row>
    <row r="866" spans="1:65" s="2" customFormat="1" ht="16.5" customHeight="1">
      <c r="A866" s="38"/>
      <c r="B866" s="39"/>
      <c r="C866" s="219" t="s">
        <v>1733</v>
      </c>
      <c r="D866" s="219" t="s">
        <v>171</v>
      </c>
      <c r="E866" s="220" t="s">
        <v>1734</v>
      </c>
      <c r="F866" s="221" t="s">
        <v>1735</v>
      </c>
      <c r="G866" s="222" t="s">
        <v>199</v>
      </c>
      <c r="H866" s="223">
        <v>20</v>
      </c>
      <c r="I866" s="224"/>
      <c r="J866" s="225">
        <f>ROUND(I866*H866,2)</f>
        <v>0</v>
      </c>
      <c r="K866" s="226"/>
      <c r="L866" s="44"/>
      <c r="M866" s="227" t="s">
        <v>1</v>
      </c>
      <c r="N866" s="228" t="s">
        <v>40</v>
      </c>
      <c r="O866" s="91"/>
      <c r="P866" s="229">
        <f>O866*H866</f>
        <v>0</v>
      </c>
      <c r="Q866" s="229">
        <v>0</v>
      </c>
      <c r="R866" s="229">
        <f>Q866*H866</f>
        <v>0</v>
      </c>
      <c r="S866" s="229">
        <v>0</v>
      </c>
      <c r="T866" s="230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31" t="s">
        <v>175</v>
      </c>
      <c r="AT866" s="231" t="s">
        <v>171</v>
      </c>
      <c r="AU866" s="231" t="s">
        <v>181</v>
      </c>
      <c r="AY866" s="17" t="s">
        <v>169</v>
      </c>
      <c r="BE866" s="232">
        <f>IF(N866="základní",J866,0)</f>
        <v>0</v>
      </c>
      <c r="BF866" s="232">
        <f>IF(N866="snížená",J866,0)</f>
        <v>0</v>
      </c>
      <c r="BG866" s="232">
        <f>IF(N866="zákl. přenesená",J866,0)</f>
        <v>0</v>
      </c>
      <c r="BH866" s="232">
        <f>IF(N866="sníž. přenesená",J866,0)</f>
        <v>0</v>
      </c>
      <c r="BI866" s="232">
        <f>IF(N866="nulová",J866,0)</f>
        <v>0</v>
      </c>
      <c r="BJ866" s="17" t="s">
        <v>83</v>
      </c>
      <c r="BK866" s="232">
        <f>ROUND(I866*H866,2)</f>
        <v>0</v>
      </c>
      <c r="BL866" s="17" t="s">
        <v>175</v>
      </c>
      <c r="BM866" s="231" t="s">
        <v>1736</v>
      </c>
    </row>
    <row r="867" spans="1:65" s="2" customFormat="1" ht="16.5" customHeight="1">
      <c r="A867" s="38"/>
      <c r="B867" s="39"/>
      <c r="C867" s="219" t="s">
        <v>1737</v>
      </c>
      <c r="D867" s="219" t="s">
        <v>171</v>
      </c>
      <c r="E867" s="220" t="s">
        <v>1734</v>
      </c>
      <c r="F867" s="221" t="s">
        <v>1735</v>
      </c>
      <c r="G867" s="222" t="s">
        <v>199</v>
      </c>
      <c r="H867" s="223">
        <v>3</v>
      </c>
      <c r="I867" s="224"/>
      <c r="J867" s="225">
        <f>ROUND(I867*H867,2)</f>
        <v>0</v>
      </c>
      <c r="K867" s="226"/>
      <c r="L867" s="44"/>
      <c r="M867" s="227" t="s">
        <v>1</v>
      </c>
      <c r="N867" s="228" t="s">
        <v>40</v>
      </c>
      <c r="O867" s="91"/>
      <c r="P867" s="229">
        <f>O867*H867</f>
        <v>0</v>
      </c>
      <c r="Q867" s="229">
        <v>0</v>
      </c>
      <c r="R867" s="229">
        <f>Q867*H867</f>
        <v>0</v>
      </c>
      <c r="S867" s="229">
        <v>0</v>
      </c>
      <c r="T867" s="230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31" t="s">
        <v>175</v>
      </c>
      <c r="AT867" s="231" t="s">
        <v>171</v>
      </c>
      <c r="AU867" s="231" t="s">
        <v>181</v>
      </c>
      <c r="AY867" s="17" t="s">
        <v>169</v>
      </c>
      <c r="BE867" s="232">
        <f>IF(N867="základní",J867,0)</f>
        <v>0</v>
      </c>
      <c r="BF867" s="232">
        <f>IF(N867="snížená",J867,0)</f>
        <v>0</v>
      </c>
      <c r="BG867" s="232">
        <f>IF(N867="zákl. přenesená",J867,0)</f>
        <v>0</v>
      </c>
      <c r="BH867" s="232">
        <f>IF(N867="sníž. přenesená",J867,0)</f>
        <v>0</v>
      </c>
      <c r="BI867" s="232">
        <f>IF(N867="nulová",J867,0)</f>
        <v>0</v>
      </c>
      <c r="BJ867" s="17" t="s">
        <v>83</v>
      </c>
      <c r="BK867" s="232">
        <f>ROUND(I867*H867,2)</f>
        <v>0</v>
      </c>
      <c r="BL867" s="17" t="s">
        <v>175</v>
      </c>
      <c r="BM867" s="231" t="s">
        <v>1738</v>
      </c>
    </row>
    <row r="868" spans="1:65" s="2" customFormat="1" ht="16.5" customHeight="1">
      <c r="A868" s="38"/>
      <c r="B868" s="39"/>
      <c r="C868" s="219" t="s">
        <v>1739</v>
      </c>
      <c r="D868" s="219" t="s">
        <v>171</v>
      </c>
      <c r="E868" s="220" t="s">
        <v>1740</v>
      </c>
      <c r="F868" s="221" t="s">
        <v>1741</v>
      </c>
      <c r="G868" s="222" t="s">
        <v>199</v>
      </c>
      <c r="H868" s="223">
        <v>17</v>
      </c>
      <c r="I868" s="224"/>
      <c r="J868" s="225">
        <f>ROUND(I868*H868,2)</f>
        <v>0</v>
      </c>
      <c r="K868" s="226"/>
      <c r="L868" s="44"/>
      <c r="M868" s="227" t="s">
        <v>1</v>
      </c>
      <c r="N868" s="228" t="s">
        <v>40</v>
      </c>
      <c r="O868" s="91"/>
      <c r="P868" s="229">
        <f>O868*H868</f>
        <v>0</v>
      </c>
      <c r="Q868" s="229">
        <v>0</v>
      </c>
      <c r="R868" s="229">
        <f>Q868*H868</f>
        <v>0</v>
      </c>
      <c r="S868" s="229">
        <v>0</v>
      </c>
      <c r="T868" s="230">
        <f>S868*H868</f>
        <v>0</v>
      </c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R868" s="231" t="s">
        <v>175</v>
      </c>
      <c r="AT868" s="231" t="s">
        <v>171</v>
      </c>
      <c r="AU868" s="231" t="s">
        <v>181</v>
      </c>
      <c r="AY868" s="17" t="s">
        <v>169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17" t="s">
        <v>83</v>
      </c>
      <c r="BK868" s="232">
        <f>ROUND(I868*H868,2)</f>
        <v>0</v>
      </c>
      <c r="BL868" s="17" t="s">
        <v>175</v>
      </c>
      <c r="BM868" s="231" t="s">
        <v>1742</v>
      </c>
    </row>
    <row r="869" spans="1:65" s="2" customFormat="1" ht="16.5" customHeight="1">
      <c r="A869" s="38"/>
      <c r="B869" s="39"/>
      <c r="C869" s="219" t="s">
        <v>1743</v>
      </c>
      <c r="D869" s="219" t="s">
        <v>171</v>
      </c>
      <c r="E869" s="220" t="s">
        <v>1744</v>
      </c>
      <c r="F869" s="221" t="s">
        <v>1745</v>
      </c>
      <c r="G869" s="222" t="s">
        <v>413</v>
      </c>
      <c r="H869" s="223">
        <v>4</v>
      </c>
      <c r="I869" s="224"/>
      <c r="J869" s="225">
        <f>ROUND(I869*H869,2)</f>
        <v>0</v>
      </c>
      <c r="K869" s="226"/>
      <c r="L869" s="44"/>
      <c r="M869" s="227" t="s">
        <v>1</v>
      </c>
      <c r="N869" s="228" t="s">
        <v>40</v>
      </c>
      <c r="O869" s="91"/>
      <c r="P869" s="229">
        <f>O869*H869</f>
        <v>0</v>
      </c>
      <c r="Q869" s="229">
        <v>0</v>
      </c>
      <c r="R869" s="229">
        <f>Q869*H869</f>
        <v>0</v>
      </c>
      <c r="S869" s="229">
        <v>0</v>
      </c>
      <c r="T869" s="230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31" t="s">
        <v>175</v>
      </c>
      <c r="AT869" s="231" t="s">
        <v>171</v>
      </c>
      <c r="AU869" s="231" t="s">
        <v>181</v>
      </c>
      <c r="AY869" s="17" t="s">
        <v>169</v>
      </c>
      <c r="BE869" s="232">
        <f>IF(N869="základní",J869,0)</f>
        <v>0</v>
      </c>
      <c r="BF869" s="232">
        <f>IF(N869="snížená",J869,0)</f>
        <v>0</v>
      </c>
      <c r="BG869" s="232">
        <f>IF(N869="zákl. přenesená",J869,0)</f>
        <v>0</v>
      </c>
      <c r="BH869" s="232">
        <f>IF(N869="sníž. přenesená",J869,0)</f>
        <v>0</v>
      </c>
      <c r="BI869" s="232">
        <f>IF(N869="nulová",J869,0)</f>
        <v>0</v>
      </c>
      <c r="BJ869" s="17" t="s">
        <v>83</v>
      </c>
      <c r="BK869" s="232">
        <f>ROUND(I869*H869,2)</f>
        <v>0</v>
      </c>
      <c r="BL869" s="17" t="s">
        <v>175</v>
      </c>
      <c r="BM869" s="231" t="s">
        <v>1746</v>
      </c>
    </row>
    <row r="870" spans="1:65" s="2" customFormat="1" ht="37.8" customHeight="1">
      <c r="A870" s="38"/>
      <c r="B870" s="39"/>
      <c r="C870" s="219" t="s">
        <v>1747</v>
      </c>
      <c r="D870" s="219" t="s">
        <v>171</v>
      </c>
      <c r="E870" s="220" t="s">
        <v>1748</v>
      </c>
      <c r="F870" s="221" t="s">
        <v>1749</v>
      </c>
      <c r="G870" s="222" t="s">
        <v>413</v>
      </c>
      <c r="H870" s="223">
        <v>1</v>
      </c>
      <c r="I870" s="224"/>
      <c r="J870" s="225">
        <f>ROUND(I870*H870,2)</f>
        <v>0</v>
      </c>
      <c r="K870" s="226"/>
      <c r="L870" s="44"/>
      <c r="M870" s="227" t="s">
        <v>1</v>
      </c>
      <c r="N870" s="228" t="s">
        <v>40</v>
      </c>
      <c r="O870" s="91"/>
      <c r="P870" s="229">
        <f>O870*H870</f>
        <v>0</v>
      </c>
      <c r="Q870" s="229">
        <v>0</v>
      </c>
      <c r="R870" s="229">
        <f>Q870*H870</f>
        <v>0</v>
      </c>
      <c r="S870" s="229">
        <v>0</v>
      </c>
      <c r="T870" s="230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31" t="s">
        <v>175</v>
      </c>
      <c r="AT870" s="231" t="s">
        <v>171</v>
      </c>
      <c r="AU870" s="231" t="s">
        <v>181</v>
      </c>
      <c r="AY870" s="17" t="s">
        <v>169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17" t="s">
        <v>83</v>
      </c>
      <c r="BK870" s="232">
        <f>ROUND(I870*H870,2)</f>
        <v>0</v>
      </c>
      <c r="BL870" s="17" t="s">
        <v>175</v>
      </c>
      <c r="BM870" s="231" t="s">
        <v>1750</v>
      </c>
    </row>
    <row r="871" spans="1:65" s="2" customFormat="1" ht="16.5" customHeight="1">
      <c r="A871" s="38"/>
      <c r="B871" s="39"/>
      <c r="C871" s="219" t="s">
        <v>1751</v>
      </c>
      <c r="D871" s="219" t="s">
        <v>171</v>
      </c>
      <c r="E871" s="220" t="s">
        <v>1752</v>
      </c>
      <c r="F871" s="221" t="s">
        <v>1753</v>
      </c>
      <c r="G871" s="222" t="s">
        <v>199</v>
      </c>
      <c r="H871" s="223">
        <v>300</v>
      </c>
      <c r="I871" s="224"/>
      <c r="J871" s="225">
        <f>ROUND(I871*H871,2)</f>
        <v>0</v>
      </c>
      <c r="K871" s="226"/>
      <c r="L871" s="44"/>
      <c r="M871" s="227" t="s">
        <v>1</v>
      </c>
      <c r="N871" s="228" t="s">
        <v>40</v>
      </c>
      <c r="O871" s="91"/>
      <c r="P871" s="229">
        <f>O871*H871</f>
        <v>0</v>
      </c>
      <c r="Q871" s="229">
        <v>0</v>
      </c>
      <c r="R871" s="229">
        <f>Q871*H871</f>
        <v>0</v>
      </c>
      <c r="S871" s="229">
        <v>0</v>
      </c>
      <c r="T871" s="230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31" t="s">
        <v>175</v>
      </c>
      <c r="AT871" s="231" t="s">
        <v>171</v>
      </c>
      <c r="AU871" s="231" t="s">
        <v>181</v>
      </c>
      <c r="AY871" s="17" t="s">
        <v>169</v>
      </c>
      <c r="BE871" s="232">
        <f>IF(N871="základní",J871,0)</f>
        <v>0</v>
      </c>
      <c r="BF871" s="232">
        <f>IF(N871="snížená",J871,0)</f>
        <v>0</v>
      </c>
      <c r="BG871" s="232">
        <f>IF(N871="zákl. přenesená",J871,0)</f>
        <v>0</v>
      </c>
      <c r="BH871" s="232">
        <f>IF(N871="sníž. přenesená",J871,0)</f>
        <v>0</v>
      </c>
      <c r="BI871" s="232">
        <f>IF(N871="nulová",J871,0)</f>
        <v>0</v>
      </c>
      <c r="BJ871" s="17" t="s">
        <v>83</v>
      </c>
      <c r="BK871" s="232">
        <f>ROUND(I871*H871,2)</f>
        <v>0</v>
      </c>
      <c r="BL871" s="17" t="s">
        <v>175</v>
      </c>
      <c r="BM871" s="231" t="s">
        <v>1754</v>
      </c>
    </row>
    <row r="872" spans="1:65" s="2" customFormat="1" ht="16.5" customHeight="1">
      <c r="A872" s="38"/>
      <c r="B872" s="39"/>
      <c r="C872" s="219" t="s">
        <v>1755</v>
      </c>
      <c r="D872" s="219" t="s">
        <v>171</v>
      </c>
      <c r="E872" s="220" t="s">
        <v>1756</v>
      </c>
      <c r="F872" s="221" t="s">
        <v>1757</v>
      </c>
      <c r="G872" s="222" t="s">
        <v>199</v>
      </c>
      <c r="H872" s="223">
        <v>100</v>
      </c>
      <c r="I872" s="224"/>
      <c r="J872" s="225">
        <f>ROUND(I872*H872,2)</f>
        <v>0</v>
      </c>
      <c r="K872" s="226"/>
      <c r="L872" s="44"/>
      <c r="M872" s="227" t="s">
        <v>1</v>
      </c>
      <c r="N872" s="228" t="s">
        <v>40</v>
      </c>
      <c r="O872" s="91"/>
      <c r="P872" s="229">
        <f>O872*H872</f>
        <v>0</v>
      </c>
      <c r="Q872" s="229">
        <v>0</v>
      </c>
      <c r="R872" s="229">
        <f>Q872*H872</f>
        <v>0</v>
      </c>
      <c r="S872" s="229">
        <v>0</v>
      </c>
      <c r="T872" s="230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31" t="s">
        <v>175</v>
      </c>
      <c r="AT872" s="231" t="s">
        <v>171</v>
      </c>
      <c r="AU872" s="231" t="s">
        <v>181</v>
      </c>
      <c r="AY872" s="17" t="s">
        <v>169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17" t="s">
        <v>83</v>
      </c>
      <c r="BK872" s="232">
        <f>ROUND(I872*H872,2)</f>
        <v>0</v>
      </c>
      <c r="BL872" s="17" t="s">
        <v>175</v>
      </c>
      <c r="BM872" s="231" t="s">
        <v>1758</v>
      </c>
    </row>
    <row r="873" spans="1:65" s="2" customFormat="1" ht="16.5" customHeight="1">
      <c r="A873" s="38"/>
      <c r="B873" s="39"/>
      <c r="C873" s="219" t="s">
        <v>1759</v>
      </c>
      <c r="D873" s="219" t="s">
        <v>171</v>
      </c>
      <c r="E873" s="220" t="s">
        <v>1760</v>
      </c>
      <c r="F873" s="221" t="s">
        <v>1761</v>
      </c>
      <c r="G873" s="222" t="s">
        <v>199</v>
      </c>
      <c r="H873" s="223">
        <v>100</v>
      </c>
      <c r="I873" s="224"/>
      <c r="J873" s="225">
        <f>ROUND(I873*H873,2)</f>
        <v>0</v>
      </c>
      <c r="K873" s="226"/>
      <c r="L873" s="44"/>
      <c r="M873" s="227" t="s">
        <v>1</v>
      </c>
      <c r="N873" s="228" t="s">
        <v>40</v>
      </c>
      <c r="O873" s="91"/>
      <c r="P873" s="229">
        <f>O873*H873</f>
        <v>0</v>
      </c>
      <c r="Q873" s="229">
        <v>0</v>
      </c>
      <c r="R873" s="229">
        <f>Q873*H873</f>
        <v>0</v>
      </c>
      <c r="S873" s="229">
        <v>0</v>
      </c>
      <c r="T873" s="230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31" t="s">
        <v>175</v>
      </c>
      <c r="AT873" s="231" t="s">
        <v>171</v>
      </c>
      <c r="AU873" s="231" t="s">
        <v>181</v>
      </c>
      <c r="AY873" s="17" t="s">
        <v>169</v>
      </c>
      <c r="BE873" s="232">
        <f>IF(N873="základní",J873,0)</f>
        <v>0</v>
      </c>
      <c r="BF873" s="232">
        <f>IF(N873="snížená",J873,0)</f>
        <v>0</v>
      </c>
      <c r="BG873" s="232">
        <f>IF(N873="zákl. přenesená",J873,0)</f>
        <v>0</v>
      </c>
      <c r="BH873" s="232">
        <f>IF(N873="sníž. přenesená",J873,0)</f>
        <v>0</v>
      </c>
      <c r="BI873" s="232">
        <f>IF(N873="nulová",J873,0)</f>
        <v>0</v>
      </c>
      <c r="BJ873" s="17" t="s">
        <v>83</v>
      </c>
      <c r="BK873" s="232">
        <f>ROUND(I873*H873,2)</f>
        <v>0</v>
      </c>
      <c r="BL873" s="17" t="s">
        <v>175</v>
      </c>
      <c r="BM873" s="231" t="s">
        <v>1762</v>
      </c>
    </row>
    <row r="874" spans="1:65" s="2" customFormat="1" ht="24.15" customHeight="1">
      <c r="A874" s="38"/>
      <c r="B874" s="39"/>
      <c r="C874" s="219" t="s">
        <v>1763</v>
      </c>
      <c r="D874" s="219" t="s">
        <v>171</v>
      </c>
      <c r="E874" s="220" t="s">
        <v>1764</v>
      </c>
      <c r="F874" s="221" t="s">
        <v>1765</v>
      </c>
      <c r="G874" s="222" t="s">
        <v>199</v>
      </c>
      <c r="H874" s="223">
        <v>60</v>
      </c>
      <c r="I874" s="224"/>
      <c r="J874" s="225">
        <f>ROUND(I874*H874,2)</f>
        <v>0</v>
      </c>
      <c r="K874" s="226"/>
      <c r="L874" s="44"/>
      <c r="M874" s="227" t="s">
        <v>1</v>
      </c>
      <c r="N874" s="228" t="s">
        <v>40</v>
      </c>
      <c r="O874" s="91"/>
      <c r="P874" s="229">
        <f>O874*H874</f>
        <v>0</v>
      </c>
      <c r="Q874" s="229">
        <v>0</v>
      </c>
      <c r="R874" s="229">
        <f>Q874*H874</f>
        <v>0</v>
      </c>
      <c r="S874" s="229">
        <v>0</v>
      </c>
      <c r="T874" s="230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31" t="s">
        <v>175</v>
      </c>
      <c r="AT874" s="231" t="s">
        <v>171</v>
      </c>
      <c r="AU874" s="231" t="s">
        <v>181</v>
      </c>
      <c r="AY874" s="17" t="s">
        <v>169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17" t="s">
        <v>83</v>
      </c>
      <c r="BK874" s="232">
        <f>ROUND(I874*H874,2)</f>
        <v>0</v>
      </c>
      <c r="BL874" s="17" t="s">
        <v>175</v>
      </c>
      <c r="BM874" s="231" t="s">
        <v>1766</v>
      </c>
    </row>
    <row r="875" spans="1:65" s="2" customFormat="1" ht="33" customHeight="1">
      <c r="A875" s="38"/>
      <c r="B875" s="39"/>
      <c r="C875" s="219" t="s">
        <v>1767</v>
      </c>
      <c r="D875" s="219" t="s">
        <v>171</v>
      </c>
      <c r="E875" s="220" t="s">
        <v>1768</v>
      </c>
      <c r="F875" s="221" t="s">
        <v>1769</v>
      </c>
      <c r="G875" s="222" t="s">
        <v>199</v>
      </c>
      <c r="H875" s="223">
        <v>140</v>
      </c>
      <c r="I875" s="224"/>
      <c r="J875" s="225">
        <f>ROUND(I875*H875,2)</f>
        <v>0</v>
      </c>
      <c r="K875" s="226"/>
      <c r="L875" s="44"/>
      <c r="M875" s="227" t="s">
        <v>1</v>
      </c>
      <c r="N875" s="228" t="s">
        <v>40</v>
      </c>
      <c r="O875" s="91"/>
      <c r="P875" s="229">
        <f>O875*H875</f>
        <v>0</v>
      </c>
      <c r="Q875" s="229">
        <v>0</v>
      </c>
      <c r="R875" s="229">
        <f>Q875*H875</f>
        <v>0</v>
      </c>
      <c r="S875" s="229">
        <v>0</v>
      </c>
      <c r="T875" s="230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31" t="s">
        <v>175</v>
      </c>
      <c r="AT875" s="231" t="s">
        <v>171</v>
      </c>
      <c r="AU875" s="231" t="s">
        <v>181</v>
      </c>
      <c r="AY875" s="17" t="s">
        <v>169</v>
      </c>
      <c r="BE875" s="232">
        <f>IF(N875="základní",J875,0)</f>
        <v>0</v>
      </c>
      <c r="BF875" s="232">
        <f>IF(N875="snížená",J875,0)</f>
        <v>0</v>
      </c>
      <c r="BG875" s="232">
        <f>IF(N875="zákl. přenesená",J875,0)</f>
        <v>0</v>
      </c>
      <c r="BH875" s="232">
        <f>IF(N875="sníž. přenesená",J875,0)</f>
        <v>0</v>
      </c>
      <c r="BI875" s="232">
        <f>IF(N875="nulová",J875,0)</f>
        <v>0</v>
      </c>
      <c r="BJ875" s="17" t="s">
        <v>83</v>
      </c>
      <c r="BK875" s="232">
        <f>ROUND(I875*H875,2)</f>
        <v>0</v>
      </c>
      <c r="BL875" s="17" t="s">
        <v>175</v>
      </c>
      <c r="BM875" s="231" t="s">
        <v>1770</v>
      </c>
    </row>
    <row r="876" spans="1:65" s="2" customFormat="1" ht="24.15" customHeight="1">
      <c r="A876" s="38"/>
      <c r="B876" s="39"/>
      <c r="C876" s="219" t="s">
        <v>1771</v>
      </c>
      <c r="D876" s="219" t="s">
        <v>171</v>
      </c>
      <c r="E876" s="220" t="s">
        <v>1772</v>
      </c>
      <c r="F876" s="221" t="s">
        <v>1773</v>
      </c>
      <c r="G876" s="222" t="s">
        <v>199</v>
      </c>
      <c r="H876" s="223">
        <v>420</v>
      </c>
      <c r="I876" s="224"/>
      <c r="J876" s="225">
        <f>ROUND(I876*H876,2)</f>
        <v>0</v>
      </c>
      <c r="K876" s="226"/>
      <c r="L876" s="44"/>
      <c r="M876" s="227" t="s">
        <v>1</v>
      </c>
      <c r="N876" s="228" t="s">
        <v>40</v>
      </c>
      <c r="O876" s="91"/>
      <c r="P876" s="229">
        <f>O876*H876</f>
        <v>0</v>
      </c>
      <c r="Q876" s="229">
        <v>0</v>
      </c>
      <c r="R876" s="229">
        <f>Q876*H876</f>
        <v>0</v>
      </c>
      <c r="S876" s="229">
        <v>0</v>
      </c>
      <c r="T876" s="230">
        <f>S876*H876</f>
        <v>0</v>
      </c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R876" s="231" t="s">
        <v>175</v>
      </c>
      <c r="AT876" s="231" t="s">
        <v>171</v>
      </c>
      <c r="AU876" s="231" t="s">
        <v>181</v>
      </c>
      <c r="AY876" s="17" t="s">
        <v>169</v>
      </c>
      <c r="BE876" s="232">
        <f>IF(N876="základní",J876,0)</f>
        <v>0</v>
      </c>
      <c r="BF876" s="232">
        <f>IF(N876="snížená",J876,0)</f>
        <v>0</v>
      </c>
      <c r="BG876" s="232">
        <f>IF(N876="zákl. přenesená",J876,0)</f>
        <v>0</v>
      </c>
      <c r="BH876" s="232">
        <f>IF(N876="sníž. přenesená",J876,0)</f>
        <v>0</v>
      </c>
      <c r="BI876" s="232">
        <f>IF(N876="nulová",J876,0)</f>
        <v>0</v>
      </c>
      <c r="BJ876" s="17" t="s">
        <v>83</v>
      </c>
      <c r="BK876" s="232">
        <f>ROUND(I876*H876,2)</f>
        <v>0</v>
      </c>
      <c r="BL876" s="17" t="s">
        <v>175</v>
      </c>
      <c r="BM876" s="231" t="s">
        <v>1774</v>
      </c>
    </row>
    <row r="877" spans="1:65" s="2" customFormat="1" ht="24.15" customHeight="1">
      <c r="A877" s="38"/>
      <c r="B877" s="39"/>
      <c r="C877" s="219" t="s">
        <v>1775</v>
      </c>
      <c r="D877" s="219" t="s">
        <v>171</v>
      </c>
      <c r="E877" s="220" t="s">
        <v>1772</v>
      </c>
      <c r="F877" s="221" t="s">
        <v>1773</v>
      </c>
      <c r="G877" s="222" t="s">
        <v>199</v>
      </c>
      <c r="H877" s="223">
        <v>400</v>
      </c>
      <c r="I877" s="224"/>
      <c r="J877" s="225">
        <f>ROUND(I877*H877,2)</f>
        <v>0</v>
      </c>
      <c r="K877" s="226"/>
      <c r="L877" s="44"/>
      <c r="M877" s="227" t="s">
        <v>1</v>
      </c>
      <c r="N877" s="228" t="s">
        <v>40</v>
      </c>
      <c r="O877" s="91"/>
      <c r="P877" s="229">
        <f>O877*H877</f>
        <v>0</v>
      </c>
      <c r="Q877" s="229">
        <v>0</v>
      </c>
      <c r="R877" s="229">
        <f>Q877*H877</f>
        <v>0</v>
      </c>
      <c r="S877" s="229">
        <v>0</v>
      </c>
      <c r="T877" s="230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31" t="s">
        <v>175</v>
      </c>
      <c r="AT877" s="231" t="s">
        <v>171</v>
      </c>
      <c r="AU877" s="231" t="s">
        <v>181</v>
      </c>
      <c r="AY877" s="17" t="s">
        <v>169</v>
      </c>
      <c r="BE877" s="232">
        <f>IF(N877="základní",J877,0)</f>
        <v>0</v>
      </c>
      <c r="BF877" s="232">
        <f>IF(N877="snížená",J877,0)</f>
        <v>0</v>
      </c>
      <c r="BG877" s="232">
        <f>IF(N877="zákl. přenesená",J877,0)</f>
        <v>0</v>
      </c>
      <c r="BH877" s="232">
        <f>IF(N877="sníž. přenesená",J877,0)</f>
        <v>0</v>
      </c>
      <c r="BI877" s="232">
        <f>IF(N877="nulová",J877,0)</f>
        <v>0</v>
      </c>
      <c r="BJ877" s="17" t="s">
        <v>83</v>
      </c>
      <c r="BK877" s="232">
        <f>ROUND(I877*H877,2)</f>
        <v>0</v>
      </c>
      <c r="BL877" s="17" t="s">
        <v>175</v>
      </c>
      <c r="BM877" s="231" t="s">
        <v>1776</v>
      </c>
    </row>
    <row r="878" spans="1:65" s="2" customFormat="1" ht="24.15" customHeight="1">
      <c r="A878" s="38"/>
      <c r="B878" s="39"/>
      <c r="C878" s="219" t="s">
        <v>1777</v>
      </c>
      <c r="D878" s="219" t="s">
        <v>171</v>
      </c>
      <c r="E878" s="220" t="s">
        <v>1778</v>
      </c>
      <c r="F878" s="221" t="s">
        <v>1779</v>
      </c>
      <c r="G878" s="222" t="s">
        <v>199</v>
      </c>
      <c r="H878" s="223">
        <v>250</v>
      </c>
      <c r="I878" s="224"/>
      <c r="J878" s="225">
        <f>ROUND(I878*H878,2)</f>
        <v>0</v>
      </c>
      <c r="K878" s="226"/>
      <c r="L878" s="44"/>
      <c r="M878" s="227" t="s">
        <v>1</v>
      </c>
      <c r="N878" s="228" t="s">
        <v>40</v>
      </c>
      <c r="O878" s="91"/>
      <c r="P878" s="229">
        <f>O878*H878</f>
        <v>0</v>
      </c>
      <c r="Q878" s="229">
        <v>0</v>
      </c>
      <c r="R878" s="229">
        <f>Q878*H878</f>
        <v>0</v>
      </c>
      <c r="S878" s="229">
        <v>0</v>
      </c>
      <c r="T878" s="230">
        <f>S878*H878</f>
        <v>0</v>
      </c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R878" s="231" t="s">
        <v>175</v>
      </c>
      <c r="AT878" s="231" t="s">
        <v>171</v>
      </c>
      <c r="AU878" s="231" t="s">
        <v>181</v>
      </c>
      <c r="AY878" s="17" t="s">
        <v>169</v>
      </c>
      <c r="BE878" s="232">
        <f>IF(N878="základní",J878,0)</f>
        <v>0</v>
      </c>
      <c r="BF878" s="232">
        <f>IF(N878="snížená",J878,0)</f>
        <v>0</v>
      </c>
      <c r="BG878" s="232">
        <f>IF(N878="zákl. přenesená",J878,0)</f>
        <v>0</v>
      </c>
      <c r="BH878" s="232">
        <f>IF(N878="sníž. přenesená",J878,0)</f>
        <v>0</v>
      </c>
      <c r="BI878" s="232">
        <f>IF(N878="nulová",J878,0)</f>
        <v>0</v>
      </c>
      <c r="BJ878" s="17" t="s">
        <v>83</v>
      </c>
      <c r="BK878" s="232">
        <f>ROUND(I878*H878,2)</f>
        <v>0</v>
      </c>
      <c r="BL878" s="17" t="s">
        <v>175</v>
      </c>
      <c r="BM878" s="231" t="s">
        <v>1780</v>
      </c>
    </row>
    <row r="879" spans="1:65" s="2" customFormat="1" ht="24.15" customHeight="1">
      <c r="A879" s="38"/>
      <c r="B879" s="39"/>
      <c r="C879" s="219" t="s">
        <v>1781</v>
      </c>
      <c r="D879" s="219" t="s">
        <v>171</v>
      </c>
      <c r="E879" s="220" t="s">
        <v>1782</v>
      </c>
      <c r="F879" s="221" t="s">
        <v>1783</v>
      </c>
      <c r="G879" s="222" t="s">
        <v>199</v>
      </c>
      <c r="H879" s="223">
        <v>820</v>
      </c>
      <c r="I879" s="224"/>
      <c r="J879" s="225">
        <f>ROUND(I879*H879,2)</f>
        <v>0</v>
      </c>
      <c r="K879" s="226"/>
      <c r="L879" s="44"/>
      <c r="M879" s="227" t="s">
        <v>1</v>
      </c>
      <c r="N879" s="228" t="s">
        <v>40</v>
      </c>
      <c r="O879" s="91"/>
      <c r="P879" s="229">
        <f>O879*H879</f>
        <v>0</v>
      </c>
      <c r="Q879" s="229">
        <v>0</v>
      </c>
      <c r="R879" s="229">
        <f>Q879*H879</f>
        <v>0</v>
      </c>
      <c r="S879" s="229">
        <v>0</v>
      </c>
      <c r="T879" s="230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31" t="s">
        <v>175</v>
      </c>
      <c r="AT879" s="231" t="s">
        <v>171</v>
      </c>
      <c r="AU879" s="231" t="s">
        <v>181</v>
      </c>
      <c r="AY879" s="17" t="s">
        <v>169</v>
      </c>
      <c r="BE879" s="232">
        <f>IF(N879="základní",J879,0)</f>
        <v>0</v>
      </c>
      <c r="BF879" s="232">
        <f>IF(N879="snížená",J879,0)</f>
        <v>0</v>
      </c>
      <c r="BG879" s="232">
        <f>IF(N879="zákl. přenesená",J879,0)</f>
        <v>0</v>
      </c>
      <c r="BH879" s="232">
        <f>IF(N879="sníž. přenesená",J879,0)</f>
        <v>0</v>
      </c>
      <c r="BI879" s="232">
        <f>IF(N879="nulová",J879,0)</f>
        <v>0</v>
      </c>
      <c r="BJ879" s="17" t="s">
        <v>83</v>
      </c>
      <c r="BK879" s="232">
        <f>ROUND(I879*H879,2)</f>
        <v>0</v>
      </c>
      <c r="BL879" s="17" t="s">
        <v>175</v>
      </c>
      <c r="BM879" s="231" t="s">
        <v>1784</v>
      </c>
    </row>
    <row r="880" spans="1:65" s="2" customFormat="1" ht="24.15" customHeight="1">
      <c r="A880" s="38"/>
      <c r="B880" s="39"/>
      <c r="C880" s="219" t="s">
        <v>1785</v>
      </c>
      <c r="D880" s="219" t="s">
        <v>171</v>
      </c>
      <c r="E880" s="220" t="s">
        <v>1786</v>
      </c>
      <c r="F880" s="221" t="s">
        <v>1787</v>
      </c>
      <c r="G880" s="222" t="s">
        <v>413</v>
      </c>
      <c r="H880" s="223">
        <v>5</v>
      </c>
      <c r="I880" s="224"/>
      <c r="J880" s="225">
        <f>ROUND(I880*H880,2)</f>
        <v>0</v>
      </c>
      <c r="K880" s="226"/>
      <c r="L880" s="44"/>
      <c r="M880" s="227" t="s">
        <v>1</v>
      </c>
      <c r="N880" s="228" t="s">
        <v>40</v>
      </c>
      <c r="O880" s="91"/>
      <c r="P880" s="229">
        <f>O880*H880</f>
        <v>0</v>
      </c>
      <c r="Q880" s="229">
        <v>0</v>
      </c>
      <c r="R880" s="229">
        <f>Q880*H880</f>
        <v>0</v>
      </c>
      <c r="S880" s="229">
        <v>0</v>
      </c>
      <c r="T880" s="230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31" t="s">
        <v>175</v>
      </c>
      <c r="AT880" s="231" t="s">
        <v>171</v>
      </c>
      <c r="AU880" s="231" t="s">
        <v>181</v>
      </c>
      <c r="AY880" s="17" t="s">
        <v>169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17" t="s">
        <v>83</v>
      </c>
      <c r="BK880" s="232">
        <f>ROUND(I880*H880,2)</f>
        <v>0</v>
      </c>
      <c r="BL880" s="17" t="s">
        <v>175</v>
      </c>
      <c r="BM880" s="231" t="s">
        <v>1788</v>
      </c>
    </row>
    <row r="881" spans="1:65" s="2" customFormat="1" ht="24.15" customHeight="1">
      <c r="A881" s="38"/>
      <c r="B881" s="39"/>
      <c r="C881" s="219" t="s">
        <v>1789</v>
      </c>
      <c r="D881" s="219" t="s">
        <v>171</v>
      </c>
      <c r="E881" s="220" t="s">
        <v>1790</v>
      </c>
      <c r="F881" s="221" t="s">
        <v>1791</v>
      </c>
      <c r="G881" s="222" t="s">
        <v>413</v>
      </c>
      <c r="H881" s="223">
        <v>5</v>
      </c>
      <c r="I881" s="224"/>
      <c r="J881" s="225">
        <f>ROUND(I881*H881,2)</f>
        <v>0</v>
      </c>
      <c r="K881" s="226"/>
      <c r="L881" s="44"/>
      <c r="M881" s="227" t="s">
        <v>1</v>
      </c>
      <c r="N881" s="228" t="s">
        <v>40</v>
      </c>
      <c r="O881" s="91"/>
      <c r="P881" s="229">
        <f>O881*H881</f>
        <v>0</v>
      </c>
      <c r="Q881" s="229">
        <v>0</v>
      </c>
      <c r="R881" s="229">
        <f>Q881*H881</f>
        <v>0</v>
      </c>
      <c r="S881" s="229">
        <v>0</v>
      </c>
      <c r="T881" s="230">
        <f>S881*H881</f>
        <v>0</v>
      </c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R881" s="231" t="s">
        <v>175</v>
      </c>
      <c r="AT881" s="231" t="s">
        <v>171</v>
      </c>
      <c r="AU881" s="231" t="s">
        <v>181</v>
      </c>
      <c r="AY881" s="17" t="s">
        <v>169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17" t="s">
        <v>83</v>
      </c>
      <c r="BK881" s="232">
        <f>ROUND(I881*H881,2)</f>
        <v>0</v>
      </c>
      <c r="BL881" s="17" t="s">
        <v>175</v>
      </c>
      <c r="BM881" s="231" t="s">
        <v>1792</v>
      </c>
    </row>
    <row r="882" spans="1:65" s="2" customFormat="1" ht="16.5" customHeight="1">
      <c r="A882" s="38"/>
      <c r="B882" s="39"/>
      <c r="C882" s="219" t="s">
        <v>1793</v>
      </c>
      <c r="D882" s="219" t="s">
        <v>171</v>
      </c>
      <c r="E882" s="220" t="s">
        <v>1794</v>
      </c>
      <c r="F882" s="221" t="s">
        <v>1795</v>
      </c>
      <c r="G882" s="222" t="s">
        <v>413</v>
      </c>
      <c r="H882" s="223">
        <v>8</v>
      </c>
      <c r="I882" s="224"/>
      <c r="J882" s="225">
        <f>ROUND(I882*H882,2)</f>
        <v>0</v>
      </c>
      <c r="K882" s="226"/>
      <c r="L882" s="44"/>
      <c r="M882" s="227" t="s">
        <v>1</v>
      </c>
      <c r="N882" s="228" t="s">
        <v>40</v>
      </c>
      <c r="O882" s="91"/>
      <c r="P882" s="229">
        <f>O882*H882</f>
        <v>0</v>
      </c>
      <c r="Q882" s="229">
        <v>0</v>
      </c>
      <c r="R882" s="229">
        <f>Q882*H882</f>
        <v>0</v>
      </c>
      <c r="S882" s="229">
        <v>0</v>
      </c>
      <c r="T882" s="230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31" t="s">
        <v>175</v>
      </c>
      <c r="AT882" s="231" t="s">
        <v>171</v>
      </c>
      <c r="AU882" s="231" t="s">
        <v>181</v>
      </c>
      <c r="AY882" s="17" t="s">
        <v>169</v>
      </c>
      <c r="BE882" s="232">
        <f>IF(N882="základní",J882,0)</f>
        <v>0</v>
      </c>
      <c r="BF882" s="232">
        <f>IF(N882="snížená",J882,0)</f>
        <v>0</v>
      </c>
      <c r="BG882" s="232">
        <f>IF(N882="zákl. přenesená",J882,0)</f>
        <v>0</v>
      </c>
      <c r="BH882" s="232">
        <f>IF(N882="sníž. přenesená",J882,0)</f>
        <v>0</v>
      </c>
      <c r="BI882" s="232">
        <f>IF(N882="nulová",J882,0)</f>
        <v>0</v>
      </c>
      <c r="BJ882" s="17" t="s">
        <v>83</v>
      </c>
      <c r="BK882" s="232">
        <f>ROUND(I882*H882,2)</f>
        <v>0</v>
      </c>
      <c r="BL882" s="17" t="s">
        <v>175</v>
      </c>
      <c r="BM882" s="231" t="s">
        <v>1796</v>
      </c>
    </row>
    <row r="883" spans="1:65" s="2" customFormat="1" ht="16.5" customHeight="1">
      <c r="A883" s="38"/>
      <c r="B883" s="39"/>
      <c r="C883" s="219" t="s">
        <v>1797</v>
      </c>
      <c r="D883" s="219" t="s">
        <v>171</v>
      </c>
      <c r="E883" s="220" t="s">
        <v>1798</v>
      </c>
      <c r="F883" s="221" t="s">
        <v>1799</v>
      </c>
      <c r="G883" s="222" t="s">
        <v>413</v>
      </c>
      <c r="H883" s="223">
        <v>29</v>
      </c>
      <c r="I883" s="224"/>
      <c r="J883" s="225">
        <f>ROUND(I883*H883,2)</f>
        <v>0</v>
      </c>
      <c r="K883" s="226"/>
      <c r="L883" s="44"/>
      <c r="M883" s="227" t="s">
        <v>1</v>
      </c>
      <c r="N883" s="228" t="s">
        <v>40</v>
      </c>
      <c r="O883" s="91"/>
      <c r="P883" s="229">
        <f>O883*H883</f>
        <v>0</v>
      </c>
      <c r="Q883" s="229">
        <v>0</v>
      </c>
      <c r="R883" s="229">
        <f>Q883*H883</f>
        <v>0</v>
      </c>
      <c r="S883" s="229">
        <v>0</v>
      </c>
      <c r="T883" s="230">
        <f>S883*H883</f>
        <v>0</v>
      </c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R883" s="231" t="s">
        <v>175</v>
      </c>
      <c r="AT883" s="231" t="s">
        <v>171</v>
      </c>
      <c r="AU883" s="231" t="s">
        <v>181</v>
      </c>
      <c r="AY883" s="17" t="s">
        <v>169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17" t="s">
        <v>83</v>
      </c>
      <c r="BK883" s="232">
        <f>ROUND(I883*H883,2)</f>
        <v>0</v>
      </c>
      <c r="BL883" s="17" t="s">
        <v>175</v>
      </c>
      <c r="BM883" s="231" t="s">
        <v>1800</v>
      </c>
    </row>
    <row r="884" spans="1:65" s="2" customFormat="1" ht="16.5" customHeight="1">
      <c r="A884" s="38"/>
      <c r="B884" s="39"/>
      <c r="C884" s="219" t="s">
        <v>1801</v>
      </c>
      <c r="D884" s="219" t="s">
        <v>171</v>
      </c>
      <c r="E884" s="220" t="s">
        <v>1802</v>
      </c>
      <c r="F884" s="221" t="s">
        <v>1803</v>
      </c>
      <c r="G884" s="222" t="s">
        <v>413</v>
      </c>
      <c r="H884" s="223">
        <v>29</v>
      </c>
      <c r="I884" s="224"/>
      <c r="J884" s="225">
        <f>ROUND(I884*H884,2)</f>
        <v>0</v>
      </c>
      <c r="K884" s="226"/>
      <c r="L884" s="44"/>
      <c r="M884" s="227" t="s">
        <v>1</v>
      </c>
      <c r="N884" s="228" t="s">
        <v>40</v>
      </c>
      <c r="O884" s="91"/>
      <c r="P884" s="229">
        <f>O884*H884</f>
        <v>0</v>
      </c>
      <c r="Q884" s="229">
        <v>0</v>
      </c>
      <c r="R884" s="229">
        <f>Q884*H884</f>
        <v>0</v>
      </c>
      <c r="S884" s="229">
        <v>0</v>
      </c>
      <c r="T884" s="230">
        <f>S884*H884</f>
        <v>0</v>
      </c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R884" s="231" t="s">
        <v>175</v>
      </c>
      <c r="AT884" s="231" t="s">
        <v>171</v>
      </c>
      <c r="AU884" s="231" t="s">
        <v>181</v>
      </c>
      <c r="AY884" s="17" t="s">
        <v>169</v>
      </c>
      <c r="BE884" s="232">
        <f>IF(N884="základní",J884,0)</f>
        <v>0</v>
      </c>
      <c r="BF884" s="232">
        <f>IF(N884="snížená",J884,0)</f>
        <v>0</v>
      </c>
      <c r="BG884" s="232">
        <f>IF(N884="zákl. přenesená",J884,0)</f>
        <v>0</v>
      </c>
      <c r="BH884" s="232">
        <f>IF(N884="sníž. přenesená",J884,0)</f>
        <v>0</v>
      </c>
      <c r="BI884" s="232">
        <f>IF(N884="nulová",J884,0)</f>
        <v>0</v>
      </c>
      <c r="BJ884" s="17" t="s">
        <v>83</v>
      </c>
      <c r="BK884" s="232">
        <f>ROUND(I884*H884,2)</f>
        <v>0</v>
      </c>
      <c r="BL884" s="17" t="s">
        <v>175</v>
      </c>
      <c r="BM884" s="231" t="s">
        <v>1804</v>
      </c>
    </row>
    <row r="885" spans="1:65" s="2" customFormat="1" ht="16.5" customHeight="1">
      <c r="A885" s="38"/>
      <c r="B885" s="39"/>
      <c r="C885" s="219" t="s">
        <v>1805</v>
      </c>
      <c r="D885" s="219" t="s">
        <v>171</v>
      </c>
      <c r="E885" s="220" t="s">
        <v>1806</v>
      </c>
      <c r="F885" s="221" t="s">
        <v>1807</v>
      </c>
      <c r="G885" s="222" t="s">
        <v>413</v>
      </c>
      <c r="H885" s="223">
        <v>60</v>
      </c>
      <c r="I885" s="224"/>
      <c r="J885" s="225">
        <f>ROUND(I885*H885,2)</f>
        <v>0</v>
      </c>
      <c r="K885" s="226"/>
      <c r="L885" s="44"/>
      <c r="M885" s="227" t="s">
        <v>1</v>
      </c>
      <c r="N885" s="228" t="s">
        <v>40</v>
      </c>
      <c r="O885" s="91"/>
      <c r="P885" s="229">
        <f>O885*H885</f>
        <v>0</v>
      </c>
      <c r="Q885" s="229">
        <v>0</v>
      </c>
      <c r="R885" s="229">
        <f>Q885*H885</f>
        <v>0</v>
      </c>
      <c r="S885" s="229">
        <v>0</v>
      </c>
      <c r="T885" s="230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31" t="s">
        <v>175</v>
      </c>
      <c r="AT885" s="231" t="s">
        <v>171</v>
      </c>
      <c r="AU885" s="231" t="s">
        <v>181</v>
      </c>
      <c r="AY885" s="17" t="s">
        <v>169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17" t="s">
        <v>83</v>
      </c>
      <c r="BK885" s="232">
        <f>ROUND(I885*H885,2)</f>
        <v>0</v>
      </c>
      <c r="BL885" s="17" t="s">
        <v>175</v>
      </c>
      <c r="BM885" s="231" t="s">
        <v>1808</v>
      </c>
    </row>
    <row r="886" spans="1:65" s="2" customFormat="1" ht="21.75" customHeight="1">
      <c r="A886" s="38"/>
      <c r="B886" s="39"/>
      <c r="C886" s="219" t="s">
        <v>1809</v>
      </c>
      <c r="D886" s="219" t="s">
        <v>171</v>
      </c>
      <c r="E886" s="220" t="s">
        <v>1810</v>
      </c>
      <c r="F886" s="221" t="s">
        <v>1811</v>
      </c>
      <c r="G886" s="222" t="s">
        <v>413</v>
      </c>
      <c r="H886" s="223">
        <v>60</v>
      </c>
      <c r="I886" s="224"/>
      <c r="J886" s="225">
        <f>ROUND(I886*H886,2)</f>
        <v>0</v>
      </c>
      <c r="K886" s="226"/>
      <c r="L886" s="44"/>
      <c r="M886" s="227" t="s">
        <v>1</v>
      </c>
      <c r="N886" s="228" t="s">
        <v>40</v>
      </c>
      <c r="O886" s="91"/>
      <c r="P886" s="229">
        <f>O886*H886</f>
        <v>0</v>
      </c>
      <c r="Q886" s="229">
        <v>0</v>
      </c>
      <c r="R886" s="229">
        <f>Q886*H886</f>
        <v>0</v>
      </c>
      <c r="S886" s="229">
        <v>0</v>
      </c>
      <c r="T886" s="230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31" t="s">
        <v>175</v>
      </c>
      <c r="AT886" s="231" t="s">
        <v>171</v>
      </c>
      <c r="AU886" s="231" t="s">
        <v>181</v>
      </c>
      <c r="AY886" s="17" t="s">
        <v>169</v>
      </c>
      <c r="BE886" s="232">
        <f>IF(N886="základní",J886,0)</f>
        <v>0</v>
      </c>
      <c r="BF886" s="232">
        <f>IF(N886="snížená",J886,0)</f>
        <v>0</v>
      </c>
      <c r="BG886" s="232">
        <f>IF(N886="zákl. přenesená",J886,0)</f>
        <v>0</v>
      </c>
      <c r="BH886" s="232">
        <f>IF(N886="sníž. přenesená",J886,0)</f>
        <v>0</v>
      </c>
      <c r="BI886" s="232">
        <f>IF(N886="nulová",J886,0)</f>
        <v>0</v>
      </c>
      <c r="BJ886" s="17" t="s">
        <v>83</v>
      </c>
      <c r="BK886" s="232">
        <f>ROUND(I886*H886,2)</f>
        <v>0</v>
      </c>
      <c r="BL886" s="17" t="s">
        <v>175</v>
      </c>
      <c r="BM886" s="231" t="s">
        <v>1812</v>
      </c>
    </row>
    <row r="887" spans="1:65" s="2" customFormat="1" ht="21.75" customHeight="1">
      <c r="A887" s="38"/>
      <c r="B887" s="39"/>
      <c r="C887" s="219" t="s">
        <v>1813</v>
      </c>
      <c r="D887" s="219" t="s">
        <v>171</v>
      </c>
      <c r="E887" s="220" t="s">
        <v>1814</v>
      </c>
      <c r="F887" s="221" t="s">
        <v>1815</v>
      </c>
      <c r="G887" s="222" t="s">
        <v>413</v>
      </c>
      <c r="H887" s="223">
        <v>1</v>
      </c>
      <c r="I887" s="224"/>
      <c r="J887" s="225">
        <f>ROUND(I887*H887,2)</f>
        <v>0</v>
      </c>
      <c r="K887" s="226"/>
      <c r="L887" s="44"/>
      <c r="M887" s="227" t="s">
        <v>1</v>
      </c>
      <c r="N887" s="228" t="s">
        <v>40</v>
      </c>
      <c r="O887" s="91"/>
      <c r="P887" s="229">
        <f>O887*H887</f>
        <v>0</v>
      </c>
      <c r="Q887" s="229">
        <v>0</v>
      </c>
      <c r="R887" s="229">
        <f>Q887*H887</f>
        <v>0</v>
      </c>
      <c r="S887" s="229">
        <v>0</v>
      </c>
      <c r="T887" s="230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31" t="s">
        <v>175</v>
      </c>
      <c r="AT887" s="231" t="s">
        <v>171</v>
      </c>
      <c r="AU887" s="231" t="s">
        <v>181</v>
      </c>
      <c r="AY887" s="17" t="s">
        <v>169</v>
      </c>
      <c r="BE887" s="232">
        <f>IF(N887="základní",J887,0)</f>
        <v>0</v>
      </c>
      <c r="BF887" s="232">
        <f>IF(N887="snížená",J887,0)</f>
        <v>0</v>
      </c>
      <c r="BG887" s="232">
        <f>IF(N887="zákl. přenesená",J887,0)</f>
        <v>0</v>
      </c>
      <c r="BH887" s="232">
        <f>IF(N887="sníž. přenesená",J887,0)</f>
        <v>0</v>
      </c>
      <c r="BI887" s="232">
        <f>IF(N887="nulová",J887,0)</f>
        <v>0</v>
      </c>
      <c r="BJ887" s="17" t="s">
        <v>83</v>
      </c>
      <c r="BK887" s="232">
        <f>ROUND(I887*H887,2)</f>
        <v>0</v>
      </c>
      <c r="BL887" s="17" t="s">
        <v>175</v>
      </c>
      <c r="BM887" s="231" t="s">
        <v>1816</v>
      </c>
    </row>
    <row r="888" spans="1:65" s="2" customFormat="1" ht="16.5" customHeight="1">
      <c r="A888" s="38"/>
      <c r="B888" s="39"/>
      <c r="C888" s="219" t="s">
        <v>1817</v>
      </c>
      <c r="D888" s="219" t="s">
        <v>171</v>
      </c>
      <c r="E888" s="220" t="s">
        <v>1818</v>
      </c>
      <c r="F888" s="221" t="s">
        <v>1819</v>
      </c>
      <c r="G888" s="222" t="s">
        <v>413</v>
      </c>
      <c r="H888" s="223">
        <v>2</v>
      </c>
      <c r="I888" s="224"/>
      <c r="J888" s="225">
        <f>ROUND(I888*H888,2)</f>
        <v>0</v>
      </c>
      <c r="K888" s="226"/>
      <c r="L888" s="44"/>
      <c r="M888" s="227" t="s">
        <v>1</v>
      </c>
      <c r="N888" s="228" t="s">
        <v>40</v>
      </c>
      <c r="O888" s="91"/>
      <c r="P888" s="229">
        <f>O888*H888</f>
        <v>0</v>
      </c>
      <c r="Q888" s="229">
        <v>0</v>
      </c>
      <c r="R888" s="229">
        <f>Q888*H888</f>
        <v>0</v>
      </c>
      <c r="S888" s="229">
        <v>0</v>
      </c>
      <c r="T888" s="230">
        <f>S888*H888</f>
        <v>0</v>
      </c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R888" s="231" t="s">
        <v>175</v>
      </c>
      <c r="AT888" s="231" t="s">
        <v>171</v>
      </c>
      <c r="AU888" s="231" t="s">
        <v>181</v>
      </c>
      <c r="AY888" s="17" t="s">
        <v>169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17" t="s">
        <v>83</v>
      </c>
      <c r="BK888" s="232">
        <f>ROUND(I888*H888,2)</f>
        <v>0</v>
      </c>
      <c r="BL888" s="17" t="s">
        <v>175</v>
      </c>
      <c r="BM888" s="231" t="s">
        <v>1820</v>
      </c>
    </row>
    <row r="889" spans="1:65" s="2" customFormat="1" ht="16.5" customHeight="1">
      <c r="A889" s="38"/>
      <c r="B889" s="39"/>
      <c r="C889" s="219" t="s">
        <v>1821</v>
      </c>
      <c r="D889" s="219" t="s">
        <v>171</v>
      </c>
      <c r="E889" s="220" t="s">
        <v>1822</v>
      </c>
      <c r="F889" s="221" t="s">
        <v>1823</v>
      </c>
      <c r="G889" s="222" t="s">
        <v>413</v>
      </c>
      <c r="H889" s="223">
        <v>3</v>
      </c>
      <c r="I889" s="224"/>
      <c r="J889" s="225">
        <f>ROUND(I889*H889,2)</f>
        <v>0</v>
      </c>
      <c r="K889" s="226"/>
      <c r="L889" s="44"/>
      <c r="M889" s="227" t="s">
        <v>1</v>
      </c>
      <c r="N889" s="228" t="s">
        <v>40</v>
      </c>
      <c r="O889" s="91"/>
      <c r="P889" s="229">
        <f>O889*H889</f>
        <v>0</v>
      </c>
      <c r="Q889" s="229">
        <v>0</v>
      </c>
      <c r="R889" s="229">
        <f>Q889*H889</f>
        <v>0</v>
      </c>
      <c r="S889" s="229">
        <v>0</v>
      </c>
      <c r="T889" s="230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31" t="s">
        <v>175</v>
      </c>
      <c r="AT889" s="231" t="s">
        <v>171</v>
      </c>
      <c r="AU889" s="231" t="s">
        <v>181</v>
      </c>
      <c r="AY889" s="17" t="s">
        <v>169</v>
      </c>
      <c r="BE889" s="232">
        <f>IF(N889="základní",J889,0)</f>
        <v>0</v>
      </c>
      <c r="BF889" s="232">
        <f>IF(N889="snížená",J889,0)</f>
        <v>0</v>
      </c>
      <c r="BG889" s="232">
        <f>IF(N889="zákl. přenesená",J889,0)</f>
        <v>0</v>
      </c>
      <c r="BH889" s="232">
        <f>IF(N889="sníž. přenesená",J889,0)</f>
        <v>0</v>
      </c>
      <c r="BI889" s="232">
        <f>IF(N889="nulová",J889,0)</f>
        <v>0</v>
      </c>
      <c r="BJ889" s="17" t="s">
        <v>83</v>
      </c>
      <c r="BK889" s="232">
        <f>ROUND(I889*H889,2)</f>
        <v>0</v>
      </c>
      <c r="BL889" s="17" t="s">
        <v>175</v>
      </c>
      <c r="BM889" s="231" t="s">
        <v>1824</v>
      </c>
    </row>
    <row r="890" spans="1:65" s="2" customFormat="1" ht="33" customHeight="1">
      <c r="A890" s="38"/>
      <c r="B890" s="39"/>
      <c r="C890" s="219" t="s">
        <v>1825</v>
      </c>
      <c r="D890" s="219" t="s">
        <v>171</v>
      </c>
      <c r="E890" s="220" t="s">
        <v>1826</v>
      </c>
      <c r="F890" s="221" t="s">
        <v>1827</v>
      </c>
      <c r="G890" s="222" t="s">
        <v>413</v>
      </c>
      <c r="H890" s="223">
        <v>8</v>
      </c>
      <c r="I890" s="224"/>
      <c r="J890" s="225">
        <f>ROUND(I890*H890,2)</f>
        <v>0</v>
      </c>
      <c r="K890" s="226"/>
      <c r="L890" s="44"/>
      <c r="M890" s="227" t="s">
        <v>1</v>
      </c>
      <c r="N890" s="228" t="s">
        <v>40</v>
      </c>
      <c r="O890" s="91"/>
      <c r="P890" s="229">
        <f>O890*H890</f>
        <v>0</v>
      </c>
      <c r="Q890" s="229">
        <v>0</v>
      </c>
      <c r="R890" s="229">
        <f>Q890*H890</f>
        <v>0</v>
      </c>
      <c r="S890" s="229">
        <v>0</v>
      </c>
      <c r="T890" s="230">
        <f>S890*H890</f>
        <v>0</v>
      </c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R890" s="231" t="s">
        <v>175</v>
      </c>
      <c r="AT890" s="231" t="s">
        <v>171</v>
      </c>
      <c r="AU890" s="231" t="s">
        <v>181</v>
      </c>
      <c r="AY890" s="17" t="s">
        <v>169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17" t="s">
        <v>83</v>
      </c>
      <c r="BK890" s="232">
        <f>ROUND(I890*H890,2)</f>
        <v>0</v>
      </c>
      <c r="BL890" s="17" t="s">
        <v>175</v>
      </c>
      <c r="BM890" s="231" t="s">
        <v>1828</v>
      </c>
    </row>
    <row r="891" spans="1:65" s="2" customFormat="1" ht="16.5" customHeight="1">
      <c r="A891" s="38"/>
      <c r="B891" s="39"/>
      <c r="C891" s="219" t="s">
        <v>1829</v>
      </c>
      <c r="D891" s="219" t="s">
        <v>171</v>
      </c>
      <c r="E891" s="220" t="s">
        <v>1830</v>
      </c>
      <c r="F891" s="221" t="s">
        <v>1831</v>
      </c>
      <c r="G891" s="222" t="s">
        <v>413</v>
      </c>
      <c r="H891" s="223">
        <v>1</v>
      </c>
      <c r="I891" s="224"/>
      <c r="J891" s="225">
        <f>ROUND(I891*H891,2)</f>
        <v>0</v>
      </c>
      <c r="K891" s="226"/>
      <c r="L891" s="44"/>
      <c r="M891" s="227" t="s">
        <v>1</v>
      </c>
      <c r="N891" s="228" t="s">
        <v>40</v>
      </c>
      <c r="O891" s="91"/>
      <c r="P891" s="229">
        <f>O891*H891</f>
        <v>0</v>
      </c>
      <c r="Q891" s="229">
        <v>0</v>
      </c>
      <c r="R891" s="229">
        <f>Q891*H891</f>
        <v>0</v>
      </c>
      <c r="S891" s="229">
        <v>0</v>
      </c>
      <c r="T891" s="230">
        <f>S891*H891</f>
        <v>0</v>
      </c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R891" s="231" t="s">
        <v>175</v>
      </c>
      <c r="AT891" s="231" t="s">
        <v>171</v>
      </c>
      <c r="AU891" s="231" t="s">
        <v>181</v>
      </c>
      <c r="AY891" s="17" t="s">
        <v>169</v>
      </c>
      <c r="BE891" s="232">
        <f>IF(N891="základní",J891,0)</f>
        <v>0</v>
      </c>
      <c r="BF891" s="232">
        <f>IF(N891="snížená",J891,0)</f>
        <v>0</v>
      </c>
      <c r="BG891" s="232">
        <f>IF(N891="zákl. přenesená",J891,0)</f>
        <v>0</v>
      </c>
      <c r="BH891" s="232">
        <f>IF(N891="sníž. přenesená",J891,0)</f>
        <v>0</v>
      </c>
      <c r="BI891" s="232">
        <f>IF(N891="nulová",J891,0)</f>
        <v>0</v>
      </c>
      <c r="BJ891" s="17" t="s">
        <v>83</v>
      </c>
      <c r="BK891" s="232">
        <f>ROUND(I891*H891,2)</f>
        <v>0</v>
      </c>
      <c r="BL891" s="17" t="s">
        <v>175</v>
      </c>
      <c r="BM891" s="231" t="s">
        <v>1832</v>
      </c>
    </row>
    <row r="892" spans="1:65" s="2" customFormat="1" ht="21.75" customHeight="1">
      <c r="A892" s="38"/>
      <c r="B892" s="39"/>
      <c r="C892" s="219" t="s">
        <v>1833</v>
      </c>
      <c r="D892" s="219" t="s">
        <v>171</v>
      </c>
      <c r="E892" s="220" t="s">
        <v>1834</v>
      </c>
      <c r="F892" s="221" t="s">
        <v>1835</v>
      </c>
      <c r="G892" s="222" t="s">
        <v>299</v>
      </c>
      <c r="H892" s="223">
        <v>1</v>
      </c>
      <c r="I892" s="224"/>
      <c r="J892" s="225">
        <f>ROUND(I892*H892,2)</f>
        <v>0</v>
      </c>
      <c r="K892" s="226"/>
      <c r="L892" s="44"/>
      <c r="M892" s="227" t="s">
        <v>1</v>
      </c>
      <c r="N892" s="228" t="s">
        <v>40</v>
      </c>
      <c r="O892" s="91"/>
      <c r="P892" s="229">
        <f>O892*H892</f>
        <v>0</v>
      </c>
      <c r="Q892" s="229">
        <v>0</v>
      </c>
      <c r="R892" s="229">
        <f>Q892*H892</f>
        <v>0</v>
      </c>
      <c r="S892" s="229">
        <v>0</v>
      </c>
      <c r="T892" s="230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31" t="s">
        <v>175</v>
      </c>
      <c r="AT892" s="231" t="s">
        <v>171</v>
      </c>
      <c r="AU892" s="231" t="s">
        <v>181</v>
      </c>
      <c r="AY892" s="17" t="s">
        <v>169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17" t="s">
        <v>83</v>
      </c>
      <c r="BK892" s="232">
        <f>ROUND(I892*H892,2)</f>
        <v>0</v>
      </c>
      <c r="BL892" s="17" t="s">
        <v>175</v>
      </c>
      <c r="BM892" s="231" t="s">
        <v>1836</v>
      </c>
    </row>
    <row r="893" spans="1:65" s="2" customFormat="1" ht="16.5" customHeight="1">
      <c r="A893" s="38"/>
      <c r="B893" s="39"/>
      <c r="C893" s="219" t="s">
        <v>1837</v>
      </c>
      <c r="D893" s="219" t="s">
        <v>171</v>
      </c>
      <c r="E893" s="220" t="s">
        <v>1838</v>
      </c>
      <c r="F893" s="221" t="s">
        <v>1839</v>
      </c>
      <c r="G893" s="222" t="s">
        <v>413</v>
      </c>
      <c r="H893" s="223">
        <v>1</v>
      </c>
      <c r="I893" s="224"/>
      <c r="J893" s="225">
        <f>ROUND(I893*H893,2)</f>
        <v>0</v>
      </c>
      <c r="K893" s="226"/>
      <c r="L893" s="44"/>
      <c r="M893" s="227" t="s">
        <v>1</v>
      </c>
      <c r="N893" s="228" t="s">
        <v>40</v>
      </c>
      <c r="O893" s="91"/>
      <c r="P893" s="229">
        <f>O893*H893</f>
        <v>0</v>
      </c>
      <c r="Q893" s="229">
        <v>0</v>
      </c>
      <c r="R893" s="229">
        <f>Q893*H893</f>
        <v>0</v>
      </c>
      <c r="S893" s="229">
        <v>0</v>
      </c>
      <c r="T893" s="230">
        <f>S893*H893</f>
        <v>0</v>
      </c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R893" s="231" t="s">
        <v>175</v>
      </c>
      <c r="AT893" s="231" t="s">
        <v>171</v>
      </c>
      <c r="AU893" s="231" t="s">
        <v>181</v>
      </c>
      <c r="AY893" s="17" t="s">
        <v>169</v>
      </c>
      <c r="BE893" s="232">
        <f>IF(N893="základní",J893,0)</f>
        <v>0</v>
      </c>
      <c r="BF893" s="232">
        <f>IF(N893="snížená",J893,0)</f>
        <v>0</v>
      </c>
      <c r="BG893" s="232">
        <f>IF(N893="zákl. přenesená",J893,0)</f>
        <v>0</v>
      </c>
      <c r="BH893" s="232">
        <f>IF(N893="sníž. přenesená",J893,0)</f>
        <v>0</v>
      </c>
      <c r="BI893" s="232">
        <f>IF(N893="nulová",J893,0)</f>
        <v>0</v>
      </c>
      <c r="BJ893" s="17" t="s">
        <v>83</v>
      </c>
      <c r="BK893" s="232">
        <f>ROUND(I893*H893,2)</f>
        <v>0</v>
      </c>
      <c r="BL893" s="17" t="s">
        <v>175</v>
      </c>
      <c r="BM893" s="231" t="s">
        <v>1840</v>
      </c>
    </row>
    <row r="894" spans="1:65" s="2" customFormat="1" ht="16.5" customHeight="1">
      <c r="A894" s="38"/>
      <c r="B894" s="39"/>
      <c r="C894" s="219" t="s">
        <v>1841</v>
      </c>
      <c r="D894" s="219" t="s">
        <v>171</v>
      </c>
      <c r="E894" s="220" t="s">
        <v>1842</v>
      </c>
      <c r="F894" s="221" t="s">
        <v>1843</v>
      </c>
      <c r="G894" s="222" t="s">
        <v>413</v>
      </c>
      <c r="H894" s="223">
        <v>1</v>
      </c>
      <c r="I894" s="224"/>
      <c r="J894" s="225">
        <f>ROUND(I894*H894,2)</f>
        <v>0</v>
      </c>
      <c r="K894" s="226"/>
      <c r="L894" s="44"/>
      <c r="M894" s="227" t="s">
        <v>1</v>
      </c>
      <c r="N894" s="228" t="s">
        <v>40</v>
      </c>
      <c r="O894" s="91"/>
      <c r="P894" s="229">
        <f>O894*H894</f>
        <v>0</v>
      </c>
      <c r="Q894" s="229">
        <v>0</v>
      </c>
      <c r="R894" s="229">
        <f>Q894*H894</f>
        <v>0</v>
      </c>
      <c r="S894" s="229">
        <v>0</v>
      </c>
      <c r="T894" s="230">
        <f>S894*H894</f>
        <v>0</v>
      </c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R894" s="231" t="s">
        <v>175</v>
      </c>
      <c r="AT894" s="231" t="s">
        <v>171</v>
      </c>
      <c r="AU894" s="231" t="s">
        <v>181</v>
      </c>
      <c r="AY894" s="17" t="s">
        <v>169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17" t="s">
        <v>83</v>
      </c>
      <c r="BK894" s="232">
        <f>ROUND(I894*H894,2)</f>
        <v>0</v>
      </c>
      <c r="BL894" s="17" t="s">
        <v>175</v>
      </c>
      <c r="BM894" s="231" t="s">
        <v>1844</v>
      </c>
    </row>
    <row r="895" spans="1:65" s="2" customFormat="1" ht="33" customHeight="1">
      <c r="A895" s="38"/>
      <c r="B895" s="39"/>
      <c r="C895" s="219" t="s">
        <v>1845</v>
      </c>
      <c r="D895" s="219" t="s">
        <v>171</v>
      </c>
      <c r="E895" s="220" t="s">
        <v>1846</v>
      </c>
      <c r="F895" s="221" t="s">
        <v>1847</v>
      </c>
      <c r="G895" s="222" t="s">
        <v>413</v>
      </c>
      <c r="H895" s="223">
        <v>10</v>
      </c>
      <c r="I895" s="224"/>
      <c r="J895" s="225">
        <f>ROUND(I895*H895,2)</f>
        <v>0</v>
      </c>
      <c r="K895" s="226"/>
      <c r="L895" s="44"/>
      <c r="M895" s="227" t="s">
        <v>1</v>
      </c>
      <c r="N895" s="228" t="s">
        <v>40</v>
      </c>
      <c r="O895" s="91"/>
      <c r="P895" s="229">
        <f>O895*H895</f>
        <v>0</v>
      </c>
      <c r="Q895" s="229">
        <v>0</v>
      </c>
      <c r="R895" s="229">
        <f>Q895*H895</f>
        <v>0</v>
      </c>
      <c r="S895" s="229">
        <v>0</v>
      </c>
      <c r="T895" s="230">
        <f>S895*H895</f>
        <v>0</v>
      </c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R895" s="231" t="s">
        <v>175</v>
      </c>
      <c r="AT895" s="231" t="s">
        <v>171</v>
      </c>
      <c r="AU895" s="231" t="s">
        <v>181</v>
      </c>
      <c r="AY895" s="17" t="s">
        <v>169</v>
      </c>
      <c r="BE895" s="232">
        <f>IF(N895="základní",J895,0)</f>
        <v>0</v>
      </c>
      <c r="BF895" s="232">
        <f>IF(N895="snížená",J895,0)</f>
        <v>0</v>
      </c>
      <c r="BG895" s="232">
        <f>IF(N895="zákl. přenesená",J895,0)</f>
        <v>0</v>
      </c>
      <c r="BH895" s="232">
        <f>IF(N895="sníž. přenesená",J895,0)</f>
        <v>0</v>
      </c>
      <c r="BI895" s="232">
        <f>IF(N895="nulová",J895,0)</f>
        <v>0</v>
      </c>
      <c r="BJ895" s="17" t="s">
        <v>83</v>
      </c>
      <c r="BK895" s="232">
        <f>ROUND(I895*H895,2)</f>
        <v>0</v>
      </c>
      <c r="BL895" s="17" t="s">
        <v>175</v>
      </c>
      <c r="BM895" s="231" t="s">
        <v>1848</v>
      </c>
    </row>
    <row r="896" spans="1:65" s="2" customFormat="1" ht="16.5" customHeight="1">
      <c r="A896" s="38"/>
      <c r="B896" s="39"/>
      <c r="C896" s="219" t="s">
        <v>1849</v>
      </c>
      <c r="D896" s="219" t="s">
        <v>171</v>
      </c>
      <c r="E896" s="220" t="s">
        <v>1850</v>
      </c>
      <c r="F896" s="221" t="s">
        <v>1851</v>
      </c>
      <c r="G896" s="222" t="s">
        <v>1852</v>
      </c>
      <c r="H896" s="223">
        <v>1.6</v>
      </c>
      <c r="I896" s="224"/>
      <c r="J896" s="225">
        <f>ROUND(I896*H896,2)</f>
        <v>0</v>
      </c>
      <c r="K896" s="226"/>
      <c r="L896" s="44"/>
      <c r="M896" s="227" t="s">
        <v>1</v>
      </c>
      <c r="N896" s="228" t="s">
        <v>40</v>
      </c>
      <c r="O896" s="91"/>
      <c r="P896" s="229">
        <f>O896*H896</f>
        <v>0</v>
      </c>
      <c r="Q896" s="229">
        <v>0</v>
      </c>
      <c r="R896" s="229">
        <f>Q896*H896</f>
        <v>0</v>
      </c>
      <c r="S896" s="229">
        <v>0</v>
      </c>
      <c r="T896" s="230">
        <f>S896*H896</f>
        <v>0</v>
      </c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R896" s="231" t="s">
        <v>175</v>
      </c>
      <c r="AT896" s="231" t="s">
        <v>171</v>
      </c>
      <c r="AU896" s="231" t="s">
        <v>181</v>
      </c>
      <c r="AY896" s="17" t="s">
        <v>169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17" t="s">
        <v>83</v>
      </c>
      <c r="BK896" s="232">
        <f>ROUND(I896*H896,2)</f>
        <v>0</v>
      </c>
      <c r="BL896" s="17" t="s">
        <v>175</v>
      </c>
      <c r="BM896" s="231" t="s">
        <v>1853</v>
      </c>
    </row>
    <row r="897" spans="1:65" s="2" customFormat="1" ht="16.5" customHeight="1">
      <c r="A897" s="38"/>
      <c r="B897" s="39"/>
      <c r="C897" s="219" t="s">
        <v>1854</v>
      </c>
      <c r="D897" s="219" t="s">
        <v>171</v>
      </c>
      <c r="E897" s="220" t="s">
        <v>1855</v>
      </c>
      <c r="F897" s="221" t="s">
        <v>1856</v>
      </c>
      <c r="G897" s="222" t="s">
        <v>174</v>
      </c>
      <c r="H897" s="223">
        <v>31</v>
      </c>
      <c r="I897" s="224"/>
      <c r="J897" s="225">
        <f>ROUND(I897*H897,2)</f>
        <v>0</v>
      </c>
      <c r="K897" s="226"/>
      <c r="L897" s="44"/>
      <c r="M897" s="227" t="s">
        <v>1</v>
      </c>
      <c r="N897" s="228" t="s">
        <v>40</v>
      </c>
      <c r="O897" s="91"/>
      <c r="P897" s="229">
        <f>O897*H897</f>
        <v>0</v>
      </c>
      <c r="Q897" s="229">
        <v>0</v>
      </c>
      <c r="R897" s="229">
        <f>Q897*H897</f>
        <v>0</v>
      </c>
      <c r="S897" s="229">
        <v>0</v>
      </c>
      <c r="T897" s="230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31" t="s">
        <v>175</v>
      </c>
      <c r="AT897" s="231" t="s">
        <v>171</v>
      </c>
      <c r="AU897" s="231" t="s">
        <v>181</v>
      </c>
      <c r="AY897" s="17" t="s">
        <v>169</v>
      </c>
      <c r="BE897" s="232">
        <f>IF(N897="základní",J897,0)</f>
        <v>0</v>
      </c>
      <c r="BF897" s="232">
        <f>IF(N897="snížená",J897,0)</f>
        <v>0</v>
      </c>
      <c r="BG897" s="232">
        <f>IF(N897="zákl. přenesená",J897,0)</f>
        <v>0</v>
      </c>
      <c r="BH897" s="232">
        <f>IF(N897="sníž. přenesená",J897,0)</f>
        <v>0</v>
      </c>
      <c r="BI897" s="232">
        <f>IF(N897="nulová",J897,0)</f>
        <v>0</v>
      </c>
      <c r="BJ897" s="17" t="s">
        <v>83</v>
      </c>
      <c r="BK897" s="232">
        <f>ROUND(I897*H897,2)</f>
        <v>0</v>
      </c>
      <c r="BL897" s="17" t="s">
        <v>175</v>
      </c>
      <c r="BM897" s="231" t="s">
        <v>1857</v>
      </c>
    </row>
    <row r="898" spans="1:65" s="2" customFormat="1" ht="16.5" customHeight="1">
      <c r="A898" s="38"/>
      <c r="B898" s="39"/>
      <c r="C898" s="219" t="s">
        <v>1858</v>
      </c>
      <c r="D898" s="219" t="s">
        <v>171</v>
      </c>
      <c r="E898" s="220" t="s">
        <v>1859</v>
      </c>
      <c r="F898" s="221" t="s">
        <v>1860</v>
      </c>
      <c r="G898" s="222" t="s">
        <v>174</v>
      </c>
      <c r="H898" s="223">
        <v>31</v>
      </c>
      <c r="I898" s="224"/>
      <c r="J898" s="225">
        <f>ROUND(I898*H898,2)</f>
        <v>0</v>
      </c>
      <c r="K898" s="226"/>
      <c r="L898" s="44"/>
      <c r="M898" s="227" t="s">
        <v>1</v>
      </c>
      <c r="N898" s="228" t="s">
        <v>40</v>
      </c>
      <c r="O898" s="91"/>
      <c r="P898" s="229">
        <f>O898*H898</f>
        <v>0</v>
      </c>
      <c r="Q898" s="229">
        <v>0</v>
      </c>
      <c r="R898" s="229">
        <f>Q898*H898</f>
        <v>0</v>
      </c>
      <c r="S898" s="229">
        <v>0</v>
      </c>
      <c r="T898" s="230">
        <f>S898*H898</f>
        <v>0</v>
      </c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R898" s="231" t="s">
        <v>175</v>
      </c>
      <c r="AT898" s="231" t="s">
        <v>171</v>
      </c>
      <c r="AU898" s="231" t="s">
        <v>181</v>
      </c>
      <c r="AY898" s="17" t="s">
        <v>169</v>
      </c>
      <c r="BE898" s="232">
        <f>IF(N898="základní",J898,0)</f>
        <v>0</v>
      </c>
      <c r="BF898" s="232">
        <f>IF(N898="snížená",J898,0)</f>
        <v>0</v>
      </c>
      <c r="BG898" s="232">
        <f>IF(N898="zákl. přenesená",J898,0)</f>
        <v>0</v>
      </c>
      <c r="BH898" s="232">
        <f>IF(N898="sníž. přenesená",J898,0)</f>
        <v>0</v>
      </c>
      <c r="BI898" s="232">
        <f>IF(N898="nulová",J898,0)</f>
        <v>0</v>
      </c>
      <c r="BJ898" s="17" t="s">
        <v>83</v>
      </c>
      <c r="BK898" s="232">
        <f>ROUND(I898*H898,2)</f>
        <v>0</v>
      </c>
      <c r="BL898" s="17" t="s">
        <v>175</v>
      </c>
      <c r="BM898" s="231" t="s">
        <v>1861</v>
      </c>
    </row>
    <row r="899" spans="1:65" s="2" customFormat="1" ht="16.5" customHeight="1">
      <c r="A899" s="38"/>
      <c r="B899" s="39"/>
      <c r="C899" s="219" t="s">
        <v>1862</v>
      </c>
      <c r="D899" s="219" t="s">
        <v>171</v>
      </c>
      <c r="E899" s="220" t="s">
        <v>1863</v>
      </c>
      <c r="F899" s="221" t="s">
        <v>1864</v>
      </c>
      <c r="G899" s="222" t="s">
        <v>174</v>
      </c>
      <c r="H899" s="223">
        <v>40</v>
      </c>
      <c r="I899" s="224"/>
      <c r="J899" s="225">
        <f>ROUND(I899*H899,2)</f>
        <v>0</v>
      </c>
      <c r="K899" s="226"/>
      <c r="L899" s="44"/>
      <c r="M899" s="227" t="s">
        <v>1</v>
      </c>
      <c r="N899" s="228" t="s">
        <v>40</v>
      </c>
      <c r="O899" s="91"/>
      <c r="P899" s="229">
        <f>O899*H899</f>
        <v>0</v>
      </c>
      <c r="Q899" s="229">
        <v>0</v>
      </c>
      <c r="R899" s="229">
        <f>Q899*H899</f>
        <v>0</v>
      </c>
      <c r="S899" s="229">
        <v>0</v>
      </c>
      <c r="T899" s="230">
        <f>S899*H899</f>
        <v>0</v>
      </c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R899" s="231" t="s">
        <v>175</v>
      </c>
      <c r="AT899" s="231" t="s">
        <v>171</v>
      </c>
      <c r="AU899" s="231" t="s">
        <v>181</v>
      </c>
      <c r="AY899" s="17" t="s">
        <v>169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17" t="s">
        <v>83</v>
      </c>
      <c r="BK899" s="232">
        <f>ROUND(I899*H899,2)</f>
        <v>0</v>
      </c>
      <c r="BL899" s="17" t="s">
        <v>175</v>
      </c>
      <c r="BM899" s="231" t="s">
        <v>1865</v>
      </c>
    </row>
    <row r="900" spans="1:65" s="2" customFormat="1" ht="16.5" customHeight="1">
      <c r="A900" s="38"/>
      <c r="B900" s="39"/>
      <c r="C900" s="219" t="s">
        <v>1866</v>
      </c>
      <c r="D900" s="219" t="s">
        <v>171</v>
      </c>
      <c r="E900" s="220" t="s">
        <v>1867</v>
      </c>
      <c r="F900" s="221" t="s">
        <v>1868</v>
      </c>
      <c r="G900" s="222" t="s">
        <v>199</v>
      </c>
      <c r="H900" s="223">
        <v>860</v>
      </c>
      <c r="I900" s="224"/>
      <c r="J900" s="225">
        <f>ROUND(I900*H900,2)</f>
        <v>0</v>
      </c>
      <c r="K900" s="226"/>
      <c r="L900" s="44"/>
      <c r="M900" s="227" t="s">
        <v>1</v>
      </c>
      <c r="N900" s="228" t="s">
        <v>40</v>
      </c>
      <c r="O900" s="91"/>
      <c r="P900" s="229">
        <f>O900*H900</f>
        <v>0</v>
      </c>
      <c r="Q900" s="229">
        <v>0</v>
      </c>
      <c r="R900" s="229">
        <f>Q900*H900</f>
        <v>0</v>
      </c>
      <c r="S900" s="229">
        <v>0</v>
      </c>
      <c r="T900" s="230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31" t="s">
        <v>175</v>
      </c>
      <c r="AT900" s="231" t="s">
        <v>171</v>
      </c>
      <c r="AU900" s="231" t="s">
        <v>181</v>
      </c>
      <c r="AY900" s="17" t="s">
        <v>169</v>
      </c>
      <c r="BE900" s="232">
        <f>IF(N900="základní",J900,0)</f>
        <v>0</v>
      </c>
      <c r="BF900" s="232">
        <f>IF(N900="snížená",J900,0)</f>
        <v>0</v>
      </c>
      <c r="BG900" s="232">
        <f>IF(N900="zákl. přenesená",J900,0)</f>
        <v>0</v>
      </c>
      <c r="BH900" s="232">
        <f>IF(N900="sníž. přenesená",J900,0)</f>
        <v>0</v>
      </c>
      <c r="BI900" s="232">
        <f>IF(N900="nulová",J900,0)</f>
        <v>0</v>
      </c>
      <c r="BJ900" s="17" t="s">
        <v>83</v>
      </c>
      <c r="BK900" s="232">
        <f>ROUND(I900*H900,2)</f>
        <v>0</v>
      </c>
      <c r="BL900" s="17" t="s">
        <v>175</v>
      </c>
      <c r="BM900" s="231" t="s">
        <v>1869</v>
      </c>
    </row>
    <row r="901" spans="1:65" s="2" customFormat="1" ht="16.5" customHeight="1">
      <c r="A901" s="38"/>
      <c r="B901" s="39"/>
      <c r="C901" s="219" t="s">
        <v>1870</v>
      </c>
      <c r="D901" s="219" t="s">
        <v>171</v>
      </c>
      <c r="E901" s="220" t="s">
        <v>1871</v>
      </c>
      <c r="F901" s="221" t="s">
        <v>1872</v>
      </c>
      <c r="G901" s="222" t="s">
        <v>199</v>
      </c>
      <c r="H901" s="223">
        <v>360</v>
      </c>
      <c r="I901" s="224"/>
      <c r="J901" s="225">
        <f>ROUND(I901*H901,2)</f>
        <v>0</v>
      </c>
      <c r="K901" s="226"/>
      <c r="L901" s="44"/>
      <c r="M901" s="227" t="s">
        <v>1</v>
      </c>
      <c r="N901" s="228" t="s">
        <v>40</v>
      </c>
      <c r="O901" s="91"/>
      <c r="P901" s="229">
        <f>O901*H901</f>
        <v>0</v>
      </c>
      <c r="Q901" s="229">
        <v>0</v>
      </c>
      <c r="R901" s="229">
        <f>Q901*H901</f>
        <v>0</v>
      </c>
      <c r="S901" s="229">
        <v>0</v>
      </c>
      <c r="T901" s="230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31" t="s">
        <v>175</v>
      </c>
      <c r="AT901" s="231" t="s">
        <v>171</v>
      </c>
      <c r="AU901" s="231" t="s">
        <v>181</v>
      </c>
      <c r="AY901" s="17" t="s">
        <v>169</v>
      </c>
      <c r="BE901" s="232">
        <f>IF(N901="základní",J901,0)</f>
        <v>0</v>
      </c>
      <c r="BF901" s="232">
        <f>IF(N901="snížená",J901,0)</f>
        <v>0</v>
      </c>
      <c r="BG901" s="232">
        <f>IF(N901="zákl. přenesená",J901,0)</f>
        <v>0</v>
      </c>
      <c r="BH901" s="232">
        <f>IF(N901="sníž. přenesená",J901,0)</f>
        <v>0</v>
      </c>
      <c r="BI901" s="232">
        <f>IF(N901="nulová",J901,0)</f>
        <v>0</v>
      </c>
      <c r="BJ901" s="17" t="s">
        <v>83</v>
      </c>
      <c r="BK901" s="232">
        <f>ROUND(I901*H901,2)</f>
        <v>0</v>
      </c>
      <c r="BL901" s="17" t="s">
        <v>175</v>
      </c>
      <c r="BM901" s="231" t="s">
        <v>1873</v>
      </c>
    </row>
    <row r="902" spans="1:65" s="2" customFormat="1" ht="16.5" customHeight="1">
      <c r="A902" s="38"/>
      <c r="B902" s="39"/>
      <c r="C902" s="219" t="s">
        <v>1874</v>
      </c>
      <c r="D902" s="219" t="s">
        <v>171</v>
      </c>
      <c r="E902" s="220" t="s">
        <v>1875</v>
      </c>
      <c r="F902" s="221" t="s">
        <v>1876</v>
      </c>
      <c r="G902" s="222" t="s">
        <v>199</v>
      </c>
      <c r="H902" s="223">
        <v>860</v>
      </c>
      <c r="I902" s="224"/>
      <c r="J902" s="225">
        <f>ROUND(I902*H902,2)</f>
        <v>0</v>
      </c>
      <c r="K902" s="226"/>
      <c r="L902" s="44"/>
      <c r="M902" s="227" t="s">
        <v>1</v>
      </c>
      <c r="N902" s="228" t="s">
        <v>40</v>
      </c>
      <c r="O902" s="91"/>
      <c r="P902" s="229">
        <f>O902*H902</f>
        <v>0</v>
      </c>
      <c r="Q902" s="229">
        <v>0</v>
      </c>
      <c r="R902" s="229">
        <f>Q902*H902</f>
        <v>0</v>
      </c>
      <c r="S902" s="229">
        <v>0</v>
      </c>
      <c r="T902" s="230">
        <f>S902*H902</f>
        <v>0</v>
      </c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R902" s="231" t="s">
        <v>175</v>
      </c>
      <c r="AT902" s="231" t="s">
        <v>171</v>
      </c>
      <c r="AU902" s="231" t="s">
        <v>181</v>
      </c>
      <c r="AY902" s="17" t="s">
        <v>169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17" t="s">
        <v>83</v>
      </c>
      <c r="BK902" s="232">
        <f>ROUND(I902*H902,2)</f>
        <v>0</v>
      </c>
      <c r="BL902" s="17" t="s">
        <v>175</v>
      </c>
      <c r="BM902" s="231" t="s">
        <v>1877</v>
      </c>
    </row>
    <row r="903" spans="1:65" s="2" customFormat="1" ht="16.5" customHeight="1">
      <c r="A903" s="38"/>
      <c r="B903" s="39"/>
      <c r="C903" s="219" t="s">
        <v>1878</v>
      </c>
      <c r="D903" s="219" t="s">
        <v>171</v>
      </c>
      <c r="E903" s="220" t="s">
        <v>1879</v>
      </c>
      <c r="F903" s="221" t="s">
        <v>1880</v>
      </c>
      <c r="G903" s="222" t="s">
        <v>199</v>
      </c>
      <c r="H903" s="223">
        <v>360</v>
      </c>
      <c r="I903" s="224"/>
      <c r="J903" s="225">
        <f>ROUND(I903*H903,2)</f>
        <v>0</v>
      </c>
      <c r="K903" s="226"/>
      <c r="L903" s="44"/>
      <c r="M903" s="227" t="s">
        <v>1</v>
      </c>
      <c r="N903" s="228" t="s">
        <v>40</v>
      </c>
      <c r="O903" s="91"/>
      <c r="P903" s="229">
        <f>O903*H903</f>
        <v>0</v>
      </c>
      <c r="Q903" s="229">
        <v>0</v>
      </c>
      <c r="R903" s="229">
        <f>Q903*H903</f>
        <v>0</v>
      </c>
      <c r="S903" s="229">
        <v>0</v>
      </c>
      <c r="T903" s="230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31" t="s">
        <v>175</v>
      </c>
      <c r="AT903" s="231" t="s">
        <v>171</v>
      </c>
      <c r="AU903" s="231" t="s">
        <v>181</v>
      </c>
      <c r="AY903" s="17" t="s">
        <v>169</v>
      </c>
      <c r="BE903" s="232">
        <f>IF(N903="základní",J903,0)</f>
        <v>0</v>
      </c>
      <c r="BF903" s="232">
        <f>IF(N903="snížená",J903,0)</f>
        <v>0</v>
      </c>
      <c r="BG903" s="232">
        <f>IF(N903="zákl. přenesená",J903,0)</f>
        <v>0</v>
      </c>
      <c r="BH903" s="232">
        <f>IF(N903="sníž. přenesená",J903,0)</f>
        <v>0</v>
      </c>
      <c r="BI903" s="232">
        <f>IF(N903="nulová",J903,0)</f>
        <v>0</v>
      </c>
      <c r="BJ903" s="17" t="s">
        <v>83</v>
      </c>
      <c r="BK903" s="232">
        <f>ROUND(I903*H903,2)</f>
        <v>0</v>
      </c>
      <c r="BL903" s="17" t="s">
        <v>175</v>
      </c>
      <c r="BM903" s="231" t="s">
        <v>1881</v>
      </c>
    </row>
    <row r="904" spans="1:65" s="2" customFormat="1" ht="16.5" customHeight="1">
      <c r="A904" s="38"/>
      <c r="B904" s="39"/>
      <c r="C904" s="219" t="s">
        <v>1882</v>
      </c>
      <c r="D904" s="219" t="s">
        <v>171</v>
      </c>
      <c r="E904" s="220" t="s">
        <v>1883</v>
      </c>
      <c r="F904" s="221" t="s">
        <v>1884</v>
      </c>
      <c r="G904" s="222" t="s">
        <v>199</v>
      </c>
      <c r="H904" s="223">
        <v>880</v>
      </c>
      <c r="I904" s="224"/>
      <c r="J904" s="225">
        <f>ROUND(I904*H904,2)</f>
        <v>0</v>
      </c>
      <c r="K904" s="226"/>
      <c r="L904" s="44"/>
      <c r="M904" s="227" t="s">
        <v>1</v>
      </c>
      <c r="N904" s="228" t="s">
        <v>40</v>
      </c>
      <c r="O904" s="91"/>
      <c r="P904" s="229">
        <f>O904*H904</f>
        <v>0</v>
      </c>
      <c r="Q904" s="229">
        <v>0</v>
      </c>
      <c r="R904" s="229">
        <f>Q904*H904</f>
        <v>0</v>
      </c>
      <c r="S904" s="229">
        <v>0</v>
      </c>
      <c r="T904" s="230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31" t="s">
        <v>175</v>
      </c>
      <c r="AT904" s="231" t="s">
        <v>171</v>
      </c>
      <c r="AU904" s="231" t="s">
        <v>181</v>
      </c>
      <c r="AY904" s="17" t="s">
        <v>169</v>
      </c>
      <c r="BE904" s="232">
        <f>IF(N904="základní",J904,0)</f>
        <v>0</v>
      </c>
      <c r="BF904" s="232">
        <f>IF(N904="snížená",J904,0)</f>
        <v>0</v>
      </c>
      <c r="BG904" s="232">
        <f>IF(N904="zákl. přenesená",J904,0)</f>
        <v>0</v>
      </c>
      <c r="BH904" s="232">
        <f>IF(N904="sníž. přenesená",J904,0)</f>
        <v>0</v>
      </c>
      <c r="BI904" s="232">
        <f>IF(N904="nulová",J904,0)</f>
        <v>0</v>
      </c>
      <c r="BJ904" s="17" t="s">
        <v>83</v>
      </c>
      <c r="BK904" s="232">
        <f>ROUND(I904*H904,2)</f>
        <v>0</v>
      </c>
      <c r="BL904" s="17" t="s">
        <v>175</v>
      </c>
      <c r="BM904" s="231" t="s">
        <v>1885</v>
      </c>
    </row>
    <row r="905" spans="1:65" s="2" customFormat="1" ht="16.5" customHeight="1">
      <c r="A905" s="38"/>
      <c r="B905" s="39"/>
      <c r="C905" s="219" t="s">
        <v>1886</v>
      </c>
      <c r="D905" s="219" t="s">
        <v>171</v>
      </c>
      <c r="E905" s="220" t="s">
        <v>1883</v>
      </c>
      <c r="F905" s="221" t="s">
        <v>1884</v>
      </c>
      <c r="G905" s="222" t="s">
        <v>199</v>
      </c>
      <c r="H905" s="223">
        <v>380</v>
      </c>
      <c r="I905" s="224"/>
      <c r="J905" s="225">
        <f>ROUND(I905*H905,2)</f>
        <v>0</v>
      </c>
      <c r="K905" s="226"/>
      <c r="L905" s="44"/>
      <c r="M905" s="227" t="s">
        <v>1</v>
      </c>
      <c r="N905" s="228" t="s">
        <v>40</v>
      </c>
      <c r="O905" s="91"/>
      <c r="P905" s="229">
        <f>O905*H905</f>
        <v>0</v>
      </c>
      <c r="Q905" s="229">
        <v>0</v>
      </c>
      <c r="R905" s="229">
        <f>Q905*H905</f>
        <v>0</v>
      </c>
      <c r="S905" s="229">
        <v>0</v>
      </c>
      <c r="T905" s="230">
        <f>S905*H905</f>
        <v>0</v>
      </c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R905" s="231" t="s">
        <v>175</v>
      </c>
      <c r="AT905" s="231" t="s">
        <v>171</v>
      </c>
      <c r="AU905" s="231" t="s">
        <v>181</v>
      </c>
      <c r="AY905" s="17" t="s">
        <v>169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17" t="s">
        <v>83</v>
      </c>
      <c r="BK905" s="232">
        <f>ROUND(I905*H905,2)</f>
        <v>0</v>
      </c>
      <c r="BL905" s="17" t="s">
        <v>175</v>
      </c>
      <c r="BM905" s="231" t="s">
        <v>1887</v>
      </c>
    </row>
    <row r="906" spans="1:65" s="2" customFormat="1" ht="16.5" customHeight="1">
      <c r="A906" s="38"/>
      <c r="B906" s="39"/>
      <c r="C906" s="219" t="s">
        <v>1888</v>
      </c>
      <c r="D906" s="219" t="s">
        <v>171</v>
      </c>
      <c r="E906" s="220" t="s">
        <v>1889</v>
      </c>
      <c r="F906" s="221" t="s">
        <v>1890</v>
      </c>
      <c r="G906" s="222" t="s">
        <v>199</v>
      </c>
      <c r="H906" s="223">
        <v>860</v>
      </c>
      <c r="I906" s="224"/>
      <c r="J906" s="225">
        <f>ROUND(I906*H906,2)</f>
        <v>0</v>
      </c>
      <c r="K906" s="226"/>
      <c r="L906" s="44"/>
      <c r="M906" s="227" t="s">
        <v>1</v>
      </c>
      <c r="N906" s="228" t="s">
        <v>40</v>
      </c>
      <c r="O906" s="91"/>
      <c r="P906" s="229">
        <f>O906*H906</f>
        <v>0</v>
      </c>
      <c r="Q906" s="229">
        <v>0</v>
      </c>
      <c r="R906" s="229">
        <f>Q906*H906</f>
        <v>0</v>
      </c>
      <c r="S906" s="229">
        <v>0</v>
      </c>
      <c r="T906" s="230">
        <f>S906*H906</f>
        <v>0</v>
      </c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R906" s="231" t="s">
        <v>175</v>
      </c>
      <c r="AT906" s="231" t="s">
        <v>171</v>
      </c>
      <c r="AU906" s="231" t="s">
        <v>181</v>
      </c>
      <c r="AY906" s="17" t="s">
        <v>169</v>
      </c>
      <c r="BE906" s="232">
        <f>IF(N906="základní",J906,0)</f>
        <v>0</v>
      </c>
      <c r="BF906" s="232">
        <f>IF(N906="snížená",J906,0)</f>
        <v>0</v>
      </c>
      <c r="BG906" s="232">
        <f>IF(N906="zákl. přenesená",J906,0)</f>
        <v>0</v>
      </c>
      <c r="BH906" s="232">
        <f>IF(N906="sníž. přenesená",J906,0)</f>
        <v>0</v>
      </c>
      <c r="BI906" s="232">
        <f>IF(N906="nulová",J906,0)</f>
        <v>0</v>
      </c>
      <c r="BJ906" s="17" t="s">
        <v>83</v>
      </c>
      <c r="BK906" s="232">
        <f>ROUND(I906*H906,2)</f>
        <v>0</v>
      </c>
      <c r="BL906" s="17" t="s">
        <v>175</v>
      </c>
      <c r="BM906" s="231" t="s">
        <v>1891</v>
      </c>
    </row>
    <row r="907" spans="1:65" s="2" customFormat="1" ht="16.5" customHeight="1">
      <c r="A907" s="38"/>
      <c r="B907" s="39"/>
      <c r="C907" s="219" t="s">
        <v>1892</v>
      </c>
      <c r="D907" s="219" t="s">
        <v>171</v>
      </c>
      <c r="E907" s="220" t="s">
        <v>1893</v>
      </c>
      <c r="F907" s="221" t="s">
        <v>1894</v>
      </c>
      <c r="G907" s="222" t="s">
        <v>199</v>
      </c>
      <c r="H907" s="223">
        <v>360</v>
      </c>
      <c r="I907" s="224"/>
      <c r="J907" s="225">
        <f>ROUND(I907*H907,2)</f>
        <v>0</v>
      </c>
      <c r="K907" s="226"/>
      <c r="L907" s="44"/>
      <c r="M907" s="227" t="s">
        <v>1</v>
      </c>
      <c r="N907" s="228" t="s">
        <v>40</v>
      </c>
      <c r="O907" s="91"/>
      <c r="P907" s="229">
        <f>O907*H907</f>
        <v>0</v>
      </c>
      <c r="Q907" s="229">
        <v>0</v>
      </c>
      <c r="R907" s="229">
        <f>Q907*H907</f>
        <v>0</v>
      </c>
      <c r="S907" s="229">
        <v>0</v>
      </c>
      <c r="T907" s="230">
        <f>S907*H907</f>
        <v>0</v>
      </c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R907" s="231" t="s">
        <v>175</v>
      </c>
      <c r="AT907" s="231" t="s">
        <v>171</v>
      </c>
      <c r="AU907" s="231" t="s">
        <v>181</v>
      </c>
      <c r="AY907" s="17" t="s">
        <v>169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17" t="s">
        <v>83</v>
      </c>
      <c r="BK907" s="232">
        <f>ROUND(I907*H907,2)</f>
        <v>0</v>
      </c>
      <c r="BL907" s="17" t="s">
        <v>175</v>
      </c>
      <c r="BM907" s="231" t="s">
        <v>1895</v>
      </c>
    </row>
    <row r="908" spans="1:65" s="2" customFormat="1" ht="16.5" customHeight="1">
      <c r="A908" s="38"/>
      <c r="B908" s="39"/>
      <c r="C908" s="219" t="s">
        <v>1896</v>
      </c>
      <c r="D908" s="219" t="s">
        <v>171</v>
      </c>
      <c r="E908" s="220" t="s">
        <v>1897</v>
      </c>
      <c r="F908" s="221" t="s">
        <v>1898</v>
      </c>
      <c r="G908" s="222" t="s">
        <v>234</v>
      </c>
      <c r="H908" s="223">
        <v>860</v>
      </c>
      <c r="I908" s="224"/>
      <c r="J908" s="225">
        <f>ROUND(I908*H908,2)</f>
        <v>0</v>
      </c>
      <c r="K908" s="226"/>
      <c r="L908" s="44"/>
      <c r="M908" s="227" t="s">
        <v>1</v>
      </c>
      <c r="N908" s="228" t="s">
        <v>40</v>
      </c>
      <c r="O908" s="91"/>
      <c r="P908" s="229">
        <f>O908*H908</f>
        <v>0</v>
      </c>
      <c r="Q908" s="229">
        <v>0</v>
      </c>
      <c r="R908" s="229">
        <f>Q908*H908</f>
        <v>0</v>
      </c>
      <c r="S908" s="229">
        <v>0</v>
      </c>
      <c r="T908" s="230">
        <f>S908*H908</f>
        <v>0</v>
      </c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R908" s="231" t="s">
        <v>175</v>
      </c>
      <c r="AT908" s="231" t="s">
        <v>171</v>
      </c>
      <c r="AU908" s="231" t="s">
        <v>181</v>
      </c>
      <c r="AY908" s="17" t="s">
        <v>169</v>
      </c>
      <c r="BE908" s="232">
        <f>IF(N908="základní",J908,0)</f>
        <v>0</v>
      </c>
      <c r="BF908" s="232">
        <f>IF(N908="snížená",J908,0)</f>
        <v>0</v>
      </c>
      <c r="BG908" s="232">
        <f>IF(N908="zákl. přenesená",J908,0)</f>
        <v>0</v>
      </c>
      <c r="BH908" s="232">
        <f>IF(N908="sníž. přenesená",J908,0)</f>
        <v>0</v>
      </c>
      <c r="BI908" s="232">
        <f>IF(N908="nulová",J908,0)</f>
        <v>0</v>
      </c>
      <c r="BJ908" s="17" t="s">
        <v>83</v>
      </c>
      <c r="BK908" s="232">
        <f>ROUND(I908*H908,2)</f>
        <v>0</v>
      </c>
      <c r="BL908" s="17" t="s">
        <v>175</v>
      </c>
      <c r="BM908" s="231" t="s">
        <v>1899</v>
      </c>
    </row>
    <row r="909" spans="1:65" s="2" customFormat="1" ht="16.5" customHeight="1">
      <c r="A909" s="38"/>
      <c r="B909" s="39"/>
      <c r="C909" s="219" t="s">
        <v>1900</v>
      </c>
      <c r="D909" s="219" t="s">
        <v>171</v>
      </c>
      <c r="E909" s="220" t="s">
        <v>1897</v>
      </c>
      <c r="F909" s="221" t="s">
        <v>1898</v>
      </c>
      <c r="G909" s="222" t="s">
        <v>234</v>
      </c>
      <c r="H909" s="223">
        <v>360</v>
      </c>
      <c r="I909" s="224"/>
      <c r="J909" s="225">
        <f>ROUND(I909*H909,2)</f>
        <v>0</v>
      </c>
      <c r="K909" s="226"/>
      <c r="L909" s="44"/>
      <c r="M909" s="227" t="s">
        <v>1</v>
      </c>
      <c r="N909" s="228" t="s">
        <v>40</v>
      </c>
      <c r="O909" s="91"/>
      <c r="P909" s="229">
        <f>O909*H909</f>
        <v>0</v>
      </c>
      <c r="Q909" s="229">
        <v>0</v>
      </c>
      <c r="R909" s="229">
        <f>Q909*H909</f>
        <v>0</v>
      </c>
      <c r="S909" s="229">
        <v>0</v>
      </c>
      <c r="T909" s="230">
        <f>S909*H909</f>
        <v>0</v>
      </c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R909" s="231" t="s">
        <v>175</v>
      </c>
      <c r="AT909" s="231" t="s">
        <v>171</v>
      </c>
      <c r="AU909" s="231" t="s">
        <v>181</v>
      </c>
      <c r="AY909" s="17" t="s">
        <v>169</v>
      </c>
      <c r="BE909" s="232">
        <f>IF(N909="základní",J909,0)</f>
        <v>0</v>
      </c>
      <c r="BF909" s="232">
        <f>IF(N909="snížená",J909,0)</f>
        <v>0</v>
      </c>
      <c r="BG909" s="232">
        <f>IF(N909="zákl. přenesená",J909,0)</f>
        <v>0</v>
      </c>
      <c r="BH909" s="232">
        <f>IF(N909="sníž. přenesená",J909,0)</f>
        <v>0</v>
      </c>
      <c r="BI909" s="232">
        <f>IF(N909="nulová",J909,0)</f>
        <v>0</v>
      </c>
      <c r="BJ909" s="17" t="s">
        <v>83</v>
      </c>
      <c r="BK909" s="232">
        <f>ROUND(I909*H909,2)</f>
        <v>0</v>
      </c>
      <c r="BL909" s="17" t="s">
        <v>175</v>
      </c>
      <c r="BM909" s="231" t="s">
        <v>1901</v>
      </c>
    </row>
    <row r="910" spans="1:65" s="2" customFormat="1" ht="24.15" customHeight="1">
      <c r="A910" s="38"/>
      <c r="B910" s="39"/>
      <c r="C910" s="269" t="s">
        <v>1902</v>
      </c>
      <c r="D910" s="269" t="s">
        <v>811</v>
      </c>
      <c r="E910" s="270" t="s">
        <v>1903</v>
      </c>
      <c r="F910" s="271" t="s">
        <v>1904</v>
      </c>
      <c r="G910" s="272" t="s">
        <v>413</v>
      </c>
      <c r="H910" s="273">
        <v>10</v>
      </c>
      <c r="I910" s="274"/>
      <c r="J910" s="275">
        <f>ROUND(I910*H910,2)</f>
        <v>0</v>
      </c>
      <c r="K910" s="276"/>
      <c r="L910" s="277"/>
      <c r="M910" s="278" t="s">
        <v>1</v>
      </c>
      <c r="N910" s="279" t="s">
        <v>40</v>
      </c>
      <c r="O910" s="91"/>
      <c r="P910" s="229">
        <f>O910*H910</f>
        <v>0</v>
      </c>
      <c r="Q910" s="229">
        <v>0</v>
      </c>
      <c r="R910" s="229">
        <f>Q910*H910</f>
        <v>0</v>
      </c>
      <c r="S910" s="229">
        <v>0</v>
      </c>
      <c r="T910" s="230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31" t="s">
        <v>190</v>
      </c>
      <c r="AT910" s="231" t="s">
        <v>811</v>
      </c>
      <c r="AU910" s="231" t="s">
        <v>181</v>
      </c>
      <c r="AY910" s="17" t="s">
        <v>169</v>
      </c>
      <c r="BE910" s="232">
        <f>IF(N910="základní",J910,0)</f>
        <v>0</v>
      </c>
      <c r="BF910" s="232">
        <f>IF(N910="snížená",J910,0)</f>
        <v>0</v>
      </c>
      <c r="BG910" s="232">
        <f>IF(N910="zákl. přenesená",J910,0)</f>
        <v>0</v>
      </c>
      <c r="BH910" s="232">
        <f>IF(N910="sníž. přenesená",J910,0)</f>
        <v>0</v>
      </c>
      <c r="BI910" s="232">
        <f>IF(N910="nulová",J910,0)</f>
        <v>0</v>
      </c>
      <c r="BJ910" s="17" t="s">
        <v>83</v>
      </c>
      <c r="BK910" s="232">
        <f>ROUND(I910*H910,2)</f>
        <v>0</v>
      </c>
      <c r="BL910" s="17" t="s">
        <v>175</v>
      </c>
      <c r="BM910" s="231" t="s">
        <v>1905</v>
      </c>
    </row>
    <row r="911" spans="1:65" s="2" customFormat="1" ht="24.15" customHeight="1">
      <c r="A911" s="38"/>
      <c r="B911" s="39"/>
      <c r="C911" s="269" t="s">
        <v>1906</v>
      </c>
      <c r="D911" s="269" t="s">
        <v>811</v>
      </c>
      <c r="E911" s="270" t="s">
        <v>1907</v>
      </c>
      <c r="F911" s="271" t="s">
        <v>1908</v>
      </c>
      <c r="G911" s="272" t="s">
        <v>413</v>
      </c>
      <c r="H911" s="273">
        <v>10</v>
      </c>
      <c r="I911" s="274"/>
      <c r="J911" s="275">
        <f>ROUND(I911*H911,2)</f>
        <v>0</v>
      </c>
      <c r="K911" s="276"/>
      <c r="L911" s="277"/>
      <c r="M911" s="278" t="s">
        <v>1</v>
      </c>
      <c r="N911" s="279" t="s">
        <v>40</v>
      </c>
      <c r="O911" s="91"/>
      <c r="P911" s="229">
        <f>O911*H911</f>
        <v>0</v>
      </c>
      <c r="Q911" s="229">
        <v>0</v>
      </c>
      <c r="R911" s="229">
        <f>Q911*H911</f>
        <v>0</v>
      </c>
      <c r="S911" s="229">
        <v>0</v>
      </c>
      <c r="T911" s="230">
        <f>S911*H911</f>
        <v>0</v>
      </c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R911" s="231" t="s">
        <v>190</v>
      </c>
      <c r="AT911" s="231" t="s">
        <v>811</v>
      </c>
      <c r="AU911" s="231" t="s">
        <v>181</v>
      </c>
      <c r="AY911" s="17" t="s">
        <v>169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17" t="s">
        <v>83</v>
      </c>
      <c r="BK911" s="232">
        <f>ROUND(I911*H911,2)</f>
        <v>0</v>
      </c>
      <c r="BL911" s="17" t="s">
        <v>175</v>
      </c>
      <c r="BM911" s="231" t="s">
        <v>1909</v>
      </c>
    </row>
    <row r="912" spans="1:65" s="2" customFormat="1" ht="16.5" customHeight="1">
      <c r="A912" s="38"/>
      <c r="B912" s="39"/>
      <c r="C912" s="269" t="s">
        <v>1910</v>
      </c>
      <c r="D912" s="269" t="s">
        <v>811</v>
      </c>
      <c r="E912" s="270" t="s">
        <v>1911</v>
      </c>
      <c r="F912" s="271" t="s">
        <v>1912</v>
      </c>
      <c r="G912" s="272" t="s">
        <v>1913</v>
      </c>
      <c r="H912" s="273">
        <v>2</v>
      </c>
      <c r="I912" s="274"/>
      <c r="J912" s="275">
        <f>ROUND(I912*H912,2)</f>
        <v>0</v>
      </c>
      <c r="K912" s="276"/>
      <c r="L912" s="277"/>
      <c r="M912" s="278" t="s">
        <v>1</v>
      </c>
      <c r="N912" s="279" t="s">
        <v>40</v>
      </c>
      <c r="O912" s="91"/>
      <c r="P912" s="229">
        <f>O912*H912</f>
        <v>0</v>
      </c>
      <c r="Q912" s="229">
        <v>0</v>
      </c>
      <c r="R912" s="229">
        <f>Q912*H912</f>
        <v>0</v>
      </c>
      <c r="S912" s="229">
        <v>0</v>
      </c>
      <c r="T912" s="230">
        <f>S912*H912</f>
        <v>0</v>
      </c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R912" s="231" t="s">
        <v>190</v>
      </c>
      <c r="AT912" s="231" t="s">
        <v>811</v>
      </c>
      <c r="AU912" s="231" t="s">
        <v>181</v>
      </c>
      <c r="AY912" s="17" t="s">
        <v>169</v>
      </c>
      <c r="BE912" s="232">
        <f>IF(N912="základní",J912,0)</f>
        <v>0</v>
      </c>
      <c r="BF912" s="232">
        <f>IF(N912="snížená",J912,0)</f>
        <v>0</v>
      </c>
      <c r="BG912" s="232">
        <f>IF(N912="zákl. přenesená",J912,0)</f>
        <v>0</v>
      </c>
      <c r="BH912" s="232">
        <f>IF(N912="sníž. přenesená",J912,0)</f>
        <v>0</v>
      </c>
      <c r="BI912" s="232">
        <f>IF(N912="nulová",J912,0)</f>
        <v>0</v>
      </c>
      <c r="BJ912" s="17" t="s">
        <v>83</v>
      </c>
      <c r="BK912" s="232">
        <f>ROUND(I912*H912,2)</f>
        <v>0</v>
      </c>
      <c r="BL912" s="17" t="s">
        <v>175</v>
      </c>
      <c r="BM912" s="231" t="s">
        <v>1914</v>
      </c>
    </row>
    <row r="913" spans="1:65" s="2" customFormat="1" ht="16.5" customHeight="1">
      <c r="A913" s="38"/>
      <c r="B913" s="39"/>
      <c r="C913" s="269" t="s">
        <v>1915</v>
      </c>
      <c r="D913" s="269" t="s">
        <v>811</v>
      </c>
      <c r="E913" s="270" t="s">
        <v>1916</v>
      </c>
      <c r="F913" s="271" t="s">
        <v>1917</v>
      </c>
      <c r="G913" s="272" t="s">
        <v>1913</v>
      </c>
      <c r="H913" s="273">
        <v>12</v>
      </c>
      <c r="I913" s="274"/>
      <c r="J913" s="275">
        <f>ROUND(I913*H913,2)</f>
        <v>0</v>
      </c>
      <c r="K913" s="276"/>
      <c r="L913" s="277"/>
      <c r="M913" s="278" t="s">
        <v>1</v>
      </c>
      <c r="N913" s="279" t="s">
        <v>40</v>
      </c>
      <c r="O913" s="91"/>
      <c r="P913" s="229">
        <f>O913*H913</f>
        <v>0</v>
      </c>
      <c r="Q913" s="229">
        <v>0</v>
      </c>
      <c r="R913" s="229">
        <f>Q913*H913</f>
        <v>0</v>
      </c>
      <c r="S913" s="229">
        <v>0</v>
      </c>
      <c r="T913" s="230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31" t="s">
        <v>190</v>
      </c>
      <c r="AT913" s="231" t="s">
        <v>811</v>
      </c>
      <c r="AU913" s="231" t="s">
        <v>181</v>
      </c>
      <c r="AY913" s="17" t="s">
        <v>169</v>
      </c>
      <c r="BE913" s="232">
        <f>IF(N913="základní",J913,0)</f>
        <v>0</v>
      </c>
      <c r="BF913" s="232">
        <f>IF(N913="snížená",J913,0)</f>
        <v>0</v>
      </c>
      <c r="BG913" s="232">
        <f>IF(N913="zákl. přenesená",J913,0)</f>
        <v>0</v>
      </c>
      <c r="BH913" s="232">
        <f>IF(N913="sníž. přenesená",J913,0)</f>
        <v>0</v>
      </c>
      <c r="BI913" s="232">
        <f>IF(N913="nulová",J913,0)</f>
        <v>0</v>
      </c>
      <c r="BJ913" s="17" t="s">
        <v>83</v>
      </c>
      <c r="BK913" s="232">
        <f>ROUND(I913*H913,2)</f>
        <v>0</v>
      </c>
      <c r="BL913" s="17" t="s">
        <v>175</v>
      </c>
      <c r="BM913" s="231" t="s">
        <v>1918</v>
      </c>
    </row>
    <row r="914" spans="1:65" s="2" customFormat="1" ht="16.5" customHeight="1">
      <c r="A914" s="38"/>
      <c r="B914" s="39"/>
      <c r="C914" s="269" t="s">
        <v>1919</v>
      </c>
      <c r="D914" s="269" t="s">
        <v>811</v>
      </c>
      <c r="E914" s="270" t="s">
        <v>1920</v>
      </c>
      <c r="F914" s="271" t="s">
        <v>1921</v>
      </c>
      <c r="G914" s="272" t="s">
        <v>1913</v>
      </c>
      <c r="H914" s="273">
        <v>2</v>
      </c>
      <c r="I914" s="274"/>
      <c r="J914" s="275">
        <f>ROUND(I914*H914,2)</f>
        <v>0</v>
      </c>
      <c r="K914" s="276"/>
      <c r="L914" s="277"/>
      <c r="M914" s="278" t="s">
        <v>1</v>
      </c>
      <c r="N914" s="279" t="s">
        <v>40</v>
      </c>
      <c r="O914" s="91"/>
      <c r="P914" s="229">
        <f>O914*H914</f>
        <v>0</v>
      </c>
      <c r="Q914" s="229">
        <v>0</v>
      </c>
      <c r="R914" s="229">
        <f>Q914*H914</f>
        <v>0</v>
      </c>
      <c r="S914" s="229">
        <v>0</v>
      </c>
      <c r="T914" s="230">
        <f>S914*H914</f>
        <v>0</v>
      </c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R914" s="231" t="s">
        <v>190</v>
      </c>
      <c r="AT914" s="231" t="s">
        <v>811</v>
      </c>
      <c r="AU914" s="231" t="s">
        <v>181</v>
      </c>
      <c r="AY914" s="17" t="s">
        <v>169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17" t="s">
        <v>83</v>
      </c>
      <c r="BK914" s="232">
        <f>ROUND(I914*H914,2)</f>
        <v>0</v>
      </c>
      <c r="BL914" s="17" t="s">
        <v>175</v>
      </c>
      <c r="BM914" s="231" t="s">
        <v>1922</v>
      </c>
    </row>
    <row r="915" spans="1:65" s="2" customFormat="1" ht="16.5" customHeight="1">
      <c r="A915" s="38"/>
      <c r="B915" s="39"/>
      <c r="C915" s="269" t="s">
        <v>1923</v>
      </c>
      <c r="D915" s="269" t="s">
        <v>811</v>
      </c>
      <c r="E915" s="270" t="s">
        <v>1924</v>
      </c>
      <c r="F915" s="271" t="s">
        <v>1925</v>
      </c>
      <c r="G915" s="272" t="s">
        <v>1913</v>
      </c>
      <c r="H915" s="273">
        <v>3</v>
      </c>
      <c r="I915" s="274"/>
      <c r="J915" s="275">
        <f>ROUND(I915*H915,2)</f>
        <v>0</v>
      </c>
      <c r="K915" s="276"/>
      <c r="L915" s="277"/>
      <c r="M915" s="278" t="s">
        <v>1</v>
      </c>
      <c r="N915" s="279" t="s">
        <v>40</v>
      </c>
      <c r="O915" s="91"/>
      <c r="P915" s="229">
        <f>O915*H915</f>
        <v>0</v>
      </c>
      <c r="Q915" s="229">
        <v>0</v>
      </c>
      <c r="R915" s="229">
        <f>Q915*H915</f>
        <v>0</v>
      </c>
      <c r="S915" s="229">
        <v>0</v>
      </c>
      <c r="T915" s="230">
        <f>S915*H915</f>
        <v>0</v>
      </c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R915" s="231" t="s">
        <v>190</v>
      </c>
      <c r="AT915" s="231" t="s">
        <v>811</v>
      </c>
      <c r="AU915" s="231" t="s">
        <v>181</v>
      </c>
      <c r="AY915" s="17" t="s">
        <v>169</v>
      </c>
      <c r="BE915" s="232">
        <f>IF(N915="základní",J915,0)</f>
        <v>0</v>
      </c>
      <c r="BF915" s="232">
        <f>IF(N915="snížená",J915,0)</f>
        <v>0</v>
      </c>
      <c r="BG915" s="232">
        <f>IF(N915="zákl. přenesená",J915,0)</f>
        <v>0</v>
      </c>
      <c r="BH915" s="232">
        <f>IF(N915="sníž. přenesená",J915,0)</f>
        <v>0</v>
      </c>
      <c r="BI915" s="232">
        <f>IF(N915="nulová",J915,0)</f>
        <v>0</v>
      </c>
      <c r="BJ915" s="17" t="s">
        <v>83</v>
      </c>
      <c r="BK915" s="232">
        <f>ROUND(I915*H915,2)</f>
        <v>0</v>
      </c>
      <c r="BL915" s="17" t="s">
        <v>175</v>
      </c>
      <c r="BM915" s="231" t="s">
        <v>1926</v>
      </c>
    </row>
    <row r="916" spans="1:65" s="2" customFormat="1" ht="24.15" customHeight="1">
      <c r="A916" s="38"/>
      <c r="B916" s="39"/>
      <c r="C916" s="269" t="s">
        <v>1927</v>
      </c>
      <c r="D916" s="269" t="s">
        <v>811</v>
      </c>
      <c r="E916" s="270" t="s">
        <v>1928</v>
      </c>
      <c r="F916" s="271" t="s">
        <v>1929</v>
      </c>
      <c r="G916" s="272" t="s">
        <v>1913</v>
      </c>
      <c r="H916" s="273">
        <v>1</v>
      </c>
      <c r="I916" s="274"/>
      <c r="J916" s="275">
        <f>ROUND(I916*H916,2)</f>
        <v>0</v>
      </c>
      <c r="K916" s="276"/>
      <c r="L916" s="277"/>
      <c r="M916" s="278" t="s">
        <v>1</v>
      </c>
      <c r="N916" s="279" t="s">
        <v>40</v>
      </c>
      <c r="O916" s="91"/>
      <c r="P916" s="229">
        <f>O916*H916</f>
        <v>0</v>
      </c>
      <c r="Q916" s="229">
        <v>0</v>
      </c>
      <c r="R916" s="229">
        <f>Q916*H916</f>
        <v>0</v>
      </c>
      <c r="S916" s="229">
        <v>0</v>
      </c>
      <c r="T916" s="230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31" t="s">
        <v>190</v>
      </c>
      <c r="AT916" s="231" t="s">
        <v>811</v>
      </c>
      <c r="AU916" s="231" t="s">
        <v>181</v>
      </c>
      <c r="AY916" s="17" t="s">
        <v>169</v>
      </c>
      <c r="BE916" s="232">
        <f>IF(N916="základní",J916,0)</f>
        <v>0</v>
      </c>
      <c r="BF916" s="232">
        <f>IF(N916="snížená",J916,0)</f>
        <v>0</v>
      </c>
      <c r="BG916" s="232">
        <f>IF(N916="zákl. přenesená",J916,0)</f>
        <v>0</v>
      </c>
      <c r="BH916" s="232">
        <f>IF(N916="sníž. přenesená",J916,0)</f>
        <v>0</v>
      </c>
      <c r="BI916" s="232">
        <f>IF(N916="nulová",J916,0)</f>
        <v>0</v>
      </c>
      <c r="BJ916" s="17" t="s">
        <v>83</v>
      </c>
      <c r="BK916" s="232">
        <f>ROUND(I916*H916,2)</f>
        <v>0</v>
      </c>
      <c r="BL916" s="17" t="s">
        <v>175</v>
      </c>
      <c r="BM916" s="231" t="s">
        <v>1930</v>
      </c>
    </row>
    <row r="917" spans="1:65" s="2" customFormat="1" ht="16.5" customHeight="1">
      <c r="A917" s="38"/>
      <c r="B917" s="39"/>
      <c r="C917" s="269" t="s">
        <v>1931</v>
      </c>
      <c r="D917" s="269" t="s">
        <v>811</v>
      </c>
      <c r="E917" s="270" t="s">
        <v>1932</v>
      </c>
      <c r="F917" s="271" t="s">
        <v>1933</v>
      </c>
      <c r="G917" s="272" t="s">
        <v>1913</v>
      </c>
      <c r="H917" s="273">
        <v>3</v>
      </c>
      <c r="I917" s="274"/>
      <c r="J917" s="275">
        <f>ROUND(I917*H917,2)</f>
        <v>0</v>
      </c>
      <c r="K917" s="276"/>
      <c r="L917" s="277"/>
      <c r="M917" s="278" t="s">
        <v>1</v>
      </c>
      <c r="N917" s="279" t="s">
        <v>40</v>
      </c>
      <c r="O917" s="91"/>
      <c r="P917" s="229">
        <f>O917*H917</f>
        <v>0</v>
      </c>
      <c r="Q917" s="229">
        <v>0</v>
      </c>
      <c r="R917" s="229">
        <f>Q917*H917</f>
        <v>0</v>
      </c>
      <c r="S917" s="229">
        <v>0</v>
      </c>
      <c r="T917" s="230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31" t="s">
        <v>190</v>
      </c>
      <c r="AT917" s="231" t="s">
        <v>811</v>
      </c>
      <c r="AU917" s="231" t="s">
        <v>181</v>
      </c>
      <c r="AY917" s="17" t="s">
        <v>169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17" t="s">
        <v>83</v>
      </c>
      <c r="BK917" s="232">
        <f>ROUND(I917*H917,2)</f>
        <v>0</v>
      </c>
      <c r="BL917" s="17" t="s">
        <v>175</v>
      </c>
      <c r="BM917" s="231" t="s">
        <v>1934</v>
      </c>
    </row>
    <row r="918" spans="1:65" s="2" customFormat="1" ht="16.5" customHeight="1">
      <c r="A918" s="38"/>
      <c r="B918" s="39"/>
      <c r="C918" s="269" t="s">
        <v>1935</v>
      </c>
      <c r="D918" s="269" t="s">
        <v>811</v>
      </c>
      <c r="E918" s="270" t="s">
        <v>1936</v>
      </c>
      <c r="F918" s="271" t="s">
        <v>1937</v>
      </c>
      <c r="G918" s="272" t="s">
        <v>1913</v>
      </c>
      <c r="H918" s="273">
        <v>15</v>
      </c>
      <c r="I918" s="274"/>
      <c r="J918" s="275">
        <f>ROUND(I918*H918,2)</f>
        <v>0</v>
      </c>
      <c r="K918" s="276"/>
      <c r="L918" s="277"/>
      <c r="M918" s="278" t="s">
        <v>1</v>
      </c>
      <c r="N918" s="279" t="s">
        <v>40</v>
      </c>
      <c r="O918" s="91"/>
      <c r="P918" s="229">
        <f>O918*H918</f>
        <v>0</v>
      </c>
      <c r="Q918" s="229">
        <v>0</v>
      </c>
      <c r="R918" s="229">
        <f>Q918*H918</f>
        <v>0</v>
      </c>
      <c r="S918" s="229">
        <v>0</v>
      </c>
      <c r="T918" s="230">
        <f>S918*H918</f>
        <v>0</v>
      </c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R918" s="231" t="s">
        <v>190</v>
      </c>
      <c r="AT918" s="231" t="s">
        <v>811</v>
      </c>
      <c r="AU918" s="231" t="s">
        <v>181</v>
      </c>
      <c r="AY918" s="17" t="s">
        <v>169</v>
      </c>
      <c r="BE918" s="232">
        <f>IF(N918="základní",J918,0)</f>
        <v>0</v>
      </c>
      <c r="BF918" s="232">
        <f>IF(N918="snížená",J918,0)</f>
        <v>0</v>
      </c>
      <c r="BG918" s="232">
        <f>IF(N918="zákl. přenesená",J918,0)</f>
        <v>0</v>
      </c>
      <c r="BH918" s="232">
        <f>IF(N918="sníž. přenesená",J918,0)</f>
        <v>0</v>
      </c>
      <c r="BI918" s="232">
        <f>IF(N918="nulová",J918,0)</f>
        <v>0</v>
      </c>
      <c r="BJ918" s="17" t="s">
        <v>83</v>
      </c>
      <c r="BK918" s="232">
        <f>ROUND(I918*H918,2)</f>
        <v>0</v>
      </c>
      <c r="BL918" s="17" t="s">
        <v>175</v>
      </c>
      <c r="BM918" s="231" t="s">
        <v>1938</v>
      </c>
    </row>
    <row r="919" spans="1:65" s="2" customFormat="1" ht="16.5" customHeight="1">
      <c r="A919" s="38"/>
      <c r="B919" s="39"/>
      <c r="C919" s="269" t="s">
        <v>1939</v>
      </c>
      <c r="D919" s="269" t="s">
        <v>811</v>
      </c>
      <c r="E919" s="270" t="s">
        <v>1936</v>
      </c>
      <c r="F919" s="271" t="s">
        <v>1937</v>
      </c>
      <c r="G919" s="272" t="s">
        <v>1913</v>
      </c>
      <c r="H919" s="273">
        <v>4</v>
      </c>
      <c r="I919" s="274"/>
      <c r="J919" s="275">
        <f>ROUND(I919*H919,2)</f>
        <v>0</v>
      </c>
      <c r="K919" s="276"/>
      <c r="L919" s="277"/>
      <c r="M919" s="278" t="s">
        <v>1</v>
      </c>
      <c r="N919" s="279" t="s">
        <v>40</v>
      </c>
      <c r="O919" s="91"/>
      <c r="P919" s="229">
        <f>O919*H919</f>
        <v>0</v>
      </c>
      <c r="Q919" s="229">
        <v>0</v>
      </c>
      <c r="R919" s="229">
        <f>Q919*H919</f>
        <v>0</v>
      </c>
      <c r="S919" s="229">
        <v>0</v>
      </c>
      <c r="T919" s="230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31" t="s">
        <v>190</v>
      </c>
      <c r="AT919" s="231" t="s">
        <v>811</v>
      </c>
      <c r="AU919" s="231" t="s">
        <v>181</v>
      </c>
      <c r="AY919" s="17" t="s">
        <v>169</v>
      </c>
      <c r="BE919" s="232">
        <f>IF(N919="základní",J919,0)</f>
        <v>0</v>
      </c>
      <c r="BF919" s="232">
        <f>IF(N919="snížená",J919,0)</f>
        <v>0</v>
      </c>
      <c r="BG919" s="232">
        <f>IF(N919="zákl. přenesená",J919,0)</f>
        <v>0</v>
      </c>
      <c r="BH919" s="232">
        <f>IF(N919="sníž. přenesená",J919,0)</f>
        <v>0</v>
      </c>
      <c r="BI919" s="232">
        <f>IF(N919="nulová",J919,0)</f>
        <v>0</v>
      </c>
      <c r="BJ919" s="17" t="s">
        <v>83</v>
      </c>
      <c r="BK919" s="232">
        <f>ROUND(I919*H919,2)</f>
        <v>0</v>
      </c>
      <c r="BL919" s="17" t="s">
        <v>175</v>
      </c>
      <c r="BM919" s="231" t="s">
        <v>1940</v>
      </c>
    </row>
    <row r="920" spans="1:65" s="2" customFormat="1" ht="16.5" customHeight="1">
      <c r="A920" s="38"/>
      <c r="B920" s="39"/>
      <c r="C920" s="269" t="s">
        <v>1941</v>
      </c>
      <c r="D920" s="269" t="s">
        <v>811</v>
      </c>
      <c r="E920" s="270" t="s">
        <v>1942</v>
      </c>
      <c r="F920" s="271" t="s">
        <v>1943</v>
      </c>
      <c r="G920" s="272" t="s">
        <v>1913</v>
      </c>
      <c r="H920" s="273">
        <v>6</v>
      </c>
      <c r="I920" s="274"/>
      <c r="J920" s="275">
        <f>ROUND(I920*H920,2)</f>
        <v>0</v>
      </c>
      <c r="K920" s="276"/>
      <c r="L920" s="277"/>
      <c r="M920" s="278" t="s">
        <v>1</v>
      </c>
      <c r="N920" s="279" t="s">
        <v>40</v>
      </c>
      <c r="O920" s="91"/>
      <c r="P920" s="229">
        <f>O920*H920</f>
        <v>0</v>
      </c>
      <c r="Q920" s="229">
        <v>0</v>
      </c>
      <c r="R920" s="229">
        <f>Q920*H920</f>
        <v>0</v>
      </c>
      <c r="S920" s="229">
        <v>0</v>
      </c>
      <c r="T920" s="230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31" t="s">
        <v>190</v>
      </c>
      <c r="AT920" s="231" t="s">
        <v>811</v>
      </c>
      <c r="AU920" s="231" t="s">
        <v>181</v>
      </c>
      <c r="AY920" s="17" t="s">
        <v>169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17" t="s">
        <v>83</v>
      </c>
      <c r="BK920" s="232">
        <f>ROUND(I920*H920,2)</f>
        <v>0</v>
      </c>
      <c r="BL920" s="17" t="s">
        <v>175</v>
      </c>
      <c r="BM920" s="231" t="s">
        <v>1944</v>
      </c>
    </row>
    <row r="921" spans="1:65" s="2" customFormat="1" ht="16.5" customHeight="1">
      <c r="A921" s="38"/>
      <c r="B921" s="39"/>
      <c r="C921" s="269" t="s">
        <v>1945</v>
      </c>
      <c r="D921" s="269" t="s">
        <v>811</v>
      </c>
      <c r="E921" s="270" t="s">
        <v>1946</v>
      </c>
      <c r="F921" s="271" t="s">
        <v>1947</v>
      </c>
      <c r="G921" s="272" t="s">
        <v>1913</v>
      </c>
      <c r="H921" s="273">
        <v>10</v>
      </c>
      <c r="I921" s="274"/>
      <c r="J921" s="275">
        <f>ROUND(I921*H921,2)</f>
        <v>0</v>
      </c>
      <c r="K921" s="276"/>
      <c r="L921" s="277"/>
      <c r="M921" s="278" t="s">
        <v>1</v>
      </c>
      <c r="N921" s="279" t="s">
        <v>40</v>
      </c>
      <c r="O921" s="91"/>
      <c r="P921" s="229">
        <f>O921*H921</f>
        <v>0</v>
      </c>
      <c r="Q921" s="229">
        <v>0</v>
      </c>
      <c r="R921" s="229">
        <f>Q921*H921</f>
        <v>0</v>
      </c>
      <c r="S921" s="229">
        <v>0</v>
      </c>
      <c r="T921" s="230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31" t="s">
        <v>190</v>
      </c>
      <c r="AT921" s="231" t="s">
        <v>811</v>
      </c>
      <c r="AU921" s="231" t="s">
        <v>181</v>
      </c>
      <c r="AY921" s="17" t="s">
        <v>169</v>
      </c>
      <c r="BE921" s="232">
        <f>IF(N921="základní",J921,0)</f>
        <v>0</v>
      </c>
      <c r="BF921" s="232">
        <f>IF(N921="snížená",J921,0)</f>
        <v>0</v>
      </c>
      <c r="BG921" s="232">
        <f>IF(N921="zákl. přenesená",J921,0)</f>
        <v>0</v>
      </c>
      <c r="BH921" s="232">
        <f>IF(N921="sníž. přenesená",J921,0)</f>
        <v>0</v>
      </c>
      <c r="BI921" s="232">
        <f>IF(N921="nulová",J921,0)</f>
        <v>0</v>
      </c>
      <c r="BJ921" s="17" t="s">
        <v>83</v>
      </c>
      <c r="BK921" s="232">
        <f>ROUND(I921*H921,2)</f>
        <v>0</v>
      </c>
      <c r="BL921" s="17" t="s">
        <v>175</v>
      </c>
      <c r="BM921" s="231" t="s">
        <v>1948</v>
      </c>
    </row>
    <row r="922" spans="1:65" s="2" customFormat="1" ht="16.5" customHeight="1">
      <c r="A922" s="38"/>
      <c r="B922" s="39"/>
      <c r="C922" s="269" t="s">
        <v>1949</v>
      </c>
      <c r="D922" s="269" t="s">
        <v>811</v>
      </c>
      <c r="E922" s="270" t="s">
        <v>1950</v>
      </c>
      <c r="F922" s="271" t="s">
        <v>1951</v>
      </c>
      <c r="G922" s="272" t="s">
        <v>1913</v>
      </c>
      <c r="H922" s="273">
        <v>2</v>
      </c>
      <c r="I922" s="274"/>
      <c r="J922" s="275">
        <f>ROUND(I922*H922,2)</f>
        <v>0</v>
      </c>
      <c r="K922" s="276"/>
      <c r="L922" s="277"/>
      <c r="M922" s="278" t="s">
        <v>1</v>
      </c>
      <c r="N922" s="279" t="s">
        <v>40</v>
      </c>
      <c r="O922" s="91"/>
      <c r="P922" s="229">
        <f>O922*H922</f>
        <v>0</v>
      </c>
      <c r="Q922" s="229">
        <v>0</v>
      </c>
      <c r="R922" s="229">
        <f>Q922*H922</f>
        <v>0</v>
      </c>
      <c r="S922" s="229">
        <v>0</v>
      </c>
      <c r="T922" s="230">
        <f>S922*H922</f>
        <v>0</v>
      </c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R922" s="231" t="s">
        <v>190</v>
      </c>
      <c r="AT922" s="231" t="s">
        <v>811</v>
      </c>
      <c r="AU922" s="231" t="s">
        <v>181</v>
      </c>
      <c r="AY922" s="17" t="s">
        <v>169</v>
      </c>
      <c r="BE922" s="232">
        <f>IF(N922="základní",J922,0)</f>
        <v>0</v>
      </c>
      <c r="BF922" s="232">
        <f>IF(N922="snížená",J922,0)</f>
        <v>0</v>
      </c>
      <c r="BG922" s="232">
        <f>IF(N922="zákl. přenesená",J922,0)</f>
        <v>0</v>
      </c>
      <c r="BH922" s="232">
        <f>IF(N922="sníž. přenesená",J922,0)</f>
        <v>0</v>
      </c>
      <c r="BI922" s="232">
        <f>IF(N922="nulová",J922,0)</f>
        <v>0</v>
      </c>
      <c r="BJ922" s="17" t="s">
        <v>83</v>
      </c>
      <c r="BK922" s="232">
        <f>ROUND(I922*H922,2)</f>
        <v>0</v>
      </c>
      <c r="BL922" s="17" t="s">
        <v>175</v>
      </c>
      <c r="BM922" s="231" t="s">
        <v>1952</v>
      </c>
    </row>
    <row r="923" spans="1:65" s="2" customFormat="1" ht="16.5" customHeight="1">
      <c r="A923" s="38"/>
      <c r="B923" s="39"/>
      <c r="C923" s="269" t="s">
        <v>1953</v>
      </c>
      <c r="D923" s="269" t="s">
        <v>811</v>
      </c>
      <c r="E923" s="270" t="s">
        <v>1954</v>
      </c>
      <c r="F923" s="271" t="s">
        <v>1955</v>
      </c>
      <c r="G923" s="272" t="s">
        <v>1913</v>
      </c>
      <c r="H923" s="273">
        <v>2</v>
      </c>
      <c r="I923" s="274"/>
      <c r="J923" s="275">
        <f>ROUND(I923*H923,2)</f>
        <v>0</v>
      </c>
      <c r="K923" s="276"/>
      <c r="L923" s="277"/>
      <c r="M923" s="278" t="s">
        <v>1</v>
      </c>
      <c r="N923" s="279" t="s">
        <v>40</v>
      </c>
      <c r="O923" s="91"/>
      <c r="P923" s="229">
        <f>O923*H923</f>
        <v>0</v>
      </c>
      <c r="Q923" s="229">
        <v>0</v>
      </c>
      <c r="R923" s="229">
        <f>Q923*H923</f>
        <v>0</v>
      </c>
      <c r="S923" s="229">
        <v>0</v>
      </c>
      <c r="T923" s="230">
        <f>S923*H923</f>
        <v>0</v>
      </c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R923" s="231" t="s">
        <v>190</v>
      </c>
      <c r="AT923" s="231" t="s">
        <v>811</v>
      </c>
      <c r="AU923" s="231" t="s">
        <v>181</v>
      </c>
      <c r="AY923" s="17" t="s">
        <v>169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17" t="s">
        <v>83</v>
      </c>
      <c r="BK923" s="232">
        <f>ROUND(I923*H923,2)</f>
        <v>0</v>
      </c>
      <c r="BL923" s="17" t="s">
        <v>175</v>
      </c>
      <c r="BM923" s="231" t="s">
        <v>1956</v>
      </c>
    </row>
    <row r="924" spans="1:65" s="2" customFormat="1" ht="16.5" customHeight="1">
      <c r="A924" s="38"/>
      <c r="B924" s="39"/>
      <c r="C924" s="269" t="s">
        <v>1957</v>
      </c>
      <c r="D924" s="269" t="s">
        <v>811</v>
      </c>
      <c r="E924" s="270" t="s">
        <v>1958</v>
      </c>
      <c r="F924" s="271" t="s">
        <v>1959</v>
      </c>
      <c r="G924" s="272" t="s">
        <v>1913</v>
      </c>
      <c r="H924" s="273">
        <v>38</v>
      </c>
      <c r="I924" s="274"/>
      <c r="J924" s="275">
        <f>ROUND(I924*H924,2)</f>
        <v>0</v>
      </c>
      <c r="K924" s="276"/>
      <c r="L924" s="277"/>
      <c r="M924" s="278" t="s">
        <v>1</v>
      </c>
      <c r="N924" s="279" t="s">
        <v>40</v>
      </c>
      <c r="O924" s="91"/>
      <c r="P924" s="229">
        <f>O924*H924</f>
        <v>0</v>
      </c>
      <c r="Q924" s="229">
        <v>0</v>
      </c>
      <c r="R924" s="229">
        <f>Q924*H924</f>
        <v>0</v>
      </c>
      <c r="S924" s="229">
        <v>0</v>
      </c>
      <c r="T924" s="230">
        <f>S924*H924</f>
        <v>0</v>
      </c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R924" s="231" t="s">
        <v>190</v>
      </c>
      <c r="AT924" s="231" t="s">
        <v>811</v>
      </c>
      <c r="AU924" s="231" t="s">
        <v>181</v>
      </c>
      <c r="AY924" s="17" t="s">
        <v>169</v>
      </c>
      <c r="BE924" s="232">
        <f>IF(N924="základní",J924,0)</f>
        <v>0</v>
      </c>
      <c r="BF924" s="232">
        <f>IF(N924="snížená",J924,0)</f>
        <v>0</v>
      </c>
      <c r="BG924" s="232">
        <f>IF(N924="zákl. přenesená",J924,0)</f>
        <v>0</v>
      </c>
      <c r="BH924" s="232">
        <f>IF(N924="sníž. přenesená",J924,0)</f>
        <v>0</v>
      </c>
      <c r="BI924" s="232">
        <f>IF(N924="nulová",J924,0)</f>
        <v>0</v>
      </c>
      <c r="BJ924" s="17" t="s">
        <v>83</v>
      </c>
      <c r="BK924" s="232">
        <f>ROUND(I924*H924,2)</f>
        <v>0</v>
      </c>
      <c r="BL924" s="17" t="s">
        <v>175</v>
      </c>
      <c r="BM924" s="231" t="s">
        <v>1960</v>
      </c>
    </row>
    <row r="925" spans="1:65" s="2" customFormat="1" ht="16.5" customHeight="1">
      <c r="A925" s="38"/>
      <c r="B925" s="39"/>
      <c r="C925" s="269" t="s">
        <v>1961</v>
      </c>
      <c r="D925" s="269" t="s">
        <v>811</v>
      </c>
      <c r="E925" s="270" t="s">
        <v>1962</v>
      </c>
      <c r="F925" s="271" t="s">
        <v>1963</v>
      </c>
      <c r="G925" s="272" t="s">
        <v>1913</v>
      </c>
      <c r="H925" s="273">
        <v>92</v>
      </c>
      <c r="I925" s="274"/>
      <c r="J925" s="275">
        <f>ROUND(I925*H925,2)</f>
        <v>0</v>
      </c>
      <c r="K925" s="276"/>
      <c r="L925" s="277"/>
      <c r="M925" s="278" t="s">
        <v>1</v>
      </c>
      <c r="N925" s="279" t="s">
        <v>40</v>
      </c>
      <c r="O925" s="91"/>
      <c r="P925" s="229">
        <f>O925*H925</f>
        <v>0</v>
      </c>
      <c r="Q925" s="229">
        <v>0</v>
      </c>
      <c r="R925" s="229">
        <f>Q925*H925</f>
        <v>0</v>
      </c>
      <c r="S925" s="229">
        <v>0</v>
      </c>
      <c r="T925" s="230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31" t="s">
        <v>190</v>
      </c>
      <c r="AT925" s="231" t="s">
        <v>811</v>
      </c>
      <c r="AU925" s="231" t="s">
        <v>181</v>
      </c>
      <c r="AY925" s="17" t="s">
        <v>169</v>
      </c>
      <c r="BE925" s="232">
        <f>IF(N925="základní",J925,0)</f>
        <v>0</v>
      </c>
      <c r="BF925" s="232">
        <f>IF(N925="snížená",J925,0)</f>
        <v>0</v>
      </c>
      <c r="BG925" s="232">
        <f>IF(N925="zákl. přenesená",J925,0)</f>
        <v>0</v>
      </c>
      <c r="BH925" s="232">
        <f>IF(N925="sníž. přenesená",J925,0)</f>
        <v>0</v>
      </c>
      <c r="BI925" s="232">
        <f>IF(N925="nulová",J925,0)</f>
        <v>0</v>
      </c>
      <c r="BJ925" s="17" t="s">
        <v>83</v>
      </c>
      <c r="BK925" s="232">
        <f>ROUND(I925*H925,2)</f>
        <v>0</v>
      </c>
      <c r="BL925" s="17" t="s">
        <v>175</v>
      </c>
      <c r="BM925" s="231" t="s">
        <v>1964</v>
      </c>
    </row>
    <row r="926" spans="1:65" s="2" customFormat="1" ht="16.5" customHeight="1">
      <c r="A926" s="38"/>
      <c r="B926" s="39"/>
      <c r="C926" s="269" t="s">
        <v>1965</v>
      </c>
      <c r="D926" s="269" t="s">
        <v>811</v>
      </c>
      <c r="E926" s="270" t="s">
        <v>1966</v>
      </c>
      <c r="F926" s="271" t="s">
        <v>1967</v>
      </c>
      <c r="G926" s="272" t="s">
        <v>1913</v>
      </c>
      <c r="H926" s="273">
        <v>31</v>
      </c>
      <c r="I926" s="274"/>
      <c r="J926" s="275">
        <f>ROUND(I926*H926,2)</f>
        <v>0</v>
      </c>
      <c r="K926" s="276"/>
      <c r="L926" s="277"/>
      <c r="M926" s="278" t="s">
        <v>1</v>
      </c>
      <c r="N926" s="279" t="s">
        <v>40</v>
      </c>
      <c r="O926" s="91"/>
      <c r="P926" s="229">
        <f>O926*H926</f>
        <v>0</v>
      </c>
      <c r="Q926" s="229">
        <v>0</v>
      </c>
      <c r="R926" s="229">
        <f>Q926*H926</f>
        <v>0</v>
      </c>
      <c r="S926" s="229">
        <v>0</v>
      </c>
      <c r="T926" s="230">
        <f>S926*H926</f>
        <v>0</v>
      </c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R926" s="231" t="s">
        <v>190</v>
      </c>
      <c r="AT926" s="231" t="s">
        <v>811</v>
      </c>
      <c r="AU926" s="231" t="s">
        <v>181</v>
      </c>
      <c r="AY926" s="17" t="s">
        <v>169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17" t="s">
        <v>83</v>
      </c>
      <c r="BK926" s="232">
        <f>ROUND(I926*H926,2)</f>
        <v>0</v>
      </c>
      <c r="BL926" s="17" t="s">
        <v>175</v>
      </c>
      <c r="BM926" s="231" t="s">
        <v>1968</v>
      </c>
    </row>
    <row r="927" spans="1:65" s="2" customFormat="1" ht="16.5" customHeight="1">
      <c r="A927" s="38"/>
      <c r="B927" s="39"/>
      <c r="C927" s="269" t="s">
        <v>1969</v>
      </c>
      <c r="D927" s="269" t="s">
        <v>811</v>
      </c>
      <c r="E927" s="270" t="s">
        <v>1970</v>
      </c>
      <c r="F927" s="271" t="s">
        <v>1971</v>
      </c>
      <c r="G927" s="272" t="s">
        <v>1913</v>
      </c>
      <c r="H927" s="273">
        <v>4</v>
      </c>
      <c r="I927" s="274"/>
      <c r="J927" s="275">
        <f>ROUND(I927*H927,2)</f>
        <v>0</v>
      </c>
      <c r="K927" s="276"/>
      <c r="L927" s="277"/>
      <c r="M927" s="278" t="s">
        <v>1</v>
      </c>
      <c r="N927" s="279" t="s">
        <v>40</v>
      </c>
      <c r="O927" s="91"/>
      <c r="P927" s="229">
        <f>O927*H927</f>
        <v>0</v>
      </c>
      <c r="Q927" s="229">
        <v>0</v>
      </c>
      <c r="R927" s="229">
        <f>Q927*H927</f>
        <v>0</v>
      </c>
      <c r="S927" s="229">
        <v>0</v>
      </c>
      <c r="T927" s="230">
        <f>S927*H927</f>
        <v>0</v>
      </c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R927" s="231" t="s">
        <v>190</v>
      </c>
      <c r="AT927" s="231" t="s">
        <v>811</v>
      </c>
      <c r="AU927" s="231" t="s">
        <v>181</v>
      </c>
      <c r="AY927" s="17" t="s">
        <v>169</v>
      </c>
      <c r="BE927" s="232">
        <f>IF(N927="základní",J927,0)</f>
        <v>0</v>
      </c>
      <c r="BF927" s="232">
        <f>IF(N927="snížená",J927,0)</f>
        <v>0</v>
      </c>
      <c r="BG927" s="232">
        <f>IF(N927="zákl. přenesená",J927,0)</f>
        <v>0</v>
      </c>
      <c r="BH927" s="232">
        <f>IF(N927="sníž. přenesená",J927,0)</f>
        <v>0</v>
      </c>
      <c r="BI927" s="232">
        <f>IF(N927="nulová",J927,0)</f>
        <v>0</v>
      </c>
      <c r="BJ927" s="17" t="s">
        <v>83</v>
      </c>
      <c r="BK927" s="232">
        <f>ROUND(I927*H927,2)</f>
        <v>0</v>
      </c>
      <c r="BL927" s="17" t="s">
        <v>175</v>
      </c>
      <c r="BM927" s="231" t="s">
        <v>1972</v>
      </c>
    </row>
    <row r="928" spans="1:65" s="2" customFormat="1" ht="16.5" customHeight="1">
      <c r="A928" s="38"/>
      <c r="B928" s="39"/>
      <c r="C928" s="269" t="s">
        <v>1973</v>
      </c>
      <c r="D928" s="269" t="s">
        <v>811</v>
      </c>
      <c r="E928" s="270" t="s">
        <v>1974</v>
      </c>
      <c r="F928" s="271" t="s">
        <v>1975</v>
      </c>
      <c r="G928" s="272" t="s">
        <v>1913</v>
      </c>
      <c r="H928" s="273">
        <v>4</v>
      </c>
      <c r="I928" s="274"/>
      <c r="J928" s="275">
        <f>ROUND(I928*H928,2)</f>
        <v>0</v>
      </c>
      <c r="K928" s="276"/>
      <c r="L928" s="277"/>
      <c r="M928" s="278" t="s">
        <v>1</v>
      </c>
      <c r="N928" s="279" t="s">
        <v>40</v>
      </c>
      <c r="O928" s="91"/>
      <c r="P928" s="229">
        <f>O928*H928</f>
        <v>0</v>
      </c>
      <c r="Q928" s="229">
        <v>0</v>
      </c>
      <c r="R928" s="229">
        <f>Q928*H928</f>
        <v>0</v>
      </c>
      <c r="S928" s="229">
        <v>0</v>
      </c>
      <c r="T928" s="230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31" t="s">
        <v>190</v>
      </c>
      <c r="AT928" s="231" t="s">
        <v>811</v>
      </c>
      <c r="AU928" s="231" t="s">
        <v>181</v>
      </c>
      <c r="AY928" s="17" t="s">
        <v>169</v>
      </c>
      <c r="BE928" s="232">
        <f>IF(N928="základní",J928,0)</f>
        <v>0</v>
      </c>
      <c r="BF928" s="232">
        <f>IF(N928="snížená",J928,0)</f>
        <v>0</v>
      </c>
      <c r="BG928" s="232">
        <f>IF(N928="zákl. přenesená",J928,0)</f>
        <v>0</v>
      </c>
      <c r="BH928" s="232">
        <f>IF(N928="sníž. přenesená",J928,0)</f>
        <v>0</v>
      </c>
      <c r="BI928" s="232">
        <f>IF(N928="nulová",J928,0)</f>
        <v>0</v>
      </c>
      <c r="BJ928" s="17" t="s">
        <v>83</v>
      </c>
      <c r="BK928" s="232">
        <f>ROUND(I928*H928,2)</f>
        <v>0</v>
      </c>
      <c r="BL928" s="17" t="s">
        <v>175</v>
      </c>
      <c r="BM928" s="231" t="s">
        <v>1976</v>
      </c>
    </row>
    <row r="929" spans="1:65" s="2" customFormat="1" ht="16.5" customHeight="1">
      <c r="A929" s="38"/>
      <c r="B929" s="39"/>
      <c r="C929" s="269" t="s">
        <v>1977</v>
      </c>
      <c r="D929" s="269" t="s">
        <v>811</v>
      </c>
      <c r="E929" s="270" t="s">
        <v>1978</v>
      </c>
      <c r="F929" s="271" t="s">
        <v>1979</v>
      </c>
      <c r="G929" s="272" t="s">
        <v>1913</v>
      </c>
      <c r="H929" s="273">
        <v>12</v>
      </c>
      <c r="I929" s="274"/>
      <c r="J929" s="275">
        <f>ROUND(I929*H929,2)</f>
        <v>0</v>
      </c>
      <c r="K929" s="276"/>
      <c r="L929" s="277"/>
      <c r="M929" s="278" t="s">
        <v>1</v>
      </c>
      <c r="N929" s="279" t="s">
        <v>40</v>
      </c>
      <c r="O929" s="91"/>
      <c r="P929" s="229">
        <f>O929*H929</f>
        <v>0</v>
      </c>
      <c r="Q929" s="229">
        <v>0</v>
      </c>
      <c r="R929" s="229">
        <f>Q929*H929</f>
        <v>0</v>
      </c>
      <c r="S929" s="229">
        <v>0</v>
      </c>
      <c r="T929" s="230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31" t="s">
        <v>190</v>
      </c>
      <c r="AT929" s="231" t="s">
        <v>811</v>
      </c>
      <c r="AU929" s="231" t="s">
        <v>181</v>
      </c>
      <c r="AY929" s="17" t="s">
        <v>169</v>
      </c>
      <c r="BE929" s="232">
        <f>IF(N929="základní",J929,0)</f>
        <v>0</v>
      </c>
      <c r="BF929" s="232">
        <f>IF(N929="snížená",J929,0)</f>
        <v>0</v>
      </c>
      <c r="BG929" s="232">
        <f>IF(N929="zákl. přenesená",J929,0)</f>
        <v>0</v>
      </c>
      <c r="BH929" s="232">
        <f>IF(N929="sníž. přenesená",J929,0)</f>
        <v>0</v>
      </c>
      <c r="BI929" s="232">
        <f>IF(N929="nulová",J929,0)</f>
        <v>0</v>
      </c>
      <c r="BJ929" s="17" t="s">
        <v>83</v>
      </c>
      <c r="BK929" s="232">
        <f>ROUND(I929*H929,2)</f>
        <v>0</v>
      </c>
      <c r="BL929" s="17" t="s">
        <v>175</v>
      </c>
      <c r="BM929" s="231" t="s">
        <v>1980</v>
      </c>
    </row>
    <row r="930" spans="1:65" s="2" customFormat="1" ht="16.5" customHeight="1">
      <c r="A930" s="38"/>
      <c r="B930" s="39"/>
      <c r="C930" s="269" t="s">
        <v>1981</v>
      </c>
      <c r="D930" s="269" t="s">
        <v>811</v>
      </c>
      <c r="E930" s="270" t="s">
        <v>1982</v>
      </c>
      <c r="F930" s="271" t="s">
        <v>1983</v>
      </c>
      <c r="G930" s="272" t="s">
        <v>1913</v>
      </c>
      <c r="H930" s="273">
        <v>108</v>
      </c>
      <c r="I930" s="274"/>
      <c r="J930" s="275">
        <f>ROUND(I930*H930,2)</f>
        <v>0</v>
      </c>
      <c r="K930" s="276"/>
      <c r="L930" s="277"/>
      <c r="M930" s="278" t="s">
        <v>1</v>
      </c>
      <c r="N930" s="279" t="s">
        <v>40</v>
      </c>
      <c r="O930" s="91"/>
      <c r="P930" s="229">
        <f>O930*H930</f>
        <v>0</v>
      </c>
      <c r="Q930" s="229">
        <v>0</v>
      </c>
      <c r="R930" s="229">
        <f>Q930*H930</f>
        <v>0</v>
      </c>
      <c r="S930" s="229">
        <v>0</v>
      </c>
      <c r="T930" s="230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31" t="s">
        <v>190</v>
      </c>
      <c r="AT930" s="231" t="s">
        <v>811</v>
      </c>
      <c r="AU930" s="231" t="s">
        <v>181</v>
      </c>
      <c r="AY930" s="17" t="s">
        <v>169</v>
      </c>
      <c r="BE930" s="232">
        <f>IF(N930="základní",J930,0)</f>
        <v>0</v>
      </c>
      <c r="BF930" s="232">
        <f>IF(N930="snížená",J930,0)</f>
        <v>0</v>
      </c>
      <c r="BG930" s="232">
        <f>IF(N930="zákl. přenesená",J930,0)</f>
        <v>0</v>
      </c>
      <c r="BH930" s="232">
        <f>IF(N930="sníž. přenesená",J930,0)</f>
        <v>0</v>
      </c>
      <c r="BI930" s="232">
        <f>IF(N930="nulová",J930,0)</f>
        <v>0</v>
      </c>
      <c r="BJ930" s="17" t="s">
        <v>83</v>
      </c>
      <c r="BK930" s="232">
        <f>ROUND(I930*H930,2)</f>
        <v>0</v>
      </c>
      <c r="BL930" s="17" t="s">
        <v>175</v>
      </c>
      <c r="BM930" s="231" t="s">
        <v>1984</v>
      </c>
    </row>
    <row r="931" spans="1:65" s="2" customFormat="1" ht="16.5" customHeight="1">
      <c r="A931" s="38"/>
      <c r="B931" s="39"/>
      <c r="C931" s="269" t="s">
        <v>1985</v>
      </c>
      <c r="D931" s="269" t="s">
        <v>811</v>
      </c>
      <c r="E931" s="270" t="s">
        <v>1986</v>
      </c>
      <c r="F931" s="271" t="s">
        <v>1987</v>
      </c>
      <c r="G931" s="272" t="s">
        <v>1913</v>
      </c>
      <c r="H931" s="273">
        <v>4</v>
      </c>
      <c r="I931" s="274"/>
      <c r="J931" s="275">
        <f>ROUND(I931*H931,2)</f>
        <v>0</v>
      </c>
      <c r="K931" s="276"/>
      <c r="L931" s="277"/>
      <c r="M931" s="278" t="s">
        <v>1</v>
      </c>
      <c r="N931" s="279" t="s">
        <v>40</v>
      </c>
      <c r="O931" s="91"/>
      <c r="P931" s="229">
        <f>O931*H931</f>
        <v>0</v>
      </c>
      <c r="Q931" s="229">
        <v>0</v>
      </c>
      <c r="R931" s="229">
        <f>Q931*H931</f>
        <v>0</v>
      </c>
      <c r="S931" s="229">
        <v>0</v>
      </c>
      <c r="T931" s="230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31" t="s">
        <v>190</v>
      </c>
      <c r="AT931" s="231" t="s">
        <v>811</v>
      </c>
      <c r="AU931" s="231" t="s">
        <v>181</v>
      </c>
      <c r="AY931" s="17" t="s">
        <v>169</v>
      </c>
      <c r="BE931" s="232">
        <f>IF(N931="základní",J931,0)</f>
        <v>0</v>
      </c>
      <c r="BF931" s="232">
        <f>IF(N931="snížená",J931,0)</f>
        <v>0</v>
      </c>
      <c r="BG931" s="232">
        <f>IF(N931="zákl. přenesená",J931,0)</f>
        <v>0</v>
      </c>
      <c r="BH931" s="232">
        <f>IF(N931="sníž. přenesená",J931,0)</f>
        <v>0</v>
      </c>
      <c r="BI931" s="232">
        <f>IF(N931="nulová",J931,0)</f>
        <v>0</v>
      </c>
      <c r="BJ931" s="17" t="s">
        <v>83</v>
      </c>
      <c r="BK931" s="232">
        <f>ROUND(I931*H931,2)</f>
        <v>0</v>
      </c>
      <c r="BL931" s="17" t="s">
        <v>175</v>
      </c>
      <c r="BM931" s="231" t="s">
        <v>1988</v>
      </c>
    </row>
    <row r="932" spans="1:65" s="2" customFormat="1" ht="16.5" customHeight="1">
      <c r="A932" s="38"/>
      <c r="B932" s="39"/>
      <c r="C932" s="269" t="s">
        <v>1989</v>
      </c>
      <c r="D932" s="269" t="s">
        <v>811</v>
      </c>
      <c r="E932" s="270" t="s">
        <v>1990</v>
      </c>
      <c r="F932" s="271" t="s">
        <v>1991</v>
      </c>
      <c r="G932" s="272" t="s">
        <v>1913</v>
      </c>
      <c r="H932" s="273">
        <v>2</v>
      </c>
      <c r="I932" s="274"/>
      <c r="J932" s="275">
        <f>ROUND(I932*H932,2)</f>
        <v>0</v>
      </c>
      <c r="K932" s="276"/>
      <c r="L932" s="277"/>
      <c r="M932" s="278" t="s">
        <v>1</v>
      </c>
      <c r="N932" s="279" t="s">
        <v>40</v>
      </c>
      <c r="O932" s="91"/>
      <c r="P932" s="229">
        <f>O932*H932</f>
        <v>0</v>
      </c>
      <c r="Q932" s="229">
        <v>0</v>
      </c>
      <c r="R932" s="229">
        <f>Q932*H932</f>
        <v>0</v>
      </c>
      <c r="S932" s="229">
        <v>0</v>
      </c>
      <c r="T932" s="230">
        <f>S932*H932</f>
        <v>0</v>
      </c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R932" s="231" t="s">
        <v>190</v>
      </c>
      <c r="AT932" s="231" t="s">
        <v>811</v>
      </c>
      <c r="AU932" s="231" t="s">
        <v>181</v>
      </c>
      <c r="AY932" s="17" t="s">
        <v>169</v>
      </c>
      <c r="BE932" s="232">
        <f>IF(N932="základní",J932,0)</f>
        <v>0</v>
      </c>
      <c r="BF932" s="232">
        <f>IF(N932="snížená",J932,0)</f>
        <v>0</v>
      </c>
      <c r="BG932" s="232">
        <f>IF(N932="zákl. přenesená",J932,0)</f>
        <v>0</v>
      </c>
      <c r="BH932" s="232">
        <f>IF(N932="sníž. přenesená",J932,0)</f>
        <v>0</v>
      </c>
      <c r="BI932" s="232">
        <f>IF(N932="nulová",J932,0)</f>
        <v>0</v>
      </c>
      <c r="BJ932" s="17" t="s">
        <v>83</v>
      </c>
      <c r="BK932" s="232">
        <f>ROUND(I932*H932,2)</f>
        <v>0</v>
      </c>
      <c r="BL932" s="17" t="s">
        <v>175</v>
      </c>
      <c r="BM932" s="231" t="s">
        <v>1992</v>
      </c>
    </row>
    <row r="933" spans="1:65" s="2" customFormat="1" ht="16.5" customHeight="1">
      <c r="A933" s="38"/>
      <c r="B933" s="39"/>
      <c r="C933" s="269" t="s">
        <v>1993</v>
      </c>
      <c r="D933" s="269" t="s">
        <v>811</v>
      </c>
      <c r="E933" s="270" t="s">
        <v>1994</v>
      </c>
      <c r="F933" s="271" t="s">
        <v>1995</v>
      </c>
      <c r="G933" s="272" t="s">
        <v>1913</v>
      </c>
      <c r="H933" s="273">
        <v>5</v>
      </c>
      <c r="I933" s="274"/>
      <c r="J933" s="275">
        <f>ROUND(I933*H933,2)</f>
        <v>0</v>
      </c>
      <c r="K933" s="276"/>
      <c r="L933" s="277"/>
      <c r="M933" s="278" t="s">
        <v>1</v>
      </c>
      <c r="N933" s="279" t="s">
        <v>40</v>
      </c>
      <c r="O933" s="91"/>
      <c r="P933" s="229">
        <f>O933*H933</f>
        <v>0</v>
      </c>
      <c r="Q933" s="229">
        <v>0</v>
      </c>
      <c r="R933" s="229">
        <f>Q933*H933</f>
        <v>0</v>
      </c>
      <c r="S933" s="229">
        <v>0</v>
      </c>
      <c r="T933" s="230">
        <f>S933*H933</f>
        <v>0</v>
      </c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R933" s="231" t="s">
        <v>190</v>
      </c>
      <c r="AT933" s="231" t="s">
        <v>811</v>
      </c>
      <c r="AU933" s="231" t="s">
        <v>181</v>
      </c>
      <c r="AY933" s="17" t="s">
        <v>169</v>
      </c>
      <c r="BE933" s="232">
        <f>IF(N933="základní",J933,0)</f>
        <v>0</v>
      </c>
      <c r="BF933" s="232">
        <f>IF(N933="snížená",J933,0)</f>
        <v>0</v>
      </c>
      <c r="BG933" s="232">
        <f>IF(N933="zákl. přenesená",J933,0)</f>
        <v>0</v>
      </c>
      <c r="BH933" s="232">
        <f>IF(N933="sníž. přenesená",J933,0)</f>
        <v>0</v>
      </c>
      <c r="BI933" s="232">
        <f>IF(N933="nulová",J933,0)</f>
        <v>0</v>
      </c>
      <c r="BJ933" s="17" t="s">
        <v>83</v>
      </c>
      <c r="BK933" s="232">
        <f>ROUND(I933*H933,2)</f>
        <v>0</v>
      </c>
      <c r="BL933" s="17" t="s">
        <v>175</v>
      </c>
      <c r="BM933" s="231" t="s">
        <v>1996</v>
      </c>
    </row>
    <row r="934" spans="1:65" s="2" customFormat="1" ht="21.75" customHeight="1">
      <c r="A934" s="38"/>
      <c r="B934" s="39"/>
      <c r="C934" s="269" t="s">
        <v>1997</v>
      </c>
      <c r="D934" s="269" t="s">
        <v>811</v>
      </c>
      <c r="E934" s="270" t="s">
        <v>1998</v>
      </c>
      <c r="F934" s="271" t="s">
        <v>1999</v>
      </c>
      <c r="G934" s="272" t="s">
        <v>2000</v>
      </c>
      <c r="H934" s="273">
        <v>36.22</v>
      </c>
      <c r="I934" s="274"/>
      <c r="J934" s="275">
        <f>ROUND(I934*H934,2)</f>
        <v>0</v>
      </c>
      <c r="K934" s="276"/>
      <c r="L934" s="277"/>
      <c r="M934" s="278" t="s">
        <v>1</v>
      </c>
      <c r="N934" s="279" t="s">
        <v>40</v>
      </c>
      <c r="O934" s="91"/>
      <c r="P934" s="229">
        <f>O934*H934</f>
        <v>0</v>
      </c>
      <c r="Q934" s="229">
        <v>0</v>
      </c>
      <c r="R934" s="229">
        <f>Q934*H934</f>
        <v>0</v>
      </c>
      <c r="S934" s="229">
        <v>0</v>
      </c>
      <c r="T934" s="230">
        <f>S934*H934</f>
        <v>0</v>
      </c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R934" s="231" t="s">
        <v>190</v>
      </c>
      <c r="AT934" s="231" t="s">
        <v>811</v>
      </c>
      <c r="AU934" s="231" t="s">
        <v>181</v>
      </c>
      <c r="AY934" s="17" t="s">
        <v>169</v>
      </c>
      <c r="BE934" s="232">
        <f>IF(N934="základní",J934,0)</f>
        <v>0</v>
      </c>
      <c r="BF934" s="232">
        <f>IF(N934="snížená",J934,0)</f>
        <v>0</v>
      </c>
      <c r="BG934" s="232">
        <f>IF(N934="zákl. přenesená",J934,0)</f>
        <v>0</v>
      </c>
      <c r="BH934" s="232">
        <f>IF(N934="sníž. přenesená",J934,0)</f>
        <v>0</v>
      </c>
      <c r="BI934" s="232">
        <f>IF(N934="nulová",J934,0)</f>
        <v>0</v>
      </c>
      <c r="BJ934" s="17" t="s">
        <v>83</v>
      </c>
      <c r="BK934" s="232">
        <f>ROUND(I934*H934,2)</f>
        <v>0</v>
      </c>
      <c r="BL934" s="17" t="s">
        <v>175</v>
      </c>
      <c r="BM934" s="231" t="s">
        <v>2001</v>
      </c>
    </row>
    <row r="935" spans="1:65" s="2" customFormat="1" ht="21.75" customHeight="1">
      <c r="A935" s="38"/>
      <c r="B935" s="39"/>
      <c r="C935" s="269" t="s">
        <v>2002</v>
      </c>
      <c r="D935" s="269" t="s">
        <v>811</v>
      </c>
      <c r="E935" s="270" t="s">
        <v>1998</v>
      </c>
      <c r="F935" s="271" t="s">
        <v>1999</v>
      </c>
      <c r="G935" s="272" t="s">
        <v>2000</v>
      </c>
      <c r="H935" s="273">
        <v>90</v>
      </c>
      <c r="I935" s="274"/>
      <c r="J935" s="275">
        <f>ROUND(I935*H935,2)</f>
        <v>0</v>
      </c>
      <c r="K935" s="276"/>
      <c r="L935" s="277"/>
      <c r="M935" s="278" t="s">
        <v>1</v>
      </c>
      <c r="N935" s="279" t="s">
        <v>40</v>
      </c>
      <c r="O935" s="91"/>
      <c r="P935" s="229">
        <f>O935*H935</f>
        <v>0</v>
      </c>
      <c r="Q935" s="229">
        <v>0</v>
      </c>
      <c r="R935" s="229">
        <f>Q935*H935</f>
        <v>0</v>
      </c>
      <c r="S935" s="229">
        <v>0</v>
      </c>
      <c r="T935" s="230">
        <f>S935*H935</f>
        <v>0</v>
      </c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R935" s="231" t="s">
        <v>190</v>
      </c>
      <c r="AT935" s="231" t="s">
        <v>811</v>
      </c>
      <c r="AU935" s="231" t="s">
        <v>181</v>
      </c>
      <c r="AY935" s="17" t="s">
        <v>169</v>
      </c>
      <c r="BE935" s="232">
        <f>IF(N935="základní",J935,0)</f>
        <v>0</v>
      </c>
      <c r="BF935" s="232">
        <f>IF(N935="snížená",J935,0)</f>
        <v>0</v>
      </c>
      <c r="BG935" s="232">
        <f>IF(N935="zákl. přenesená",J935,0)</f>
        <v>0</v>
      </c>
      <c r="BH935" s="232">
        <f>IF(N935="sníž. přenesená",J935,0)</f>
        <v>0</v>
      </c>
      <c r="BI935" s="232">
        <f>IF(N935="nulová",J935,0)</f>
        <v>0</v>
      </c>
      <c r="BJ935" s="17" t="s">
        <v>83</v>
      </c>
      <c r="BK935" s="232">
        <f>ROUND(I935*H935,2)</f>
        <v>0</v>
      </c>
      <c r="BL935" s="17" t="s">
        <v>175</v>
      </c>
      <c r="BM935" s="231" t="s">
        <v>2003</v>
      </c>
    </row>
    <row r="936" spans="1:65" s="2" customFormat="1" ht="21.75" customHeight="1">
      <c r="A936" s="38"/>
      <c r="B936" s="39"/>
      <c r="C936" s="269" t="s">
        <v>2004</v>
      </c>
      <c r="D936" s="269" t="s">
        <v>811</v>
      </c>
      <c r="E936" s="270" t="s">
        <v>2005</v>
      </c>
      <c r="F936" s="271" t="s">
        <v>2006</v>
      </c>
      <c r="G936" s="272" t="s">
        <v>2000</v>
      </c>
      <c r="H936" s="273">
        <v>1.35</v>
      </c>
      <c r="I936" s="274"/>
      <c r="J936" s="275">
        <f>ROUND(I936*H936,2)</f>
        <v>0</v>
      </c>
      <c r="K936" s="276"/>
      <c r="L936" s="277"/>
      <c r="M936" s="278" t="s">
        <v>1</v>
      </c>
      <c r="N936" s="279" t="s">
        <v>40</v>
      </c>
      <c r="O936" s="91"/>
      <c r="P936" s="229">
        <f>O936*H936</f>
        <v>0</v>
      </c>
      <c r="Q936" s="229">
        <v>0</v>
      </c>
      <c r="R936" s="229">
        <f>Q936*H936</f>
        <v>0</v>
      </c>
      <c r="S936" s="229">
        <v>0</v>
      </c>
      <c r="T936" s="230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31" t="s">
        <v>190</v>
      </c>
      <c r="AT936" s="231" t="s">
        <v>811</v>
      </c>
      <c r="AU936" s="231" t="s">
        <v>181</v>
      </c>
      <c r="AY936" s="17" t="s">
        <v>169</v>
      </c>
      <c r="BE936" s="232">
        <f>IF(N936="základní",J936,0)</f>
        <v>0</v>
      </c>
      <c r="BF936" s="232">
        <f>IF(N936="snížená",J936,0)</f>
        <v>0</v>
      </c>
      <c r="BG936" s="232">
        <f>IF(N936="zákl. přenesená",J936,0)</f>
        <v>0</v>
      </c>
      <c r="BH936" s="232">
        <f>IF(N936="sníž. přenesená",J936,0)</f>
        <v>0</v>
      </c>
      <c r="BI936" s="232">
        <f>IF(N936="nulová",J936,0)</f>
        <v>0</v>
      </c>
      <c r="BJ936" s="17" t="s">
        <v>83</v>
      </c>
      <c r="BK936" s="232">
        <f>ROUND(I936*H936,2)</f>
        <v>0</v>
      </c>
      <c r="BL936" s="17" t="s">
        <v>175</v>
      </c>
      <c r="BM936" s="231" t="s">
        <v>2007</v>
      </c>
    </row>
    <row r="937" spans="1:65" s="2" customFormat="1" ht="21.75" customHeight="1">
      <c r="A937" s="38"/>
      <c r="B937" s="39"/>
      <c r="C937" s="269" t="s">
        <v>2008</v>
      </c>
      <c r="D937" s="269" t="s">
        <v>811</v>
      </c>
      <c r="E937" s="270" t="s">
        <v>2005</v>
      </c>
      <c r="F937" s="271" t="s">
        <v>2006</v>
      </c>
      <c r="G937" s="272" t="s">
        <v>2000</v>
      </c>
      <c r="H937" s="273">
        <v>2.43</v>
      </c>
      <c r="I937" s="274"/>
      <c r="J937" s="275">
        <f>ROUND(I937*H937,2)</f>
        <v>0</v>
      </c>
      <c r="K937" s="276"/>
      <c r="L937" s="277"/>
      <c r="M937" s="278" t="s">
        <v>1</v>
      </c>
      <c r="N937" s="279" t="s">
        <v>40</v>
      </c>
      <c r="O937" s="91"/>
      <c r="P937" s="229">
        <f>O937*H937</f>
        <v>0</v>
      </c>
      <c r="Q937" s="229">
        <v>0</v>
      </c>
      <c r="R937" s="229">
        <f>Q937*H937</f>
        <v>0</v>
      </c>
      <c r="S937" s="229">
        <v>0</v>
      </c>
      <c r="T937" s="230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31" t="s">
        <v>190</v>
      </c>
      <c r="AT937" s="231" t="s">
        <v>811</v>
      </c>
      <c r="AU937" s="231" t="s">
        <v>181</v>
      </c>
      <c r="AY937" s="17" t="s">
        <v>169</v>
      </c>
      <c r="BE937" s="232">
        <f>IF(N937="základní",J937,0)</f>
        <v>0</v>
      </c>
      <c r="BF937" s="232">
        <f>IF(N937="snížená",J937,0)</f>
        <v>0</v>
      </c>
      <c r="BG937" s="232">
        <f>IF(N937="zákl. přenesená",J937,0)</f>
        <v>0</v>
      </c>
      <c r="BH937" s="232">
        <f>IF(N937="sníž. přenesená",J937,0)</f>
        <v>0</v>
      </c>
      <c r="BI937" s="232">
        <f>IF(N937="nulová",J937,0)</f>
        <v>0</v>
      </c>
      <c r="BJ937" s="17" t="s">
        <v>83</v>
      </c>
      <c r="BK937" s="232">
        <f>ROUND(I937*H937,2)</f>
        <v>0</v>
      </c>
      <c r="BL937" s="17" t="s">
        <v>175</v>
      </c>
      <c r="BM937" s="231" t="s">
        <v>2009</v>
      </c>
    </row>
    <row r="938" spans="1:65" s="2" customFormat="1" ht="21.75" customHeight="1">
      <c r="A938" s="38"/>
      <c r="B938" s="39"/>
      <c r="C938" s="269" t="s">
        <v>2010</v>
      </c>
      <c r="D938" s="269" t="s">
        <v>811</v>
      </c>
      <c r="E938" s="270" t="s">
        <v>2005</v>
      </c>
      <c r="F938" s="271" t="s">
        <v>2006</v>
      </c>
      <c r="G938" s="272" t="s">
        <v>2000</v>
      </c>
      <c r="H938" s="273">
        <v>21.62</v>
      </c>
      <c r="I938" s="274"/>
      <c r="J938" s="275">
        <f>ROUND(I938*H938,2)</f>
        <v>0</v>
      </c>
      <c r="K938" s="276"/>
      <c r="L938" s="277"/>
      <c r="M938" s="278" t="s">
        <v>1</v>
      </c>
      <c r="N938" s="279" t="s">
        <v>40</v>
      </c>
      <c r="O938" s="91"/>
      <c r="P938" s="229">
        <f>O938*H938</f>
        <v>0</v>
      </c>
      <c r="Q938" s="229">
        <v>0</v>
      </c>
      <c r="R938" s="229">
        <f>Q938*H938</f>
        <v>0</v>
      </c>
      <c r="S938" s="229">
        <v>0</v>
      </c>
      <c r="T938" s="230">
        <f>S938*H938</f>
        <v>0</v>
      </c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R938" s="231" t="s">
        <v>190</v>
      </c>
      <c r="AT938" s="231" t="s">
        <v>811</v>
      </c>
      <c r="AU938" s="231" t="s">
        <v>181</v>
      </c>
      <c r="AY938" s="17" t="s">
        <v>169</v>
      </c>
      <c r="BE938" s="232">
        <f>IF(N938="základní",J938,0)</f>
        <v>0</v>
      </c>
      <c r="BF938" s="232">
        <f>IF(N938="snížená",J938,0)</f>
        <v>0</v>
      </c>
      <c r="BG938" s="232">
        <f>IF(N938="zákl. přenesená",J938,0)</f>
        <v>0</v>
      </c>
      <c r="BH938" s="232">
        <f>IF(N938="sníž. přenesená",J938,0)</f>
        <v>0</v>
      </c>
      <c r="BI938" s="232">
        <f>IF(N938="nulová",J938,0)</f>
        <v>0</v>
      </c>
      <c r="BJ938" s="17" t="s">
        <v>83</v>
      </c>
      <c r="BK938" s="232">
        <f>ROUND(I938*H938,2)</f>
        <v>0</v>
      </c>
      <c r="BL938" s="17" t="s">
        <v>175</v>
      </c>
      <c r="BM938" s="231" t="s">
        <v>2011</v>
      </c>
    </row>
    <row r="939" spans="1:65" s="2" customFormat="1" ht="16.5" customHeight="1">
      <c r="A939" s="38"/>
      <c r="B939" s="39"/>
      <c r="C939" s="269" t="s">
        <v>2012</v>
      </c>
      <c r="D939" s="269" t="s">
        <v>811</v>
      </c>
      <c r="E939" s="270" t="s">
        <v>2013</v>
      </c>
      <c r="F939" s="271" t="s">
        <v>2014</v>
      </c>
      <c r="G939" s="272" t="s">
        <v>2000</v>
      </c>
      <c r="H939" s="273">
        <v>168</v>
      </c>
      <c r="I939" s="274"/>
      <c r="J939" s="275">
        <f>ROUND(I939*H939,2)</f>
        <v>0</v>
      </c>
      <c r="K939" s="276"/>
      <c r="L939" s="277"/>
      <c r="M939" s="278" t="s">
        <v>1</v>
      </c>
      <c r="N939" s="279" t="s">
        <v>40</v>
      </c>
      <c r="O939" s="91"/>
      <c r="P939" s="229">
        <f>O939*H939</f>
        <v>0</v>
      </c>
      <c r="Q939" s="229">
        <v>0</v>
      </c>
      <c r="R939" s="229">
        <f>Q939*H939</f>
        <v>0</v>
      </c>
      <c r="S939" s="229">
        <v>0</v>
      </c>
      <c r="T939" s="230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31" t="s">
        <v>190</v>
      </c>
      <c r="AT939" s="231" t="s">
        <v>811</v>
      </c>
      <c r="AU939" s="231" t="s">
        <v>181</v>
      </c>
      <c r="AY939" s="17" t="s">
        <v>169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17" t="s">
        <v>83</v>
      </c>
      <c r="BK939" s="232">
        <f>ROUND(I939*H939,2)</f>
        <v>0</v>
      </c>
      <c r="BL939" s="17" t="s">
        <v>175</v>
      </c>
      <c r="BM939" s="231" t="s">
        <v>2015</v>
      </c>
    </row>
    <row r="940" spans="1:65" s="2" customFormat="1" ht="16.5" customHeight="1">
      <c r="A940" s="38"/>
      <c r="B940" s="39"/>
      <c r="C940" s="269" t="s">
        <v>2016</v>
      </c>
      <c r="D940" s="269" t="s">
        <v>811</v>
      </c>
      <c r="E940" s="270" t="s">
        <v>2013</v>
      </c>
      <c r="F940" s="271" t="s">
        <v>2014</v>
      </c>
      <c r="G940" s="272" t="s">
        <v>2000</v>
      </c>
      <c r="H940" s="273">
        <v>37.24</v>
      </c>
      <c r="I940" s="274"/>
      <c r="J940" s="275">
        <f>ROUND(I940*H940,2)</f>
        <v>0</v>
      </c>
      <c r="K940" s="276"/>
      <c r="L940" s="277"/>
      <c r="M940" s="278" t="s">
        <v>1</v>
      </c>
      <c r="N940" s="279" t="s">
        <v>40</v>
      </c>
      <c r="O940" s="91"/>
      <c r="P940" s="229">
        <f>O940*H940</f>
        <v>0</v>
      </c>
      <c r="Q940" s="229">
        <v>0</v>
      </c>
      <c r="R940" s="229">
        <f>Q940*H940</f>
        <v>0</v>
      </c>
      <c r="S940" s="229">
        <v>0</v>
      </c>
      <c r="T940" s="230">
        <f>S940*H940</f>
        <v>0</v>
      </c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R940" s="231" t="s">
        <v>190</v>
      </c>
      <c r="AT940" s="231" t="s">
        <v>811</v>
      </c>
      <c r="AU940" s="231" t="s">
        <v>181</v>
      </c>
      <c r="AY940" s="17" t="s">
        <v>169</v>
      </c>
      <c r="BE940" s="232">
        <f>IF(N940="základní",J940,0)</f>
        <v>0</v>
      </c>
      <c r="BF940" s="232">
        <f>IF(N940="snížená",J940,0)</f>
        <v>0</v>
      </c>
      <c r="BG940" s="232">
        <f>IF(N940="zákl. přenesená",J940,0)</f>
        <v>0</v>
      </c>
      <c r="BH940" s="232">
        <f>IF(N940="sníž. přenesená",J940,0)</f>
        <v>0</v>
      </c>
      <c r="BI940" s="232">
        <f>IF(N940="nulová",J940,0)</f>
        <v>0</v>
      </c>
      <c r="BJ940" s="17" t="s">
        <v>83</v>
      </c>
      <c r="BK940" s="232">
        <f>ROUND(I940*H940,2)</f>
        <v>0</v>
      </c>
      <c r="BL940" s="17" t="s">
        <v>175</v>
      </c>
      <c r="BM940" s="231" t="s">
        <v>2017</v>
      </c>
    </row>
    <row r="941" spans="1:65" s="2" customFormat="1" ht="24.15" customHeight="1">
      <c r="A941" s="38"/>
      <c r="B941" s="39"/>
      <c r="C941" s="269" t="s">
        <v>2018</v>
      </c>
      <c r="D941" s="269" t="s">
        <v>811</v>
      </c>
      <c r="E941" s="270" t="s">
        <v>2019</v>
      </c>
      <c r="F941" s="271" t="s">
        <v>2020</v>
      </c>
      <c r="G941" s="272" t="s">
        <v>2000</v>
      </c>
      <c r="H941" s="273">
        <v>200</v>
      </c>
      <c r="I941" s="274"/>
      <c r="J941" s="275">
        <f>ROUND(I941*H941,2)</f>
        <v>0</v>
      </c>
      <c r="K941" s="276"/>
      <c r="L941" s="277"/>
      <c r="M941" s="278" t="s">
        <v>1</v>
      </c>
      <c r="N941" s="279" t="s">
        <v>40</v>
      </c>
      <c r="O941" s="91"/>
      <c r="P941" s="229">
        <f>O941*H941</f>
        <v>0</v>
      </c>
      <c r="Q941" s="229">
        <v>0</v>
      </c>
      <c r="R941" s="229">
        <f>Q941*H941</f>
        <v>0</v>
      </c>
      <c r="S941" s="229">
        <v>0</v>
      </c>
      <c r="T941" s="230">
        <f>S941*H941</f>
        <v>0</v>
      </c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R941" s="231" t="s">
        <v>190</v>
      </c>
      <c r="AT941" s="231" t="s">
        <v>811</v>
      </c>
      <c r="AU941" s="231" t="s">
        <v>181</v>
      </c>
      <c r="AY941" s="17" t="s">
        <v>169</v>
      </c>
      <c r="BE941" s="232">
        <f>IF(N941="základní",J941,0)</f>
        <v>0</v>
      </c>
      <c r="BF941" s="232">
        <f>IF(N941="snížená",J941,0)</f>
        <v>0</v>
      </c>
      <c r="BG941" s="232">
        <f>IF(N941="zákl. přenesená",J941,0)</f>
        <v>0</v>
      </c>
      <c r="BH941" s="232">
        <f>IF(N941="sníž. přenesená",J941,0)</f>
        <v>0</v>
      </c>
      <c r="BI941" s="232">
        <f>IF(N941="nulová",J941,0)</f>
        <v>0</v>
      </c>
      <c r="BJ941" s="17" t="s">
        <v>83</v>
      </c>
      <c r="BK941" s="232">
        <f>ROUND(I941*H941,2)</f>
        <v>0</v>
      </c>
      <c r="BL941" s="17" t="s">
        <v>175</v>
      </c>
      <c r="BM941" s="231" t="s">
        <v>2021</v>
      </c>
    </row>
    <row r="942" spans="1:65" s="2" customFormat="1" ht="24.15" customHeight="1">
      <c r="A942" s="38"/>
      <c r="B942" s="39"/>
      <c r="C942" s="269" t="s">
        <v>2022</v>
      </c>
      <c r="D942" s="269" t="s">
        <v>811</v>
      </c>
      <c r="E942" s="270" t="s">
        <v>2019</v>
      </c>
      <c r="F942" s="271" t="s">
        <v>2020</v>
      </c>
      <c r="G942" s="272" t="s">
        <v>2000</v>
      </c>
      <c r="H942" s="273">
        <v>1160</v>
      </c>
      <c r="I942" s="274"/>
      <c r="J942" s="275">
        <f>ROUND(I942*H942,2)</f>
        <v>0</v>
      </c>
      <c r="K942" s="276"/>
      <c r="L942" s="277"/>
      <c r="M942" s="278" t="s">
        <v>1</v>
      </c>
      <c r="N942" s="279" t="s">
        <v>40</v>
      </c>
      <c r="O942" s="91"/>
      <c r="P942" s="229">
        <f>O942*H942</f>
        <v>0</v>
      </c>
      <c r="Q942" s="229">
        <v>0</v>
      </c>
      <c r="R942" s="229">
        <f>Q942*H942</f>
        <v>0</v>
      </c>
      <c r="S942" s="229">
        <v>0</v>
      </c>
      <c r="T942" s="230">
        <f>S942*H942</f>
        <v>0</v>
      </c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R942" s="231" t="s">
        <v>190</v>
      </c>
      <c r="AT942" s="231" t="s">
        <v>811</v>
      </c>
      <c r="AU942" s="231" t="s">
        <v>181</v>
      </c>
      <c r="AY942" s="17" t="s">
        <v>169</v>
      </c>
      <c r="BE942" s="232">
        <f>IF(N942="základní",J942,0)</f>
        <v>0</v>
      </c>
      <c r="BF942" s="232">
        <f>IF(N942="snížená",J942,0)</f>
        <v>0</v>
      </c>
      <c r="BG942" s="232">
        <f>IF(N942="zákl. přenesená",J942,0)</f>
        <v>0</v>
      </c>
      <c r="BH942" s="232">
        <f>IF(N942="sníž. přenesená",J942,0)</f>
        <v>0</v>
      </c>
      <c r="BI942" s="232">
        <f>IF(N942="nulová",J942,0)</f>
        <v>0</v>
      </c>
      <c r="BJ942" s="17" t="s">
        <v>83</v>
      </c>
      <c r="BK942" s="232">
        <f>ROUND(I942*H942,2)</f>
        <v>0</v>
      </c>
      <c r="BL942" s="17" t="s">
        <v>175</v>
      </c>
      <c r="BM942" s="231" t="s">
        <v>2023</v>
      </c>
    </row>
    <row r="943" spans="1:65" s="2" customFormat="1" ht="24.15" customHeight="1">
      <c r="A943" s="38"/>
      <c r="B943" s="39"/>
      <c r="C943" s="269" t="s">
        <v>2024</v>
      </c>
      <c r="D943" s="269" t="s">
        <v>811</v>
      </c>
      <c r="E943" s="270" t="s">
        <v>2019</v>
      </c>
      <c r="F943" s="271" t="s">
        <v>2020</v>
      </c>
      <c r="G943" s="272" t="s">
        <v>2000</v>
      </c>
      <c r="H943" s="273">
        <v>90</v>
      </c>
      <c r="I943" s="274"/>
      <c r="J943" s="275">
        <f>ROUND(I943*H943,2)</f>
        <v>0</v>
      </c>
      <c r="K943" s="276"/>
      <c r="L943" s="277"/>
      <c r="M943" s="278" t="s">
        <v>1</v>
      </c>
      <c r="N943" s="279" t="s">
        <v>40</v>
      </c>
      <c r="O943" s="91"/>
      <c r="P943" s="229">
        <f>O943*H943</f>
        <v>0</v>
      </c>
      <c r="Q943" s="229">
        <v>0</v>
      </c>
      <c r="R943" s="229">
        <f>Q943*H943</f>
        <v>0</v>
      </c>
      <c r="S943" s="229">
        <v>0</v>
      </c>
      <c r="T943" s="230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31" t="s">
        <v>190</v>
      </c>
      <c r="AT943" s="231" t="s">
        <v>811</v>
      </c>
      <c r="AU943" s="231" t="s">
        <v>181</v>
      </c>
      <c r="AY943" s="17" t="s">
        <v>169</v>
      </c>
      <c r="BE943" s="232">
        <f>IF(N943="základní",J943,0)</f>
        <v>0</v>
      </c>
      <c r="BF943" s="232">
        <f>IF(N943="snížená",J943,0)</f>
        <v>0</v>
      </c>
      <c r="BG943" s="232">
        <f>IF(N943="zákl. přenesená",J943,0)</f>
        <v>0</v>
      </c>
      <c r="BH943" s="232">
        <f>IF(N943="sníž. přenesená",J943,0)</f>
        <v>0</v>
      </c>
      <c r="BI943" s="232">
        <f>IF(N943="nulová",J943,0)</f>
        <v>0</v>
      </c>
      <c r="BJ943" s="17" t="s">
        <v>83</v>
      </c>
      <c r="BK943" s="232">
        <f>ROUND(I943*H943,2)</f>
        <v>0</v>
      </c>
      <c r="BL943" s="17" t="s">
        <v>175</v>
      </c>
      <c r="BM943" s="231" t="s">
        <v>2025</v>
      </c>
    </row>
    <row r="944" spans="1:65" s="2" customFormat="1" ht="16.5" customHeight="1">
      <c r="A944" s="38"/>
      <c r="B944" s="39"/>
      <c r="C944" s="269" t="s">
        <v>2026</v>
      </c>
      <c r="D944" s="269" t="s">
        <v>811</v>
      </c>
      <c r="E944" s="270" t="s">
        <v>2027</v>
      </c>
      <c r="F944" s="271" t="s">
        <v>2028</v>
      </c>
      <c r="G944" s="272" t="s">
        <v>1913</v>
      </c>
      <c r="H944" s="273">
        <v>36</v>
      </c>
      <c r="I944" s="274"/>
      <c r="J944" s="275">
        <f>ROUND(I944*H944,2)</f>
        <v>0</v>
      </c>
      <c r="K944" s="276"/>
      <c r="L944" s="277"/>
      <c r="M944" s="278" t="s">
        <v>1</v>
      </c>
      <c r="N944" s="279" t="s">
        <v>40</v>
      </c>
      <c r="O944" s="91"/>
      <c r="P944" s="229">
        <f>O944*H944</f>
        <v>0</v>
      </c>
      <c r="Q944" s="229">
        <v>0</v>
      </c>
      <c r="R944" s="229">
        <f>Q944*H944</f>
        <v>0</v>
      </c>
      <c r="S944" s="229">
        <v>0</v>
      </c>
      <c r="T944" s="230">
        <f>S944*H944</f>
        <v>0</v>
      </c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R944" s="231" t="s">
        <v>190</v>
      </c>
      <c r="AT944" s="231" t="s">
        <v>811</v>
      </c>
      <c r="AU944" s="231" t="s">
        <v>181</v>
      </c>
      <c r="AY944" s="17" t="s">
        <v>169</v>
      </c>
      <c r="BE944" s="232">
        <f>IF(N944="základní",J944,0)</f>
        <v>0</v>
      </c>
      <c r="BF944" s="232">
        <f>IF(N944="snížená",J944,0)</f>
        <v>0</v>
      </c>
      <c r="BG944" s="232">
        <f>IF(N944="zákl. přenesená",J944,0)</f>
        <v>0</v>
      </c>
      <c r="BH944" s="232">
        <f>IF(N944="sníž. přenesená",J944,0)</f>
        <v>0</v>
      </c>
      <c r="BI944" s="232">
        <f>IF(N944="nulová",J944,0)</f>
        <v>0</v>
      </c>
      <c r="BJ944" s="17" t="s">
        <v>83</v>
      </c>
      <c r="BK944" s="232">
        <f>ROUND(I944*H944,2)</f>
        <v>0</v>
      </c>
      <c r="BL944" s="17" t="s">
        <v>175</v>
      </c>
      <c r="BM944" s="231" t="s">
        <v>2029</v>
      </c>
    </row>
    <row r="945" spans="1:65" s="2" customFormat="1" ht="16.5" customHeight="1">
      <c r="A945" s="38"/>
      <c r="B945" s="39"/>
      <c r="C945" s="269" t="s">
        <v>2030</v>
      </c>
      <c r="D945" s="269" t="s">
        <v>811</v>
      </c>
      <c r="E945" s="270" t="s">
        <v>2031</v>
      </c>
      <c r="F945" s="271" t="s">
        <v>2032</v>
      </c>
      <c r="G945" s="272" t="s">
        <v>811</v>
      </c>
      <c r="H945" s="273">
        <v>18</v>
      </c>
      <c r="I945" s="274"/>
      <c r="J945" s="275">
        <f>ROUND(I945*H945,2)</f>
        <v>0</v>
      </c>
      <c r="K945" s="276"/>
      <c r="L945" s="277"/>
      <c r="M945" s="278" t="s">
        <v>1</v>
      </c>
      <c r="N945" s="279" t="s">
        <v>40</v>
      </c>
      <c r="O945" s="91"/>
      <c r="P945" s="229">
        <f>O945*H945</f>
        <v>0</v>
      </c>
      <c r="Q945" s="229">
        <v>0</v>
      </c>
      <c r="R945" s="229">
        <f>Q945*H945</f>
        <v>0</v>
      </c>
      <c r="S945" s="229">
        <v>0</v>
      </c>
      <c r="T945" s="230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31" t="s">
        <v>190</v>
      </c>
      <c r="AT945" s="231" t="s">
        <v>811</v>
      </c>
      <c r="AU945" s="231" t="s">
        <v>181</v>
      </c>
      <c r="AY945" s="17" t="s">
        <v>169</v>
      </c>
      <c r="BE945" s="232">
        <f>IF(N945="základní",J945,0)</f>
        <v>0</v>
      </c>
      <c r="BF945" s="232">
        <f>IF(N945="snížená",J945,0)</f>
        <v>0</v>
      </c>
      <c r="BG945" s="232">
        <f>IF(N945="zákl. přenesená",J945,0)</f>
        <v>0</v>
      </c>
      <c r="BH945" s="232">
        <f>IF(N945="sníž. přenesená",J945,0)</f>
        <v>0</v>
      </c>
      <c r="BI945" s="232">
        <f>IF(N945="nulová",J945,0)</f>
        <v>0</v>
      </c>
      <c r="BJ945" s="17" t="s">
        <v>83</v>
      </c>
      <c r="BK945" s="232">
        <f>ROUND(I945*H945,2)</f>
        <v>0</v>
      </c>
      <c r="BL945" s="17" t="s">
        <v>175</v>
      </c>
      <c r="BM945" s="231" t="s">
        <v>2033</v>
      </c>
    </row>
    <row r="946" spans="1:65" s="2" customFormat="1" ht="16.5" customHeight="1">
      <c r="A946" s="38"/>
      <c r="B946" s="39"/>
      <c r="C946" s="269" t="s">
        <v>2034</v>
      </c>
      <c r="D946" s="269" t="s">
        <v>811</v>
      </c>
      <c r="E946" s="270" t="s">
        <v>2035</v>
      </c>
      <c r="F946" s="271" t="s">
        <v>2036</v>
      </c>
      <c r="G946" s="272" t="s">
        <v>1913</v>
      </c>
      <c r="H946" s="273">
        <v>3</v>
      </c>
      <c r="I946" s="274"/>
      <c r="J946" s="275">
        <f>ROUND(I946*H946,2)</f>
        <v>0</v>
      </c>
      <c r="K946" s="276"/>
      <c r="L946" s="277"/>
      <c r="M946" s="278" t="s">
        <v>1</v>
      </c>
      <c r="N946" s="279" t="s">
        <v>40</v>
      </c>
      <c r="O946" s="91"/>
      <c r="P946" s="229">
        <f>O946*H946</f>
        <v>0</v>
      </c>
      <c r="Q946" s="229">
        <v>0</v>
      </c>
      <c r="R946" s="229">
        <f>Q946*H946</f>
        <v>0</v>
      </c>
      <c r="S946" s="229">
        <v>0</v>
      </c>
      <c r="T946" s="230">
        <f>S946*H946</f>
        <v>0</v>
      </c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R946" s="231" t="s">
        <v>190</v>
      </c>
      <c r="AT946" s="231" t="s">
        <v>811</v>
      </c>
      <c r="AU946" s="231" t="s">
        <v>181</v>
      </c>
      <c r="AY946" s="17" t="s">
        <v>169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17" t="s">
        <v>83</v>
      </c>
      <c r="BK946" s="232">
        <f>ROUND(I946*H946,2)</f>
        <v>0</v>
      </c>
      <c r="BL946" s="17" t="s">
        <v>175</v>
      </c>
      <c r="BM946" s="231" t="s">
        <v>2037</v>
      </c>
    </row>
    <row r="947" spans="1:65" s="2" customFormat="1" ht="16.5" customHeight="1">
      <c r="A947" s="38"/>
      <c r="B947" s="39"/>
      <c r="C947" s="269" t="s">
        <v>2038</v>
      </c>
      <c r="D947" s="269" t="s">
        <v>811</v>
      </c>
      <c r="E947" s="270" t="s">
        <v>2039</v>
      </c>
      <c r="F947" s="271" t="s">
        <v>2040</v>
      </c>
      <c r="G947" s="272" t="s">
        <v>1913</v>
      </c>
      <c r="H947" s="273">
        <v>20</v>
      </c>
      <c r="I947" s="274"/>
      <c r="J947" s="275">
        <f>ROUND(I947*H947,2)</f>
        <v>0</v>
      </c>
      <c r="K947" s="276"/>
      <c r="L947" s="277"/>
      <c r="M947" s="278" t="s">
        <v>1</v>
      </c>
      <c r="N947" s="279" t="s">
        <v>40</v>
      </c>
      <c r="O947" s="91"/>
      <c r="P947" s="229">
        <f>O947*H947</f>
        <v>0</v>
      </c>
      <c r="Q947" s="229">
        <v>0</v>
      </c>
      <c r="R947" s="229">
        <f>Q947*H947</f>
        <v>0</v>
      </c>
      <c r="S947" s="229">
        <v>0</v>
      </c>
      <c r="T947" s="230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31" t="s">
        <v>190</v>
      </c>
      <c r="AT947" s="231" t="s">
        <v>811</v>
      </c>
      <c r="AU947" s="231" t="s">
        <v>181</v>
      </c>
      <c r="AY947" s="17" t="s">
        <v>169</v>
      </c>
      <c r="BE947" s="232">
        <f>IF(N947="základní",J947,0)</f>
        <v>0</v>
      </c>
      <c r="BF947" s="232">
        <f>IF(N947="snížená",J947,0)</f>
        <v>0</v>
      </c>
      <c r="BG947" s="232">
        <f>IF(N947="zákl. přenesená",J947,0)</f>
        <v>0</v>
      </c>
      <c r="BH947" s="232">
        <f>IF(N947="sníž. přenesená",J947,0)</f>
        <v>0</v>
      </c>
      <c r="BI947" s="232">
        <f>IF(N947="nulová",J947,0)</f>
        <v>0</v>
      </c>
      <c r="BJ947" s="17" t="s">
        <v>83</v>
      </c>
      <c r="BK947" s="232">
        <f>ROUND(I947*H947,2)</f>
        <v>0</v>
      </c>
      <c r="BL947" s="17" t="s">
        <v>175</v>
      </c>
      <c r="BM947" s="231" t="s">
        <v>2041</v>
      </c>
    </row>
    <row r="948" spans="1:65" s="2" customFormat="1" ht="21.75" customHeight="1">
      <c r="A948" s="38"/>
      <c r="B948" s="39"/>
      <c r="C948" s="269" t="s">
        <v>2042</v>
      </c>
      <c r="D948" s="269" t="s">
        <v>811</v>
      </c>
      <c r="E948" s="270" t="s">
        <v>2043</v>
      </c>
      <c r="F948" s="271" t="s">
        <v>2044</v>
      </c>
      <c r="G948" s="272" t="s">
        <v>1913</v>
      </c>
      <c r="H948" s="273">
        <v>3</v>
      </c>
      <c r="I948" s="274"/>
      <c r="J948" s="275">
        <f>ROUND(I948*H948,2)</f>
        <v>0</v>
      </c>
      <c r="K948" s="276"/>
      <c r="L948" s="277"/>
      <c r="M948" s="278" t="s">
        <v>1</v>
      </c>
      <c r="N948" s="279" t="s">
        <v>40</v>
      </c>
      <c r="O948" s="91"/>
      <c r="P948" s="229">
        <f>O948*H948</f>
        <v>0</v>
      </c>
      <c r="Q948" s="229">
        <v>0</v>
      </c>
      <c r="R948" s="229">
        <f>Q948*H948</f>
        <v>0</v>
      </c>
      <c r="S948" s="229">
        <v>0</v>
      </c>
      <c r="T948" s="230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31" t="s">
        <v>190</v>
      </c>
      <c r="AT948" s="231" t="s">
        <v>811</v>
      </c>
      <c r="AU948" s="231" t="s">
        <v>181</v>
      </c>
      <c r="AY948" s="17" t="s">
        <v>169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17" t="s">
        <v>83</v>
      </c>
      <c r="BK948" s="232">
        <f>ROUND(I948*H948,2)</f>
        <v>0</v>
      </c>
      <c r="BL948" s="17" t="s">
        <v>175</v>
      </c>
      <c r="BM948" s="231" t="s">
        <v>2045</v>
      </c>
    </row>
    <row r="949" spans="1:65" s="2" customFormat="1" ht="21.75" customHeight="1">
      <c r="A949" s="38"/>
      <c r="B949" s="39"/>
      <c r="C949" s="269" t="s">
        <v>2046</v>
      </c>
      <c r="D949" s="269" t="s">
        <v>811</v>
      </c>
      <c r="E949" s="270" t="s">
        <v>2047</v>
      </c>
      <c r="F949" s="271" t="s">
        <v>2048</v>
      </c>
      <c r="G949" s="272" t="s">
        <v>1913</v>
      </c>
      <c r="H949" s="273">
        <v>20</v>
      </c>
      <c r="I949" s="274"/>
      <c r="J949" s="275">
        <f>ROUND(I949*H949,2)</f>
        <v>0</v>
      </c>
      <c r="K949" s="276"/>
      <c r="L949" s="277"/>
      <c r="M949" s="278" t="s">
        <v>1</v>
      </c>
      <c r="N949" s="279" t="s">
        <v>40</v>
      </c>
      <c r="O949" s="91"/>
      <c r="P949" s="229">
        <f>O949*H949</f>
        <v>0</v>
      </c>
      <c r="Q949" s="229">
        <v>0</v>
      </c>
      <c r="R949" s="229">
        <f>Q949*H949</f>
        <v>0</v>
      </c>
      <c r="S949" s="229">
        <v>0</v>
      </c>
      <c r="T949" s="230">
        <f>S949*H949</f>
        <v>0</v>
      </c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R949" s="231" t="s">
        <v>190</v>
      </c>
      <c r="AT949" s="231" t="s">
        <v>811</v>
      </c>
      <c r="AU949" s="231" t="s">
        <v>181</v>
      </c>
      <c r="AY949" s="17" t="s">
        <v>169</v>
      </c>
      <c r="BE949" s="232">
        <f>IF(N949="základní",J949,0)</f>
        <v>0</v>
      </c>
      <c r="BF949" s="232">
        <f>IF(N949="snížená",J949,0)</f>
        <v>0</v>
      </c>
      <c r="BG949" s="232">
        <f>IF(N949="zákl. přenesená",J949,0)</f>
        <v>0</v>
      </c>
      <c r="BH949" s="232">
        <f>IF(N949="sníž. přenesená",J949,0)</f>
        <v>0</v>
      </c>
      <c r="BI949" s="232">
        <f>IF(N949="nulová",J949,0)</f>
        <v>0</v>
      </c>
      <c r="BJ949" s="17" t="s">
        <v>83</v>
      </c>
      <c r="BK949" s="232">
        <f>ROUND(I949*H949,2)</f>
        <v>0</v>
      </c>
      <c r="BL949" s="17" t="s">
        <v>175</v>
      </c>
      <c r="BM949" s="231" t="s">
        <v>2049</v>
      </c>
    </row>
    <row r="950" spans="1:65" s="2" customFormat="1" ht="21.75" customHeight="1">
      <c r="A950" s="38"/>
      <c r="B950" s="39"/>
      <c r="C950" s="269" t="s">
        <v>2050</v>
      </c>
      <c r="D950" s="269" t="s">
        <v>811</v>
      </c>
      <c r="E950" s="270" t="s">
        <v>2051</v>
      </c>
      <c r="F950" s="271" t="s">
        <v>2052</v>
      </c>
      <c r="G950" s="272" t="s">
        <v>1913</v>
      </c>
      <c r="H950" s="273">
        <v>21</v>
      </c>
      <c r="I950" s="274"/>
      <c r="J950" s="275">
        <f>ROUND(I950*H950,2)</f>
        <v>0</v>
      </c>
      <c r="K950" s="276"/>
      <c r="L950" s="277"/>
      <c r="M950" s="278" t="s">
        <v>1</v>
      </c>
      <c r="N950" s="279" t="s">
        <v>40</v>
      </c>
      <c r="O950" s="91"/>
      <c r="P950" s="229">
        <f>O950*H950</f>
        <v>0</v>
      </c>
      <c r="Q950" s="229">
        <v>0</v>
      </c>
      <c r="R950" s="229">
        <f>Q950*H950</f>
        <v>0</v>
      </c>
      <c r="S950" s="229">
        <v>0</v>
      </c>
      <c r="T950" s="230">
        <f>S950*H950</f>
        <v>0</v>
      </c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R950" s="231" t="s">
        <v>190</v>
      </c>
      <c r="AT950" s="231" t="s">
        <v>811</v>
      </c>
      <c r="AU950" s="231" t="s">
        <v>181</v>
      </c>
      <c r="AY950" s="17" t="s">
        <v>169</v>
      </c>
      <c r="BE950" s="232">
        <f>IF(N950="základní",J950,0)</f>
        <v>0</v>
      </c>
      <c r="BF950" s="232">
        <f>IF(N950="snížená",J950,0)</f>
        <v>0</v>
      </c>
      <c r="BG950" s="232">
        <f>IF(N950="zákl. přenesená",J950,0)</f>
        <v>0</v>
      </c>
      <c r="BH950" s="232">
        <f>IF(N950="sníž. přenesená",J950,0)</f>
        <v>0</v>
      </c>
      <c r="BI950" s="232">
        <f>IF(N950="nulová",J950,0)</f>
        <v>0</v>
      </c>
      <c r="BJ950" s="17" t="s">
        <v>83</v>
      </c>
      <c r="BK950" s="232">
        <f>ROUND(I950*H950,2)</f>
        <v>0</v>
      </c>
      <c r="BL950" s="17" t="s">
        <v>175</v>
      </c>
      <c r="BM950" s="231" t="s">
        <v>2053</v>
      </c>
    </row>
    <row r="951" spans="1:65" s="2" customFormat="1" ht="21.75" customHeight="1">
      <c r="A951" s="38"/>
      <c r="B951" s="39"/>
      <c r="C951" s="269" t="s">
        <v>2054</v>
      </c>
      <c r="D951" s="269" t="s">
        <v>811</v>
      </c>
      <c r="E951" s="270" t="s">
        <v>2055</v>
      </c>
      <c r="F951" s="271" t="s">
        <v>2056</v>
      </c>
      <c r="G951" s="272" t="s">
        <v>1913</v>
      </c>
      <c r="H951" s="273">
        <v>7</v>
      </c>
      <c r="I951" s="274"/>
      <c r="J951" s="275">
        <f>ROUND(I951*H951,2)</f>
        <v>0</v>
      </c>
      <c r="K951" s="276"/>
      <c r="L951" s="277"/>
      <c r="M951" s="278" t="s">
        <v>1</v>
      </c>
      <c r="N951" s="279" t="s">
        <v>40</v>
      </c>
      <c r="O951" s="91"/>
      <c r="P951" s="229">
        <f>O951*H951</f>
        <v>0</v>
      </c>
      <c r="Q951" s="229">
        <v>0</v>
      </c>
      <c r="R951" s="229">
        <f>Q951*H951</f>
        <v>0</v>
      </c>
      <c r="S951" s="229">
        <v>0</v>
      </c>
      <c r="T951" s="230">
        <f>S951*H951</f>
        <v>0</v>
      </c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R951" s="231" t="s">
        <v>190</v>
      </c>
      <c r="AT951" s="231" t="s">
        <v>811</v>
      </c>
      <c r="AU951" s="231" t="s">
        <v>181</v>
      </c>
      <c r="AY951" s="17" t="s">
        <v>169</v>
      </c>
      <c r="BE951" s="232">
        <f>IF(N951="základní",J951,0)</f>
        <v>0</v>
      </c>
      <c r="BF951" s="232">
        <f>IF(N951="snížená",J951,0)</f>
        <v>0</v>
      </c>
      <c r="BG951" s="232">
        <f>IF(N951="zákl. přenesená",J951,0)</f>
        <v>0</v>
      </c>
      <c r="BH951" s="232">
        <f>IF(N951="sníž. přenesená",J951,0)</f>
        <v>0</v>
      </c>
      <c r="BI951" s="232">
        <f>IF(N951="nulová",J951,0)</f>
        <v>0</v>
      </c>
      <c r="BJ951" s="17" t="s">
        <v>83</v>
      </c>
      <c r="BK951" s="232">
        <f>ROUND(I951*H951,2)</f>
        <v>0</v>
      </c>
      <c r="BL951" s="17" t="s">
        <v>175</v>
      </c>
      <c r="BM951" s="231" t="s">
        <v>2057</v>
      </c>
    </row>
    <row r="952" spans="1:65" s="2" customFormat="1" ht="16.5" customHeight="1">
      <c r="A952" s="38"/>
      <c r="B952" s="39"/>
      <c r="C952" s="269" t="s">
        <v>2058</v>
      </c>
      <c r="D952" s="269" t="s">
        <v>811</v>
      </c>
      <c r="E952" s="270" t="s">
        <v>2059</v>
      </c>
      <c r="F952" s="271" t="s">
        <v>2060</v>
      </c>
      <c r="G952" s="272" t="s">
        <v>1913</v>
      </c>
      <c r="H952" s="273">
        <v>1</v>
      </c>
      <c r="I952" s="274"/>
      <c r="J952" s="275">
        <f>ROUND(I952*H952,2)</f>
        <v>0</v>
      </c>
      <c r="K952" s="276"/>
      <c r="L952" s="277"/>
      <c r="M952" s="278" t="s">
        <v>1</v>
      </c>
      <c r="N952" s="279" t="s">
        <v>40</v>
      </c>
      <c r="O952" s="91"/>
      <c r="P952" s="229">
        <f>O952*H952</f>
        <v>0</v>
      </c>
      <c r="Q952" s="229">
        <v>0</v>
      </c>
      <c r="R952" s="229">
        <f>Q952*H952</f>
        <v>0</v>
      </c>
      <c r="S952" s="229">
        <v>0</v>
      </c>
      <c r="T952" s="230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31" t="s">
        <v>190</v>
      </c>
      <c r="AT952" s="231" t="s">
        <v>811</v>
      </c>
      <c r="AU952" s="231" t="s">
        <v>181</v>
      </c>
      <c r="AY952" s="17" t="s">
        <v>169</v>
      </c>
      <c r="BE952" s="232">
        <f>IF(N952="základní",J952,0)</f>
        <v>0</v>
      </c>
      <c r="BF952" s="232">
        <f>IF(N952="snížená",J952,0)</f>
        <v>0</v>
      </c>
      <c r="BG952" s="232">
        <f>IF(N952="zákl. přenesená",J952,0)</f>
        <v>0</v>
      </c>
      <c r="BH952" s="232">
        <f>IF(N952="sníž. přenesená",J952,0)</f>
        <v>0</v>
      </c>
      <c r="BI952" s="232">
        <f>IF(N952="nulová",J952,0)</f>
        <v>0</v>
      </c>
      <c r="BJ952" s="17" t="s">
        <v>83</v>
      </c>
      <c r="BK952" s="232">
        <f>ROUND(I952*H952,2)</f>
        <v>0</v>
      </c>
      <c r="BL952" s="17" t="s">
        <v>175</v>
      </c>
      <c r="BM952" s="231" t="s">
        <v>2061</v>
      </c>
    </row>
    <row r="953" spans="1:65" s="2" customFormat="1" ht="21.75" customHeight="1">
      <c r="A953" s="38"/>
      <c r="B953" s="39"/>
      <c r="C953" s="269" t="s">
        <v>2062</v>
      </c>
      <c r="D953" s="269" t="s">
        <v>811</v>
      </c>
      <c r="E953" s="270" t="s">
        <v>2063</v>
      </c>
      <c r="F953" s="271" t="s">
        <v>2064</v>
      </c>
      <c r="G953" s="272" t="s">
        <v>1913</v>
      </c>
      <c r="H953" s="273">
        <v>42</v>
      </c>
      <c r="I953" s="274"/>
      <c r="J953" s="275">
        <f>ROUND(I953*H953,2)</f>
        <v>0</v>
      </c>
      <c r="K953" s="276"/>
      <c r="L953" s="277"/>
      <c r="M953" s="278" t="s">
        <v>1</v>
      </c>
      <c r="N953" s="279" t="s">
        <v>40</v>
      </c>
      <c r="O953" s="91"/>
      <c r="P953" s="229">
        <f>O953*H953</f>
        <v>0</v>
      </c>
      <c r="Q953" s="229">
        <v>0</v>
      </c>
      <c r="R953" s="229">
        <f>Q953*H953</f>
        <v>0</v>
      </c>
      <c r="S953" s="229">
        <v>0</v>
      </c>
      <c r="T953" s="230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31" t="s">
        <v>190</v>
      </c>
      <c r="AT953" s="231" t="s">
        <v>811</v>
      </c>
      <c r="AU953" s="231" t="s">
        <v>181</v>
      </c>
      <c r="AY953" s="17" t="s">
        <v>169</v>
      </c>
      <c r="BE953" s="232">
        <f>IF(N953="základní",J953,0)</f>
        <v>0</v>
      </c>
      <c r="BF953" s="232">
        <f>IF(N953="snížená",J953,0)</f>
        <v>0</v>
      </c>
      <c r="BG953" s="232">
        <f>IF(N953="zákl. přenesená",J953,0)</f>
        <v>0</v>
      </c>
      <c r="BH953" s="232">
        <f>IF(N953="sníž. přenesená",J953,0)</f>
        <v>0</v>
      </c>
      <c r="BI953" s="232">
        <f>IF(N953="nulová",J953,0)</f>
        <v>0</v>
      </c>
      <c r="BJ953" s="17" t="s">
        <v>83</v>
      </c>
      <c r="BK953" s="232">
        <f>ROUND(I953*H953,2)</f>
        <v>0</v>
      </c>
      <c r="BL953" s="17" t="s">
        <v>175</v>
      </c>
      <c r="BM953" s="231" t="s">
        <v>2065</v>
      </c>
    </row>
    <row r="954" spans="1:65" s="2" customFormat="1" ht="16.5" customHeight="1">
      <c r="A954" s="38"/>
      <c r="B954" s="39"/>
      <c r="C954" s="269" t="s">
        <v>2066</v>
      </c>
      <c r="D954" s="269" t="s">
        <v>811</v>
      </c>
      <c r="E954" s="270" t="s">
        <v>2067</v>
      </c>
      <c r="F954" s="271" t="s">
        <v>2068</v>
      </c>
      <c r="G954" s="272" t="s">
        <v>1913</v>
      </c>
      <c r="H954" s="273">
        <v>10</v>
      </c>
      <c r="I954" s="274"/>
      <c r="J954" s="275">
        <f>ROUND(I954*H954,2)</f>
        <v>0</v>
      </c>
      <c r="K954" s="276"/>
      <c r="L954" s="277"/>
      <c r="M954" s="278" t="s">
        <v>1</v>
      </c>
      <c r="N954" s="279" t="s">
        <v>40</v>
      </c>
      <c r="O954" s="91"/>
      <c r="P954" s="229">
        <f>O954*H954</f>
        <v>0</v>
      </c>
      <c r="Q954" s="229">
        <v>0</v>
      </c>
      <c r="R954" s="229">
        <f>Q954*H954</f>
        <v>0</v>
      </c>
      <c r="S954" s="229">
        <v>0</v>
      </c>
      <c r="T954" s="230">
        <f>S954*H954</f>
        <v>0</v>
      </c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R954" s="231" t="s">
        <v>190</v>
      </c>
      <c r="AT954" s="231" t="s">
        <v>811</v>
      </c>
      <c r="AU954" s="231" t="s">
        <v>181</v>
      </c>
      <c r="AY954" s="17" t="s">
        <v>169</v>
      </c>
      <c r="BE954" s="232">
        <f>IF(N954="základní",J954,0)</f>
        <v>0</v>
      </c>
      <c r="BF954" s="232">
        <f>IF(N954="snížená",J954,0)</f>
        <v>0</v>
      </c>
      <c r="BG954" s="232">
        <f>IF(N954="zákl. přenesená",J954,0)</f>
        <v>0</v>
      </c>
      <c r="BH954" s="232">
        <f>IF(N954="sníž. přenesená",J954,0)</f>
        <v>0</v>
      </c>
      <c r="BI954" s="232">
        <f>IF(N954="nulová",J954,0)</f>
        <v>0</v>
      </c>
      <c r="BJ954" s="17" t="s">
        <v>83</v>
      </c>
      <c r="BK954" s="232">
        <f>ROUND(I954*H954,2)</f>
        <v>0</v>
      </c>
      <c r="BL954" s="17" t="s">
        <v>175</v>
      </c>
      <c r="BM954" s="231" t="s">
        <v>2069</v>
      </c>
    </row>
    <row r="955" spans="1:65" s="2" customFormat="1" ht="21.75" customHeight="1">
      <c r="A955" s="38"/>
      <c r="B955" s="39"/>
      <c r="C955" s="269" t="s">
        <v>2070</v>
      </c>
      <c r="D955" s="269" t="s">
        <v>811</v>
      </c>
      <c r="E955" s="270" t="s">
        <v>2071</v>
      </c>
      <c r="F955" s="271" t="s">
        <v>2072</v>
      </c>
      <c r="G955" s="272" t="s">
        <v>1913</v>
      </c>
      <c r="H955" s="273">
        <v>14</v>
      </c>
      <c r="I955" s="274"/>
      <c r="J955" s="275">
        <f>ROUND(I955*H955,2)</f>
        <v>0</v>
      </c>
      <c r="K955" s="276"/>
      <c r="L955" s="277"/>
      <c r="M955" s="278" t="s">
        <v>1</v>
      </c>
      <c r="N955" s="279" t="s">
        <v>40</v>
      </c>
      <c r="O955" s="91"/>
      <c r="P955" s="229">
        <f>O955*H955</f>
        <v>0</v>
      </c>
      <c r="Q955" s="229">
        <v>0</v>
      </c>
      <c r="R955" s="229">
        <f>Q955*H955</f>
        <v>0</v>
      </c>
      <c r="S955" s="229">
        <v>0</v>
      </c>
      <c r="T955" s="230">
        <f>S955*H955</f>
        <v>0</v>
      </c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R955" s="231" t="s">
        <v>190</v>
      </c>
      <c r="AT955" s="231" t="s">
        <v>811</v>
      </c>
      <c r="AU955" s="231" t="s">
        <v>181</v>
      </c>
      <c r="AY955" s="17" t="s">
        <v>169</v>
      </c>
      <c r="BE955" s="232">
        <f>IF(N955="základní",J955,0)</f>
        <v>0</v>
      </c>
      <c r="BF955" s="232">
        <f>IF(N955="snížená",J955,0)</f>
        <v>0</v>
      </c>
      <c r="BG955" s="232">
        <f>IF(N955="zákl. přenesená",J955,0)</f>
        <v>0</v>
      </c>
      <c r="BH955" s="232">
        <f>IF(N955="sníž. přenesená",J955,0)</f>
        <v>0</v>
      </c>
      <c r="BI955" s="232">
        <f>IF(N955="nulová",J955,0)</f>
        <v>0</v>
      </c>
      <c r="BJ955" s="17" t="s">
        <v>83</v>
      </c>
      <c r="BK955" s="232">
        <f>ROUND(I955*H955,2)</f>
        <v>0</v>
      </c>
      <c r="BL955" s="17" t="s">
        <v>175</v>
      </c>
      <c r="BM955" s="231" t="s">
        <v>2073</v>
      </c>
    </row>
    <row r="956" spans="1:65" s="2" customFormat="1" ht="24.15" customHeight="1">
      <c r="A956" s="38"/>
      <c r="B956" s="39"/>
      <c r="C956" s="269" t="s">
        <v>2074</v>
      </c>
      <c r="D956" s="269" t="s">
        <v>811</v>
      </c>
      <c r="E956" s="270" t="s">
        <v>2075</v>
      </c>
      <c r="F956" s="271" t="s">
        <v>2076</v>
      </c>
      <c r="G956" s="272" t="s">
        <v>1913</v>
      </c>
      <c r="H956" s="273">
        <v>14</v>
      </c>
      <c r="I956" s="274"/>
      <c r="J956" s="275">
        <f>ROUND(I956*H956,2)</f>
        <v>0</v>
      </c>
      <c r="K956" s="276"/>
      <c r="L956" s="277"/>
      <c r="M956" s="278" t="s">
        <v>1</v>
      </c>
      <c r="N956" s="279" t="s">
        <v>40</v>
      </c>
      <c r="O956" s="91"/>
      <c r="P956" s="229">
        <f>O956*H956</f>
        <v>0</v>
      </c>
      <c r="Q956" s="229">
        <v>0</v>
      </c>
      <c r="R956" s="229">
        <f>Q956*H956</f>
        <v>0</v>
      </c>
      <c r="S956" s="229">
        <v>0</v>
      </c>
      <c r="T956" s="230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31" t="s">
        <v>190</v>
      </c>
      <c r="AT956" s="231" t="s">
        <v>811</v>
      </c>
      <c r="AU956" s="231" t="s">
        <v>181</v>
      </c>
      <c r="AY956" s="17" t="s">
        <v>169</v>
      </c>
      <c r="BE956" s="232">
        <f>IF(N956="základní",J956,0)</f>
        <v>0</v>
      </c>
      <c r="BF956" s="232">
        <f>IF(N956="snížená",J956,0)</f>
        <v>0</v>
      </c>
      <c r="BG956" s="232">
        <f>IF(N956="zákl. přenesená",J956,0)</f>
        <v>0</v>
      </c>
      <c r="BH956" s="232">
        <f>IF(N956="sníž. přenesená",J956,0)</f>
        <v>0</v>
      </c>
      <c r="BI956" s="232">
        <f>IF(N956="nulová",J956,0)</f>
        <v>0</v>
      </c>
      <c r="BJ956" s="17" t="s">
        <v>83</v>
      </c>
      <c r="BK956" s="232">
        <f>ROUND(I956*H956,2)</f>
        <v>0</v>
      </c>
      <c r="BL956" s="17" t="s">
        <v>175</v>
      </c>
      <c r="BM956" s="231" t="s">
        <v>2077</v>
      </c>
    </row>
    <row r="957" spans="1:65" s="2" customFormat="1" ht="24.15" customHeight="1">
      <c r="A957" s="38"/>
      <c r="B957" s="39"/>
      <c r="C957" s="269" t="s">
        <v>2078</v>
      </c>
      <c r="D957" s="269" t="s">
        <v>811</v>
      </c>
      <c r="E957" s="270" t="s">
        <v>2079</v>
      </c>
      <c r="F957" s="271" t="s">
        <v>2080</v>
      </c>
      <c r="G957" s="272" t="s">
        <v>1913</v>
      </c>
      <c r="H957" s="273">
        <v>10</v>
      </c>
      <c r="I957" s="274"/>
      <c r="J957" s="275">
        <f>ROUND(I957*H957,2)</f>
        <v>0</v>
      </c>
      <c r="K957" s="276"/>
      <c r="L957" s="277"/>
      <c r="M957" s="278" t="s">
        <v>1</v>
      </c>
      <c r="N957" s="279" t="s">
        <v>40</v>
      </c>
      <c r="O957" s="91"/>
      <c r="P957" s="229">
        <f>O957*H957</f>
        <v>0</v>
      </c>
      <c r="Q957" s="229">
        <v>0</v>
      </c>
      <c r="R957" s="229">
        <f>Q957*H957</f>
        <v>0</v>
      </c>
      <c r="S957" s="229">
        <v>0</v>
      </c>
      <c r="T957" s="230">
        <f>S957*H957</f>
        <v>0</v>
      </c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R957" s="231" t="s">
        <v>190</v>
      </c>
      <c r="AT957" s="231" t="s">
        <v>811</v>
      </c>
      <c r="AU957" s="231" t="s">
        <v>181</v>
      </c>
      <c r="AY957" s="17" t="s">
        <v>169</v>
      </c>
      <c r="BE957" s="232">
        <f>IF(N957="základní",J957,0)</f>
        <v>0</v>
      </c>
      <c r="BF957" s="232">
        <f>IF(N957="snížená",J957,0)</f>
        <v>0</v>
      </c>
      <c r="BG957" s="232">
        <f>IF(N957="zákl. přenesená",J957,0)</f>
        <v>0</v>
      </c>
      <c r="BH957" s="232">
        <f>IF(N957="sníž. přenesená",J957,0)</f>
        <v>0</v>
      </c>
      <c r="BI957" s="232">
        <f>IF(N957="nulová",J957,0)</f>
        <v>0</v>
      </c>
      <c r="BJ957" s="17" t="s">
        <v>83</v>
      </c>
      <c r="BK957" s="232">
        <f>ROUND(I957*H957,2)</f>
        <v>0</v>
      </c>
      <c r="BL957" s="17" t="s">
        <v>175</v>
      </c>
      <c r="BM957" s="231" t="s">
        <v>2081</v>
      </c>
    </row>
    <row r="958" spans="1:65" s="2" customFormat="1" ht="16.5" customHeight="1">
      <c r="A958" s="38"/>
      <c r="B958" s="39"/>
      <c r="C958" s="269" t="s">
        <v>2082</v>
      </c>
      <c r="D958" s="269" t="s">
        <v>811</v>
      </c>
      <c r="E958" s="270" t="s">
        <v>2083</v>
      </c>
      <c r="F958" s="271" t="s">
        <v>2084</v>
      </c>
      <c r="G958" s="272" t="s">
        <v>1913</v>
      </c>
      <c r="H958" s="273">
        <v>18</v>
      </c>
      <c r="I958" s="274"/>
      <c r="J958" s="275">
        <f>ROUND(I958*H958,2)</f>
        <v>0</v>
      </c>
      <c r="K958" s="276"/>
      <c r="L958" s="277"/>
      <c r="M958" s="278" t="s">
        <v>1</v>
      </c>
      <c r="N958" s="279" t="s">
        <v>40</v>
      </c>
      <c r="O958" s="91"/>
      <c r="P958" s="229">
        <f>O958*H958</f>
        <v>0</v>
      </c>
      <c r="Q958" s="229">
        <v>0</v>
      </c>
      <c r="R958" s="229">
        <f>Q958*H958</f>
        <v>0</v>
      </c>
      <c r="S958" s="229">
        <v>0</v>
      </c>
      <c r="T958" s="230">
        <f>S958*H958</f>
        <v>0</v>
      </c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R958" s="231" t="s">
        <v>190</v>
      </c>
      <c r="AT958" s="231" t="s">
        <v>811</v>
      </c>
      <c r="AU958" s="231" t="s">
        <v>181</v>
      </c>
      <c r="AY958" s="17" t="s">
        <v>169</v>
      </c>
      <c r="BE958" s="232">
        <f>IF(N958="základní",J958,0)</f>
        <v>0</v>
      </c>
      <c r="BF958" s="232">
        <f>IF(N958="snížená",J958,0)</f>
        <v>0</v>
      </c>
      <c r="BG958" s="232">
        <f>IF(N958="zákl. přenesená",J958,0)</f>
        <v>0</v>
      </c>
      <c r="BH958" s="232">
        <f>IF(N958="sníž. přenesená",J958,0)</f>
        <v>0</v>
      </c>
      <c r="BI958" s="232">
        <f>IF(N958="nulová",J958,0)</f>
        <v>0</v>
      </c>
      <c r="BJ958" s="17" t="s">
        <v>83</v>
      </c>
      <c r="BK958" s="232">
        <f>ROUND(I958*H958,2)</f>
        <v>0</v>
      </c>
      <c r="BL958" s="17" t="s">
        <v>175</v>
      </c>
      <c r="BM958" s="231" t="s">
        <v>2085</v>
      </c>
    </row>
    <row r="959" spans="1:65" s="2" customFormat="1" ht="16.5" customHeight="1">
      <c r="A959" s="38"/>
      <c r="B959" s="39"/>
      <c r="C959" s="269" t="s">
        <v>2086</v>
      </c>
      <c r="D959" s="269" t="s">
        <v>811</v>
      </c>
      <c r="E959" s="270" t="s">
        <v>2087</v>
      </c>
      <c r="F959" s="271" t="s">
        <v>2088</v>
      </c>
      <c r="G959" s="272" t="s">
        <v>1913</v>
      </c>
      <c r="H959" s="273">
        <v>268</v>
      </c>
      <c r="I959" s="274"/>
      <c r="J959" s="275">
        <f>ROUND(I959*H959,2)</f>
        <v>0</v>
      </c>
      <c r="K959" s="276"/>
      <c r="L959" s="277"/>
      <c r="M959" s="278" t="s">
        <v>1</v>
      </c>
      <c r="N959" s="279" t="s">
        <v>40</v>
      </c>
      <c r="O959" s="91"/>
      <c r="P959" s="229">
        <f>O959*H959</f>
        <v>0</v>
      </c>
      <c r="Q959" s="229">
        <v>0</v>
      </c>
      <c r="R959" s="229">
        <f>Q959*H959</f>
        <v>0</v>
      </c>
      <c r="S959" s="229">
        <v>0</v>
      </c>
      <c r="T959" s="230">
        <f>S959*H959</f>
        <v>0</v>
      </c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R959" s="231" t="s">
        <v>190</v>
      </c>
      <c r="AT959" s="231" t="s">
        <v>811</v>
      </c>
      <c r="AU959" s="231" t="s">
        <v>181</v>
      </c>
      <c r="AY959" s="17" t="s">
        <v>169</v>
      </c>
      <c r="BE959" s="232">
        <f>IF(N959="základní",J959,0)</f>
        <v>0</v>
      </c>
      <c r="BF959" s="232">
        <f>IF(N959="snížená",J959,0)</f>
        <v>0</v>
      </c>
      <c r="BG959" s="232">
        <f>IF(N959="zákl. přenesená",J959,0)</f>
        <v>0</v>
      </c>
      <c r="BH959" s="232">
        <f>IF(N959="sníž. přenesená",J959,0)</f>
        <v>0</v>
      </c>
      <c r="BI959" s="232">
        <f>IF(N959="nulová",J959,0)</f>
        <v>0</v>
      </c>
      <c r="BJ959" s="17" t="s">
        <v>83</v>
      </c>
      <c r="BK959" s="232">
        <f>ROUND(I959*H959,2)</f>
        <v>0</v>
      </c>
      <c r="BL959" s="17" t="s">
        <v>175</v>
      </c>
      <c r="BM959" s="231" t="s">
        <v>2089</v>
      </c>
    </row>
    <row r="960" spans="1:65" s="2" customFormat="1" ht="16.5" customHeight="1">
      <c r="A960" s="38"/>
      <c r="B960" s="39"/>
      <c r="C960" s="269" t="s">
        <v>2090</v>
      </c>
      <c r="D960" s="269" t="s">
        <v>811</v>
      </c>
      <c r="E960" s="270" t="s">
        <v>2087</v>
      </c>
      <c r="F960" s="271" t="s">
        <v>2088</v>
      </c>
      <c r="G960" s="272" t="s">
        <v>1913</v>
      </c>
      <c r="H960" s="273">
        <v>90</v>
      </c>
      <c r="I960" s="274"/>
      <c r="J960" s="275">
        <f>ROUND(I960*H960,2)</f>
        <v>0</v>
      </c>
      <c r="K960" s="276"/>
      <c r="L960" s="277"/>
      <c r="M960" s="278" t="s">
        <v>1</v>
      </c>
      <c r="N960" s="279" t="s">
        <v>40</v>
      </c>
      <c r="O960" s="91"/>
      <c r="P960" s="229">
        <f>O960*H960</f>
        <v>0</v>
      </c>
      <c r="Q960" s="229">
        <v>0</v>
      </c>
      <c r="R960" s="229">
        <f>Q960*H960</f>
        <v>0</v>
      </c>
      <c r="S960" s="229">
        <v>0</v>
      </c>
      <c r="T960" s="230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31" t="s">
        <v>190</v>
      </c>
      <c r="AT960" s="231" t="s">
        <v>811</v>
      </c>
      <c r="AU960" s="231" t="s">
        <v>181</v>
      </c>
      <c r="AY960" s="17" t="s">
        <v>169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17" t="s">
        <v>83</v>
      </c>
      <c r="BK960" s="232">
        <f>ROUND(I960*H960,2)</f>
        <v>0</v>
      </c>
      <c r="BL960" s="17" t="s">
        <v>175</v>
      </c>
      <c r="BM960" s="231" t="s">
        <v>2091</v>
      </c>
    </row>
    <row r="961" spans="1:65" s="2" customFormat="1" ht="16.5" customHeight="1">
      <c r="A961" s="38"/>
      <c r="B961" s="39"/>
      <c r="C961" s="269" t="s">
        <v>2092</v>
      </c>
      <c r="D961" s="269" t="s">
        <v>811</v>
      </c>
      <c r="E961" s="270" t="s">
        <v>2093</v>
      </c>
      <c r="F961" s="271" t="s">
        <v>2094</v>
      </c>
      <c r="G961" s="272" t="s">
        <v>1913</v>
      </c>
      <c r="H961" s="273">
        <v>7</v>
      </c>
      <c r="I961" s="274"/>
      <c r="J961" s="275">
        <f>ROUND(I961*H961,2)</f>
        <v>0</v>
      </c>
      <c r="K961" s="276"/>
      <c r="L961" s="277"/>
      <c r="M961" s="278" t="s">
        <v>1</v>
      </c>
      <c r="N961" s="279" t="s">
        <v>40</v>
      </c>
      <c r="O961" s="91"/>
      <c r="P961" s="229">
        <f>O961*H961</f>
        <v>0</v>
      </c>
      <c r="Q961" s="229">
        <v>0</v>
      </c>
      <c r="R961" s="229">
        <f>Q961*H961</f>
        <v>0</v>
      </c>
      <c r="S961" s="229">
        <v>0</v>
      </c>
      <c r="T961" s="230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31" t="s">
        <v>190</v>
      </c>
      <c r="AT961" s="231" t="s">
        <v>811</v>
      </c>
      <c r="AU961" s="231" t="s">
        <v>181</v>
      </c>
      <c r="AY961" s="17" t="s">
        <v>169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17" t="s">
        <v>83</v>
      </c>
      <c r="BK961" s="232">
        <f>ROUND(I961*H961,2)</f>
        <v>0</v>
      </c>
      <c r="BL961" s="17" t="s">
        <v>175</v>
      </c>
      <c r="BM961" s="231" t="s">
        <v>2095</v>
      </c>
    </row>
    <row r="962" spans="1:65" s="2" customFormat="1" ht="24.15" customHeight="1">
      <c r="A962" s="38"/>
      <c r="B962" s="39"/>
      <c r="C962" s="269" t="s">
        <v>2096</v>
      </c>
      <c r="D962" s="269" t="s">
        <v>811</v>
      </c>
      <c r="E962" s="270" t="s">
        <v>2097</v>
      </c>
      <c r="F962" s="271" t="s">
        <v>2098</v>
      </c>
      <c r="G962" s="272" t="s">
        <v>1913</v>
      </c>
      <c r="H962" s="273">
        <v>14</v>
      </c>
      <c r="I962" s="274"/>
      <c r="J962" s="275">
        <f>ROUND(I962*H962,2)</f>
        <v>0</v>
      </c>
      <c r="K962" s="276"/>
      <c r="L962" s="277"/>
      <c r="M962" s="278" t="s">
        <v>1</v>
      </c>
      <c r="N962" s="279" t="s">
        <v>40</v>
      </c>
      <c r="O962" s="91"/>
      <c r="P962" s="229">
        <f>O962*H962</f>
        <v>0</v>
      </c>
      <c r="Q962" s="229">
        <v>0</v>
      </c>
      <c r="R962" s="229">
        <f>Q962*H962</f>
        <v>0</v>
      </c>
      <c r="S962" s="229">
        <v>0</v>
      </c>
      <c r="T962" s="230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231" t="s">
        <v>190</v>
      </c>
      <c r="AT962" s="231" t="s">
        <v>811</v>
      </c>
      <c r="AU962" s="231" t="s">
        <v>181</v>
      </c>
      <c r="AY962" s="17" t="s">
        <v>169</v>
      </c>
      <c r="BE962" s="232">
        <f>IF(N962="základní",J962,0)</f>
        <v>0</v>
      </c>
      <c r="BF962" s="232">
        <f>IF(N962="snížená",J962,0)</f>
        <v>0</v>
      </c>
      <c r="BG962" s="232">
        <f>IF(N962="zákl. přenesená",J962,0)</f>
        <v>0</v>
      </c>
      <c r="BH962" s="232">
        <f>IF(N962="sníž. přenesená",J962,0)</f>
        <v>0</v>
      </c>
      <c r="BI962" s="232">
        <f>IF(N962="nulová",J962,0)</f>
        <v>0</v>
      </c>
      <c r="BJ962" s="17" t="s">
        <v>83</v>
      </c>
      <c r="BK962" s="232">
        <f>ROUND(I962*H962,2)</f>
        <v>0</v>
      </c>
      <c r="BL962" s="17" t="s">
        <v>175</v>
      </c>
      <c r="BM962" s="231" t="s">
        <v>2099</v>
      </c>
    </row>
    <row r="963" spans="1:65" s="2" customFormat="1" ht="16.5" customHeight="1">
      <c r="A963" s="38"/>
      <c r="B963" s="39"/>
      <c r="C963" s="269" t="s">
        <v>2100</v>
      </c>
      <c r="D963" s="269" t="s">
        <v>811</v>
      </c>
      <c r="E963" s="270" t="s">
        <v>2101</v>
      </c>
      <c r="F963" s="271" t="s">
        <v>2102</v>
      </c>
      <c r="G963" s="272" t="s">
        <v>1913</v>
      </c>
      <c r="H963" s="273">
        <v>27</v>
      </c>
      <c r="I963" s="274"/>
      <c r="J963" s="275">
        <f>ROUND(I963*H963,2)</f>
        <v>0</v>
      </c>
      <c r="K963" s="276"/>
      <c r="L963" s="277"/>
      <c r="M963" s="278" t="s">
        <v>1</v>
      </c>
      <c r="N963" s="279" t="s">
        <v>40</v>
      </c>
      <c r="O963" s="91"/>
      <c r="P963" s="229">
        <f>O963*H963</f>
        <v>0</v>
      </c>
      <c r="Q963" s="229">
        <v>0</v>
      </c>
      <c r="R963" s="229">
        <f>Q963*H963</f>
        <v>0</v>
      </c>
      <c r="S963" s="229">
        <v>0</v>
      </c>
      <c r="T963" s="230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31" t="s">
        <v>190</v>
      </c>
      <c r="AT963" s="231" t="s">
        <v>811</v>
      </c>
      <c r="AU963" s="231" t="s">
        <v>181</v>
      </c>
      <c r="AY963" s="17" t="s">
        <v>169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17" t="s">
        <v>83</v>
      </c>
      <c r="BK963" s="232">
        <f>ROUND(I963*H963,2)</f>
        <v>0</v>
      </c>
      <c r="BL963" s="17" t="s">
        <v>175</v>
      </c>
      <c r="BM963" s="231" t="s">
        <v>2103</v>
      </c>
    </row>
    <row r="964" spans="1:65" s="2" customFormat="1" ht="16.5" customHeight="1">
      <c r="A964" s="38"/>
      <c r="B964" s="39"/>
      <c r="C964" s="269" t="s">
        <v>2104</v>
      </c>
      <c r="D964" s="269" t="s">
        <v>811</v>
      </c>
      <c r="E964" s="270" t="s">
        <v>2105</v>
      </c>
      <c r="F964" s="271" t="s">
        <v>2106</v>
      </c>
      <c r="G964" s="272" t="s">
        <v>1913</v>
      </c>
      <c r="H964" s="273">
        <v>38</v>
      </c>
      <c r="I964" s="274"/>
      <c r="J964" s="275">
        <f>ROUND(I964*H964,2)</f>
        <v>0</v>
      </c>
      <c r="K964" s="276"/>
      <c r="L964" s="277"/>
      <c r="M964" s="278" t="s">
        <v>1</v>
      </c>
      <c r="N964" s="279" t="s">
        <v>40</v>
      </c>
      <c r="O964" s="91"/>
      <c r="P964" s="229">
        <f>O964*H964</f>
        <v>0</v>
      </c>
      <c r="Q964" s="229">
        <v>0</v>
      </c>
      <c r="R964" s="229">
        <f>Q964*H964</f>
        <v>0</v>
      </c>
      <c r="S964" s="229">
        <v>0</v>
      </c>
      <c r="T964" s="230">
        <f>S964*H964</f>
        <v>0</v>
      </c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R964" s="231" t="s">
        <v>190</v>
      </c>
      <c r="AT964" s="231" t="s">
        <v>811</v>
      </c>
      <c r="AU964" s="231" t="s">
        <v>181</v>
      </c>
      <c r="AY964" s="17" t="s">
        <v>169</v>
      </c>
      <c r="BE964" s="232">
        <f>IF(N964="základní",J964,0)</f>
        <v>0</v>
      </c>
      <c r="BF964" s="232">
        <f>IF(N964="snížená",J964,0)</f>
        <v>0</v>
      </c>
      <c r="BG964" s="232">
        <f>IF(N964="zákl. přenesená",J964,0)</f>
        <v>0</v>
      </c>
      <c r="BH964" s="232">
        <f>IF(N964="sníž. přenesená",J964,0)</f>
        <v>0</v>
      </c>
      <c r="BI964" s="232">
        <f>IF(N964="nulová",J964,0)</f>
        <v>0</v>
      </c>
      <c r="BJ964" s="17" t="s">
        <v>83</v>
      </c>
      <c r="BK964" s="232">
        <f>ROUND(I964*H964,2)</f>
        <v>0</v>
      </c>
      <c r="BL964" s="17" t="s">
        <v>175</v>
      </c>
      <c r="BM964" s="231" t="s">
        <v>2107</v>
      </c>
    </row>
    <row r="965" spans="1:65" s="2" customFormat="1" ht="16.5" customHeight="1">
      <c r="A965" s="38"/>
      <c r="B965" s="39"/>
      <c r="C965" s="269" t="s">
        <v>2108</v>
      </c>
      <c r="D965" s="269" t="s">
        <v>811</v>
      </c>
      <c r="E965" s="270" t="s">
        <v>2109</v>
      </c>
      <c r="F965" s="271" t="s">
        <v>2110</v>
      </c>
      <c r="G965" s="272" t="s">
        <v>1913</v>
      </c>
      <c r="H965" s="273">
        <v>34</v>
      </c>
      <c r="I965" s="274"/>
      <c r="J965" s="275">
        <f>ROUND(I965*H965,2)</f>
        <v>0</v>
      </c>
      <c r="K965" s="276"/>
      <c r="L965" s="277"/>
      <c r="M965" s="278" t="s">
        <v>1</v>
      </c>
      <c r="N965" s="279" t="s">
        <v>40</v>
      </c>
      <c r="O965" s="91"/>
      <c r="P965" s="229">
        <f>O965*H965</f>
        <v>0</v>
      </c>
      <c r="Q965" s="229">
        <v>0</v>
      </c>
      <c r="R965" s="229">
        <f>Q965*H965</f>
        <v>0</v>
      </c>
      <c r="S965" s="229">
        <v>0</v>
      </c>
      <c r="T965" s="230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31" t="s">
        <v>190</v>
      </c>
      <c r="AT965" s="231" t="s">
        <v>811</v>
      </c>
      <c r="AU965" s="231" t="s">
        <v>181</v>
      </c>
      <c r="AY965" s="17" t="s">
        <v>169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17" t="s">
        <v>83</v>
      </c>
      <c r="BK965" s="232">
        <f>ROUND(I965*H965,2)</f>
        <v>0</v>
      </c>
      <c r="BL965" s="17" t="s">
        <v>175</v>
      </c>
      <c r="BM965" s="231" t="s">
        <v>2111</v>
      </c>
    </row>
    <row r="966" spans="1:65" s="2" customFormat="1" ht="16.5" customHeight="1">
      <c r="A966" s="38"/>
      <c r="B966" s="39"/>
      <c r="C966" s="269" t="s">
        <v>2112</v>
      </c>
      <c r="D966" s="269" t="s">
        <v>811</v>
      </c>
      <c r="E966" s="270" t="s">
        <v>2113</v>
      </c>
      <c r="F966" s="271" t="s">
        <v>2114</v>
      </c>
      <c r="G966" s="272" t="s">
        <v>1913</v>
      </c>
      <c r="H966" s="273">
        <v>16</v>
      </c>
      <c r="I966" s="274"/>
      <c r="J966" s="275">
        <f>ROUND(I966*H966,2)</f>
        <v>0</v>
      </c>
      <c r="K966" s="276"/>
      <c r="L966" s="277"/>
      <c r="M966" s="278" t="s">
        <v>1</v>
      </c>
      <c r="N966" s="279" t="s">
        <v>40</v>
      </c>
      <c r="O966" s="91"/>
      <c r="P966" s="229">
        <f>O966*H966</f>
        <v>0</v>
      </c>
      <c r="Q966" s="229">
        <v>0</v>
      </c>
      <c r="R966" s="229">
        <f>Q966*H966</f>
        <v>0</v>
      </c>
      <c r="S966" s="229">
        <v>0</v>
      </c>
      <c r="T966" s="230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31" t="s">
        <v>190</v>
      </c>
      <c r="AT966" s="231" t="s">
        <v>811</v>
      </c>
      <c r="AU966" s="231" t="s">
        <v>181</v>
      </c>
      <c r="AY966" s="17" t="s">
        <v>169</v>
      </c>
      <c r="BE966" s="232">
        <f>IF(N966="základní",J966,0)</f>
        <v>0</v>
      </c>
      <c r="BF966" s="232">
        <f>IF(N966="snížená",J966,0)</f>
        <v>0</v>
      </c>
      <c r="BG966" s="232">
        <f>IF(N966="zákl. přenesená",J966,0)</f>
        <v>0</v>
      </c>
      <c r="BH966" s="232">
        <f>IF(N966="sníž. přenesená",J966,0)</f>
        <v>0</v>
      </c>
      <c r="BI966" s="232">
        <f>IF(N966="nulová",J966,0)</f>
        <v>0</v>
      </c>
      <c r="BJ966" s="17" t="s">
        <v>83</v>
      </c>
      <c r="BK966" s="232">
        <f>ROUND(I966*H966,2)</f>
        <v>0</v>
      </c>
      <c r="BL966" s="17" t="s">
        <v>175</v>
      </c>
      <c r="BM966" s="231" t="s">
        <v>2115</v>
      </c>
    </row>
    <row r="967" spans="1:65" s="2" customFormat="1" ht="16.5" customHeight="1">
      <c r="A967" s="38"/>
      <c r="B967" s="39"/>
      <c r="C967" s="269" t="s">
        <v>2116</v>
      </c>
      <c r="D967" s="269" t="s">
        <v>811</v>
      </c>
      <c r="E967" s="270" t="s">
        <v>2117</v>
      </c>
      <c r="F967" s="271" t="s">
        <v>2118</v>
      </c>
      <c r="G967" s="272" t="s">
        <v>1913</v>
      </c>
      <c r="H967" s="273">
        <v>50</v>
      </c>
      <c r="I967" s="274"/>
      <c r="J967" s="275">
        <f>ROUND(I967*H967,2)</f>
        <v>0</v>
      </c>
      <c r="K967" s="276"/>
      <c r="L967" s="277"/>
      <c r="M967" s="278" t="s">
        <v>1</v>
      </c>
      <c r="N967" s="279" t="s">
        <v>40</v>
      </c>
      <c r="O967" s="91"/>
      <c r="P967" s="229">
        <f>O967*H967</f>
        <v>0</v>
      </c>
      <c r="Q967" s="229">
        <v>0</v>
      </c>
      <c r="R967" s="229">
        <f>Q967*H967</f>
        <v>0</v>
      </c>
      <c r="S967" s="229">
        <v>0</v>
      </c>
      <c r="T967" s="230">
        <f>S967*H967</f>
        <v>0</v>
      </c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R967" s="231" t="s">
        <v>190</v>
      </c>
      <c r="AT967" s="231" t="s">
        <v>811</v>
      </c>
      <c r="AU967" s="231" t="s">
        <v>181</v>
      </c>
      <c r="AY967" s="17" t="s">
        <v>169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17" t="s">
        <v>83</v>
      </c>
      <c r="BK967" s="232">
        <f>ROUND(I967*H967,2)</f>
        <v>0</v>
      </c>
      <c r="BL967" s="17" t="s">
        <v>175</v>
      </c>
      <c r="BM967" s="231" t="s">
        <v>2119</v>
      </c>
    </row>
    <row r="968" spans="1:65" s="2" customFormat="1" ht="16.5" customHeight="1">
      <c r="A968" s="38"/>
      <c r="B968" s="39"/>
      <c r="C968" s="269" t="s">
        <v>2120</v>
      </c>
      <c r="D968" s="269" t="s">
        <v>811</v>
      </c>
      <c r="E968" s="270" t="s">
        <v>2117</v>
      </c>
      <c r="F968" s="271" t="s">
        <v>2118</v>
      </c>
      <c r="G968" s="272" t="s">
        <v>1913</v>
      </c>
      <c r="H968" s="273">
        <v>16</v>
      </c>
      <c r="I968" s="274"/>
      <c r="J968" s="275">
        <f>ROUND(I968*H968,2)</f>
        <v>0</v>
      </c>
      <c r="K968" s="276"/>
      <c r="L968" s="277"/>
      <c r="M968" s="278" t="s">
        <v>1</v>
      </c>
      <c r="N968" s="279" t="s">
        <v>40</v>
      </c>
      <c r="O968" s="91"/>
      <c r="P968" s="229">
        <f>O968*H968</f>
        <v>0</v>
      </c>
      <c r="Q968" s="229">
        <v>0</v>
      </c>
      <c r="R968" s="229">
        <f>Q968*H968</f>
        <v>0</v>
      </c>
      <c r="S968" s="229">
        <v>0</v>
      </c>
      <c r="T968" s="230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31" t="s">
        <v>190</v>
      </c>
      <c r="AT968" s="231" t="s">
        <v>811</v>
      </c>
      <c r="AU968" s="231" t="s">
        <v>181</v>
      </c>
      <c r="AY968" s="17" t="s">
        <v>169</v>
      </c>
      <c r="BE968" s="232">
        <f>IF(N968="základní",J968,0)</f>
        <v>0</v>
      </c>
      <c r="BF968" s="232">
        <f>IF(N968="snížená",J968,0)</f>
        <v>0</v>
      </c>
      <c r="BG968" s="232">
        <f>IF(N968="zákl. přenesená",J968,0)</f>
        <v>0</v>
      </c>
      <c r="BH968" s="232">
        <f>IF(N968="sníž. přenesená",J968,0)</f>
        <v>0</v>
      </c>
      <c r="BI968" s="232">
        <f>IF(N968="nulová",J968,0)</f>
        <v>0</v>
      </c>
      <c r="BJ968" s="17" t="s">
        <v>83</v>
      </c>
      <c r="BK968" s="232">
        <f>ROUND(I968*H968,2)</f>
        <v>0</v>
      </c>
      <c r="BL968" s="17" t="s">
        <v>175</v>
      </c>
      <c r="BM968" s="231" t="s">
        <v>2121</v>
      </c>
    </row>
    <row r="969" spans="1:65" s="2" customFormat="1" ht="16.5" customHeight="1">
      <c r="A969" s="38"/>
      <c r="B969" s="39"/>
      <c r="C969" s="269" t="s">
        <v>2122</v>
      </c>
      <c r="D969" s="269" t="s">
        <v>811</v>
      </c>
      <c r="E969" s="270" t="s">
        <v>2117</v>
      </c>
      <c r="F969" s="271" t="s">
        <v>2118</v>
      </c>
      <c r="G969" s="272" t="s">
        <v>1913</v>
      </c>
      <c r="H969" s="273">
        <v>8</v>
      </c>
      <c r="I969" s="274"/>
      <c r="J969" s="275">
        <f>ROUND(I969*H969,2)</f>
        <v>0</v>
      </c>
      <c r="K969" s="276"/>
      <c r="L969" s="277"/>
      <c r="M969" s="278" t="s">
        <v>1</v>
      </c>
      <c r="N969" s="279" t="s">
        <v>40</v>
      </c>
      <c r="O969" s="91"/>
      <c r="P969" s="229">
        <f>O969*H969</f>
        <v>0</v>
      </c>
      <c r="Q969" s="229">
        <v>0</v>
      </c>
      <c r="R969" s="229">
        <f>Q969*H969</f>
        <v>0</v>
      </c>
      <c r="S969" s="229">
        <v>0</v>
      </c>
      <c r="T969" s="230">
        <f>S969*H969</f>
        <v>0</v>
      </c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R969" s="231" t="s">
        <v>190</v>
      </c>
      <c r="AT969" s="231" t="s">
        <v>811</v>
      </c>
      <c r="AU969" s="231" t="s">
        <v>181</v>
      </c>
      <c r="AY969" s="17" t="s">
        <v>169</v>
      </c>
      <c r="BE969" s="232">
        <f>IF(N969="základní",J969,0)</f>
        <v>0</v>
      </c>
      <c r="BF969" s="232">
        <f>IF(N969="snížená",J969,0)</f>
        <v>0</v>
      </c>
      <c r="BG969" s="232">
        <f>IF(N969="zákl. přenesená",J969,0)</f>
        <v>0</v>
      </c>
      <c r="BH969" s="232">
        <f>IF(N969="sníž. přenesená",J969,0)</f>
        <v>0</v>
      </c>
      <c r="BI969" s="232">
        <f>IF(N969="nulová",J969,0)</f>
        <v>0</v>
      </c>
      <c r="BJ969" s="17" t="s">
        <v>83</v>
      </c>
      <c r="BK969" s="232">
        <f>ROUND(I969*H969,2)</f>
        <v>0</v>
      </c>
      <c r="BL969" s="17" t="s">
        <v>175</v>
      </c>
      <c r="BM969" s="231" t="s">
        <v>2123</v>
      </c>
    </row>
    <row r="970" spans="1:65" s="2" customFormat="1" ht="16.5" customHeight="1">
      <c r="A970" s="38"/>
      <c r="B970" s="39"/>
      <c r="C970" s="269" t="s">
        <v>2124</v>
      </c>
      <c r="D970" s="269" t="s">
        <v>811</v>
      </c>
      <c r="E970" s="270" t="s">
        <v>2117</v>
      </c>
      <c r="F970" s="271" t="s">
        <v>2118</v>
      </c>
      <c r="G970" s="272" t="s">
        <v>1913</v>
      </c>
      <c r="H970" s="273">
        <v>96</v>
      </c>
      <c r="I970" s="274"/>
      <c r="J970" s="275">
        <f>ROUND(I970*H970,2)</f>
        <v>0</v>
      </c>
      <c r="K970" s="276"/>
      <c r="L970" s="277"/>
      <c r="M970" s="278" t="s">
        <v>1</v>
      </c>
      <c r="N970" s="279" t="s">
        <v>40</v>
      </c>
      <c r="O970" s="91"/>
      <c r="P970" s="229">
        <f>O970*H970</f>
        <v>0</v>
      </c>
      <c r="Q970" s="229">
        <v>0</v>
      </c>
      <c r="R970" s="229">
        <f>Q970*H970</f>
        <v>0</v>
      </c>
      <c r="S970" s="229">
        <v>0</v>
      </c>
      <c r="T970" s="230">
        <f>S970*H970</f>
        <v>0</v>
      </c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R970" s="231" t="s">
        <v>190</v>
      </c>
      <c r="AT970" s="231" t="s">
        <v>811</v>
      </c>
      <c r="AU970" s="231" t="s">
        <v>181</v>
      </c>
      <c r="AY970" s="17" t="s">
        <v>169</v>
      </c>
      <c r="BE970" s="232">
        <f>IF(N970="základní",J970,0)</f>
        <v>0</v>
      </c>
      <c r="BF970" s="232">
        <f>IF(N970="snížená",J970,0)</f>
        <v>0</v>
      </c>
      <c r="BG970" s="232">
        <f>IF(N970="zákl. přenesená",J970,0)</f>
        <v>0</v>
      </c>
      <c r="BH970" s="232">
        <f>IF(N970="sníž. přenesená",J970,0)</f>
        <v>0</v>
      </c>
      <c r="BI970" s="232">
        <f>IF(N970="nulová",J970,0)</f>
        <v>0</v>
      </c>
      <c r="BJ970" s="17" t="s">
        <v>83</v>
      </c>
      <c r="BK970" s="232">
        <f>ROUND(I970*H970,2)</f>
        <v>0</v>
      </c>
      <c r="BL970" s="17" t="s">
        <v>175</v>
      </c>
      <c r="BM970" s="231" t="s">
        <v>2125</v>
      </c>
    </row>
    <row r="971" spans="1:65" s="2" customFormat="1" ht="16.5" customHeight="1">
      <c r="A971" s="38"/>
      <c r="B971" s="39"/>
      <c r="C971" s="269" t="s">
        <v>2126</v>
      </c>
      <c r="D971" s="269" t="s">
        <v>811</v>
      </c>
      <c r="E971" s="270" t="s">
        <v>2127</v>
      </c>
      <c r="F971" s="271" t="s">
        <v>2128</v>
      </c>
      <c r="G971" s="272" t="s">
        <v>1913</v>
      </c>
      <c r="H971" s="273">
        <v>168</v>
      </c>
      <c r="I971" s="274"/>
      <c r="J971" s="275">
        <f>ROUND(I971*H971,2)</f>
        <v>0</v>
      </c>
      <c r="K971" s="276"/>
      <c r="L971" s="277"/>
      <c r="M971" s="278" t="s">
        <v>1</v>
      </c>
      <c r="N971" s="279" t="s">
        <v>40</v>
      </c>
      <c r="O971" s="91"/>
      <c r="P971" s="229">
        <f>O971*H971</f>
        <v>0</v>
      </c>
      <c r="Q971" s="229">
        <v>0</v>
      </c>
      <c r="R971" s="229">
        <f>Q971*H971</f>
        <v>0</v>
      </c>
      <c r="S971" s="229">
        <v>0</v>
      </c>
      <c r="T971" s="230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31" t="s">
        <v>190</v>
      </c>
      <c r="AT971" s="231" t="s">
        <v>811</v>
      </c>
      <c r="AU971" s="231" t="s">
        <v>181</v>
      </c>
      <c r="AY971" s="17" t="s">
        <v>169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17" t="s">
        <v>83</v>
      </c>
      <c r="BK971" s="232">
        <f>ROUND(I971*H971,2)</f>
        <v>0</v>
      </c>
      <c r="BL971" s="17" t="s">
        <v>175</v>
      </c>
      <c r="BM971" s="231" t="s">
        <v>2129</v>
      </c>
    </row>
    <row r="972" spans="1:65" s="2" customFormat="1" ht="16.5" customHeight="1">
      <c r="A972" s="38"/>
      <c r="B972" s="39"/>
      <c r="C972" s="269" t="s">
        <v>2130</v>
      </c>
      <c r="D972" s="269" t="s">
        <v>811</v>
      </c>
      <c r="E972" s="270" t="s">
        <v>2127</v>
      </c>
      <c r="F972" s="271" t="s">
        <v>2128</v>
      </c>
      <c r="G972" s="272" t="s">
        <v>1913</v>
      </c>
      <c r="H972" s="273">
        <v>37</v>
      </c>
      <c r="I972" s="274"/>
      <c r="J972" s="275">
        <f>ROUND(I972*H972,2)</f>
        <v>0</v>
      </c>
      <c r="K972" s="276"/>
      <c r="L972" s="277"/>
      <c r="M972" s="278" t="s">
        <v>1</v>
      </c>
      <c r="N972" s="279" t="s">
        <v>40</v>
      </c>
      <c r="O972" s="91"/>
      <c r="P972" s="229">
        <f>O972*H972</f>
        <v>0</v>
      </c>
      <c r="Q972" s="229">
        <v>0</v>
      </c>
      <c r="R972" s="229">
        <f>Q972*H972</f>
        <v>0</v>
      </c>
      <c r="S972" s="229">
        <v>0</v>
      </c>
      <c r="T972" s="230">
        <f>S972*H972</f>
        <v>0</v>
      </c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R972" s="231" t="s">
        <v>190</v>
      </c>
      <c r="AT972" s="231" t="s">
        <v>811</v>
      </c>
      <c r="AU972" s="231" t="s">
        <v>181</v>
      </c>
      <c r="AY972" s="17" t="s">
        <v>169</v>
      </c>
      <c r="BE972" s="232">
        <f>IF(N972="základní",J972,0)</f>
        <v>0</v>
      </c>
      <c r="BF972" s="232">
        <f>IF(N972="snížená",J972,0)</f>
        <v>0</v>
      </c>
      <c r="BG972" s="232">
        <f>IF(N972="zákl. přenesená",J972,0)</f>
        <v>0</v>
      </c>
      <c r="BH972" s="232">
        <f>IF(N972="sníž. přenesená",J972,0)</f>
        <v>0</v>
      </c>
      <c r="BI972" s="232">
        <f>IF(N972="nulová",J972,0)</f>
        <v>0</v>
      </c>
      <c r="BJ972" s="17" t="s">
        <v>83</v>
      </c>
      <c r="BK972" s="232">
        <f>ROUND(I972*H972,2)</f>
        <v>0</v>
      </c>
      <c r="BL972" s="17" t="s">
        <v>175</v>
      </c>
      <c r="BM972" s="231" t="s">
        <v>2131</v>
      </c>
    </row>
    <row r="973" spans="1:65" s="2" customFormat="1" ht="16.5" customHeight="1">
      <c r="A973" s="38"/>
      <c r="B973" s="39"/>
      <c r="C973" s="269" t="s">
        <v>2132</v>
      </c>
      <c r="D973" s="269" t="s">
        <v>811</v>
      </c>
      <c r="E973" s="270" t="s">
        <v>2127</v>
      </c>
      <c r="F973" s="271" t="s">
        <v>2128</v>
      </c>
      <c r="G973" s="272" t="s">
        <v>1913</v>
      </c>
      <c r="H973" s="273">
        <v>62</v>
      </c>
      <c r="I973" s="274"/>
      <c r="J973" s="275">
        <f>ROUND(I973*H973,2)</f>
        <v>0</v>
      </c>
      <c r="K973" s="276"/>
      <c r="L973" s="277"/>
      <c r="M973" s="278" t="s">
        <v>1</v>
      </c>
      <c r="N973" s="279" t="s">
        <v>40</v>
      </c>
      <c r="O973" s="91"/>
      <c r="P973" s="229">
        <f>O973*H973</f>
        <v>0</v>
      </c>
      <c r="Q973" s="229">
        <v>0</v>
      </c>
      <c r="R973" s="229">
        <f>Q973*H973</f>
        <v>0</v>
      </c>
      <c r="S973" s="229">
        <v>0</v>
      </c>
      <c r="T973" s="230">
        <f>S973*H973</f>
        <v>0</v>
      </c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R973" s="231" t="s">
        <v>190</v>
      </c>
      <c r="AT973" s="231" t="s">
        <v>811</v>
      </c>
      <c r="AU973" s="231" t="s">
        <v>181</v>
      </c>
      <c r="AY973" s="17" t="s">
        <v>169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17" t="s">
        <v>83</v>
      </c>
      <c r="BK973" s="232">
        <f>ROUND(I973*H973,2)</f>
        <v>0</v>
      </c>
      <c r="BL973" s="17" t="s">
        <v>175</v>
      </c>
      <c r="BM973" s="231" t="s">
        <v>2133</v>
      </c>
    </row>
    <row r="974" spans="1:65" s="2" customFormat="1" ht="16.5" customHeight="1">
      <c r="A974" s="38"/>
      <c r="B974" s="39"/>
      <c r="C974" s="269" t="s">
        <v>2134</v>
      </c>
      <c r="D974" s="269" t="s">
        <v>811</v>
      </c>
      <c r="E974" s="270" t="s">
        <v>2135</v>
      </c>
      <c r="F974" s="271" t="s">
        <v>2136</v>
      </c>
      <c r="G974" s="272" t="s">
        <v>1913</v>
      </c>
      <c r="H974" s="273">
        <v>44</v>
      </c>
      <c r="I974" s="274"/>
      <c r="J974" s="275">
        <f>ROUND(I974*H974,2)</f>
        <v>0</v>
      </c>
      <c r="K974" s="276"/>
      <c r="L974" s="277"/>
      <c r="M974" s="278" t="s">
        <v>1</v>
      </c>
      <c r="N974" s="279" t="s">
        <v>40</v>
      </c>
      <c r="O974" s="91"/>
      <c r="P974" s="229">
        <f>O974*H974</f>
        <v>0</v>
      </c>
      <c r="Q974" s="229">
        <v>0</v>
      </c>
      <c r="R974" s="229">
        <f>Q974*H974</f>
        <v>0</v>
      </c>
      <c r="S974" s="229">
        <v>0</v>
      </c>
      <c r="T974" s="230">
        <f>S974*H974</f>
        <v>0</v>
      </c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R974" s="231" t="s">
        <v>190</v>
      </c>
      <c r="AT974" s="231" t="s">
        <v>811</v>
      </c>
      <c r="AU974" s="231" t="s">
        <v>181</v>
      </c>
      <c r="AY974" s="17" t="s">
        <v>169</v>
      </c>
      <c r="BE974" s="232">
        <f>IF(N974="základní",J974,0)</f>
        <v>0</v>
      </c>
      <c r="BF974" s="232">
        <f>IF(N974="snížená",J974,0)</f>
        <v>0</v>
      </c>
      <c r="BG974" s="232">
        <f>IF(N974="zákl. přenesená",J974,0)</f>
        <v>0</v>
      </c>
      <c r="BH974" s="232">
        <f>IF(N974="sníž. přenesená",J974,0)</f>
        <v>0</v>
      </c>
      <c r="BI974" s="232">
        <f>IF(N974="nulová",J974,0)</f>
        <v>0</v>
      </c>
      <c r="BJ974" s="17" t="s">
        <v>83</v>
      </c>
      <c r="BK974" s="232">
        <f>ROUND(I974*H974,2)</f>
        <v>0</v>
      </c>
      <c r="BL974" s="17" t="s">
        <v>175</v>
      </c>
      <c r="BM974" s="231" t="s">
        <v>2137</v>
      </c>
    </row>
    <row r="975" spans="1:65" s="2" customFormat="1" ht="16.5" customHeight="1">
      <c r="A975" s="38"/>
      <c r="B975" s="39"/>
      <c r="C975" s="269" t="s">
        <v>2138</v>
      </c>
      <c r="D975" s="269" t="s">
        <v>811</v>
      </c>
      <c r="E975" s="270" t="s">
        <v>2139</v>
      </c>
      <c r="F975" s="271" t="s">
        <v>2140</v>
      </c>
      <c r="G975" s="272" t="s">
        <v>1913</v>
      </c>
      <c r="H975" s="273">
        <v>234</v>
      </c>
      <c r="I975" s="274"/>
      <c r="J975" s="275">
        <f>ROUND(I975*H975,2)</f>
        <v>0</v>
      </c>
      <c r="K975" s="276"/>
      <c r="L975" s="277"/>
      <c r="M975" s="278" t="s">
        <v>1</v>
      </c>
      <c r="N975" s="279" t="s">
        <v>40</v>
      </c>
      <c r="O975" s="91"/>
      <c r="P975" s="229">
        <f>O975*H975</f>
        <v>0</v>
      </c>
      <c r="Q975" s="229">
        <v>0</v>
      </c>
      <c r="R975" s="229">
        <f>Q975*H975</f>
        <v>0</v>
      </c>
      <c r="S975" s="229">
        <v>0</v>
      </c>
      <c r="T975" s="230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31" t="s">
        <v>190</v>
      </c>
      <c r="AT975" s="231" t="s">
        <v>811</v>
      </c>
      <c r="AU975" s="231" t="s">
        <v>181</v>
      </c>
      <c r="AY975" s="17" t="s">
        <v>169</v>
      </c>
      <c r="BE975" s="232">
        <f>IF(N975="základní",J975,0)</f>
        <v>0</v>
      </c>
      <c r="BF975" s="232">
        <f>IF(N975="snížená",J975,0)</f>
        <v>0</v>
      </c>
      <c r="BG975" s="232">
        <f>IF(N975="zákl. přenesená",J975,0)</f>
        <v>0</v>
      </c>
      <c r="BH975" s="232">
        <f>IF(N975="sníž. přenesená",J975,0)</f>
        <v>0</v>
      </c>
      <c r="BI975" s="232">
        <f>IF(N975="nulová",J975,0)</f>
        <v>0</v>
      </c>
      <c r="BJ975" s="17" t="s">
        <v>83</v>
      </c>
      <c r="BK975" s="232">
        <f>ROUND(I975*H975,2)</f>
        <v>0</v>
      </c>
      <c r="BL975" s="17" t="s">
        <v>175</v>
      </c>
      <c r="BM975" s="231" t="s">
        <v>2141</v>
      </c>
    </row>
    <row r="976" spans="1:65" s="2" customFormat="1" ht="21.75" customHeight="1">
      <c r="A976" s="38"/>
      <c r="B976" s="39"/>
      <c r="C976" s="269" t="s">
        <v>2142</v>
      </c>
      <c r="D976" s="269" t="s">
        <v>811</v>
      </c>
      <c r="E976" s="270" t="s">
        <v>2143</v>
      </c>
      <c r="F976" s="271" t="s">
        <v>2144</v>
      </c>
      <c r="G976" s="272" t="s">
        <v>1913</v>
      </c>
      <c r="H976" s="273">
        <v>14</v>
      </c>
      <c r="I976" s="274"/>
      <c r="J976" s="275">
        <f>ROUND(I976*H976,2)</f>
        <v>0</v>
      </c>
      <c r="K976" s="276"/>
      <c r="L976" s="277"/>
      <c r="M976" s="278" t="s">
        <v>1</v>
      </c>
      <c r="N976" s="279" t="s">
        <v>40</v>
      </c>
      <c r="O976" s="91"/>
      <c r="P976" s="229">
        <f>O976*H976</f>
        <v>0</v>
      </c>
      <c r="Q976" s="229">
        <v>0</v>
      </c>
      <c r="R976" s="229">
        <f>Q976*H976</f>
        <v>0</v>
      </c>
      <c r="S976" s="229">
        <v>0</v>
      </c>
      <c r="T976" s="230">
        <f>S976*H976</f>
        <v>0</v>
      </c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R976" s="231" t="s">
        <v>190</v>
      </c>
      <c r="AT976" s="231" t="s">
        <v>811</v>
      </c>
      <c r="AU976" s="231" t="s">
        <v>181</v>
      </c>
      <c r="AY976" s="17" t="s">
        <v>169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17" t="s">
        <v>83</v>
      </c>
      <c r="BK976" s="232">
        <f>ROUND(I976*H976,2)</f>
        <v>0</v>
      </c>
      <c r="BL976" s="17" t="s">
        <v>175</v>
      </c>
      <c r="BM976" s="231" t="s">
        <v>2145</v>
      </c>
    </row>
    <row r="977" spans="1:65" s="2" customFormat="1" ht="16.5" customHeight="1">
      <c r="A977" s="38"/>
      <c r="B977" s="39"/>
      <c r="C977" s="269" t="s">
        <v>2146</v>
      </c>
      <c r="D977" s="269" t="s">
        <v>811</v>
      </c>
      <c r="E977" s="270" t="s">
        <v>2147</v>
      </c>
      <c r="F977" s="271" t="s">
        <v>2148</v>
      </c>
      <c r="G977" s="272" t="s">
        <v>1913</v>
      </c>
      <c r="H977" s="273">
        <v>17</v>
      </c>
      <c r="I977" s="274"/>
      <c r="J977" s="275">
        <f>ROUND(I977*H977,2)</f>
        <v>0</v>
      </c>
      <c r="K977" s="276"/>
      <c r="L977" s="277"/>
      <c r="M977" s="278" t="s">
        <v>1</v>
      </c>
      <c r="N977" s="279" t="s">
        <v>40</v>
      </c>
      <c r="O977" s="91"/>
      <c r="P977" s="229">
        <f>O977*H977</f>
        <v>0</v>
      </c>
      <c r="Q977" s="229">
        <v>0</v>
      </c>
      <c r="R977" s="229">
        <f>Q977*H977</f>
        <v>0</v>
      </c>
      <c r="S977" s="229">
        <v>0</v>
      </c>
      <c r="T977" s="230">
        <f>S977*H977</f>
        <v>0</v>
      </c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R977" s="231" t="s">
        <v>190</v>
      </c>
      <c r="AT977" s="231" t="s">
        <v>811</v>
      </c>
      <c r="AU977" s="231" t="s">
        <v>181</v>
      </c>
      <c r="AY977" s="17" t="s">
        <v>169</v>
      </c>
      <c r="BE977" s="232">
        <f>IF(N977="základní",J977,0)</f>
        <v>0</v>
      </c>
      <c r="BF977" s="232">
        <f>IF(N977="snížená",J977,0)</f>
        <v>0</v>
      </c>
      <c r="BG977" s="232">
        <f>IF(N977="zákl. přenesená",J977,0)</f>
        <v>0</v>
      </c>
      <c r="BH977" s="232">
        <f>IF(N977="sníž. přenesená",J977,0)</f>
        <v>0</v>
      </c>
      <c r="BI977" s="232">
        <f>IF(N977="nulová",J977,0)</f>
        <v>0</v>
      </c>
      <c r="BJ977" s="17" t="s">
        <v>83</v>
      </c>
      <c r="BK977" s="232">
        <f>ROUND(I977*H977,2)</f>
        <v>0</v>
      </c>
      <c r="BL977" s="17" t="s">
        <v>175</v>
      </c>
      <c r="BM977" s="231" t="s">
        <v>2149</v>
      </c>
    </row>
    <row r="978" spans="1:65" s="2" customFormat="1" ht="16.5" customHeight="1">
      <c r="A978" s="38"/>
      <c r="B978" s="39"/>
      <c r="C978" s="269" t="s">
        <v>2150</v>
      </c>
      <c r="D978" s="269" t="s">
        <v>811</v>
      </c>
      <c r="E978" s="270" t="s">
        <v>2151</v>
      </c>
      <c r="F978" s="271" t="s">
        <v>2152</v>
      </c>
      <c r="G978" s="272" t="s">
        <v>1913</v>
      </c>
      <c r="H978" s="273">
        <v>21</v>
      </c>
      <c r="I978" s="274"/>
      <c r="J978" s="275">
        <f>ROUND(I978*H978,2)</f>
        <v>0</v>
      </c>
      <c r="K978" s="276"/>
      <c r="L978" s="277"/>
      <c r="M978" s="278" t="s">
        <v>1</v>
      </c>
      <c r="N978" s="279" t="s">
        <v>40</v>
      </c>
      <c r="O978" s="91"/>
      <c r="P978" s="229">
        <f>O978*H978</f>
        <v>0</v>
      </c>
      <c r="Q978" s="229">
        <v>0</v>
      </c>
      <c r="R978" s="229">
        <f>Q978*H978</f>
        <v>0</v>
      </c>
      <c r="S978" s="229">
        <v>0</v>
      </c>
      <c r="T978" s="230">
        <f>S978*H978</f>
        <v>0</v>
      </c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R978" s="231" t="s">
        <v>190</v>
      </c>
      <c r="AT978" s="231" t="s">
        <v>811</v>
      </c>
      <c r="AU978" s="231" t="s">
        <v>181</v>
      </c>
      <c r="AY978" s="17" t="s">
        <v>169</v>
      </c>
      <c r="BE978" s="232">
        <f>IF(N978="základní",J978,0)</f>
        <v>0</v>
      </c>
      <c r="BF978" s="232">
        <f>IF(N978="snížená",J978,0)</f>
        <v>0</v>
      </c>
      <c r="BG978" s="232">
        <f>IF(N978="zákl. přenesená",J978,0)</f>
        <v>0</v>
      </c>
      <c r="BH978" s="232">
        <f>IF(N978="sníž. přenesená",J978,0)</f>
        <v>0</v>
      </c>
      <c r="BI978" s="232">
        <f>IF(N978="nulová",J978,0)</f>
        <v>0</v>
      </c>
      <c r="BJ978" s="17" t="s">
        <v>83</v>
      </c>
      <c r="BK978" s="232">
        <f>ROUND(I978*H978,2)</f>
        <v>0</v>
      </c>
      <c r="BL978" s="17" t="s">
        <v>175</v>
      </c>
      <c r="BM978" s="231" t="s">
        <v>2153</v>
      </c>
    </row>
    <row r="979" spans="1:65" s="2" customFormat="1" ht="16.5" customHeight="1">
      <c r="A979" s="38"/>
      <c r="B979" s="39"/>
      <c r="C979" s="269" t="s">
        <v>2154</v>
      </c>
      <c r="D979" s="269" t="s">
        <v>811</v>
      </c>
      <c r="E979" s="270" t="s">
        <v>2155</v>
      </c>
      <c r="F979" s="271" t="s">
        <v>2156</v>
      </c>
      <c r="G979" s="272" t="s">
        <v>1913</v>
      </c>
      <c r="H979" s="273">
        <v>6</v>
      </c>
      <c r="I979" s="274"/>
      <c r="J979" s="275">
        <f>ROUND(I979*H979,2)</f>
        <v>0</v>
      </c>
      <c r="K979" s="276"/>
      <c r="L979" s="277"/>
      <c r="M979" s="278" t="s">
        <v>1</v>
      </c>
      <c r="N979" s="279" t="s">
        <v>40</v>
      </c>
      <c r="O979" s="91"/>
      <c r="P979" s="229">
        <f>O979*H979</f>
        <v>0</v>
      </c>
      <c r="Q979" s="229">
        <v>0</v>
      </c>
      <c r="R979" s="229">
        <f>Q979*H979</f>
        <v>0</v>
      </c>
      <c r="S979" s="229">
        <v>0</v>
      </c>
      <c r="T979" s="230">
        <f>S979*H979</f>
        <v>0</v>
      </c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R979" s="231" t="s">
        <v>190</v>
      </c>
      <c r="AT979" s="231" t="s">
        <v>811</v>
      </c>
      <c r="AU979" s="231" t="s">
        <v>181</v>
      </c>
      <c r="AY979" s="17" t="s">
        <v>169</v>
      </c>
      <c r="BE979" s="232">
        <f>IF(N979="základní",J979,0)</f>
        <v>0</v>
      </c>
      <c r="BF979" s="232">
        <f>IF(N979="snížená",J979,0)</f>
        <v>0</v>
      </c>
      <c r="BG979" s="232">
        <f>IF(N979="zákl. přenesená",J979,0)</f>
        <v>0</v>
      </c>
      <c r="BH979" s="232">
        <f>IF(N979="sníž. přenesená",J979,0)</f>
        <v>0</v>
      </c>
      <c r="BI979" s="232">
        <f>IF(N979="nulová",J979,0)</f>
        <v>0</v>
      </c>
      <c r="BJ979" s="17" t="s">
        <v>83</v>
      </c>
      <c r="BK979" s="232">
        <f>ROUND(I979*H979,2)</f>
        <v>0</v>
      </c>
      <c r="BL979" s="17" t="s">
        <v>175</v>
      </c>
      <c r="BM979" s="231" t="s">
        <v>2157</v>
      </c>
    </row>
    <row r="980" spans="1:65" s="2" customFormat="1" ht="16.5" customHeight="1">
      <c r="A980" s="38"/>
      <c r="B980" s="39"/>
      <c r="C980" s="269" t="s">
        <v>2158</v>
      </c>
      <c r="D980" s="269" t="s">
        <v>811</v>
      </c>
      <c r="E980" s="270" t="s">
        <v>2159</v>
      </c>
      <c r="F980" s="271" t="s">
        <v>2160</v>
      </c>
      <c r="G980" s="272" t="s">
        <v>1913</v>
      </c>
      <c r="H980" s="273">
        <v>36</v>
      </c>
      <c r="I980" s="274"/>
      <c r="J980" s="275">
        <f>ROUND(I980*H980,2)</f>
        <v>0</v>
      </c>
      <c r="K980" s="276"/>
      <c r="L980" s="277"/>
      <c r="M980" s="278" t="s">
        <v>1</v>
      </c>
      <c r="N980" s="279" t="s">
        <v>40</v>
      </c>
      <c r="O980" s="91"/>
      <c r="P980" s="229">
        <f>O980*H980</f>
        <v>0</v>
      </c>
      <c r="Q980" s="229">
        <v>0</v>
      </c>
      <c r="R980" s="229">
        <f>Q980*H980</f>
        <v>0</v>
      </c>
      <c r="S980" s="229">
        <v>0</v>
      </c>
      <c r="T980" s="230">
        <f>S980*H980</f>
        <v>0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31" t="s">
        <v>190</v>
      </c>
      <c r="AT980" s="231" t="s">
        <v>811</v>
      </c>
      <c r="AU980" s="231" t="s">
        <v>181</v>
      </c>
      <c r="AY980" s="17" t="s">
        <v>169</v>
      </c>
      <c r="BE980" s="232">
        <f>IF(N980="základní",J980,0)</f>
        <v>0</v>
      </c>
      <c r="BF980" s="232">
        <f>IF(N980="snížená",J980,0)</f>
        <v>0</v>
      </c>
      <c r="BG980" s="232">
        <f>IF(N980="zákl. přenesená",J980,0)</f>
        <v>0</v>
      </c>
      <c r="BH980" s="232">
        <f>IF(N980="sníž. přenesená",J980,0)</f>
        <v>0</v>
      </c>
      <c r="BI980" s="232">
        <f>IF(N980="nulová",J980,0)</f>
        <v>0</v>
      </c>
      <c r="BJ980" s="17" t="s">
        <v>83</v>
      </c>
      <c r="BK980" s="232">
        <f>ROUND(I980*H980,2)</f>
        <v>0</v>
      </c>
      <c r="BL980" s="17" t="s">
        <v>175</v>
      </c>
      <c r="BM980" s="231" t="s">
        <v>2161</v>
      </c>
    </row>
    <row r="981" spans="1:65" s="2" customFormat="1" ht="16.5" customHeight="1">
      <c r="A981" s="38"/>
      <c r="B981" s="39"/>
      <c r="C981" s="269" t="s">
        <v>2162</v>
      </c>
      <c r="D981" s="269" t="s">
        <v>811</v>
      </c>
      <c r="E981" s="270" t="s">
        <v>2163</v>
      </c>
      <c r="F981" s="271" t="s">
        <v>2164</v>
      </c>
      <c r="G981" s="272" t="s">
        <v>1913</v>
      </c>
      <c r="H981" s="273">
        <v>17</v>
      </c>
      <c r="I981" s="274"/>
      <c r="J981" s="275">
        <f>ROUND(I981*H981,2)</f>
        <v>0</v>
      </c>
      <c r="K981" s="276"/>
      <c r="L981" s="277"/>
      <c r="M981" s="278" t="s">
        <v>1</v>
      </c>
      <c r="N981" s="279" t="s">
        <v>40</v>
      </c>
      <c r="O981" s="91"/>
      <c r="P981" s="229">
        <f>O981*H981</f>
        <v>0</v>
      </c>
      <c r="Q981" s="229">
        <v>0</v>
      </c>
      <c r="R981" s="229">
        <f>Q981*H981</f>
        <v>0</v>
      </c>
      <c r="S981" s="229">
        <v>0</v>
      </c>
      <c r="T981" s="230">
        <f>S981*H981</f>
        <v>0</v>
      </c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R981" s="231" t="s">
        <v>190</v>
      </c>
      <c r="AT981" s="231" t="s">
        <v>811</v>
      </c>
      <c r="AU981" s="231" t="s">
        <v>181</v>
      </c>
      <c r="AY981" s="17" t="s">
        <v>169</v>
      </c>
      <c r="BE981" s="232">
        <f>IF(N981="základní",J981,0)</f>
        <v>0</v>
      </c>
      <c r="BF981" s="232">
        <f>IF(N981="snížená",J981,0)</f>
        <v>0</v>
      </c>
      <c r="BG981" s="232">
        <f>IF(N981="zákl. přenesená",J981,0)</f>
        <v>0</v>
      </c>
      <c r="BH981" s="232">
        <f>IF(N981="sníž. přenesená",J981,0)</f>
        <v>0</v>
      </c>
      <c r="BI981" s="232">
        <f>IF(N981="nulová",J981,0)</f>
        <v>0</v>
      </c>
      <c r="BJ981" s="17" t="s">
        <v>83</v>
      </c>
      <c r="BK981" s="232">
        <f>ROUND(I981*H981,2)</f>
        <v>0</v>
      </c>
      <c r="BL981" s="17" t="s">
        <v>175</v>
      </c>
      <c r="BM981" s="231" t="s">
        <v>2165</v>
      </c>
    </row>
    <row r="982" spans="1:65" s="2" customFormat="1" ht="16.5" customHeight="1">
      <c r="A982" s="38"/>
      <c r="B982" s="39"/>
      <c r="C982" s="269" t="s">
        <v>2166</v>
      </c>
      <c r="D982" s="269" t="s">
        <v>811</v>
      </c>
      <c r="E982" s="270" t="s">
        <v>2167</v>
      </c>
      <c r="F982" s="271" t="s">
        <v>2168</v>
      </c>
      <c r="G982" s="272" t="s">
        <v>1913</v>
      </c>
      <c r="H982" s="273">
        <v>4</v>
      </c>
      <c r="I982" s="274"/>
      <c r="J982" s="275">
        <f>ROUND(I982*H982,2)</f>
        <v>0</v>
      </c>
      <c r="K982" s="276"/>
      <c r="L982" s="277"/>
      <c r="M982" s="278" t="s">
        <v>1</v>
      </c>
      <c r="N982" s="279" t="s">
        <v>40</v>
      </c>
      <c r="O982" s="91"/>
      <c r="P982" s="229">
        <f>O982*H982</f>
        <v>0</v>
      </c>
      <c r="Q982" s="229">
        <v>0</v>
      </c>
      <c r="R982" s="229">
        <f>Q982*H982</f>
        <v>0</v>
      </c>
      <c r="S982" s="229">
        <v>0</v>
      </c>
      <c r="T982" s="230">
        <f>S982*H982</f>
        <v>0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31" t="s">
        <v>190</v>
      </c>
      <c r="AT982" s="231" t="s">
        <v>811</v>
      </c>
      <c r="AU982" s="231" t="s">
        <v>181</v>
      </c>
      <c r="AY982" s="17" t="s">
        <v>169</v>
      </c>
      <c r="BE982" s="232">
        <f>IF(N982="základní",J982,0)</f>
        <v>0</v>
      </c>
      <c r="BF982" s="232">
        <f>IF(N982="snížená",J982,0)</f>
        <v>0</v>
      </c>
      <c r="BG982" s="232">
        <f>IF(N982="zákl. přenesená",J982,0)</f>
        <v>0</v>
      </c>
      <c r="BH982" s="232">
        <f>IF(N982="sníž. přenesená",J982,0)</f>
        <v>0</v>
      </c>
      <c r="BI982" s="232">
        <f>IF(N982="nulová",J982,0)</f>
        <v>0</v>
      </c>
      <c r="BJ982" s="17" t="s">
        <v>83</v>
      </c>
      <c r="BK982" s="232">
        <f>ROUND(I982*H982,2)</f>
        <v>0</v>
      </c>
      <c r="BL982" s="17" t="s">
        <v>175</v>
      </c>
      <c r="BM982" s="231" t="s">
        <v>2169</v>
      </c>
    </row>
    <row r="983" spans="1:65" s="2" customFormat="1" ht="16.5" customHeight="1">
      <c r="A983" s="38"/>
      <c r="B983" s="39"/>
      <c r="C983" s="269" t="s">
        <v>2170</v>
      </c>
      <c r="D983" s="269" t="s">
        <v>811</v>
      </c>
      <c r="E983" s="270" t="s">
        <v>2171</v>
      </c>
      <c r="F983" s="271" t="s">
        <v>2172</v>
      </c>
      <c r="G983" s="272" t="s">
        <v>1913</v>
      </c>
      <c r="H983" s="273">
        <v>5</v>
      </c>
      <c r="I983" s="274"/>
      <c r="J983" s="275">
        <f>ROUND(I983*H983,2)</f>
        <v>0</v>
      </c>
      <c r="K983" s="276"/>
      <c r="L983" s="277"/>
      <c r="M983" s="278" t="s">
        <v>1</v>
      </c>
      <c r="N983" s="279" t="s">
        <v>40</v>
      </c>
      <c r="O983" s="91"/>
      <c r="P983" s="229">
        <f>O983*H983</f>
        <v>0</v>
      </c>
      <c r="Q983" s="229">
        <v>0</v>
      </c>
      <c r="R983" s="229">
        <f>Q983*H983</f>
        <v>0</v>
      </c>
      <c r="S983" s="229">
        <v>0</v>
      </c>
      <c r="T983" s="230">
        <f>S983*H983</f>
        <v>0</v>
      </c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R983" s="231" t="s">
        <v>190</v>
      </c>
      <c r="AT983" s="231" t="s">
        <v>811</v>
      </c>
      <c r="AU983" s="231" t="s">
        <v>181</v>
      </c>
      <c r="AY983" s="17" t="s">
        <v>169</v>
      </c>
      <c r="BE983" s="232">
        <f>IF(N983="základní",J983,0)</f>
        <v>0</v>
      </c>
      <c r="BF983" s="232">
        <f>IF(N983="snížená",J983,0)</f>
        <v>0</v>
      </c>
      <c r="BG983" s="232">
        <f>IF(N983="zákl. přenesená",J983,0)</f>
        <v>0</v>
      </c>
      <c r="BH983" s="232">
        <f>IF(N983="sníž. přenesená",J983,0)</f>
        <v>0</v>
      </c>
      <c r="BI983" s="232">
        <f>IF(N983="nulová",J983,0)</f>
        <v>0</v>
      </c>
      <c r="BJ983" s="17" t="s">
        <v>83</v>
      </c>
      <c r="BK983" s="232">
        <f>ROUND(I983*H983,2)</f>
        <v>0</v>
      </c>
      <c r="BL983" s="17" t="s">
        <v>175</v>
      </c>
      <c r="BM983" s="231" t="s">
        <v>2173</v>
      </c>
    </row>
    <row r="984" spans="1:65" s="2" customFormat="1" ht="16.5" customHeight="1">
      <c r="A984" s="38"/>
      <c r="B984" s="39"/>
      <c r="C984" s="269" t="s">
        <v>2174</v>
      </c>
      <c r="D984" s="269" t="s">
        <v>811</v>
      </c>
      <c r="E984" s="270" t="s">
        <v>2175</v>
      </c>
      <c r="F984" s="271" t="s">
        <v>2176</v>
      </c>
      <c r="G984" s="272" t="s">
        <v>811</v>
      </c>
      <c r="H984" s="273">
        <v>400</v>
      </c>
      <c r="I984" s="274"/>
      <c r="J984" s="275">
        <f>ROUND(I984*H984,2)</f>
        <v>0</v>
      </c>
      <c r="K984" s="276"/>
      <c r="L984" s="277"/>
      <c r="M984" s="278" t="s">
        <v>1</v>
      </c>
      <c r="N984" s="279" t="s">
        <v>40</v>
      </c>
      <c r="O984" s="91"/>
      <c r="P984" s="229">
        <f>O984*H984</f>
        <v>0</v>
      </c>
      <c r="Q984" s="229">
        <v>0</v>
      </c>
      <c r="R984" s="229">
        <f>Q984*H984</f>
        <v>0</v>
      </c>
      <c r="S984" s="229">
        <v>0</v>
      </c>
      <c r="T984" s="230">
        <f>S984*H984</f>
        <v>0</v>
      </c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R984" s="231" t="s">
        <v>190</v>
      </c>
      <c r="AT984" s="231" t="s">
        <v>811</v>
      </c>
      <c r="AU984" s="231" t="s">
        <v>181</v>
      </c>
      <c r="AY984" s="17" t="s">
        <v>169</v>
      </c>
      <c r="BE984" s="232">
        <f>IF(N984="základní",J984,0)</f>
        <v>0</v>
      </c>
      <c r="BF984" s="232">
        <f>IF(N984="snížená",J984,0)</f>
        <v>0</v>
      </c>
      <c r="BG984" s="232">
        <f>IF(N984="zákl. přenesená",J984,0)</f>
        <v>0</v>
      </c>
      <c r="BH984" s="232">
        <f>IF(N984="sníž. přenesená",J984,0)</f>
        <v>0</v>
      </c>
      <c r="BI984" s="232">
        <f>IF(N984="nulová",J984,0)</f>
        <v>0</v>
      </c>
      <c r="BJ984" s="17" t="s">
        <v>83</v>
      </c>
      <c r="BK984" s="232">
        <f>ROUND(I984*H984,2)</f>
        <v>0</v>
      </c>
      <c r="BL984" s="17" t="s">
        <v>175</v>
      </c>
      <c r="BM984" s="231" t="s">
        <v>2177</v>
      </c>
    </row>
    <row r="985" spans="1:65" s="2" customFormat="1" ht="16.5" customHeight="1">
      <c r="A985" s="38"/>
      <c r="B985" s="39"/>
      <c r="C985" s="269" t="s">
        <v>2178</v>
      </c>
      <c r="D985" s="269" t="s">
        <v>811</v>
      </c>
      <c r="E985" s="270" t="s">
        <v>2179</v>
      </c>
      <c r="F985" s="271" t="s">
        <v>2180</v>
      </c>
      <c r="G985" s="272" t="s">
        <v>811</v>
      </c>
      <c r="H985" s="273">
        <v>420</v>
      </c>
      <c r="I985" s="274"/>
      <c r="J985" s="275">
        <f>ROUND(I985*H985,2)</f>
        <v>0</v>
      </c>
      <c r="K985" s="276"/>
      <c r="L985" s="277"/>
      <c r="M985" s="278" t="s">
        <v>1</v>
      </c>
      <c r="N985" s="279" t="s">
        <v>40</v>
      </c>
      <c r="O985" s="91"/>
      <c r="P985" s="229">
        <f>O985*H985</f>
        <v>0</v>
      </c>
      <c r="Q985" s="229">
        <v>0</v>
      </c>
      <c r="R985" s="229">
        <f>Q985*H985</f>
        <v>0</v>
      </c>
      <c r="S985" s="229">
        <v>0</v>
      </c>
      <c r="T985" s="230">
        <f>S985*H985</f>
        <v>0</v>
      </c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R985" s="231" t="s">
        <v>190</v>
      </c>
      <c r="AT985" s="231" t="s">
        <v>811</v>
      </c>
      <c r="AU985" s="231" t="s">
        <v>181</v>
      </c>
      <c r="AY985" s="17" t="s">
        <v>169</v>
      </c>
      <c r="BE985" s="232">
        <f>IF(N985="základní",J985,0)</f>
        <v>0</v>
      </c>
      <c r="BF985" s="232">
        <f>IF(N985="snížená",J985,0)</f>
        <v>0</v>
      </c>
      <c r="BG985" s="232">
        <f>IF(N985="zákl. přenesená",J985,0)</f>
        <v>0</v>
      </c>
      <c r="BH985" s="232">
        <f>IF(N985="sníž. přenesená",J985,0)</f>
        <v>0</v>
      </c>
      <c r="BI985" s="232">
        <f>IF(N985="nulová",J985,0)</f>
        <v>0</v>
      </c>
      <c r="BJ985" s="17" t="s">
        <v>83</v>
      </c>
      <c r="BK985" s="232">
        <f>ROUND(I985*H985,2)</f>
        <v>0</v>
      </c>
      <c r="BL985" s="17" t="s">
        <v>175</v>
      </c>
      <c r="BM985" s="231" t="s">
        <v>2181</v>
      </c>
    </row>
    <row r="986" spans="1:65" s="2" customFormat="1" ht="16.5" customHeight="1">
      <c r="A986" s="38"/>
      <c r="B986" s="39"/>
      <c r="C986" s="269" t="s">
        <v>2182</v>
      </c>
      <c r="D986" s="269" t="s">
        <v>811</v>
      </c>
      <c r="E986" s="270" t="s">
        <v>2183</v>
      </c>
      <c r="F986" s="271" t="s">
        <v>2184</v>
      </c>
      <c r="G986" s="272" t="s">
        <v>811</v>
      </c>
      <c r="H986" s="273">
        <v>30</v>
      </c>
      <c r="I986" s="274"/>
      <c r="J986" s="275">
        <f>ROUND(I986*H986,2)</f>
        <v>0</v>
      </c>
      <c r="K986" s="276"/>
      <c r="L986" s="277"/>
      <c r="M986" s="278" t="s">
        <v>1</v>
      </c>
      <c r="N986" s="279" t="s">
        <v>40</v>
      </c>
      <c r="O986" s="91"/>
      <c r="P986" s="229">
        <f>O986*H986</f>
        <v>0</v>
      </c>
      <c r="Q986" s="229">
        <v>0</v>
      </c>
      <c r="R986" s="229">
        <f>Q986*H986</f>
        <v>0</v>
      </c>
      <c r="S986" s="229">
        <v>0</v>
      </c>
      <c r="T986" s="230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31" t="s">
        <v>190</v>
      </c>
      <c r="AT986" s="231" t="s">
        <v>811</v>
      </c>
      <c r="AU986" s="231" t="s">
        <v>181</v>
      </c>
      <c r="AY986" s="17" t="s">
        <v>169</v>
      </c>
      <c r="BE986" s="232">
        <f>IF(N986="základní",J986,0)</f>
        <v>0</v>
      </c>
      <c r="BF986" s="232">
        <f>IF(N986="snížená",J986,0)</f>
        <v>0</v>
      </c>
      <c r="BG986" s="232">
        <f>IF(N986="zákl. přenesená",J986,0)</f>
        <v>0</v>
      </c>
      <c r="BH986" s="232">
        <f>IF(N986="sníž. přenesená",J986,0)</f>
        <v>0</v>
      </c>
      <c r="BI986" s="232">
        <f>IF(N986="nulová",J986,0)</f>
        <v>0</v>
      </c>
      <c r="BJ986" s="17" t="s">
        <v>83</v>
      </c>
      <c r="BK986" s="232">
        <f>ROUND(I986*H986,2)</f>
        <v>0</v>
      </c>
      <c r="BL986" s="17" t="s">
        <v>175</v>
      </c>
      <c r="BM986" s="231" t="s">
        <v>2185</v>
      </c>
    </row>
    <row r="987" spans="1:65" s="2" customFormat="1" ht="16.5" customHeight="1">
      <c r="A987" s="38"/>
      <c r="B987" s="39"/>
      <c r="C987" s="269" t="s">
        <v>2186</v>
      </c>
      <c r="D987" s="269" t="s">
        <v>811</v>
      </c>
      <c r="E987" s="270" t="s">
        <v>2187</v>
      </c>
      <c r="F987" s="271" t="s">
        <v>2188</v>
      </c>
      <c r="G987" s="272" t="s">
        <v>811</v>
      </c>
      <c r="H987" s="273">
        <v>6</v>
      </c>
      <c r="I987" s="274"/>
      <c r="J987" s="275">
        <f>ROUND(I987*H987,2)</f>
        <v>0</v>
      </c>
      <c r="K987" s="276"/>
      <c r="L987" s="277"/>
      <c r="M987" s="278" t="s">
        <v>1</v>
      </c>
      <c r="N987" s="279" t="s">
        <v>40</v>
      </c>
      <c r="O987" s="91"/>
      <c r="P987" s="229">
        <f>O987*H987</f>
        <v>0</v>
      </c>
      <c r="Q987" s="229">
        <v>0</v>
      </c>
      <c r="R987" s="229">
        <f>Q987*H987</f>
        <v>0</v>
      </c>
      <c r="S987" s="229">
        <v>0</v>
      </c>
      <c r="T987" s="230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31" t="s">
        <v>190</v>
      </c>
      <c r="AT987" s="231" t="s">
        <v>811</v>
      </c>
      <c r="AU987" s="231" t="s">
        <v>181</v>
      </c>
      <c r="AY987" s="17" t="s">
        <v>169</v>
      </c>
      <c r="BE987" s="232">
        <f>IF(N987="základní",J987,0)</f>
        <v>0</v>
      </c>
      <c r="BF987" s="232">
        <f>IF(N987="snížená",J987,0)</f>
        <v>0</v>
      </c>
      <c r="BG987" s="232">
        <f>IF(N987="zákl. přenesená",J987,0)</f>
        <v>0</v>
      </c>
      <c r="BH987" s="232">
        <f>IF(N987="sníž. přenesená",J987,0)</f>
        <v>0</v>
      </c>
      <c r="BI987" s="232">
        <f>IF(N987="nulová",J987,0)</f>
        <v>0</v>
      </c>
      <c r="BJ987" s="17" t="s">
        <v>83</v>
      </c>
      <c r="BK987" s="232">
        <f>ROUND(I987*H987,2)</f>
        <v>0</v>
      </c>
      <c r="BL987" s="17" t="s">
        <v>175</v>
      </c>
      <c r="BM987" s="231" t="s">
        <v>2189</v>
      </c>
    </row>
    <row r="988" spans="1:65" s="2" customFormat="1" ht="16.5" customHeight="1">
      <c r="A988" s="38"/>
      <c r="B988" s="39"/>
      <c r="C988" s="269" t="s">
        <v>2190</v>
      </c>
      <c r="D988" s="269" t="s">
        <v>811</v>
      </c>
      <c r="E988" s="270" t="s">
        <v>2191</v>
      </c>
      <c r="F988" s="271" t="s">
        <v>2192</v>
      </c>
      <c r="G988" s="272" t="s">
        <v>811</v>
      </c>
      <c r="H988" s="273">
        <v>104</v>
      </c>
      <c r="I988" s="274"/>
      <c r="J988" s="275">
        <f>ROUND(I988*H988,2)</f>
        <v>0</v>
      </c>
      <c r="K988" s="276"/>
      <c r="L988" s="277"/>
      <c r="M988" s="278" t="s">
        <v>1</v>
      </c>
      <c r="N988" s="279" t="s">
        <v>40</v>
      </c>
      <c r="O988" s="91"/>
      <c r="P988" s="229">
        <f>O988*H988</f>
        <v>0</v>
      </c>
      <c r="Q988" s="229">
        <v>0</v>
      </c>
      <c r="R988" s="229">
        <f>Q988*H988</f>
        <v>0</v>
      </c>
      <c r="S988" s="229">
        <v>0</v>
      </c>
      <c r="T988" s="230">
        <f>S988*H988</f>
        <v>0</v>
      </c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R988" s="231" t="s">
        <v>190</v>
      </c>
      <c r="AT988" s="231" t="s">
        <v>811</v>
      </c>
      <c r="AU988" s="231" t="s">
        <v>181</v>
      </c>
      <c r="AY988" s="17" t="s">
        <v>169</v>
      </c>
      <c r="BE988" s="232">
        <f>IF(N988="základní",J988,0)</f>
        <v>0</v>
      </c>
      <c r="BF988" s="232">
        <f>IF(N988="snížená",J988,0)</f>
        <v>0</v>
      </c>
      <c r="BG988" s="232">
        <f>IF(N988="zákl. přenesená",J988,0)</f>
        <v>0</v>
      </c>
      <c r="BH988" s="232">
        <f>IF(N988="sníž. přenesená",J988,0)</f>
        <v>0</v>
      </c>
      <c r="BI988" s="232">
        <f>IF(N988="nulová",J988,0)</f>
        <v>0</v>
      </c>
      <c r="BJ988" s="17" t="s">
        <v>83</v>
      </c>
      <c r="BK988" s="232">
        <f>ROUND(I988*H988,2)</f>
        <v>0</v>
      </c>
      <c r="BL988" s="17" t="s">
        <v>175</v>
      </c>
      <c r="BM988" s="231" t="s">
        <v>2193</v>
      </c>
    </row>
    <row r="989" spans="1:65" s="2" customFormat="1" ht="16.5" customHeight="1">
      <c r="A989" s="38"/>
      <c r="B989" s="39"/>
      <c r="C989" s="269" t="s">
        <v>2194</v>
      </c>
      <c r="D989" s="269" t="s">
        <v>811</v>
      </c>
      <c r="E989" s="270" t="s">
        <v>2195</v>
      </c>
      <c r="F989" s="271" t="s">
        <v>2196</v>
      </c>
      <c r="G989" s="272" t="s">
        <v>811</v>
      </c>
      <c r="H989" s="273">
        <v>468</v>
      </c>
      <c r="I989" s="274"/>
      <c r="J989" s="275">
        <f>ROUND(I989*H989,2)</f>
        <v>0</v>
      </c>
      <c r="K989" s="276"/>
      <c r="L989" s="277"/>
      <c r="M989" s="278" t="s">
        <v>1</v>
      </c>
      <c r="N989" s="279" t="s">
        <v>40</v>
      </c>
      <c r="O989" s="91"/>
      <c r="P989" s="229">
        <f>O989*H989</f>
        <v>0</v>
      </c>
      <c r="Q989" s="229">
        <v>0</v>
      </c>
      <c r="R989" s="229">
        <f>Q989*H989</f>
        <v>0</v>
      </c>
      <c r="S989" s="229">
        <v>0</v>
      </c>
      <c r="T989" s="230">
        <f>S989*H989</f>
        <v>0</v>
      </c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R989" s="231" t="s">
        <v>190</v>
      </c>
      <c r="AT989" s="231" t="s">
        <v>811</v>
      </c>
      <c r="AU989" s="231" t="s">
        <v>181</v>
      </c>
      <c r="AY989" s="17" t="s">
        <v>169</v>
      </c>
      <c r="BE989" s="232">
        <f>IF(N989="základní",J989,0)</f>
        <v>0</v>
      </c>
      <c r="BF989" s="232">
        <f>IF(N989="snížená",J989,0)</f>
        <v>0</v>
      </c>
      <c r="BG989" s="232">
        <f>IF(N989="zákl. přenesená",J989,0)</f>
        <v>0</v>
      </c>
      <c r="BH989" s="232">
        <f>IF(N989="sníž. přenesená",J989,0)</f>
        <v>0</v>
      </c>
      <c r="BI989" s="232">
        <f>IF(N989="nulová",J989,0)</f>
        <v>0</v>
      </c>
      <c r="BJ989" s="17" t="s">
        <v>83</v>
      </c>
      <c r="BK989" s="232">
        <f>ROUND(I989*H989,2)</f>
        <v>0</v>
      </c>
      <c r="BL989" s="17" t="s">
        <v>175</v>
      </c>
      <c r="BM989" s="231" t="s">
        <v>2197</v>
      </c>
    </row>
    <row r="990" spans="1:65" s="2" customFormat="1" ht="16.5" customHeight="1">
      <c r="A990" s="38"/>
      <c r="B990" s="39"/>
      <c r="C990" s="269" t="s">
        <v>2198</v>
      </c>
      <c r="D990" s="269" t="s">
        <v>811</v>
      </c>
      <c r="E990" s="270" t="s">
        <v>2199</v>
      </c>
      <c r="F990" s="271" t="s">
        <v>2200</v>
      </c>
      <c r="G990" s="272" t="s">
        <v>811</v>
      </c>
      <c r="H990" s="273">
        <v>406</v>
      </c>
      <c r="I990" s="274"/>
      <c r="J990" s="275">
        <f>ROUND(I990*H990,2)</f>
        <v>0</v>
      </c>
      <c r="K990" s="276"/>
      <c r="L990" s="277"/>
      <c r="M990" s="278" t="s">
        <v>1</v>
      </c>
      <c r="N990" s="279" t="s">
        <v>40</v>
      </c>
      <c r="O990" s="91"/>
      <c r="P990" s="229">
        <f>O990*H990</f>
        <v>0</v>
      </c>
      <c r="Q990" s="229">
        <v>0</v>
      </c>
      <c r="R990" s="229">
        <f>Q990*H990</f>
        <v>0</v>
      </c>
      <c r="S990" s="229">
        <v>0</v>
      </c>
      <c r="T990" s="230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31" t="s">
        <v>190</v>
      </c>
      <c r="AT990" s="231" t="s">
        <v>811</v>
      </c>
      <c r="AU990" s="231" t="s">
        <v>181</v>
      </c>
      <c r="AY990" s="17" t="s">
        <v>169</v>
      </c>
      <c r="BE990" s="232">
        <f>IF(N990="základní",J990,0)</f>
        <v>0</v>
      </c>
      <c r="BF990" s="232">
        <f>IF(N990="snížená",J990,0)</f>
        <v>0</v>
      </c>
      <c r="BG990" s="232">
        <f>IF(N990="zákl. přenesená",J990,0)</f>
        <v>0</v>
      </c>
      <c r="BH990" s="232">
        <f>IF(N990="sníž. přenesená",J990,0)</f>
        <v>0</v>
      </c>
      <c r="BI990" s="232">
        <f>IF(N990="nulová",J990,0)</f>
        <v>0</v>
      </c>
      <c r="BJ990" s="17" t="s">
        <v>83</v>
      </c>
      <c r="BK990" s="232">
        <f>ROUND(I990*H990,2)</f>
        <v>0</v>
      </c>
      <c r="BL990" s="17" t="s">
        <v>175</v>
      </c>
      <c r="BM990" s="231" t="s">
        <v>2201</v>
      </c>
    </row>
    <row r="991" spans="1:65" s="2" customFormat="1" ht="16.5" customHeight="1">
      <c r="A991" s="38"/>
      <c r="B991" s="39"/>
      <c r="C991" s="269" t="s">
        <v>2202</v>
      </c>
      <c r="D991" s="269" t="s">
        <v>811</v>
      </c>
      <c r="E991" s="270" t="s">
        <v>2203</v>
      </c>
      <c r="F991" s="271" t="s">
        <v>2204</v>
      </c>
      <c r="G991" s="272" t="s">
        <v>811</v>
      </c>
      <c r="H991" s="273">
        <v>105</v>
      </c>
      <c r="I991" s="274"/>
      <c r="J991" s="275">
        <f>ROUND(I991*H991,2)</f>
        <v>0</v>
      </c>
      <c r="K991" s="276"/>
      <c r="L991" s="277"/>
      <c r="M991" s="278" t="s">
        <v>1</v>
      </c>
      <c r="N991" s="279" t="s">
        <v>40</v>
      </c>
      <c r="O991" s="91"/>
      <c r="P991" s="229">
        <f>O991*H991</f>
        <v>0</v>
      </c>
      <c r="Q991" s="229">
        <v>0</v>
      </c>
      <c r="R991" s="229">
        <f>Q991*H991</f>
        <v>0</v>
      </c>
      <c r="S991" s="229">
        <v>0</v>
      </c>
      <c r="T991" s="230">
        <f>S991*H991</f>
        <v>0</v>
      </c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R991" s="231" t="s">
        <v>190</v>
      </c>
      <c r="AT991" s="231" t="s">
        <v>811</v>
      </c>
      <c r="AU991" s="231" t="s">
        <v>181</v>
      </c>
      <c r="AY991" s="17" t="s">
        <v>169</v>
      </c>
      <c r="BE991" s="232">
        <f>IF(N991="základní",J991,0)</f>
        <v>0</v>
      </c>
      <c r="BF991" s="232">
        <f>IF(N991="snížená",J991,0)</f>
        <v>0</v>
      </c>
      <c r="BG991" s="232">
        <f>IF(N991="zákl. přenesená",J991,0)</f>
        <v>0</v>
      </c>
      <c r="BH991" s="232">
        <f>IF(N991="sníž. přenesená",J991,0)</f>
        <v>0</v>
      </c>
      <c r="BI991" s="232">
        <f>IF(N991="nulová",J991,0)</f>
        <v>0</v>
      </c>
      <c r="BJ991" s="17" t="s">
        <v>83</v>
      </c>
      <c r="BK991" s="232">
        <f>ROUND(I991*H991,2)</f>
        <v>0</v>
      </c>
      <c r="BL991" s="17" t="s">
        <v>175</v>
      </c>
      <c r="BM991" s="231" t="s">
        <v>2205</v>
      </c>
    </row>
    <row r="992" spans="1:65" s="2" customFormat="1" ht="16.5" customHeight="1">
      <c r="A992" s="38"/>
      <c r="B992" s="39"/>
      <c r="C992" s="269" t="s">
        <v>2206</v>
      </c>
      <c r="D992" s="269" t="s">
        <v>811</v>
      </c>
      <c r="E992" s="270" t="s">
        <v>2207</v>
      </c>
      <c r="F992" s="271" t="s">
        <v>2208</v>
      </c>
      <c r="G992" s="272" t="s">
        <v>811</v>
      </c>
      <c r="H992" s="273">
        <v>30</v>
      </c>
      <c r="I992" s="274"/>
      <c r="J992" s="275">
        <f>ROUND(I992*H992,2)</f>
        <v>0</v>
      </c>
      <c r="K992" s="276"/>
      <c r="L992" s="277"/>
      <c r="M992" s="278" t="s">
        <v>1</v>
      </c>
      <c r="N992" s="279" t="s">
        <v>40</v>
      </c>
      <c r="O992" s="91"/>
      <c r="P992" s="229">
        <f>O992*H992</f>
        <v>0</v>
      </c>
      <c r="Q992" s="229">
        <v>0</v>
      </c>
      <c r="R992" s="229">
        <f>Q992*H992</f>
        <v>0</v>
      </c>
      <c r="S992" s="229">
        <v>0</v>
      </c>
      <c r="T992" s="230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31" t="s">
        <v>190</v>
      </c>
      <c r="AT992" s="231" t="s">
        <v>811</v>
      </c>
      <c r="AU992" s="231" t="s">
        <v>181</v>
      </c>
      <c r="AY992" s="17" t="s">
        <v>169</v>
      </c>
      <c r="BE992" s="232">
        <f>IF(N992="základní",J992,0)</f>
        <v>0</v>
      </c>
      <c r="BF992" s="232">
        <f>IF(N992="snížená",J992,0)</f>
        <v>0</v>
      </c>
      <c r="BG992" s="232">
        <f>IF(N992="zákl. přenesená",J992,0)</f>
        <v>0</v>
      </c>
      <c r="BH992" s="232">
        <f>IF(N992="sníž. přenesená",J992,0)</f>
        <v>0</v>
      </c>
      <c r="BI992" s="232">
        <f>IF(N992="nulová",J992,0)</f>
        <v>0</v>
      </c>
      <c r="BJ992" s="17" t="s">
        <v>83</v>
      </c>
      <c r="BK992" s="232">
        <f>ROUND(I992*H992,2)</f>
        <v>0</v>
      </c>
      <c r="BL992" s="17" t="s">
        <v>175</v>
      </c>
      <c r="BM992" s="231" t="s">
        <v>2209</v>
      </c>
    </row>
    <row r="993" spans="1:65" s="2" customFormat="1" ht="16.5" customHeight="1">
      <c r="A993" s="38"/>
      <c r="B993" s="39"/>
      <c r="C993" s="269" t="s">
        <v>2210</v>
      </c>
      <c r="D993" s="269" t="s">
        <v>811</v>
      </c>
      <c r="E993" s="270" t="s">
        <v>2211</v>
      </c>
      <c r="F993" s="271" t="s">
        <v>2212</v>
      </c>
      <c r="G993" s="272" t="s">
        <v>811</v>
      </c>
      <c r="H993" s="273">
        <v>20</v>
      </c>
      <c r="I993" s="274"/>
      <c r="J993" s="275">
        <f>ROUND(I993*H993,2)</f>
        <v>0</v>
      </c>
      <c r="K993" s="276"/>
      <c r="L993" s="277"/>
      <c r="M993" s="278" t="s">
        <v>1</v>
      </c>
      <c r="N993" s="279" t="s">
        <v>40</v>
      </c>
      <c r="O993" s="91"/>
      <c r="P993" s="229">
        <f>O993*H993</f>
        <v>0</v>
      </c>
      <c r="Q993" s="229">
        <v>0</v>
      </c>
      <c r="R993" s="229">
        <f>Q993*H993</f>
        <v>0</v>
      </c>
      <c r="S993" s="229">
        <v>0</v>
      </c>
      <c r="T993" s="230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31" t="s">
        <v>190</v>
      </c>
      <c r="AT993" s="231" t="s">
        <v>811</v>
      </c>
      <c r="AU993" s="231" t="s">
        <v>181</v>
      </c>
      <c r="AY993" s="17" t="s">
        <v>169</v>
      </c>
      <c r="BE993" s="232">
        <f>IF(N993="základní",J993,0)</f>
        <v>0</v>
      </c>
      <c r="BF993" s="232">
        <f>IF(N993="snížená",J993,0)</f>
        <v>0</v>
      </c>
      <c r="BG993" s="232">
        <f>IF(N993="zákl. přenesená",J993,0)</f>
        <v>0</v>
      </c>
      <c r="BH993" s="232">
        <f>IF(N993="sníž. přenesená",J993,0)</f>
        <v>0</v>
      </c>
      <c r="BI993" s="232">
        <f>IF(N993="nulová",J993,0)</f>
        <v>0</v>
      </c>
      <c r="BJ993" s="17" t="s">
        <v>83</v>
      </c>
      <c r="BK993" s="232">
        <f>ROUND(I993*H993,2)</f>
        <v>0</v>
      </c>
      <c r="BL993" s="17" t="s">
        <v>175</v>
      </c>
      <c r="BM993" s="231" t="s">
        <v>2213</v>
      </c>
    </row>
    <row r="994" spans="1:65" s="2" customFormat="1" ht="16.5" customHeight="1">
      <c r="A994" s="38"/>
      <c r="B994" s="39"/>
      <c r="C994" s="269" t="s">
        <v>2214</v>
      </c>
      <c r="D994" s="269" t="s">
        <v>811</v>
      </c>
      <c r="E994" s="270" t="s">
        <v>2215</v>
      </c>
      <c r="F994" s="271" t="s">
        <v>2216</v>
      </c>
      <c r="G994" s="272" t="s">
        <v>811</v>
      </c>
      <c r="H994" s="273">
        <v>480</v>
      </c>
      <c r="I994" s="274"/>
      <c r="J994" s="275">
        <f>ROUND(I994*H994,2)</f>
        <v>0</v>
      </c>
      <c r="K994" s="276"/>
      <c r="L994" s="277"/>
      <c r="M994" s="278" t="s">
        <v>1</v>
      </c>
      <c r="N994" s="279" t="s">
        <v>40</v>
      </c>
      <c r="O994" s="91"/>
      <c r="P994" s="229">
        <f>O994*H994</f>
        <v>0</v>
      </c>
      <c r="Q994" s="229">
        <v>0</v>
      </c>
      <c r="R994" s="229">
        <f>Q994*H994</f>
        <v>0</v>
      </c>
      <c r="S994" s="229">
        <v>0</v>
      </c>
      <c r="T994" s="230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31" t="s">
        <v>190</v>
      </c>
      <c r="AT994" s="231" t="s">
        <v>811</v>
      </c>
      <c r="AU994" s="231" t="s">
        <v>181</v>
      </c>
      <c r="AY994" s="17" t="s">
        <v>169</v>
      </c>
      <c r="BE994" s="232">
        <f>IF(N994="základní",J994,0)</f>
        <v>0</v>
      </c>
      <c r="BF994" s="232">
        <f>IF(N994="snížená",J994,0)</f>
        <v>0</v>
      </c>
      <c r="BG994" s="232">
        <f>IF(N994="zákl. přenesená",J994,0)</f>
        <v>0</v>
      </c>
      <c r="BH994" s="232">
        <f>IF(N994="sníž. přenesená",J994,0)</f>
        <v>0</v>
      </c>
      <c r="BI994" s="232">
        <f>IF(N994="nulová",J994,0)</f>
        <v>0</v>
      </c>
      <c r="BJ994" s="17" t="s">
        <v>83</v>
      </c>
      <c r="BK994" s="232">
        <f>ROUND(I994*H994,2)</f>
        <v>0</v>
      </c>
      <c r="BL994" s="17" t="s">
        <v>175</v>
      </c>
      <c r="BM994" s="231" t="s">
        <v>2217</v>
      </c>
    </row>
    <row r="995" spans="1:65" s="2" customFormat="1" ht="16.5" customHeight="1">
      <c r="A995" s="38"/>
      <c r="B995" s="39"/>
      <c r="C995" s="269" t="s">
        <v>2218</v>
      </c>
      <c r="D995" s="269" t="s">
        <v>811</v>
      </c>
      <c r="E995" s="270" t="s">
        <v>2219</v>
      </c>
      <c r="F995" s="271" t="s">
        <v>2220</v>
      </c>
      <c r="G995" s="272" t="s">
        <v>811</v>
      </c>
      <c r="H995" s="273">
        <v>105</v>
      </c>
      <c r="I995" s="274"/>
      <c r="J995" s="275">
        <f>ROUND(I995*H995,2)</f>
        <v>0</v>
      </c>
      <c r="K995" s="276"/>
      <c r="L995" s="277"/>
      <c r="M995" s="278" t="s">
        <v>1</v>
      </c>
      <c r="N995" s="279" t="s">
        <v>40</v>
      </c>
      <c r="O995" s="91"/>
      <c r="P995" s="229">
        <f>O995*H995</f>
        <v>0</v>
      </c>
      <c r="Q995" s="229">
        <v>0</v>
      </c>
      <c r="R995" s="229">
        <f>Q995*H995</f>
        <v>0</v>
      </c>
      <c r="S995" s="229">
        <v>0</v>
      </c>
      <c r="T995" s="230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31" t="s">
        <v>190</v>
      </c>
      <c r="AT995" s="231" t="s">
        <v>811</v>
      </c>
      <c r="AU995" s="231" t="s">
        <v>181</v>
      </c>
      <c r="AY995" s="17" t="s">
        <v>169</v>
      </c>
      <c r="BE995" s="232">
        <f>IF(N995="základní",J995,0)</f>
        <v>0</v>
      </c>
      <c r="BF995" s="232">
        <f>IF(N995="snížená",J995,0)</f>
        <v>0</v>
      </c>
      <c r="BG995" s="232">
        <f>IF(N995="zákl. přenesená",J995,0)</f>
        <v>0</v>
      </c>
      <c r="BH995" s="232">
        <f>IF(N995="sníž. přenesená",J995,0)</f>
        <v>0</v>
      </c>
      <c r="BI995" s="232">
        <f>IF(N995="nulová",J995,0)</f>
        <v>0</v>
      </c>
      <c r="BJ995" s="17" t="s">
        <v>83</v>
      </c>
      <c r="BK995" s="232">
        <f>ROUND(I995*H995,2)</f>
        <v>0</v>
      </c>
      <c r="BL995" s="17" t="s">
        <v>175</v>
      </c>
      <c r="BM995" s="231" t="s">
        <v>2221</v>
      </c>
    </row>
    <row r="996" spans="1:65" s="2" customFormat="1" ht="16.5" customHeight="1">
      <c r="A996" s="38"/>
      <c r="B996" s="39"/>
      <c r="C996" s="269" t="s">
        <v>2222</v>
      </c>
      <c r="D996" s="269" t="s">
        <v>811</v>
      </c>
      <c r="E996" s="270" t="s">
        <v>2223</v>
      </c>
      <c r="F996" s="271" t="s">
        <v>2224</v>
      </c>
      <c r="G996" s="272" t="s">
        <v>811</v>
      </c>
      <c r="H996" s="273">
        <v>1270</v>
      </c>
      <c r="I996" s="274"/>
      <c r="J996" s="275">
        <f>ROUND(I996*H996,2)</f>
        <v>0</v>
      </c>
      <c r="K996" s="276"/>
      <c r="L996" s="277"/>
      <c r="M996" s="278" t="s">
        <v>1</v>
      </c>
      <c r="N996" s="279" t="s">
        <v>40</v>
      </c>
      <c r="O996" s="91"/>
      <c r="P996" s="229">
        <f>O996*H996</f>
        <v>0</v>
      </c>
      <c r="Q996" s="229">
        <v>0</v>
      </c>
      <c r="R996" s="229">
        <f>Q996*H996</f>
        <v>0</v>
      </c>
      <c r="S996" s="229">
        <v>0</v>
      </c>
      <c r="T996" s="230">
        <f>S996*H996</f>
        <v>0</v>
      </c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R996" s="231" t="s">
        <v>190</v>
      </c>
      <c r="AT996" s="231" t="s">
        <v>811</v>
      </c>
      <c r="AU996" s="231" t="s">
        <v>181</v>
      </c>
      <c r="AY996" s="17" t="s">
        <v>169</v>
      </c>
      <c r="BE996" s="232">
        <f>IF(N996="základní",J996,0)</f>
        <v>0</v>
      </c>
      <c r="BF996" s="232">
        <f>IF(N996="snížená",J996,0)</f>
        <v>0</v>
      </c>
      <c r="BG996" s="232">
        <f>IF(N996="zákl. přenesená",J996,0)</f>
        <v>0</v>
      </c>
      <c r="BH996" s="232">
        <f>IF(N996="sníž. přenesená",J996,0)</f>
        <v>0</v>
      </c>
      <c r="BI996" s="232">
        <f>IF(N996="nulová",J996,0)</f>
        <v>0</v>
      </c>
      <c r="BJ996" s="17" t="s">
        <v>83</v>
      </c>
      <c r="BK996" s="232">
        <f>ROUND(I996*H996,2)</f>
        <v>0</v>
      </c>
      <c r="BL996" s="17" t="s">
        <v>175</v>
      </c>
      <c r="BM996" s="231" t="s">
        <v>2225</v>
      </c>
    </row>
    <row r="997" spans="1:65" s="2" customFormat="1" ht="16.5" customHeight="1">
      <c r="A997" s="38"/>
      <c r="B997" s="39"/>
      <c r="C997" s="269" t="s">
        <v>2226</v>
      </c>
      <c r="D997" s="269" t="s">
        <v>811</v>
      </c>
      <c r="E997" s="270" t="s">
        <v>2227</v>
      </c>
      <c r="F997" s="271" t="s">
        <v>2228</v>
      </c>
      <c r="G997" s="272" t="s">
        <v>811</v>
      </c>
      <c r="H997" s="273">
        <v>1100</v>
      </c>
      <c r="I997" s="274"/>
      <c r="J997" s="275">
        <f>ROUND(I997*H997,2)</f>
        <v>0</v>
      </c>
      <c r="K997" s="276"/>
      <c r="L997" s="277"/>
      <c r="M997" s="278" t="s">
        <v>1</v>
      </c>
      <c r="N997" s="279" t="s">
        <v>40</v>
      </c>
      <c r="O997" s="91"/>
      <c r="P997" s="229">
        <f>O997*H997</f>
        <v>0</v>
      </c>
      <c r="Q997" s="229">
        <v>0</v>
      </c>
      <c r="R997" s="229">
        <f>Q997*H997</f>
        <v>0</v>
      </c>
      <c r="S997" s="229">
        <v>0</v>
      </c>
      <c r="T997" s="230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31" t="s">
        <v>190</v>
      </c>
      <c r="AT997" s="231" t="s">
        <v>811</v>
      </c>
      <c r="AU997" s="231" t="s">
        <v>181</v>
      </c>
      <c r="AY997" s="17" t="s">
        <v>169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17" t="s">
        <v>83</v>
      </c>
      <c r="BK997" s="232">
        <f>ROUND(I997*H997,2)</f>
        <v>0</v>
      </c>
      <c r="BL997" s="17" t="s">
        <v>175</v>
      </c>
      <c r="BM997" s="231" t="s">
        <v>2229</v>
      </c>
    </row>
    <row r="998" spans="1:65" s="2" customFormat="1" ht="16.5" customHeight="1">
      <c r="A998" s="38"/>
      <c r="B998" s="39"/>
      <c r="C998" s="269" t="s">
        <v>2230</v>
      </c>
      <c r="D998" s="269" t="s">
        <v>811</v>
      </c>
      <c r="E998" s="270" t="s">
        <v>2231</v>
      </c>
      <c r="F998" s="271" t="s">
        <v>2232</v>
      </c>
      <c r="G998" s="272" t="s">
        <v>811</v>
      </c>
      <c r="H998" s="273">
        <v>200</v>
      </c>
      <c r="I998" s="274"/>
      <c r="J998" s="275">
        <f>ROUND(I998*H998,2)</f>
        <v>0</v>
      </c>
      <c r="K998" s="276"/>
      <c r="L998" s="277"/>
      <c r="M998" s="278" t="s">
        <v>1</v>
      </c>
      <c r="N998" s="279" t="s">
        <v>40</v>
      </c>
      <c r="O998" s="91"/>
      <c r="P998" s="229">
        <f>O998*H998</f>
        <v>0</v>
      </c>
      <c r="Q998" s="229">
        <v>0</v>
      </c>
      <c r="R998" s="229">
        <f>Q998*H998</f>
        <v>0</v>
      </c>
      <c r="S998" s="229">
        <v>0</v>
      </c>
      <c r="T998" s="230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31" t="s">
        <v>190</v>
      </c>
      <c r="AT998" s="231" t="s">
        <v>811</v>
      </c>
      <c r="AU998" s="231" t="s">
        <v>181</v>
      </c>
      <c r="AY998" s="17" t="s">
        <v>169</v>
      </c>
      <c r="BE998" s="232">
        <f>IF(N998="základní",J998,0)</f>
        <v>0</v>
      </c>
      <c r="BF998" s="232">
        <f>IF(N998="snížená",J998,0)</f>
        <v>0</v>
      </c>
      <c r="BG998" s="232">
        <f>IF(N998="zákl. přenesená",J998,0)</f>
        <v>0</v>
      </c>
      <c r="BH998" s="232">
        <f>IF(N998="sníž. přenesená",J998,0)</f>
        <v>0</v>
      </c>
      <c r="BI998" s="232">
        <f>IF(N998="nulová",J998,0)</f>
        <v>0</v>
      </c>
      <c r="BJ998" s="17" t="s">
        <v>83</v>
      </c>
      <c r="BK998" s="232">
        <f>ROUND(I998*H998,2)</f>
        <v>0</v>
      </c>
      <c r="BL998" s="17" t="s">
        <v>175</v>
      </c>
      <c r="BM998" s="231" t="s">
        <v>2233</v>
      </c>
    </row>
    <row r="999" spans="1:65" s="2" customFormat="1" ht="16.5" customHeight="1">
      <c r="A999" s="38"/>
      <c r="B999" s="39"/>
      <c r="C999" s="269" t="s">
        <v>2234</v>
      </c>
      <c r="D999" s="269" t="s">
        <v>811</v>
      </c>
      <c r="E999" s="270" t="s">
        <v>2235</v>
      </c>
      <c r="F999" s="271" t="s">
        <v>2236</v>
      </c>
      <c r="G999" s="272" t="s">
        <v>811</v>
      </c>
      <c r="H999" s="273">
        <v>1100</v>
      </c>
      <c r="I999" s="274"/>
      <c r="J999" s="275">
        <f>ROUND(I999*H999,2)</f>
        <v>0</v>
      </c>
      <c r="K999" s="276"/>
      <c r="L999" s="277"/>
      <c r="M999" s="278" t="s">
        <v>1</v>
      </c>
      <c r="N999" s="279" t="s">
        <v>40</v>
      </c>
      <c r="O999" s="91"/>
      <c r="P999" s="229">
        <f>O999*H999</f>
        <v>0</v>
      </c>
      <c r="Q999" s="229">
        <v>0</v>
      </c>
      <c r="R999" s="229">
        <f>Q999*H999</f>
        <v>0</v>
      </c>
      <c r="S999" s="229">
        <v>0</v>
      </c>
      <c r="T999" s="230">
        <f>S999*H999</f>
        <v>0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R999" s="231" t="s">
        <v>190</v>
      </c>
      <c r="AT999" s="231" t="s">
        <v>811</v>
      </c>
      <c r="AU999" s="231" t="s">
        <v>181</v>
      </c>
      <c r="AY999" s="17" t="s">
        <v>169</v>
      </c>
      <c r="BE999" s="232">
        <f>IF(N999="základní",J999,0)</f>
        <v>0</v>
      </c>
      <c r="BF999" s="232">
        <f>IF(N999="snížená",J999,0)</f>
        <v>0</v>
      </c>
      <c r="BG999" s="232">
        <f>IF(N999="zákl. přenesená",J999,0)</f>
        <v>0</v>
      </c>
      <c r="BH999" s="232">
        <f>IF(N999="sníž. přenesená",J999,0)</f>
        <v>0</v>
      </c>
      <c r="BI999" s="232">
        <f>IF(N999="nulová",J999,0)</f>
        <v>0</v>
      </c>
      <c r="BJ999" s="17" t="s">
        <v>83</v>
      </c>
      <c r="BK999" s="232">
        <f>ROUND(I999*H999,2)</f>
        <v>0</v>
      </c>
      <c r="BL999" s="17" t="s">
        <v>175</v>
      </c>
      <c r="BM999" s="231" t="s">
        <v>2237</v>
      </c>
    </row>
    <row r="1000" spans="1:65" s="2" customFormat="1" ht="16.5" customHeight="1">
      <c r="A1000" s="38"/>
      <c r="B1000" s="39"/>
      <c r="C1000" s="269" t="s">
        <v>134</v>
      </c>
      <c r="D1000" s="269" t="s">
        <v>811</v>
      </c>
      <c r="E1000" s="270" t="s">
        <v>2238</v>
      </c>
      <c r="F1000" s="271" t="s">
        <v>2239</v>
      </c>
      <c r="G1000" s="272" t="s">
        <v>811</v>
      </c>
      <c r="H1000" s="273">
        <v>80</v>
      </c>
      <c r="I1000" s="274"/>
      <c r="J1000" s="275">
        <f>ROUND(I1000*H1000,2)</f>
        <v>0</v>
      </c>
      <c r="K1000" s="276"/>
      <c r="L1000" s="277"/>
      <c r="M1000" s="278" t="s">
        <v>1</v>
      </c>
      <c r="N1000" s="279" t="s">
        <v>40</v>
      </c>
      <c r="O1000" s="91"/>
      <c r="P1000" s="229">
        <f>O1000*H1000</f>
        <v>0</v>
      </c>
      <c r="Q1000" s="229">
        <v>0</v>
      </c>
      <c r="R1000" s="229">
        <f>Q1000*H1000</f>
        <v>0</v>
      </c>
      <c r="S1000" s="229">
        <v>0</v>
      </c>
      <c r="T1000" s="230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31" t="s">
        <v>190</v>
      </c>
      <c r="AT1000" s="231" t="s">
        <v>811</v>
      </c>
      <c r="AU1000" s="231" t="s">
        <v>181</v>
      </c>
      <c r="AY1000" s="17" t="s">
        <v>169</v>
      </c>
      <c r="BE1000" s="232">
        <f>IF(N1000="základní",J1000,0)</f>
        <v>0</v>
      </c>
      <c r="BF1000" s="232">
        <f>IF(N1000="snížená",J1000,0)</f>
        <v>0</v>
      </c>
      <c r="BG1000" s="232">
        <f>IF(N1000="zákl. přenesená",J1000,0)</f>
        <v>0</v>
      </c>
      <c r="BH1000" s="232">
        <f>IF(N1000="sníž. přenesená",J1000,0)</f>
        <v>0</v>
      </c>
      <c r="BI1000" s="232">
        <f>IF(N1000="nulová",J1000,0)</f>
        <v>0</v>
      </c>
      <c r="BJ1000" s="17" t="s">
        <v>83</v>
      </c>
      <c r="BK1000" s="232">
        <f>ROUND(I1000*H1000,2)</f>
        <v>0</v>
      </c>
      <c r="BL1000" s="17" t="s">
        <v>175</v>
      </c>
      <c r="BM1000" s="231" t="s">
        <v>2240</v>
      </c>
    </row>
    <row r="1001" spans="1:65" s="2" customFormat="1" ht="16.5" customHeight="1">
      <c r="A1001" s="38"/>
      <c r="B1001" s="39"/>
      <c r="C1001" s="269" t="s">
        <v>2241</v>
      </c>
      <c r="D1001" s="269" t="s">
        <v>811</v>
      </c>
      <c r="E1001" s="270" t="s">
        <v>2242</v>
      </c>
      <c r="F1001" s="271" t="s">
        <v>2243</v>
      </c>
      <c r="G1001" s="272" t="s">
        <v>811</v>
      </c>
      <c r="H1001" s="273">
        <v>380</v>
      </c>
      <c r="I1001" s="274"/>
      <c r="J1001" s="275">
        <f>ROUND(I1001*H1001,2)</f>
        <v>0</v>
      </c>
      <c r="K1001" s="276"/>
      <c r="L1001" s="277"/>
      <c r="M1001" s="278" t="s">
        <v>1</v>
      </c>
      <c r="N1001" s="279" t="s">
        <v>40</v>
      </c>
      <c r="O1001" s="91"/>
      <c r="P1001" s="229">
        <f>O1001*H1001</f>
        <v>0</v>
      </c>
      <c r="Q1001" s="229">
        <v>0</v>
      </c>
      <c r="R1001" s="229">
        <f>Q1001*H1001</f>
        <v>0</v>
      </c>
      <c r="S1001" s="229">
        <v>0</v>
      </c>
      <c r="T1001" s="230">
        <f>S1001*H1001</f>
        <v>0</v>
      </c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R1001" s="231" t="s">
        <v>190</v>
      </c>
      <c r="AT1001" s="231" t="s">
        <v>811</v>
      </c>
      <c r="AU1001" s="231" t="s">
        <v>181</v>
      </c>
      <c r="AY1001" s="17" t="s">
        <v>169</v>
      </c>
      <c r="BE1001" s="232">
        <f>IF(N1001="základní",J1001,0)</f>
        <v>0</v>
      </c>
      <c r="BF1001" s="232">
        <f>IF(N1001="snížená",J1001,0)</f>
        <v>0</v>
      </c>
      <c r="BG1001" s="232">
        <f>IF(N1001="zákl. přenesená",J1001,0)</f>
        <v>0</v>
      </c>
      <c r="BH1001" s="232">
        <f>IF(N1001="sníž. přenesená",J1001,0)</f>
        <v>0</v>
      </c>
      <c r="BI1001" s="232">
        <f>IF(N1001="nulová",J1001,0)</f>
        <v>0</v>
      </c>
      <c r="BJ1001" s="17" t="s">
        <v>83</v>
      </c>
      <c r="BK1001" s="232">
        <f>ROUND(I1001*H1001,2)</f>
        <v>0</v>
      </c>
      <c r="BL1001" s="17" t="s">
        <v>175</v>
      </c>
      <c r="BM1001" s="231" t="s">
        <v>2244</v>
      </c>
    </row>
    <row r="1002" spans="1:65" s="2" customFormat="1" ht="16.5" customHeight="1">
      <c r="A1002" s="38"/>
      <c r="B1002" s="39"/>
      <c r="C1002" s="269" t="s">
        <v>2245</v>
      </c>
      <c r="D1002" s="269" t="s">
        <v>811</v>
      </c>
      <c r="E1002" s="270" t="s">
        <v>2246</v>
      </c>
      <c r="F1002" s="271" t="s">
        <v>2247</v>
      </c>
      <c r="G1002" s="272" t="s">
        <v>811</v>
      </c>
      <c r="H1002" s="273">
        <v>50</v>
      </c>
      <c r="I1002" s="274"/>
      <c r="J1002" s="275">
        <f>ROUND(I1002*H1002,2)</f>
        <v>0</v>
      </c>
      <c r="K1002" s="276"/>
      <c r="L1002" s="277"/>
      <c r="M1002" s="278" t="s">
        <v>1</v>
      </c>
      <c r="N1002" s="279" t="s">
        <v>40</v>
      </c>
      <c r="O1002" s="91"/>
      <c r="P1002" s="229">
        <f>O1002*H1002</f>
        <v>0</v>
      </c>
      <c r="Q1002" s="229">
        <v>0</v>
      </c>
      <c r="R1002" s="229">
        <f>Q1002*H1002</f>
        <v>0</v>
      </c>
      <c r="S1002" s="229">
        <v>0</v>
      </c>
      <c r="T1002" s="230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31" t="s">
        <v>190</v>
      </c>
      <c r="AT1002" s="231" t="s">
        <v>811</v>
      </c>
      <c r="AU1002" s="231" t="s">
        <v>181</v>
      </c>
      <c r="AY1002" s="17" t="s">
        <v>169</v>
      </c>
      <c r="BE1002" s="232">
        <f>IF(N1002="základní",J1002,0)</f>
        <v>0</v>
      </c>
      <c r="BF1002" s="232">
        <f>IF(N1002="snížená",J1002,0)</f>
        <v>0</v>
      </c>
      <c r="BG1002" s="232">
        <f>IF(N1002="zákl. přenesená",J1002,0)</f>
        <v>0</v>
      </c>
      <c r="BH1002" s="232">
        <f>IF(N1002="sníž. přenesená",J1002,0)</f>
        <v>0</v>
      </c>
      <c r="BI1002" s="232">
        <f>IF(N1002="nulová",J1002,0)</f>
        <v>0</v>
      </c>
      <c r="BJ1002" s="17" t="s">
        <v>83</v>
      </c>
      <c r="BK1002" s="232">
        <f>ROUND(I1002*H1002,2)</f>
        <v>0</v>
      </c>
      <c r="BL1002" s="17" t="s">
        <v>175</v>
      </c>
      <c r="BM1002" s="231" t="s">
        <v>2248</v>
      </c>
    </row>
    <row r="1003" spans="1:65" s="2" customFormat="1" ht="16.5" customHeight="1">
      <c r="A1003" s="38"/>
      <c r="B1003" s="39"/>
      <c r="C1003" s="269" t="s">
        <v>2249</v>
      </c>
      <c r="D1003" s="269" t="s">
        <v>811</v>
      </c>
      <c r="E1003" s="270" t="s">
        <v>2250</v>
      </c>
      <c r="F1003" s="271" t="s">
        <v>2251</v>
      </c>
      <c r="G1003" s="272" t="s">
        <v>811</v>
      </c>
      <c r="H1003" s="273">
        <v>62</v>
      </c>
      <c r="I1003" s="274"/>
      <c r="J1003" s="275">
        <f>ROUND(I1003*H1003,2)</f>
        <v>0</v>
      </c>
      <c r="K1003" s="276"/>
      <c r="L1003" s="277"/>
      <c r="M1003" s="278" t="s">
        <v>1</v>
      </c>
      <c r="N1003" s="279" t="s">
        <v>40</v>
      </c>
      <c r="O1003" s="91"/>
      <c r="P1003" s="229">
        <f>O1003*H1003</f>
        <v>0</v>
      </c>
      <c r="Q1003" s="229">
        <v>0</v>
      </c>
      <c r="R1003" s="229">
        <f>Q1003*H1003</f>
        <v>0</v>
      </c>
      <c r="S1003" s="229">
        <v>0</v>
      </c>
      <c r="T1003" s="230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31" t="s">
        <v>190</v>
      </c>
      <c r="AT1003" s="231" t="s">
        <v>811</v>
      </c>
      <c r="AU1003" s="231" t="s">
        <v>181</v>
      </c>
      <c r="AY1003" s="17" t="s">
        <v>169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17" t="s">
        <v>83</v>
      </c>
      <c r="BK1003" s="232">
        <f>ROUND(I1003*H1003,2)</f>
        <v>0</v>
      </c>
      <c r="BL1003" s="17" t="s">
        <v>175</v>
      </c>
      <c r="BM1003" s="231" t="s">
        <v>2252</v>
      </c>
    </row>
    <row r="1004" spans="1:65" s="2" customFormat="1" ht="16.5" customHeight="1">
      <c r="A1004" s="38"/>
      <c r="B1004" s="39"/>
      <c r="C1004" s="269" t="s">
        <v>2253</v>
      </c>
      <c r="D1004" s="269" t="s">
        <v>811</v>
      </c>
      <c r="E1004" s="270" t="s">
        <v>2254</v>
      </c>
      <c r="F1004" s="271" t="s">
        <v>2255</v>
      </c>
      <c r="G1004" s="272" t="s">
        <v>811</v>
      </c>
      <c r="H1004" s="273">
        <v>940</v>
      </c>
      <c r="I1004" s="274"/>
      <c r="J1004" s="275">
        <f>ROUND(I1004*H1004,2)</f>
        <v>0</v>
      </c>
      <c r="K1004" s="276"/>
      <c r="L1004" s="277"/>
      <c r="M1004" s="278" t="s">
        <v>1</v>
      </c>
      <c r="N1004" s="279" t="s">
        <v>40</v>
      </c>
      <c r="O1004" s="91"/>
      <c r="P1004" s="229">
        <f>O1004*H1004</f>
        <v>0</v>
      </c>
      <c r="Q1004" s="229">
        <v>0</v>
      </c>
      <c r="R1004" s="229">
        <f>Q1004*H1004</f>
        <v>0</v>
      </c>
      <c r="S1004" s="229">
        <v>0</v>
      </c>
      <c r="T1004" s="230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31" t="s">
        <v>190</v>
      </c>
      <c r="AT1004" s="231" t="s">
        <v>811</v>
      </c>
      <c r="AU1004" s="231" t="s">
        <v>181</v>
      </c>
      <c r="AY1004" s="17" t="s">
        <v>169</v>
      </c>
      <c r="BE1004" s="232">
        <f>IF(N1004="základní",J1004,0)</f>
        <v>0</v>
      </c>
      <c r="BF1004" s="232">
        <f>IF(N1004="snížená",J1004,0)</f>
        <v>0</v>
      </c>
      <c r="BG1004" s="232">
        <f>IF(N1004="zákl. přenesená",J1004,0)</f>
        <v>0</v>
      </c>
      <c r="BH1004" s="232">
        <f>IF(N1004="sníž. přenesená",J1004,0)</f>
        <v>0</v>
      </c>
      <c r="BI1004" s="232">
        <f>IF(N1004="nulová",J1004,0)</f>
        <v>0</v>
      </c>
      <c r="BJ1004" s="17" t="s">
        <v>83</v>
      </c>
      <c r="BK1004" s="232">
        <f>ROUND(I1004*H1004,2)</f>
        <v>0</v>
      </c>
      <c r="BL1004" s="17" t="s">
        <v>175</v>
      </c>
      <c r="BM1004" s="231" t="s">
        <v>2256</v>
      </c>
    </row>
    <row r="1005" spans="1:65" s="2" customFormat="1" ht="16.5" customHeight="1">
      <c r="A1005" s="38"/>
      <c r="B1005" s="39"/>
      <c r="C1005" s="269" t="s">
        <v>2257</v>
      </c>
      <c r="D1005" s="269" t="s">
        <v>811</v>
      </c>
      <c r="E1005" s="270" t="s">
        <v>2258</v>
      </c>
      <c r="F1005" s="271" t="s">
        <v>2259</v>
      </c>
      <c r="G1005" s="272" t="s">
        <v>811</v>
      </c>
      <c r="H1005" s="273">
        <v>258</v>
      </c>
      <c r="I1005" s="274"/>
      <c r="J1005" s="275">
        <f>ROUND(I1005*H1005,2)</f>
        <v>0</v>
      </c>
      <c r="K1005" s="276"/>
      <c r="L1005" s="277"/>
      <c r="M1005" s="278" t="s">
        <v>1</v>
      </c>
      <c r="N1005" s="279" t="s">
        <v>40</v>
      </c>
      <c r="O1005" s="91"/>
      <c r="P1005" s="229">
        <f>O1005*H1005</f>
        <v>0</v>
      </c>
      <c r="Q1005" s="229">
        <v>0</v>
      </c>
      <c r="R1005" s="229">
        <f>Q1005*H1005</f>
        <v>0</v>
      </c>
      <c r="S1005" s="229">
        <v>0</v>
      </c>
      <c r="T1005" s="230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31" t="s">
        <v>190</v>
      </c>
      <c r="AT1005" s="231" t="s">
        <v>811</v>
      </c>
      <c r="AU1005" s="231" t="s">
        <v>181</v>
      </c>
      <c r="AY1005" s="17" t="s">
        <v>169</v>
      </c>
      <c r="BE1005" s="232">
        <f>IF(N1005="základní",J1005,0)</f>
        <v>0</v>
      </c>
      <c r="BF1005" s="232">
        <f>IF(N1005="snížená",J1005,0)</f>
        <v>0</v>
      </c>
      <c r="BG1005" s="232">
        <f>IF(N1005="zákl. přenesená",J1005,0)</f>
        <v>0</v>
      </c>
      <c r="BH1005" s="232">
        <f>IF(N1005="sníž. přenesená",J1005,0)</f>
        <v>0</v>
      </c>
      <c r="BI1005" s="232">
        <f>IF(N1005="nulová",J1005,0)</f>
        <v>0</v>
      </c>
      <c r="BJ1005" s="17" t="s">
        <v>83</v>
      </c>
      <c r="BK1005" s="232">
        <f>ROUND(I1005*H1005,2)</f>
        <v>0</v>
      </c>
      <c r="BL1005" s="17" t="s">
        <v>175</v>
      </c>
      <c r="BM1005" s="231" t="s">
        <v>2260</v>
      </c>
    </row>
    <row r="1006" spans="1:65" s="2" customFormat="1" ht="16.5" customHeight="1">
      <c r="A1006" s="38"/>
      <c r="B1006" s="39"/>
      <c r="C1006" s="269" t="s">
        <v>2261</v>
      </c>
      <c r="D1006" s="269" t="s">
        <v>811</v>
      </c>
      <c r="E1006" s="270" t="s">
        <v>2262</v>
      </c>
      <c r="F1006" s="271" t="s">
        <v>2263</v>
      </c>
      <c r="G1006" s="272" t="s">
        <v>811</v>
      </c>
      <c r="H1006" s="273">
        <v>30</v>
      </c>
      <c r="I1006" s="274"/>
      <c r="J1006" s="275">
        <f>ROUND(I1006*H1006,2)</f>
        <v>0</v>
      </c>
      <c r="K1006" s="276"/>
      <c r="L1006" s="277"/>
      <c r="M1006" s="278" t="s">
        <v>1</v>
      </c>
      <c r="N1006" s="279" t="s">
        <v>40</v>
      </c>
      <c r="O1006" s="91"/>
      <c r="P1006" s="229">
        <f>O1006*H1006</f>
        <v>0</v>
      </c>
      <c r="Q1006" s="229">
        <v>0</v>
      </c>
      <c r="R1006" s="229">
        <f>Q1006*H1006</f>
        <v>0</v>
      </c>
      <c r="S1006" s="229">
        <v>0</v>
      </c>
      <c r="T1006" s="230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31" t="s">
        <v>190</v>
      </c>
      <c r="AT1006" s="231" t="s">
        <v>811</v>
      </c>
      <c r="AU1006" s="231" t="s">
        <v>181</v>
      </c>
      <c r="AY1006" s="17" t="s">
        <v>169</v>
      </c>
      <c r="BE1006" s="232">
        <f>IF(N1006="základní",J1006,0)</f>
        <v>0</v>
      </c>
      <c r="BF1006" s="232">
        <f>IF(N1006="snížená",J1006,0)</f>
        <v>0</v>
      </c>
      <c r="BG1006" s="232">
        <f>IF(N1006="zákl. přenesená",J1006,0)</f>
        <v>0</v>
      </c>
      <c r="BH1006" s="232">
        <f>IF(N1006="sníž. přenesená",J1006,0)</f>
        <v>0</v>
      </c>
      <c r="BI1006" s="232">
        <f>IF(N1006="nulová",J1006,0)</f>
        <v>0</v>
      </c>
      <c r="BJ1006" s="17" t="s">
        <v>83</v>
      </c>
      <c r="BK1006" s="232">
        <f>ROUND(I1006*H1006,2)</f>
        <v>0</v>
      </c>
      <c r="BL1006" s="17" t="s">
        <v>175</v>
      </c>
      <c r="BM1006" s="231" t="s">
        <v>2264</v>
      </c>
    </row>
    <row r="1007" spans="1:65" s="2" customFormat="1" ht="16.5" customHeight="1">
      <c r="A1007" s="38"/>
      <c r="B1007" s="39"/>
      <c r="C1007" s="269" t="s">
        <v>2265</v>
      </c>
      <c r="D1007" s="269" t="s">
        <v>811</v>
      </c>
      <c r="E1007" s="270" t="s">
        <v>2266</v>
      </c>
      <c r="F1007" s="271" t="s">
        <v>2267</v>
      </c>
      <c r="G1007" s="272" t="s">
        <v>811</v>
      </c>
      <c r="H1007" s="273">
        <v>16</v>
      </c>
      <c r="I1007" s="274"/>
      <c r="J1007" s="275">
        <f>ROUND(I1007*H1007,2)</f>
        <v>0</v>
      </c>
      <c r="K1007" s="276"/>
      <c r="L1007" s="277"/>
      <c r="M1007" s="278" t="s">
        <v>1</v>
      </c>
      <c r="N1007" s="279" t="s">
        <v>40</v>
      </c>
      <c r="O1007" s="91"/>
      <c r="P1007" s="229">
        <f>O1007*H1007</f>
        <v>0</v>
      </c>
      <c r="Q1007" s="229">
        <v>0</v>
      </c>
      <c r="R1007" s="229">
        <f>Q1007*H1007</f>
        <v>0</v>
      </c>
      <c r="S1007" s="229">
        <v>0</v>
      </c>
      <c r="T1007" s="230">
        <f>S1007*H1007</f>
        <v>0</v>
      </c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R1007" s="231" t="s">
        <v>190</v>
      </c>
      <c r="AT1007" s="231" t="s">
        <v>811</v>
      </c>
      <c r="AU1007" s="231" t="s">
        <v>181</v>
      </c>
      <c r="AY1007" s="17" t="s">
        <v>169</v>
      </c>
      <c r="BE1007" s="232">
        <f>IF(N1007="základní",J1007,0)</f>
        <v>0</v>
      </c>
      <c r="BF1007" s="232">
        <f>IF(N1007="snížená",J1007,0)</f>
        <v>0</v>
      </c>
      <c r="BG1007" s="232">
        <f>IF(N1007="zákl. přenesená",J1007,0)</f>
        <v>0</v>
      </c>
      <c r="BH1007" s="232">
        <f>IF(N1007="sníž. přenesená",J1007,0)</f>
        <v>0</v>
      </c>
      <c r="BI1007" s="232">
        <f>IF(N1007="nulová",J1007,0)</f>
        <v>0</v>
      </c>
      <c r="BJ1007" s="17" t="s">
        <v>83</v>
      </c>
      <c r="BK1007" s="232">
        <f>ROUND(I1007*H1007,2)</f>
        <v>0</v>
      </c>
      <c r="BL1007" s="17" t="s">
        <v>175</v>
      </c>
      <c r="BM1007" s="231" t="s">
        <v>2268</v>
      </c>
    </row>
    <row r="1008" spans="1:65" s="2" customFormat="1" ht="16.5" customHeight="1">
      <c r="A1008" s="38"/>
      <c r="B1008" s="39"/>
      <c r="C1008" s="269" t="s">
        <v>2269</v>
      </c>
      <c r="D1008" s="269" t="s">
        <v>811</v>
      </c>
      <c r="E1008" s="270" t="s">
        <v>2270</v>
      </c>
      <c r="F1008" s="271" t="s">
        <v>2271</v>
      </c>
      <c r="G1008" s="272" t="s">
        <v>811</v>
      </c>
      <c r="H1008" s="273">
        <v>40</v>
      </c>
      <c r="I1008" s="274"/>
      <c r="J1008" s="275">
        <f>ROUND(I1008*H1008,2)</f>
        <v>0</v>
      </c>
      <c r="K1008" s="276"/>
      <c r="L1008" s="277"/>
      <c r="M1008" s="278" t="s">
        <v>1</v>
      </c>
      <c r="N1008" s="279" t="s">
        <v>40</v>
      </c>
      <c r="O1008" s="91"/>
      <c r="P1008" s="229">
        <f>O1008*H1008</f>
        <v>0</v>
      </c>
      <c r="Q1008" s="229">
        <v>0</v>
      </c>
      <c r="R1008" s="229">
        <f>Q1008*H1008</f>
        <v>0</v>
      </c>
      <c r="S1008" s="229">
        <v>0</v>
      </c>
      <c r="T1008" s="230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31" t="s">
        <v>190</v>
      </c>
      <c r="AT1008" s="231" t="s">
        <v>811</v>
      </c>
      <c r="AU1008" s="231" t="s">
        <v>181</v>
      </c>
      <c r="AY1008" s="17" t="s">
        <v>169</v>
      </c>
      <c r="BE1008" s="232">
        <f>IF(N1008="základní",J1008,0)</f>
        <v>0</v>
      </c>
      <c r="BF1008" s="232">
        <f>IF(N1008="snížená",J1008,0)</f>
        <v>0</v>
      </c>
      <c r="BG1008" s="232">
        <f>IF(N1008="zákl. přenesená",J1008,0)</f>
        <v>0</v>
      </c>
      <c r="BH1008" s="232">
        <f>IF(N1008="sníž. přenesená",J1008,0)</f>
        <v>0</v>
      </c>
      <c r="BI1008" s="232">
        <f>IF(N1008="nulová",J1008,0)</f>
        <v>0</v>
      </c>
      <c r="BJ1008" s="17" t="s">
        <v>83</v>
      </c>
      <c r="BK1008" s="232">
        <f>ROUND(I1008*H1008,2)</f>
        <v>0</v>
      </c>
      <c r="BL1008" s="17" t="s">
        <v>175</v>
      </c>
      <c r="BM1008" s="231" t="s">
        <v>2272</v>
      </c>
    </row>
    <row r="1009" spans="1:65" s="2" customFormat="1" ht="16.5" customHeight="1">
      <c r="A1009" s="38"/>
      <c r="B1009" s="39"/>
      <c r="C1009" s="269" t="s">
        <v>2273</v>
      </c>
      <c r="D1009" s="269" t="s">
        <v>811</v>
      </c>
      <c r="E1009" s="270" t="s">
        <v>2274</v>
      </c>
      <c r="F1009" s="271" t="s">
        <v>2275</v>
      </c>
      <c r="G1009" s="272" t="s">
        <v>811</v>
      </c>
      <c r="H1009" s="273">
        <v>60</v>
      </c>
      <c r="I1009" s="274"/>
      <c r="J1009" s="275">
        <f>ROUND(I1009*H1009,2)</f>
        <v>0</v>
      </c>
      <c r="K1009" s="276"/>
      <c r="L1009" s="277"/>
      <c r="M1009" s="278" t="s">
        <v>1</v>
      </c>
      <c r="N1009" s="279" t="s">
        <v>40</v>
      </c>
      <c r="O1009" s="91"/>
      <c r="P1009" s="229">
        <f>O1009*H1009</f>
        <v>0</v>
      </c>
      <c r="Q1009" s="229">
        <v>0</v>
      </c>
      <c r="R1009" s="229">
        <f>Q1009*H1009</f>
        <v>0</v>
      </c>
      <c r="S1009" s="229">
        <v>0</v>
      </c>
      <c r="T1009" s="230">
        <f>S1009*H1009</f>
        <v>0</v>
      </c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R1009" s="231" t="s">
        <v>190</v>
      </c>
      <c r="AT1009" s="231" t="s">
        <v>811</v>
      </c>
      <c r="AU1009" s="231" t="s">
        <v>181</v>
      </c>
      <c r="AY1009" s="17" t="s">
        <v>169</v>
      </c>
      <c r="BE1009" s="232">
        <f>IF(N1009="základní",J1009,0)</f>
        <v>0</v>
      </c>
      <c r="BF1009" s="232">
        <f>IF(N1009="snížená",J1009,0)</f>
        <v>0</v>
      </c>
      <c r="BG1009" s="232">
        <f>IF(N1009="zákl. přenesená",J1009,0)</f>
        <v>0</v>
      </c>
      <c r="BH1009" s="232">
        <f>IF(N1009="sníž. přenesená",J1009,0)</f>
        <v>0</v>
      </c>
      <c r="BI1009" s="232">
        <f>IF(N1009="nulová",J1009,0)</f>
        <v>0</v>
      </c>
      <c r="BJ1009" s="17" t="s">
        <v>83</v>
      </c>
      <c r="BK1009" s="232">
        <f>ROUND(I1009*H1009,2)</f>
        <v>0</v>
      </c>
      <c r="BL1009" s="17" t="s">
        <v>175</v>
      </c>
      <c r="BM1009" s="231" t="s">
        <v>2276</v>
      </c>
    </row>
    <row r="1010" spans="1:65" s="2" customFormat="1" ht="16.5" customHeight="1">
      <c r="A1010" s="38"/>
      <c r="B1010" s="39"/>
      <c r="C1010" s="269" t="s">
        <v>2277</v>
      </c>
      <c r="D1010" s="269" t="s">
        <v>811</v>
      </c>
      <c r="E1010" s="270" t="s">
        <v>2278</v>
      </c>
      <c r="F1010" s="271" t="s">
        <v>2279</v>
      </c>
      <c r="G1010" s="272" t="s">
        <v>811</v>
      </c>
      <c r="H1010" s="273">
        <v>50</v>
      </c>
      <c r="I1010" s="274"/>
      <c r="J1010" s="275">
        <f>ROUND(I1010*H1010,2)</f>
        <v>0</v>
      </c>
      <c r="K1010" s="276"/>
      <c r="L1010" s="277"/>
      <c r="M1010" s="278" t="s">
        <v>1</v>
      </c>
      <c r="N1010" s="279" t="s">
        <v>40</v>
      </c>
      <c r="O1010" s="91"/>
      <c r="P1010" s="229">
        <f>O1010*H1010</f>
        <v>0</v>
      </c>
      <c r="Q1010" s="229">
        <v>0</v>
      </c>
      <c r="R1010" s="229">
        <f>Q1010*H1010</f>
        <v>0</v>
      </c>
      <c r="S1010" s="229">
        <v>0</v>
      </c>
      <c r="T1010" s="230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31" t="s">
        <v>190</v>
      </c>
      <c r="AT1010" s="231" t="s">
        <v>811</v>
      </c>
      <c r="AU1010" s="231" t="s">
        <v>181</v>
      </c>
      <c r="AY1010" s="17" t="s">
        <v>169</v>
      </c>
      <c r="BE1010" s="232">
        <f>IF(N1010="základní",J1010,0)</f>
        <v>0</v>
      </c>
      <c r="BF1010" s="232">
        <f>IF(N1010="snížená",J1010,0)</f>
        <v>0</v>
      </c>
      <c r="BG1010" s="232">
        <f>IF(N1010="zákl. přenesená",J1010,0)</f>
        <v>0</v>
      </c>
      <c r="BH1010" s="232">
        <f>IF(N1010="sníž. přenesená",J1010,0)</f>
        <v>0</v>
      </c>
      <c r="BI1010" s="232">
        <f>IF(N1010="nulová",J1010,0)</f>
        <v>0</v>
      </c>
      <c r="BJ1010" s="17" t="s">
        <v>83</v>
      </c>
      <c r="BK1010" s="232">
        <f>ROUND(I1010*H1010,2)</f>
        <v>0</v>
      </c>
      <c r="BL1010" s="17" t="s">
        <v>175</v>
      </c>
      <c r="BM1010" s="231" t="s">
        <v>2280</v>
      </c>
    </row>
    <row r="1011" spans="1:65" s="2" customFormat="1" ht="16.5" customHeight="1">
      <c r="A1011" s="38"/>
      <c r="B1011" s="39"/>
      <c r="C1011" s="269" t="s">
        <v>2281</v>
      </c>
      <c r="D1011" s="269" t="s">
        <v>811</v>
      </c>
      <c r="E1011" s="270" t="s">
        <v>2282</v>
      </c>
      <c r="F1011" s="271" t="s">
        <v>2283</v>
      </c>
      <c r="G1011" s="272" t="s">
        <v>811</v>
      </c>
      <c r="H1011" s="273">
        <v>30</v>
      </c>
      <c r="I1011" s="274"/>
      <c r="J1011" s="275">
        <f>ROUND(I1011*H1011,2)</f>
        <v>0</v>
      </c>
      <c r="K1011" s="276"/>
      <c r="L1011" s="277"/>
      <c r="M1011" s="278" t="s">
        <v>1</v>
      </c>
      <c r="N1011" s="279" t="s">
        <v>40</v>
      </c>
      <c r="O1011" s="91"/>
      <c r="P1011" s="229">
        <f>O1011*H1011</f>
        <v>0</v>
      </c>
      <c r="Q1011" s="229">
        <v>0</v>
      </c>
      <c r="R1011" s="229">
        <f>Q1011*H1011</f>
        <v>0</v>
      </c>
      <c r="S1011" s="229">
        <v>0</v>
      </c>
      <c r="T1011" s="230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31" t="s">
        <v>190</v>
      </c>
      <c r="AT1011" s="231" t="s">
        <v>811</v>
      </c>
      <c r="AU1011" s="231" t="s">
        <v>181</v>
      </c>
      <c r="AY1011" s="17" t="s">
        <v>169</v>
      </c>
      <c r="BE1011" s="232">
        <f>IF(N1011="základní",J1011,0)</f>
        <v>0</v>
      </c>
      <c r="BF1011" s="232">
        <f>IF(N1011="snížená",J1011,0)</f>
        <v>0</v>
      </c>
      <c r="BG1011" s="232">
        <f>IF(N1011="zákl. přenesená",J1011,0)</f>
        <v>0</v>
      </c>
      <c r="BH1011" s="232">
        <f>IF(N1011="sníž. přenesená",J1011,0)</f>
        <v>0</v>
      </c>
      <c r="BI1011" s="232">
        <f>IF(N1011="nulová",J1011,0)</f>
        <v>0</v>
      </c>
      <c r="BJ1011" s="17" t="s">
        <v>83</v>
      </c>
      <c r="BK1011" s="232">
        <f>ROUND(I1011*H1011,2)</f>
        <v>0</v>
      </c>
      <c r="BL1011" s="17" t="s">
        <v>175</v>
      </c>
      <c r="BM1011" s="231" t="s">
        <v>2284</v>
      </c>
    </row>
    <row r="1012" spans="1:65" s="2" customFormat="1" ht="16.5" customHeight="1">
      <c r="A1012" s="38"/>
      <c r="B1012" s="39"/>
      <c r="C1012" s="269" t="s">
        <v>2285</v>
      </c>
      <c r="D1012" s="269" t="s">
        <v>811</v>
      </c>
      <c r="E1012" s="270" t="s">
        <v>2286</v>
      </c>
      <c r="F1012" s="271" t="s">
        <v>2287</v>
      </c>
      <c r="G1012" s="272" t="s">
        <v>811</v>
      </c>
      <c r="H1012" s="273">
        <v>50</v>
      </c>
      <c r="I1012" s="274"/>
      <c r="J1012" s="275">
        <f>ROUND(I1012*H1012,2)</f>
        <v>0</v>
      </c>
      <c r="K1012" s="276"/>
      <c r="L1012" s="277"/>
      <c r="M1012" s="278" t="s">
        <v>1</v>
      </c>
      <c r="N1012" s="279" t="s">
        <v>40</v>
      </c>
      <c r="O1012" s="91"/>
      <c r="P1012" s="229">
        <f>O1012*H1012</f>
        <v>0</v>
      </c>
      <c r="Q1012" s="229">
        <v>0</v>
      </c>
      <c r="R1012" s="229">
        <f>Q1012*H1012</f>
        <v>0</v>
      </c>
      <c r="S1012" s="229">
        <v>0</v>
      </c>
      <c r="T1012" s="230">
        <f>S1012*H1012</f>
        <v>0</v>
      </c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R1012" s="231" t="s">
        <v>190</v>
      </c>
      <c r="AT1012" s="231" t="s">
        <v>811</v>
      </c>
      <c r="AU1012" s="231" t="s">
        <v>181</v>
      </c>
      <c r="AY1012" s="17" t="s">
        <v>169</v>
      </c>
      <c r="BE1012" s="232">
        <f>IF(N1012="základní",J1012,0)</f>
        <v>0</v>
      </c>
      <c r="BF1012" s="232">
        <f>IF(N1012="snížená",J1012,0)</f>
        <v>0</v>
      </c>
      <c r="BG1012" s="232">
        <f>IF(N1012="zákl. přenesená",J1012,0)</f>
        <v>0</v>
      </c>
      <c r="BH1012" s="232">
        <f>IF(N1012="sníž. přenesená",J1012,0)</f>
        <v>0</v>
      </c>
      <c r="BI1012" s="232">
        <f>IF(N1012="nulová",J1012,0)</f>
        <v>0</v>
      </c>
      <c r="BJ1012" s="17" t="s">
        <v>83</v>
      </c>
      <c r="BK1012" s="232">
        <f>ROUND(I1012*H1012,2)</f>
        <v>0</v>
      </c>
      <c r="BL1012" s="17" t="s">
        <v>175</v>
      </c>
      <c r="BM1012" s="231" t="s">
        <v>2288</v>
      </c>
    </row>
    <row r="1013" spans="1:65" s="2" customFormat="1" ht="16.5" customHeight="1">
      <c r="A1013" s="38"/>
      <c r="B1013" s="39"/>
      <c r="C1013" s="269" t="s">
        <v>2289</v>
      </c>
      <c r="D1013" s="269" t="s">
        <v>811</v>
      </c>
      <c r="E1013" s="270" t="s">
        <v>2290</v>
      </c>
      <c r="F1013" s="271" t="s">
        <v>2291</v>
      </c>
      <c r="G1013" s="272" t="s">
        <v>811</v>
      </c>
      <c r="H1013" s="273">
        <v>22</v>
      </c>
      <c r="I1013" s="274"/>
      <c r="J1013" s="275">
        <f>ROUND(I1013*H1013,2)</f>
        <v>0</v>
      </c>
      <c r="K1013" s="276"/>
      <c r="L1013" s="277"/>
      <c r="M1013" s="278" t="s">
        <v>1</v>
      </c>
      <c r="N1013" s="279" t="s">
        <v>40</v>
      </c>
      <c r="O1013" s="91"/>
      <c r="P1013" s="229">
        <f>O1013*H1013</f>
        <v>0</v>
      </c>
      <c r="Q1013" s="229">
        <v>0</v>
      </c>
      <c r="R1013" s="229">
        <f>Q1013*H1013</f>
        <v>0</v>
      </c>
      <c r="S1013" s="229">
        <v>0</v>
      </c>
      <c r="T1013" s="230">
        <f>S1013*H1013</f>
        <v>0</v>
      </c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R1013" s="231" t="s">
        <v>190</v>
      </c>
      <c r="AT1013" s="231" t="s">
        <v>811</v>
      </c>
      <c r="AU1013" s="231" t="s">
        <v>181</v>
      </c>
      <c r="AY1013" s="17" t="s">
        <v>169</v>
      </c>
      <c r="BE1013" s="232">
        <f>IF(N1013="základní",J1013,0)</f>
        <v>0</v>
      </c>
      <c r="BF1013" s="232">
        <f>IF(N1013="snížená",J1013,0)</f>
        <v>0</v>
      </c>
      <c r="BG1013" s="232">
        <f>IF(N1013="zákl. přenesená",J1013,0)</f>
        <v>0</v>
      </c>
      <c r="BH1013" s="232">
        <f>IF(N1013="sníž. přenesená",J1013,0)</f>
        <v>0</v>
      </c>
      <c r="BI1013" s="232">
        <f>IF(N1013="nulová",J1013,0)</f>
        <v>0</v>
      </c>
      <c r="BJ1013" s="17" t="s">
        <v>83</v>
      </c>
      <c r="BK1013" s="232">
        <f>ROUND(I1013*H1013,2)</f>
        <v>0</v>
      </c>
      <c r="BL1013" s="17" t="s">
        <v>175</v>
      </c>
      <c r="BM1013" s="231" t="s">
        <v>2292</v>
      </c>
    </row>
    <row r="1014" spans="1:65" s="2" customFormat="1" ht="16.5" customHeight="1">
      <c r="A1014" s="38"/>
      <c r="B1014" s="39"/>
      <c r="C1014" s="269" t="s">
        <v>2293</v>
      </c>
      <c r="D1014" s="269" t="s">
        <v>811</v>
      </c>
      <c r="E1014" s="270" t="s">
        <v>2294</v>
      </c>
      <c r="F1014" s="271" t="s">
        <v>2295</v>
      </c>
      <c r="G1014" s="272" t="s">
        <v>811</v>
      </c>
      <c r="H1014" s="273">
        <v>160</v>
      </c>
      <c r="I1014" s="274"/>
      <c r="J1014" s="275">
        <f>ROUND(I1014*H1014,2)</f>
        <v>0</v>
      </c>
      <c r="K1014" s="276"/>
      <c r="L1014" s="277"/>
      <c r="M1014" s="278" t="s">
        <v>1</v>
      </c>
      <c r="N1014" s="279" t="s">
        <v>40</v>
      </c>
      <c r="O1014" s="91"/>
      <c r="P1014" s="229">
        <f>O1014*H1014</f>
        <v>0</v>
      </c>
      <c r="Q1014" s="229">
        <v>0</v>
      </c>
      <c r="R1014" s="229">
        <f>Q1014*H1014</f>
        <v>0</v>
      </c>
      <c r="S1014" s="229">
        <v>0</v>
      </c>
      <c r="T1014" s="230">
        <f>S1014*H1014</f>
        <v>0</v>
      </c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R1014" s="231" t="s">
        <v>190</v>
      </c>
      <c r="AT1014" s="231" t="s">
        <v>811</v>
      </c>
      <c r="AU1014" s="231" t="s">
        <v>181</v>
      </c>
      <c r="AY1014" s="17" t="s">
        <v>169</v>
      </c>
      <c r="BE1014" s="232">
        <f>IF(N1014="základní",J1014,0)</f>
        <v>0</v>
      </c>
      <c r="BF1014" s="232">
        <f>IF(N1014="snížená",J1014,0)</f>
        <v>0</v>
      </c>
      <c r="BG1014" s="232">
        <f>IF(N1014="zákl. přenesená",J1014,0)</f>
        <v>0</v>
      </c>
      <c r="BH1014" s="232">
        <f>IF(N1014="sníž. přenesená",J1014,0)</f>
        <v>0</v>
      </c>
      <c r="BI1014" s="232">
        <f>IF(N1014="nulová",J1014,0)</f>
        <v>0</v>
      </c>
      <c r="BJ1014" s="17" t="s">
        <v>83</v>
      </c>
      <c r="BK1014" s="232">
        <f>ROUND(I1014*H1014,2)</f>
        <v>0</v>
      </c>
      <c r="BL1014" s="17" t="s">
        <v>175</v>
      </c>
      <c r="BM1014" s="231" t="s">
        <v>2296</v>
      </c>
    </row>
    <row r="1015" spans="1:65" s="2" customFormat="1" ht="16.5" customHeight="1">
      <c r="A1015" s="38"/>
      <c r="B1015" s="39"/>
      <c r="C1015" s="269" t="s">
        <v>2297</v>
      </c>
      <c r="D1015" s="269" t="s">
        <v>811</v>
      </c>
      <c r="E1015" s="270" t="s">
        <v>2298</v>
      </c>
      <c r="F1015" s="271" t="s">
        <v>2299</v>
      </c>
      <c r="G1015" s="272" t="s">
        <v>811</v>
      </c>
      <c r="H1015" s="273">
        <v>100</v>
      </c>
      <c r="I1015" s="274"/>
      <c r="J1015" s="275">
        <f>ROUND(I1015*H1015,2)</f>
        <v>0</v>
      </c>
      <c r="K1015" s="276"/>
      <c r="L1015" s="277"/>
      <c r="M1015" s="278" t="s">
        <v>1</v>
      </c>
      <c r="N1015" s="279" t="s">
        <v>40</v>
      </c>
      <c r="O1015" s="91"/>
      <c r="P1015" s="229">
        <f>O1015*H1015</f>
        <v>0</v>
      </c>
      <c r="Q1015" s="229">
        <v>0</v>
      </c>
      <c r="R1015" s="229">
        <f>Q1015*H1015</f>
        <v>0</v>
      </c>
      <c r="S1015" s="229">
        <v>0</v>
      </c>
      <c r="T1015" s="230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31" t="s">
        <v>190</v>
      </c>
      <c r="AT1015" s="231" t="s">
        <v>811</v>
      </c>
      <c r="AU1015" s="231" t="s">
        <v>181</v>
      </c>
      <c r="AY1015" s="17" t="s">
        <v>169</v>
      </c>
      <c r="BE1015" s="232">
        <f>IF(N1015="základní",J1015,0)</f>
        <v>0</v>
      </c>
      <c r="BF1015" s="232">
        <f>IF(N1015="snížená",J1015,0)</f>
        <v>0</v>
      </c>
      <c r="BG1015" s="232">
        <f>IF(N1015="zákl. přenesená",J1015,0)</f>
        <v>0</v>
      </c>
      <c r="BH1015" s="232">
        <f>IF(N1015="sníž. přenesená",J1015,0)</f>
        <v>0</v>
      </c>
      <c r="BI1015" s="232">
        <f>IF(N1015="nulová",J1015,0)</f>
        <v>0</v>
      </c>
      <c r="BJ1015" s="17" t="s">
        <v>83</v>
      </c>
      <c r="BK1015" s="232">
        <f>ROUND(I1015*H1015,2)</f>
        <v>0</v>
      </c>
      <c r="BL1015" s="17" t="s">
        <v>175</v>
      </c>
      <c r="BM1015" s="231" t="s">
        <v>2300</v>
      </c>
    </row>
    <row r="1016" spans="1:65" s="2" customFormat="1" ht="16.5" customHeight="1">
      <c r="A1016" s="38"/>
      <c r="B1016" s="39"/>
      <c r="C1016" s="269" t="s">
        <v>2301</v>
      </c>
      <c r="D1016" s="269" t="s">
        <v>811</v>
      </c>
      <c r="E1016" s="270" t="s">
        <v>2302</v>
      </c>
      <c r="F1016" s="271" t="s">
        <v>2303</v>
      </c>
      <c r="G1016" s="272" t="s">
        <v>811</v>
      </c>
      <c r="H1016" s="273">
        <v>40</v>
      </c>
      <c r="I1016" s="274"/>
      <c r="J1016" s="275">
        <f>ROUND(I1016*H1016,2)</f>
        <v>0</v>
      </c>
      <c r="K1016" s="276"/>
      <c r="L1016" s="277"/>
      <c r="M1016" s="278" t="s">
        <v>1</v>
      </c>
      <c r="N1016" s="279" t="s">
        <v>40</v>
      </c>
      <c r="O1016" s="91"/>
      <c r="P1016" s="229">
        <f>O1016*H1016</f>
        <v>0</v>
      </c>
      <c r="Q1016" s="229">
        <v>0</v>
      </c>
      <c r="R1016" s="229">
        <f>Q1016*H1016</f>
        <v>0</v>
      </c>
      <c r="S1016" s="229">
        <v>0</v>
      </c>
      <c r="T1016" s="230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31" t="s">
        <v>190</v>
      </c>
      <c r="AT1016" s="231" t="s">
        <v>811</v>
      </c>
      <c r="AU1016" s="231" t="s">
        <v>181</v>
      </c>
      <c r="AY1016" s="17" t="s">
        <v>169</v>
      </c>
      <c r="BE1016" s="232">
        <f>IF(N1016="základní",J1016,0)</f>
        <v>0</v>
      </c>
      <c r="BF1016" s="232">
        <f>IF(N1016="snížená",J1016,0)</f>
        <v>0</v>
      </c>
      <c r="BG1016" s="232">
        <f>IF(N1016="zákl. přenesená",J1016,0)</f>
        <v>0</v>
      </c>
      <c r="BH1016" s="232">
        <f>IF(N1016="sníž. přenesená",J1016,0)</f>
        <v>0</v>
      </c>
      <c r="BI1016" s="232">
        <f>IF(N1016="nulová",J1016,0)</f>
        <v>0</v>
      </c>
      <c r="BJ1016" s="17" t="s">
        <v>83</v>
      </c>
      <c r="BK1016" s="232">
        <f>ROUND(I1016*H1016,2)</f>
        <v>0</v>
      </c>
      <c r="BL1016" s="17" t="s">
        <v>175</v>
      </c>
      <c r="BM1016" s="231" t="s">
        <v>2304</v>
      </c>
    </row>
    <row r="1017" spans="1:65" s="2" customFormat="1" ht="16.5" customHeight="1">
      <c r="A1017" s="38"/>
      <c r="B1017" s="39"/>
      <c r="C1017" s="269" t="s">
        <v>2305</v>
      </c>
      <c r="D1017" s="269" t="s">
        <v>811</v>
      </c>
      <c r="E1017" s="270" t="s">
        <v>2306</v>
      </c>
      <c r="F1017" s="271" t="s">
        <v>2307</v>
      </c>
      <c r="G1017" s="272" t="s">
        <v>811</v>
      </c>
      <c r="H1017" s="273">
        <v>26</v>
      </c>
      <c r="I1017" s="274"/>
      <c r="J1017" s="275">
        <f>ROUND(I1017*H1017,2)</f>
        <v>0</v>
      </c>
      <c r="K1017" s="276"/>
      <c r="L1017" s="277"/>
      <c r="M1017" s="278" t="s">
        <v>1</v>
      </c>
      <c r="N1017" s="279" t="s">
        <v>40</v>
      </c>
      <c r="O1017" s="91"/>
      <c r="P1017" s="229">
        <f>O1017*H1017</f>
        <v>0</v>
      </c>
      <c r="Q1017" s="229">
        <v>0</v>
      </c>
      <c r="R1017" s="229">
        <f>Q1017*H1017</f>
        <v>0</v>
      </c>
      <c r="S1017" s="229">
        <v>0</v>
      </c>
      <c r="T1017" s="230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31" t="s">
        <v>190</v>
      </c>
      <c r="AT1017" s="231" t="s">
        <v>811</v>
      </c>
      <c r="AU1017" s="231" t="s">
        <v>181</v>
      </c>
      <c r="AY1017" s="17" t="s">
        <v>169</v>
      </c>
      <c r="BE1017" s="232">
        <f>IF(N1017="základní",J1017,0)</f>
        <v>0</v>
      </c>
      <c r="BF1017" s="232">
        <f>IF(N1017="snížená",J1017,0)</f>
        <v>0</v>
      </c>
      <c r="BG1017" s="232">
        <f>IF(N1017="zákl. přenesená",J1017,0)</f>
        <v>0</v>
      </c>
      <c r="BH1017" s="232">
        <f>IF(N1017="sníž. přenesená",J1017,0)</f>
        <v>0</v>
      </c>
      <c r="BI1017" s="232">
        <f>IF(N1017="nulová",J1017,0)</f>
        <v>0</v>
      </c>
      <c r="BJ1017" s="17" t="s">
        <v>83</v>
      </c>
      <c r="BK1017" s="232">
        <f>ROUND(I1017*H1017,2)</f>
        <v>0</v>
      </c>
      <c r="BL1017" s="17" t="s">
        <v>175</v>
      </c>
      <c r="BM1017" s="231" t="s">
        <v>2308</v>
      </c>
    </row>
    <row r="1018" spans="1:65" s="2" customFormat="1" ht="16.5" customHeight="1">
      <c r="A1018" s="38"/>
      <c r="B1018" s="39"/>
      <c r="C1018" s="269" t="s">
        <v>2309</v>
      </c>
      <c r="D1018" s="269" t="s">
        <v>811</v>
      </c>
      <c r="E1018" s="270" t="s">
        <v>2310</v>
      </c>
      <c r="F1018" s="271" t="s">
        <v>2311</v>
      </c>
      <c r="G1018" s="272" t="s">
        <v>811</v>
      </c>
      <c r="H1018" s="273">
        <v>20</v>
      </c>
      <c r="I1018" s="274"/>
      <c r="J1018" s="275">
        <f>ROUND(I1018*H1018,2)</f>
        <v>0</v>
      </c>
      <c r="K1018" s="276"/>
      <c r="L1018" s="277"/>
      <c r="M1018" s="278" t="s">
        <v>1</v>
      </c>
      <c r="N1018" s="279" t="s">
        <v>40</v>
      </c>
      <c r="O1018" s="91"/>
      <c r="P1018" s="229">
        <f>O1018*H1018</f>
        <v>0</v>
      </c>
      <c r="Q1018" s="229">
        <v>0</v>
      </c>
      <c r="R1018" s="229">
        <f>Q1018*H1018</f>
        <v>0</v>
      </c>
      <c r="S1018" s="229">
        <v>0</v>
      </c>
      <c r="T1018" s="230">
        <f>S1018*H1018</f>
        <v>0</v>
      </c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R1018" s="231" t="s">
        <v>190</v>
      </c>
      <c r="AT1018" s="231" t="s">
        <v>811</v>
      </c>
      <c r="AU1018" s="231" t="s">
        <v>181</v>
      </c>
      <c r="AY1018" s="17" t="s">
        <v>169</v>
      </c>
      <c r="BE1018" s="232">
        <f>IF(N1018="základní",J1018,0)</f>
        <v>0</v>
      </c>
      <c r="BF1018" s="232">
        <f>IF(N1018="snížená",J1018,0)</f>
        <v>0</v>
      </c>
      <c r="BG1018" s="232">
        <f>IF(N1018="zákl. přenesená",J1018,0)</f>
        <v>0</v>
      </c>
      <c r="BH1018" s="232">
        <f>IF(N1018="sníž. přenesená",J1018,0)</f>
        <v>0</v>
      </c>
      <c r="BI1018" s="232">
        <f>IF(N1018="nulová",J1018,0)</f>
        <v>0</v>
      </c>
      <c r="BJ1018" s="17" t="s">
        <v>83</v>
      </c>
      <c r="BK1018" s="232">
        <f>ROUND(I1018*H1018,2)</f>
        <v>0</v>
      </c>
      <c r="BL1018" s="17" t="s">
        <v>175</v>
      </c>
      <c r="BM1018" s="231" t="s">
        <v>2312</v>
      </c>
    </row>
    <row r="1019" spans="1:65" s="2" customFormat="1" ht="16.5" customHeight="1">
      <c r="A1019" s="38"/>
      <c r="B1019" s="39"/>
      <c r="C1019" s="269" t="s">
        <v>2313</v>
      </c>
      <c r="D1019" s="269" t="s">
        <v>811</v>
      </c>
      <c r="E1019" s="270" t="s">
        <v>2314</v>
      </c>
      <c r="F1019" s="271" t="s">
        <v>2315</v>
      </c>
      <c r="G1019" s="272" t="s">
        <v>811</v>
      </c>
      <c r="H1019" s="273">
        <v>110</v>
      </c>
      <c r="I1019" s="274"/>
      <c r="J1019" s="275">
        <f>ROUND(I1019*H1019,2)</f>
        <v>0</v>
      </c>
      <c r="K1019" s="276"/>
      <c r="L1019" s="277"/>
      <c r="M1019" s="278" t="s">
        <v>1</v>
      </c>
      <c r="N1019" s="279" t="s">
        <v>40</v>
      </c>
      <c r="O1019" s="91"/>
      <c r="P1019" s="229">
        <f>O1019*H1019</f>
        <v>0</v>
      </c>
      <c r="Q1019" s="229">
        <v>0</v>
      </c>
      <c r="R1019" s="229">
        <f>Q1019*H1019</f>
        <v>0</v>
      </c>
      <c r="S1019" s="229">
        <v>0</v>
      </c>
      <c r="T1019" s="230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31" t="s">
        <v>190</v>
      </c>
      <c r="AT1019" s="231" t="s">
        <v>811</v>
      </c>
      <c r="AU1019" s="231" t="s">
        <v>181</v>
      </c>
      <c r="AY1019" s="17" t="s">
        <v>169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17" t="s">
        <v>83</v>
      </c>
      <c r="BK1019" s="232">
        <f>ROUND(I1019*H1019,2)</f>
        <v>0</v>
      </c>
      <c r="BL1019" s="17" t="s">
        <v>175</v>
      </c>
      <c r="BM1019" s="231" t="s">
        <v>2316</v>
      </c>
    </row>
    <row r="1020" spans="1:65" s="2" customFormat="1" ht="21.75" customHeight="1">
      <c r="A1020" s="38"/>
      <c r="B1020" s="39"/>
      <c r="C1020" s="269" t="s">
        <v>2317</v>
      </c>
      <c r="D1020" s="269" t="s">
        <v>811</v>
      </c>
      <c r="E1020" s="270" t="s">
        <v>2318</v>
      </c>
      <c r="F1020" s="271" t="s">
        <v>2319</v>
      </c>
      <c r="G1020" s="272" t="s">
        <v>811</v>
      </c>
      <c r="H1020" s="273">
        <v>140</v>
      </c>
      <c r="I1020" s="274"/>
      <c r="J1020" s="275">
        <f>ROUND(I1020*H1020,2)</f>
        <v>0</v>
      </c>
      <c r="K1020" s="276"/>
      <c r="L1020" s="277"/>
      <c r="M1020" s="278" t="s">
        <v>1</v>
      </c>
      <c r="N1020" s="279" t="s">
        <v>40</v>
      </c>
      <c r="O1020" s="91"/>
      <c r="P1020" s="229">
        <f>O1020*H1020</f>
        <v>0</v>
      </c>
      <c r="Q1020" s="229">
        <v>0</v>
      </c>
      <c r="R1020" s="229">
        <f>Q1020*H1020</f>
        <v>0</v>
      </c>
      <c r="S1020" s="229">
        <v>0</v>
      </c>
      <c r="T1020" s="230">
        <f>S1020*H1020</f>
        <v>0</v>
      </c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R1020" s="231" t="s">
        <v>190</v>
      </c>
      <c r="AT1020" s="231" t="s">
        <v>811</v>
      </c>
      <c r="AU1020" s="231" t="s">
        <v>181</v>
      </c>
      <c r="AY1020" s="17" t="s">
        <v>169</v>
      </c>
      <c r="BE1020" s="232">
        <f>IF(N1020="základní",J1020,0)</f>
        <v>0</v>
      </c>
      <c r="BF1020" s="232">
        <f>IF(N1020="snížená",J1020,0)</f>
        <v>0</v>
      </c>
      <c r="BG1020" s="232">
        <f>IF(N1020="zákl. přenesená",J1020,0)</f>
        <v>0</v>
      </c>
      <c r="BH1020" s="232">
        <f>IF(N1020="sníž. přenesená",J1020,0)</f>
        <v>0</v>
      </c>
      <c r="BI1020" s="232">
        <f>IF(N1020="nulová",J1020,0)</f>
        <v>0</v>
      </c>
      <c r="BJ1020" s="17" t="s">
        <v>83</v>
      </c>
      <c r="BK1020" s="232">
        <f>ROUND(I1020*H1020,2)</f>
        <v>0</v>
      </c>
      <c r="BL1020" s="17" t="s">
        <v>175</v>
      </c>
      <c r="BM1020" s="231" t="s">
        <v>2320</v>
      </c>
    </row>
    <row r="1021" spans="1:65" s="2" customFormat="1" ht="16.5" customHeight="1">
      <c r="A1021" s="38"/>
      <c r="B1021" s="39"/>
      <c r="C1021" s="269" t="s">
        <v>2321</v>
      </c>
      <c r="D1021" s="269" t="s">
        <v>811</v>
      </c>
      <c r="E1021" s="270" t="s">
        <v>2322</v>
      </c>
      <c r="F1021" s="271" t="s">
        <v>2323</v>
      </c>
      <c r="G1021" s="272" t="s">
        <v>811</v>
      </c>
      <c r="H1021" s="273">
        <v>250</v>
      </c>
      <c r="I1021" s="274"/>
      <c r="J1021" s="275">
        <f>ROUND(I1021*H1021,2)</f>
        <v>0</v>
      </c>
      <c r="K1021" s="276"/>
      <c r="L1021" s="277"/>
      <c r="M1021" s="278" t="s">
        <v>1</v>
      </c>
      <c r="N1021" s="279" t="s">
        <v>40</v>
      </c>
      <c r="O1021" s="91"/>
      <c r="P1021" s="229">
        <f>O1021*H1021</f>
        <v>0</v>
      </c>
      <c r="Q1021" s="229">
        <v>0</v>
      </c>
      <c r="R1021" s="229">
        <f>Q1021*H1021</f>
        <v>0</v>
      </c>
      <c r="S1021" s="229">
        <v>0</v>
      </c>
      <c r="T1021" s="230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31" t="s">
        <v>190</v>
      </c>
      <c r="AT1021" s="231" t="s">
        <v>811</v>
      </c>
      <c r="AU1021" s="231" t="s">
        <v>181</v>
      </c>
      <c r="AY1021" s="17" t="s">
        <v>169</v>
      </c>
      <c r="BE1021" s="232">
        <f>IF(N1021="základní",J1021,0)</f>
        <v>0</v>
      </c>
      <c r="BF1021" s="232">
        <f>IF(N1021="snížená",J1021,0)</f>
        <v>0</v>
      </c>
      <c r="BG1021" s="232">
        <f>IF(N1021="zákl. přenesená",J1021,0)</f>
        <v>0</v>
      </c>
      <c r="BH1021" s="232">
        <f>IF(N1021="sníž. přenesená",J1021,0)</f>
        <v>0</v>
      </c>
      <c r="BI1021" s="232">
        <f>IF(N1021="nulová",J1021,0)</f>
        <v>0</v>
      </c>
      <c r="BJ1021" s="17" t="s">
        <v>83</v>
      </c>
      <c r="BK1021" s="232">
        <f>ROUND(I1021*H1021,2)</f>
        <v>0</v>
      </c>
      <c r="BL1021" s="17" t="s">
        <v>175</v>
      </c>
      <c r="BM1021" s="231" t="s">
        <v>2324</v>
      </c>
    </row>
    <row r="1022" spans="1:65" s="2" customFormat="1" ht="16.5" customHeight="1">
      <c r="A1022" s="38"/>
      <c r="B1022" s="39"/>
      <c r="C1022" s="269" t="s">
        <v>2325</v>
      </c>
      <c r="D1022" s="269" t="s">
        <v>811</v>
      </c>
      <c r="E1022" s="270" t="s">
        <v>2326</v>
      </c>
      <c r="F1022" s="271" t="s">
        <v>2327</v>
      </c>
      <c r="G1022" s="272" t="s">
        <v>1913</v>
      </c>
      <c r="H1022" s="273">
        <v>33</v>
      </c>
      <c r="I1022" s="274"/>
      <c r="J1022" s="275">
        <f>ROUND(I1022*H1022,2)</f>
        <v>0</v>
      </c>
      <c r="K1022" s="276"/>
      <c r="L1022" s="277"/>
      <c r="M1022" s="278" t="s">
        <v>1</v>
      </c>
      <c r="N1022" s="279" t="s">
        <v>40</v>
      </c>
      <c r="O1022" s="91"/>
      <c r="P1022" s="229">
        <f>O1022*H1022</f>
        <v>0</v>
      </c>
      <c r="Q1022" s="229">
        <v>0</v>
      </c>
      <c r="R1022" s="229">
        <f>Q1022*H1022</f>
        <v>0</v>
      </c>
      <c r="S1022" s="229">
        <v>0</v>
      </c>
      <c r="T1022" s="230">
        <f>S1022*H1022</f>
        <v>0</v>
      </c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R1022" s="231" t="s">
        <v>190</v>
      </c>
      <c r="AT1022" s="231" t="s">
        <v>811</v>
      </c>
      <c r="AU1022" s="231" t="s">
        <v>181</v>
      </c>
      <c r="AY1022" s="17" t="s">
        <v>169</v>
      </c>
      <c r="BE1022" s="232">
        <f>IF(N1022="základní",J1022,0)</f>
        <v>0</v>
      </c>
      <c r="BF1022" s="232">
        <f>IF(N1022="snížená",J1022,0)</f>
        <v>0</v>
      </c>
      <c r="BG1022" s="232">
        <f>IF(N1022="zákl. přenesená",J1022,0)</f>
        <v>0</v>
      </c>
      <c r="BH1022" s="232">
        <f>IF(N1022="sníž. přenesená",J1022,0)</f>
        <v>0</v>
      </c>
      <c r="BI1022" s="232">
        <f>IF(N1022="nulová",J1022,0)</f>
        <v>0</v>
      </c>
      <c r="BJ1022" s="17" t="s">
        <v>83</v>
      </c>
      <c r="BK1022" s="232">
        <f>ROUND(I1022*H1022,2)</f>
        <v>0</v>
      </c>
      <c r="BL1022" s="17" t="s">
        <v>175</v>
      </c>
      <c r="BM1022" s="231" t="s">
        <v>2328</v>
      </c>
    </row>
    <row r="1023" spans="1:65" s="2" customFormat="1" ht="16.5" customHeight="1">
      <c r="A1023" s="38"/>
      <c r="B1023" s="39"/>
      <c r="C1023" s="269" t="s">
        <v>2329</v>
      </c>
      <c r="D1023" s="269" t="s">
        <v>811</v>
      </c>
      <c r="E1023" s="270" t="s">
        <v>2330</v>
      </c>
      <c r="F1023" s="271" t="s">
        <v>2331</v>
      </c>
      <c r="G1023" s="272" t="s">
        <v>1913</v>
      </c>
      <c r="H1023" s="273">
        <v>4</v>
      </c>
      <c r="I1023" s="274"/>
      <c r="J1023" s="275">
        <f>ROUND(I1023*H1023,2)</f>
        <v>0</v>
      </c>
      <c r="K1023" s="276"/>
      <c r="L1023" s="277"/>
      <c r="M1023" s="278" t="s">
        <v>1</v>
      </c>
      <c r="N1023" s="279" t="s">
        <v>40</v>
      </c>
      <c r="O1023" s="91"/>
      <c r="P1023" s="229">
        <f>O1023*H1023</f>
        <v>0</v>
      </c>
      <c r="Q1023" s="229">
        <v>0</v>
      </c>
      <c r="R1023" s="229">
        <f>Q1023*H1023</f>
        <v>0</v>
      </c>
      <c r="S1023" s="229">
        <v>0</v>
      </c>
      <c r="T1023" s="230">
        <f>S1023*H1023</f>
        <v>0</v>
      </c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R1023" s="231" t="s">
        <v>190</v>
      </c>
      <c r="AT1023" s="231" t="s">
        <v>811</v>
      </c>
      <c r="AU1023" s="231" t="s">
        <v>181</v>
      </c>
      <c r="AY1023" s="17" t="s">
        <v>169</v>
      </c>
      <c r="BE1023" s="232">
        <f>IF(N1023="základní",J1023,0)</f>
        <v>0</v>
      </c>
      <c r="BF1023" s="232">
        <f>IF(N1023="snížená",J1023,0)</f>
        <v>0</v>
      </c>
      <c r="BG1023" s="232">
        <f>IF(N1023="zákl. přenesená",J1023,0)</f>
        <v>0</v>
      </c>
      <c r="BH1023" s="232">
        <f>IF(N1023="sníž. přenesená",J1023,0)</f>
        <v>0</v>
      </c>
      <c r="BI1023" s="232">
        <f>IF(N1023="nulová",J1023,0)</f>
        <v>0</v>
      </c>
      <c r="BJ1023" s="17" t="s">
        <v>83</v>
      </c>
      <c r="BK1023" s="232">
        <f>ROUND(I1023*H1023,2)</f>
        <v>0</v>
      </c>
      <c r="BL1023" s="17" t="s">
        <v>175</v>
      </c>
      <c r="BM1023" s="231" t="s">
        <v>2332</v>
      </c>
    </row>
    <row r="1024" spans="1:65" s="2" customFormat="1" ht="16.5" customHeight="1">
      <c r="A1024" s="38"/>
      <c r="B1024" s="39"/>
      <c r="C1024" s="269" t="s">
        <v>2333</v>
      </c>
      <c r="D1024" s="269" t="s">
        <v>811</v>
      </c>
      <c r="E1024" s="270" t="s">
        <v>2334</v>
      </c>
      <c r="F1024" s="271" t="s">
        <v>2335</v>
      </c>
      <c r="G1024" s="272" t="s">
        <v>1913</v>
      </c>
      <c r="H1024" s="273">
        <v>2</v>
      </c>
      <c r="I1024" s="274"/>
      <c r="J1024" s="275">
        <f>ROUND(I1024*H1024,2)</f>
        <v>0</v>
      </c>
      <c r="K1024" s="276"/>
      <c r="L1024" s="277"/>
      <c r="M1024" s="278" t="s">
        <v>1</v>
      </c>
      <c r="N1024" s="279" t="s">
        <v>40</v>
      </c>
      <c r="O1024" s="91"/>
      <c r="P1024" s="229">
        <f>O1024*H1024</f>
        <v>0</v>
      </c>
      <c r="Q1024" s="229">
        <v>0</v>
      </c>
      <c r="R1024" s="229">
        <f>Q1024*H1024</f>
        <v>0</v>
      </c>
      <c r="S1024" s="229">
        <v>0</v>
      </c>
      <c r="T1024" s="230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31" t="s">
        <v>190</v>
      </c>
      <c r="AT1024" s="231" t="s">
        <v>811</v>
      </c>
      <c r="AU1024" s="231" t="s">
        <v>181</v>
      </c>
      <c r="AY1024" s="17" t="s">
        <v>169</v>
      </c>
      <c r="BE1024" s="232">
        <f>IF(N1024="základní",J1024,0)</f>
        <v>0</v>
      </c>
      <c r="BF1024" s="232">
        <f>IF(N1024="snížená",J1024,0)</f>
        <v>0</v>
      </c>
      <c r="BG1024" s="232">
        <f>IF(N1024="zákl. přenesená",J1024,0)</f>
        <v>0</v>
      </c>
      <c r="BH1024" s="232">
        <f>IF(N1024="sníž. přenesená",J1024,0)</f>
        <v>0</v>
      </c>
      <c r="BI1024" s="232">
        <f>IF(N1024="nulová",J1024,0)</f>
        <v>0</v>
      </c>
      <c r="BJ1024" s="17" t="s">
        <v>83</v>
      </c>
      <c r="BK1024" s="232">
        <f>ROUND(I1024*H1024,2)</f>
        <v>0</v>
      </c>
      <c r="BL1024" s="17" t="s">
        <v>175</v>
      </c>
      <c r="BM1024" s="231" t="s">
        <v>2336</v>
      </c>
    </row>
    <row r="1025" spans="1:65" s="2" customFormat="1" ht="16.5" customHeight="1">
      <c r="A1025" s="38"/>
      <c r="B1025" s="39"/>
      <c r="C1025" s="269" t="s">
        <v>2337</v>
      </c>
      <c r="D1025" s="269" t="s">
        <v>811</v>
      </c>
      <c r="E1025" s="270" t="s">
        <v>2338</v>
      </c>
      <c r="F1025" s="271" t="s">
        <v>2339</v>
      </c>
      <c r="G1025" s="272" t="s">
        <v>1913</v>
      </c>
      <c r="H1025" s="273">
        <v>2</v>
      </c>
      <c r="I1025" s="274"/>
      <c r="J1025" s="275">
        <f>ROUND(I1025*H1025,2)</f>
        <v>0</v>
      </c>
      <c r="K1025" s="276"/>
      <c r="L1025" s="277"/>
      <c r="M1025" s="278" t="s">
        <v>1</v>
      </c>
      <c r="N1025" s="279" t="s">
        <v>40</v>
      </c>
      <c r="O1025" s="91"/>
      <c r="P1025" s="229">
        <f>O1025*H1025</f>
        <v>0</v>
      </c>
      <c r="Q1025" s="229">
        <v>0</v>
      </c>
      <c r="R1025" s="229">
        <f>Q1025*H1025</f>
        <v>0</v>
      </c>
      <c r="S1025" s="229">
        <v>0</v>
      </c>
      <c r="T1025" s="230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31" t="s">
        <v>190</v>
      </c>
      <c r="AT1025" s="231" t="s">
        <v>811</v>
      </c>
      <c r="AU1025" s="231" t="s">
        <v>181</v>
      </c>
      <c r="AY1025" s="17" t="s">
        <v>169</v>
      </c>
      <c r="BE1025" s="232">
        <f>IF(N1025="základní",J1025,0)</f>
        <v>0</v>
      </c>
      <c r="BF1025" s="232">
        <f>IF(N1025="snížená",J1025,0)</f>
        <v>0</v>
      </c>
      <c r="BG1025" s="232">
        <f>IF(N1025="zákl. přenesená",J1025,0)</f>
        <v>0</v>
      </c>
      <c r="BH1025" s="232">
        <f>IF(N1025="sníž. přenesená",J1025,0)</f>
        <v>0</v>
      </c>
      <c r="BI1025" s="232">
        <f>IF(N1025="nulová",J1025,0)</f>
        <v>0</v>
      </c>
      <c r="BJ1025" s="17" t="s">
        <v>83</v>
      </c>
      <c r="BK1025" s="232">
        <f>ROUND(I1025*H1025,2)</f>
        <v>0</v>
      </c>
      <c r="BL1025" s="17" t="s">
        <v>175</v>
      </c>
      <c r="BM1025" s="231" t="s">
        <v>2340</v>
      </c>
    </row>
    <row r="1026" spans="1:65" s="2" customFormat="1" ht="16.5" customHeight="1">
      <c r="A1026" s="38"/>
      <c r="B1026" s="39"/>
      <c r="C1026" s="269" t="s">
        <v>2341</v>
      </c>
      <c r="D1026" s="269" t="s">
        <v>811</v>
      </c>
      <c r="E1026" s="270" t="s">
        <v>2342</v>
      </c>
      <c r="F1026" s="271" t="s">
        <v>2343</v>
      </c>
      <c r="G1026" s="272" t="s">
        <v>1913</v>
      </c>
      <c r="H1026" s="273">
        <v>2</v>
      </c>
      <c r="I1026" s="274"/>
      <c r="J1026" s="275">
        <f>ROUND(I1026*H1026,2)</f>
        <v>0</v>
      </c>
      <c r="K1026" s="276"/>
      <c r="L1026" s="277"/>
      <c r="M1026" s="278" t="s">
        <v>1</v>
      </c>
      <c r="N1026" s="279" t="s">
        <v>40</v>
      </c>
      <c r="O1026" s="91"/>
      <c r="P1026" s="229">
        <f>O1026*H1026</f>
        <v>0</v>
      </c>
      <c r="Q1026" s="229">
        <v>0</v>
      </c>
      <c r="R1026" s="229">
        <f>Q1026*H1026</f>
        <v>0</v>
      </c>
      <c r="S1026" s="229">
        <v>0</v>
      </c>
      <c r="T1026" s="230">
        <f>S1026*H1026</f>
        <v>0</v>
      </c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R1026" s="231" t="s">
        <v>190</v>
      </c>
      <c r="AT1026" s="231" t="s">
        <v>811</v>
      </c>
      <c r="AU1026" s="231" t="s">
        <v>181</v>
      </c>
      <c r="AY1026" s="17" t="s">
        <v>169</v>
      </c>
      <c r="BE1026" s="232">
        <f>IF(N1026="základní",J1026,0)</f>
        <v>0</v>
      </c>
      <c r="BF1026" s="232">
        <f>IF(N1026="snížená",J1026,0)</f>
        <v>0</v>
      </c>
      <c r="BG1026" s="232">
        <f>IF(N1026="zákl. přenesená",J1026,0)</f>
        <v>0</v>
      </c>
      <c r="BH1026" s="232">
        <f>IF(N1026="sníž. přenesená",J1026,0)</f>
        <v>0</v>
      </c>
      <c r="BI1026" s="232">
        <f>IF(N1026="nulová",J1026,0)</f>
        <v>0</v>
      </c>
      <c r="BJ1026" s="17" t="s">
        <v>83</v>
      </c>
      <c r="BK1026" s="232">
        <f>ROUND(I1026*H1026,2)</f>
        <v>0</v>
      </c>
      <c r="BL1026" s="17" t="s">
        <v>175</v>
      </c>
      <c r="BM1026" s="231" t="s">
        <v>2344</v>
      </c>
    </row>
    <row r="1027" spans="1:65" s="2" customFormat="1" ht="16.5" customHeight="1">
      <c r="A1027" s="38"/>
      <c r="B1027" s="39"/>
      <c r="C1027" s="269" t="s">
        <v>2345</v>
      </c>
      <c r="D1027" s="269" t="s">
        <v>811</v>
      </c>
      <c r="E1027" s="270" t="s">
        <v>2346</v>
      </c>
      <c r="F1027" s="271" t="s">
        <v>2347</v>
      </c>
      <c r="G1027" s="272" t="s">
        <v>1913</v>
      </c>
      <c r="H1027" s="273">
        <v>6</v>
      </c>
      <c r="I1027" s="274"/>
      <c r="J1027" s="275">
        <f>ROUND(I1027*H1027,2)</f>
        <v>0</v>
      </c>
      <c r="K1027" s="276"/>
      <c r="L1027" s="277"/>
      <c r="M1027" s="278" t="s">
        <v>1</v>
      </c>
      <c r="N1027" s="279" t="s">
        <v>40</v>
      </c>
      <c r="O1027" s="91"/>
      <c r="P1027" s="229">
        <f>O1027*H1027</f>
        <v>0</v>
      </c>
      <c r="Q1027" s="229">
        <v>0</v>
      </c>
      <c r="R1027" s="229">
        <f>Q1027*H1027</f>
        <v>0</v>
      </c>
      <c r="S1027" s="229">
        <v>0</v>
      </c>
      <c r="T1027" s="230">
        <f>S1027*H1027</f>
        <v>0</v>
      </c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R1027" s="231" t="s">
        <v>190</v>
      </c>
      <c r="AT1027" s="231" t="s">
        <v>811</v>
      </c>
      <c r="AU1027" s="231" t="s">
        <v>181</v>
      </c>
      <c r="AY1027" s="17" t="s">
        <v>169</v>
      </c>
      <c r="BE1027" s="232">
        <f>IF(N1027="základní",J1027,0)</f>
        <v>0</v>
      </c>
      <c r="BF1027" s="232">
        <f>IF(N1027="snížená",J1027,0)</f>
        <v>0</v>
      </c>
      <c r="BG1027" s="232">
        <f>IF(N1027="zákl. přenesená",J1027,0)</f>
        <v>0</v>
      </c>
      <c r="BH1027" s="232">
        <f>IF(N1027="sníž. přenesená",J1027,0)</f>
        <v>0</v>
      </c>
      <c r="BI1027" s="232">
        <f>IF(N1027="nulová",J1027,0)</f>
        <v>0</v>
      </c>
      <c r="BJ1027" s="17" t="s">
        <v>83</v>
      </c>
      <c r="BK1027" s="232">
        <f>ROUND(I1027*H1027,2)</f>
        <v>0</v>
      </c>
      <c r="BL1027" s="17" t="s">
        <v>175</v>
      </c>
      <c r="BM1027" s="231" t="s">
        <v>2348</v>
      </c>
    </row>
    <row r="1028" spans="1:65" s="2" customFormat="1" ht="16.5" customHeight="1">
      <c r="A1028" s="38"/>
      <c r="B1028" s="39"/>
      <c r="C1028" s="269" t="s">
        <v>2349</v>
      </c>
      <c r="D1028" s="269" t="s">
        <v>811</v>
      </c>
      <c r="E1028" s="270" t="s">
        <v>2350</v>
      </c>
      <c r="F1028" s="271" t="s">
        <v>2351</v>
      </c>
      <c r="G1028" s="272" t="s">
        <v>1913</v>
      </c>
      <c r="H1028" s="273">
        <v>8</v>
      </c>
      <c r="I1028" s="274"/>
      <c r="J1028" s="275">
        <f>ROUND(I1028*H1028,2)</f>
        <v>0</v>
      </c>
      <c r="K1028" s="276"/>
      <c r="L1028" s="277"/>
      <c r="M1028" s="278" t="s">
        <v>1</v>
      </c>
      <c r="N1028" s="279" t="s">
        <v>40</v>
      </c>
      <c r="O1028" s="91"/>
      <c r="P1028" s="229">
        <f>O1028*H1028</f>
        <v>0</v>
      </c>
      <c r="Q1028" s="229">
        <v>0</v>
      </c>
      <c r="R1028" s="229">
        <f>Q1028*H1028</f>
        <v>0</v>
      </c>
      <c r="S1028" s="229">
        <v>0</v>
      </c>
      <c r="T1028" s="230">
        <f>S1028*H1028</f>
        <v>0</v>
      </c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R1028" s="231" t="s">
        <v>190</v>
      </c>
      <c r="AT1028" s="231" t="s">
        <v>811</v>
      </c>
      <c r="AU1028" s="231" t="s">
        <v>181</v>
      </c>
      <c r="AY1028" s="17" t="s">
        <v>169</v>
      </c>
      <c r="BE1028" s="232">
        <f>IF(N1028="základní",J1028,0)</f>
        <v>0</v>
      </c>
      <c r="BF1028" s="232">
        <f>IF(N1028="snížená",J1028,0)</f>
        <v>0</v>
      </c>
      <c r="BG1028" s="232">
        <f>IF(N1028="zákl. přenesená",J1028,0)</f>
        <v>0</v>
      </c>
      <c r="BH1028" s="232">
        <f>IF(N1028="sníž. přenesená",J1028,0)</f>
        <v>0</v>
      </c>
      <c r="BI1028" s="232">
        <f>IF(N1028="nulová",J1028,0)</f>
        <v>0</v>
      </c>
      <c r="BJ1028" s="17" t="s">
        <v>83</v>
      </c>
      <c r="BK1028" s="232">
        <f>ROUND(I1028*H1028,2)</f>
        <v>0</v>
      </c>
      <c r="BL1028" s="17" t="s">
        <v>175</v>
      </c>
      <c r="BM1028" s="231" t="s">
        <v>2352</v>
      </c>
    </row>
    <row r="1029" spans="1:65" s="2" customFormat="1" ht="16.5" customHeight="1">
      <c r="A1029" s="38"/>
      <c r="B1029" s="39"/>
      <c r="C1029" s="269" t="s">
        <v>2353</v>
      </c>
      <c r="D1029" s="269" t="s">
        <v>811</v>
      </c>
      <c r="E1029" s="270" t="s">
        <v>2354</v>
      </c>
      <c r="F1029" s="271" t="s">
        <v>2355</v>
      </c>
      <c r="G1029" s="272" t="s">
        <v>1913</v>
      </c>
      <c r="H1029" s="273">
        <v>7</v>
      </c>
      <c r="I1029" s="274"/>
      <c r="J1029" s="275">
        <f>ROUND(I1029*H1029,2)</f>
        <v>0</v>
      </c>
      <c r="K1029" s="276"/>
      <c r="L1029" s="277"/>
      <c r="M1029" s="278" t="s">
        <v>1</v>
      </c>
      <c r="N1029" s="279" t="s">
        <v>40</v>
      </c>
      <c r="O1029" s="91"/>
      <c r="P1029" s="229">
        <f>O1029*H1029</f>
        <v>0</v>
      </c>
      <c r="Q1029" s="229">
        <v>0</v>
      </c>
      <c r="R1029" s="229">
        <f>Q1029*H1029</f>
        <v>0</v>
      </c>
      <c r="S1029" s="229">
        <v>0</v>
      </c>
      <c r="T1029" s="230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31" t="s">
        <v>190</v>
      </c>
      <c r="AT1029" s="231" t="s">
        <v>811</v>
      </c>
      <c r="AU1029" s="231" t="s">
        <v>181</v>
      </c>
      <c r="AY1029" s="17" t="s">
        <v>169</v>
      </c>
      <c r="BE1029" s="232">
        <f>IF(N1029="základní",J1029,0)</f>
        <v>0</v>
      </c>
      <c r="BF1029" s="232">
        <f>IF(N1029="snížená",J1029,0)</f>
        <v>0</v>
      </c>
      <c r="BG1029" s="232">
        <f>IF(N1029="zákl. přenesená",J1029,0)</f>
        <v>0</v>
      </c>
      <c r="BH1029" s="232">
        <f>IF(N1029="sníž. přenesená",J1029,0)</f>
        <v>0</v>
      </c>
      <c r="BI1029" s="232">
        <f>IF(N1029="nulová",J1029,0)</f>
        <v>0</v>
      </c>
      <c r="BJ1029" s="17" t="s">
        <v>83</v>
      </c>
      <c r="BK1029" s="232">
        <f>ROUND(I1029*H1029,2)</f>
        <v>0</v>
      </c>
      <c r="BL1029" s="17" t="s">
        <v>175</v>
      </c>
      <c r="BM1029" s="231" t="s">
        <v>2356</v>
      </c>
    </row>
    <row r="1030" spans="1:65" s="2" customFormat="1" ht="21.75" customHeight="1">
      <c r="A1030" s="38"/>
      <c r="B1030" s="39"/>
      <c r="C1030" s="269" t="s">
        <v>2357</v>
      </c>
      <c r="D1030" s="269" t="s">
        <v>811</v>
      </c>
      <c r="E1030" s="270" t="s">
        <v>2358</v>
      </c>
      <c r="F1030" s="271" t="s">
        <v>2359</v>
      </c>
      <c r="G1030" s="272" t="s">
        <v>1913</v>
      </c>
      <c r="H1030" s="273">
        <v>49</v>
      </c>
      <c r="I1030" s="274"/>
      <c r="J1030" s="275">
        <f>ROUND(I1030*H1030,2)</f>
        <v>0</v>
      </c>
      <c r="K1030" s="276"/>
      <c r="L1030" s="277"/>
      <c r="M1030" s="278" t="s">
        <v>1</v>
      </c>
      <c r="N1030" s="279" t="s">
        <v>40</v>
      </c>
      <c r="O1030" s="91"/>
      <c r="P1030" s="229">
        <f>O1030*H1030</f>
        <v>0</v>
      </c>
      <c r="Q1030" s="229">
        <v>0</v>
      </c>
      <c r="R1030" s="229">
        <f>Q1030*H1030</f>
        <v>0</v>
      </c>
      <c r="S1030" s="229">
        <v>0</v>
      </c>
      <c r="T1030" s="230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31" t="s">
        <v>190</v>
      </c>
      <c r="AT1030" s="231" t="s">
        <v>811</v>
      </c>
      <c r="AU1030" s="231" t="s">
        <v>181</v>
      </c>
      <c r="AY1030" s="17" t="s">
        <v>169</v>
      </c>
      <c r="BE1030" s="232">
        <f>IF(N1030="základní",J1030,0)</f>
        <v>0</v>
      </c>
      <c r="BF1030" s="232">
        <f>IF(N1030="snížená",J1030,0)</f>
        <v>0</v>
      </c>
      <c r="BG1030" s="232">
        <f>IF(N1030="zákl. přenesená",J1030,0)</f>
        <v>0</v>
      </c>
      <c r="BH1030" s="232">
        <f>IF(N1030="sníž. přenesená",J1030,0)</f>
        <v>0</v>
      </c>
      <c r="BI1030" s="232">
        <f>IF(N1030="nulová",J1030,0)</f>
        <v>0</v>
      </c>
      <c r="BJ1030" s="17" t="s">
        <v>83</v>
      </c>
      <c r="BK1030" s="232">
        <f>ROUND(I1030*H1030,2)</f>
        <v>0</v>
      </c>
      <c r="BL1030" s="17" t="s">
        <v>175</v>
      </c>
      <c r="BM1030" s="231" t="s">
        <v>2360</v>
      </c>
    </row>
    <row r="1031" spans="1:65" s="2" customFormat="1" ht="21.75" customHeight="1">
      <c r="A1031" s="38"/>
      <c r="B1031" s="39"/>
      <c r="C1031" s="269" t="s">
        <v>2361</v>
      </c>
      <c r="D1031" s="269" t="s">
        <v>811</v>
      </c>
      <c r="E1031" s="270" t="s">
        <v>2358</v>
      </c>
      <c r="F1031" s="271" t="s">
        <v>2359</v>
      </c>
      <c r="G1031" s="272" t="s">
        <v>1913</v>
      </c>
      <c r="H1031" s="273">
        <v>9</v>
      </c>
      <c r="I1031" s="274"/>
      <c r="J1031" s="275">
        <f>ROUND(I1031*H1031,2)</f>
        <v>0</v>
      </c>
      <c r="K1031" s="276"/>
      <c r="L1031" s="277"/>
      <c r="M1031" s="278" t="s">
        <v>1</v>
      </c>
      <c r="N1031" s="279" t="s">
        <v>40</v>
      </c>
      <c r="O1031" s="91"/>
      <c r="P1031" s="229">
        <f>O1031*H1031</f>
        <v>0</v>
      </c>
      <c r="Q1031" s="229">
        <v>0</v>
      </c>
      <c r="R1031" s="229">
        <f>Q1031*H1031</f>
        <v>0</v>
      </c>
      <c r="S1031" s="229">
        <v>0</v>
      </c>
      <c r="T1031" s="230">
        <f>S1031*H1031</f>
        <v>0</v>
      </c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R1031" s="231" t="s">
        <v>190</v>
      </c>
      <c r="AT1031" s="231" t="s">
        <v>811</v>
      </c>
      <c r="AU1031" s="231" t="s">
        <v>181</v>
      </c>
      <c r="AY1031" s="17" t="s">
        <v>169</v>
      </c>
      <c r="BE1031" s="232">
        <f>IF(N1031="základní",J1031,0)</f>
        <v>0</v>
      </c>
      <c r="BF1031" s="232">
        <f>IF(N1031="snížená",J1031,0)</f>
        <v>0</v>
      </c>
      <c r="BG1031" s="232">
        <f>IF(N1031="zákl. přenesená",J1031,0)</f>
        <v>0</v>
      </c>
      <c r="BH1031" s="232">
        <f>IF(N1031="sníž. přenesená",J1031,0)</f>
        <v>0</v>
      </c>
      <c r="BI1031" s="232">
        <f>IF(N1031="nulová",J1031,0)</f>
        <v>0</v>
      </c>
      <c r="BJ1031" s="17" t="s">
        <v>83</v>
      </c>
      <c r="BK1031" s="232">
        <f>ROUND(I1031*H1031,2)</f>
        <v>0</v>
      </c>
      <c r="BL1031" s="17" t="s">
        <v>175</v>
      </c>
      <c r="BM1031" s="231" t="s">
        <v>2362</v>
      </c>
    </row>
    <row r="1032" spans="1:65" s="2" customFormat="1" ht="21.75" customHeight="1">
      <c r="A1032" s="38"/>
      <c r="B1032" s="39"/>
      <c r="C1032" s="269" t="s">
        <v>2363</v>
      </c>
      <c r="D1032" s="269" t="s">
        <v>811</v>
      </c>
      <c r="E1032" s="270" t="s">
        <v>2358</v>
      </c>
      <c r="F1032" s="271" t="s">
        <v>2359</v>
      </c>
      <c r="G1032" s="272" t="s">
        <v>1913</v>
      </c>
      <c r="H1032" s="273">
        <v>2</v>
      </c>
      <c r="I1032" s="274"/>
      <c r="J1032" s="275">
        <f>ROUND(I1032*H1032,2)</f>
        <v>0</v>
      </c>
      <c r="K1032" s="276"/>
      <c r="L1032" s="277"/>
      <c r="M1032" s="278" t="s">
        <v>1</v>
      </c>
      <c r="N1032" s="279" t="s">
        <v>40</v>
      </c>
      <c r="O1032" s="91"/>
      <c r="P1032" s="229">
        <f>O1032*H1032</f>
        <v>0</v>
      </c>
      <c r="Q1032" s="229">
        <v>0</v>
      </c>
      <c r="R1032" s="229">
        <f>Q1032*H1032</f>
        <v>0</v>
      </c>
      <c r="S1032" s="229">
        <v>0</v>
      </c>
      <c r="T1032" s="230">
        <f>S1032*H1032</f>
        <v>0</v>
      </c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R1032" s="231" t="s">
        <v>190</v>
      </c>
      <c r="AT1032" s="231" t="s">
        <v>811</v>
      </c>
      <c r="AU1032" s="231" t="s">
        <v>181</v>
      </c>
      <c r="AY1032" s="17" t="s">
        <v>169</v>
      </c>
      <c r="BE1032" s="232">
        <f>IF(N1032="základní",J1032,0)</f>
        <v>0</v>
      </c>
      <c r="BF1032" s="232">
        <f>IF(N1032="snížená",J1032,0)</f>
        <v>0</v>
      </c>
      <c r="BG1032" s="232">
        <f>IF(N1032="zákl. přenesená",J1032,0)</f>
        <v>0</v>
      </c>
      <c r="BH1032" s="232">
        <f>IF(N1032="sníž. přenesená",J1032,0)</f>
        <v>0</v>
      </c>
      <c r="BI1032" s="232">
        <f>IF(N1032="nulová",J1032,0)</f>
        <v>0</v>
      </c>
      <c r="BJ1032" s="17" t="s">
        <v>83</v>
      </c>
      <c r="BK1032" s="232">
        <f>ROUND(I1032*H1032,2)</f>
        <v>0</v>
      </c>
      <c r="BL1032" s="17" t="s">
        <v>175</v>
      </c>
      <c r="BM1032" s="231" t="s">
        <v>2364</v>
      </c>
    </row>
    <row r="1033" spans="1:65" s="2" customFormat="1" ht="24.15" customHeight="1">
      <c r="A1033" s="38"/>
      <c r="B1033" s="39"/>
      <c r="C1033" s="269" t="s">
        <v>2365</v>
      </c>
      <c r="D1033" s="269" t="s">
        <v>811</v>
      </c>
      <c r="E1033" s="270" t="s">
        <v>2366</v>
      </c>
      <c r="F1033" s="271" t="s">
        <v>2367</v>
      </c>
      <c r="G1033" s="272" t="s">
        <v>1913</v>
      </c>
      <c r="H1033" s="273">
        <v>2</v>
      </c>
      <c r="I1033" s="274"/>
      <c r="J1033" s="275">
        <f>ROUND(I1033*H1033,2)</f>
        <v>0</v>
      </c>
      <c r="K1033" s="276"/>
      <c r="L1033" s="277"/>
      <c r="M1033" s="278" t="s">
        <v>1</v>
      </c>
      <c r="N1033" s="279" t="s">
        <v>40</v>
      </c>
      <c r="O1033" s="91"/>
      <c r="P1033" s="229">
        <f>O1033*H1033</f>
        <v>0</v>
      </c>
      <c r="Q1033" s="229">
        <v>0</v>
      </c>
      <c r="R1033" s="229">
        <f>Q1033*H1033</f>
        <v>0</v>
      </c>
      <c r="S1033" s="229">
        <v>0</v>
      </c>
      <c r="T1033" s="230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31" t="s">
        <v>190</v>
      </c>
      <c r="AT1033" s="231" t="s">
        <v>811</v>
      </c>
      <c r="AU1033" s="231" t="s">
        <v>181</v>
      </c>
      <c r="AY1033" s="17" t="s">
        <v>169</v>
      </c>
      <c r="BE1033" s="232">
        <f>IF(N1033="základní",J1033,0)</f>
        <v>0</v>
      </c>
      <c r="BF1033" s="232">
        <f>IF(N1033="snížená",J1033,0)</f>
        <v>0</v>
      </c>
      <c r="BG1033" s="232">
        <f>IF(N1033="zákl. přenesená",J1033,0)</f>
        <v>0</v>
      </c>
      <c r="BH1033" s="232">
        <f>IF(N1033="sníž. přenesená",J1033,0)</f>
        <v>0</v>
      </c>
      <c r="BI1033" s="232">
        <f>IF(N1033="nulová",J1033,0)</f>
        <v>0</v>
      </c>
      <c r="BJ1033" s="17" t="s">
        <v>83</v>
      </c>
      <c r="BK1033" s="232">
        <f>ROUND(I1033*H1033,2)</f>
        <v>0</v>
      </c>
      <c r="BL1033" s="17" t="s">
        <v>175</v>
      </c>
      <c r="BM1033" s="231" t="s">
        <v>2368</v>
      </c>
    </row>
    <row r="1034" spans="1:65" s="2" customFormat="1" ht="16.5" customHeight="1">
      <c r="A1034" s="38"/>
      <c r="B1034" s="39"/>
      <c r="C1034" s="269" t="s">
        <v>2369</v>
      </c>
      <c r="D1034" s="269" t="s">
        <v>811</v>
      </c>
      <c r="E1034" s="270" t="s">
        <v>2370</v>
      </c>
      <c r="F1034" s="271" t="s">
        <v>2371</v>
      </c>
      <c r="G1034" s="272" t="s">
        <v>174</v>
      </c>
      <c r="H1034" s="273">
        <v>160</v>
      </c>
      <c r="I1034" s="274"/>
      <c r="J1034" s="275">
        <f>ROUND(I1034*H1034,2)</f>
        <v>0</v>
      </c>
      <c r="K1034" s="276"/>
      <c r="L1034" s="277"/>
      <c r="M1034" s="278" t="s">
        <v>1</v>
      </c>
      <c r="N1034" s="279" t="s">
        <v>40</v>
      </c>
      <c r="O1034" s="91"/>
      <c r="P1034" s="229">
        <f>O1034*H1034</f>
        <v>0</v>
      </c>
      <c r="Q1034" s="229">
        <v>0</v>
      </c>
      <c r="R1034" s="229">
        <f>Q1034*H1034</f>
        <v>0</v>
      </c>
      <c r="S1034" s="229">
        <v>0</v>
      </c>
      <c r="T1034" s="230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31" t="s">
        <v>190</v>
      </c>
      <c r="AT1034" s="231" t="s">
        <v>811</v>
      </c>
      <c r="AU1034" s="231" t="s">
        <v>181</v>
      </c>
      <c r="AY1034" s="17" t="s">
        <v>169</v>
      </c>
      <c r="BE1034" s="232">
        <f>IF(N1034="základní",J1034,0)</f>
        <v>0</v>
      </c>
      <c r="BF1034" s="232">
        <f>IF(N1034="snížená",J1034,0)</f>
        <v>0</v>
      </c>
      <c r="BG1034" s="232">
        <f>IF(N1034="zákl. přenesená",J1034,0)</f>
        <v>0</v>
      </c>
      <c r="BH1034" s="232">
        <f>IF(N1034="sníž. přenesená",J1034,0)</f>
        <v>0</v>
      </c>
      <c r="BI1034" s="232">
        <f>IF(N1034="nulová",J1034,0)</f>
        <v>0</v>
      </c>
      <c r="BJ1034" s="17" t="s">
        <v>83</v>
      </c>
      <c r="BK1034" s="232">
        <f>ROUND(I1034*H1034,2)</f>
        <v>0</v>
      </c>
      <c r="BL1034" s="17" t="s">
        <v>175</v>
      </c>
      <c r="BM1034" s="231" t="s">
        <v>2372</v>
      </c>
    </row>
    <row r="1035" spans="1:65" s="2" customFormat="1" ht="16.5" customHeight="1">
      <c r="A1035" s="38"/>
      <c r="B1035" s="39"/>
      <c r="C1035" s="269" t="s">
        <v>2373</v>
      </c>
      <c r="D1035" s="269" t="s">
        <v>811</v>
      </c>
      <c r="E1035" s="270" t="s">
        <v>2370</v>
      </c>
      <c r="F1035" s="271" t="s">
        <v>2371</v>
      </c>
      <c r="G1035" s="272" t="s">
        <v>174</v>
      </c>
      <c r="H1035" s="273">
        <v>90</v>
      </c>
      <c r="I1035" s="274"/>
      <c r="J1035" s="275">
        <f>ROUND(I1035*H1035,2)</f>
        <v>0</v>
      </c>
      <c r="K1035" s="276"/>
      <c r="L1035" s="277"/>
      <c r="M1035" s="278" t="s">
        <v>1</v>
      </c>
      <c r="N1035" s="279" t="s">
        <v>40</v>
      </c>
      <c r="O1035" s="91"/>
      <c r="P1035" s="229">
        <f>O1035*H1035</f>
        <v>0</v>
      </c>
      <c r="Q1035" s="229">
        <v>0</v>
      </c>
      <c r="R1035" s="229">
        <f>Q1035*H1035</f>
        <v>0</v>
      </c>
      <c r="S1035" s="229">
        <v>0</v>
      </c>
      <c r="T1035" s="230">
        <f>S1035*H1035</f>
        <v>0</v>
      </c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R1035" s="231" t="s">
        <v>190</v>
      </c>
      <c r="AT1035" s="231" t="s">
        <v>811</v>
      </c>
      <c r="AU1035" s="231" t="s">
        <v>181</v>
      </c>
      <c r="AY1035" s="17" t="s">
        <v>169</v>
      </c>
      <c r="BE1035" s="232">
        <f>IF(N1035="základní",J1035,0)</f>
        <v>0</v>
      </c>
      <c r="BF1035" s="232">
        <f>IF(N1035="snížená",J1035,0)</f>
        <v>0</v>
      </c>
      <c r="BG1035" s="232">
        <f>IF(N1035="zákl. přenesená",J1035,0)</f>
        <v>0</v>
      </c>
      <c r="BH1035" s="232">
        <f>IF(N1035="sníž. přenesená",J1035,0)</f>
        <v>0</v>
      </c>
      <c r="BI1035" s="232">
        <f>IF(N1035="nulová",J1035,0)</f>
        <v>0</v>
      </c>
      <c r="BJ1035" s="17" t="s">
        <v>83</v>
      </c>
      <c r="BK1035" s="232">
        <f>ROUND(I1035*H1035,2)</f>
        <v>0</v>
      </c>
      <c r="BL1035" s="17" t="s">
        <v>175</v>
      </c>
      <c r="BM1035" s="231" t="s">
        <v>2374</v>
      </c>
    </row>
    <row r="1036" spans="1:65" s="2" customFormat="1" ht="16.5" customHeight="1">
      <c r="A1036" s="38"/>
      <c r="B1036" s="39"/>
      <c r="C1036" s="269" t="s">
        <v>2375</v>
      </c>
      <c r="D1036" s="269" t="s">
        <v>811</v>
      </c>
      <c r="E1036" s="270" t="s">
        <v>2370</v>
      </c>
      <c r="F1036" s="271" t="s">
        <v>2371</v>
      </c>
      <c r="G1036" s="272" t="s">
        <v>174</v>
      </c>
      <c r="H1036" s="273">
        <v>40</v>
      </c>
      <c r="I1036" s="274"/>
      <c r="J1036" s="275">
        <f>ROUND(I1036*H1036,2)</f>
        <v>0</v>
      </c>
      <c r="K1036" s="276"/>
      <c r="L1036" s="277"/>
      <c r="M1036" s="278" t="s">
        <v>1</v>
      </c>
      <c r="N1036" s="279" t="s">
        <v>40</v>
      </c>
      <c r="O1036" s="91"/>
      <c r="P1036" s="229">
        <f>O1036*H1036</f>
        <v>0</v>
      </c>
      <c r="Q1036" s="229">
        <v>0</v>
      </c>
      <c r="R1036" s="229">
        <f>Q1036*H1036</f>
        <v>0</v>
      </c>
      <c r="S1036" s="229">
        <v>0</v>
      </c>
      <c r="T1036" s="230">
        <f>S1036*H1036</f>
        <v>0</v>
      </c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R1036" s="231" t="s">
        <v>190</v>
      </c>
      <c r="AT1036" s="231" t="s">
        <v>811</v>
      </c>
      <c r="AU1036" s="231" t="s">
        <v>181</v>
      </c>
      <c r="AY1036" s="17" t="s">
        <v>169</v>
      </c>
      <c r="BE1036" s="232">
        <f>IF(N1036="základní",J1036,0)</f>
        <v>0</v>
      </c>
      <c r="BF1036" s="232">
        <f>IF(N1036="snížená",J1036,0)</f>
        <v>0</v>
      </c>
      <c r="BG1036" s="232">
        <f>IF(N1036="zákl. přenesená",J1036,0)</f>
        <v>0</v>
      </c>
      <c r="BH1036" s="232">
        <f>IF(N1036="sníž. přenesená",J1036,0)</f>
        <v>0</v>
      </c>
      <c r="BI1036" s="232">
        <f>IF(N1036="nulová",J1036,0)</f>
        <v>0</v>
      </c>
      <c r="BJ1036" s="17" t="s">
        <v>83</v>
      </c>
      <c r="BK1036" s="232">
        <f>ROUND(I1036*H1036,2)</f>
        <v>0</v>
      </c>
      <c r="BL1036" s="17" t="s">
        <v>175</v>
      </c>
      <c r="BM1036" s="231" t="s">
        <v>2376</v>
      </c>
    </row>
    <row r="1037" spans="1:65" s="2" customFormat="1" ht="16.5" customHeight="1">
      <c r="A1037" s="38"/>
      <c r="B1037" s="39"/>
      <c r="C1037" s="269" t="s">
        <v>2377</v>
      </c>
      <c r="D1037" s="269" t="s">
        <v>811</v>
      </c>
      <c r="E1037" s="270" t="s">
        <v>2378</v>
      </c>
      <c r="F1037" s="271" t="s">
        <v>2379</v>
      </c>
      <c r="G1037" s="272" t="s">
        <v>1913</v>
      </c>
      <c r="H1037" s="273">
        <v>1</v>
      </c>
      <c r="I1037" s="274"/>
      <c r="J1037" s="275">
        <f>ROUND(I1037*H1037,2)</f>
        <v>0</v>
      </c>
      <c r="K1037" s="276"/>
      <c r="L1037" s="277"/>
      <c r="M1037" s="278" t="s">
        <v>1</v>
      </c>
      <c r="N1037" s="279" t="s">
        <v>40</v>
      </c>
      <c r="O1037" s="91"/>
      <c r="P1037" s="229">
        <f>O1037*H1037</f>
        <v>0</v>
      </c>
      <c r="Q1037" s="229">
        <v>0</v>
      </c>
      <c r="R1037" s="229">
        <f>Q1037*H1037</f>
        <v>0</v>
      </c>
      <c r="S1037" s="229">
        <v>0</v>
      </c>
      <c r="T1037" s="230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231" t="s">
        <v>190</v>
      </c>
      <c r="AT1037" s="231" t="s">
        <v>811</v>
      </c>
      <c r="AU1037" s="231" t="s">
        <v>181</v>
      </c>
      <c r="AY1037" s="17" t="s">
        <v>169</v>
      </c>
      <c r="BE1037" s="232">
        <f>IF(N1037="základní",J1037,0)</f>
        <v>0</v>
      </c>
      <c r="BF1037" s="232">
        <f>IF(N1037="snížená",J1037,0)</f>
        <v>0</v>
      </c>
      <c r="BG1037" s="232">
        <f>IF(N1037="zákl. přenesená",J1037,0)</f>
        <v>0</v>
      </c>
      <c r="BH1037" s="232">
        <f>IF(N1037="sníž. přenesená",J1037,0)</f>
        <v>0</v>
      </c>
      <c r="BI1037" s="232">
        <f>IF(N1037="nulová",J1037,0)</f>
        <v>0</v>
      </c>
      <c r="BJ1037" s="17" t="s">
        <v>83</v>
      </c>
      <c r="BK1037" s="232">
        <f>ROUND(I1037*H1037,2)</f>
        <v>0</v>
      </c>
      <c r="BL1037" s="17" t="s">
        <v>175</v>
      </c>
      <c r="BM1037" s="231" t="s">
        <v>2380</v>
      </c>
    </row>
    <row r="1038" spans="1:65" s="2" customFormat="1" ht="16.5" customHeight="1">
      <c r="A1038" s="38"/>
      <c r="B1038" s="39"/>
      <c r="C1038" s="269" t="s">
        <v>2381</v>
      </c>
      <c r="D1038" s="269" t="s">
        <v>811</v>
      </c>
      <c r="E1038" s="270" t="s">
        <v>2382</v>
      </c>
      <c r="F1038" s="271" t="s">
        <v>2383</v>
      </c>
      <c r="G1038" s="272" t="s">
        <v>1913</v>
      </c>
      <c r="H1038" s="273">
        <v>5</v>
      </c>
      <c r="I1038" s="274"/>
      <c r="J1038" s="275">
        <f>ROUND(I1038*H1038,2)</f>
        <v>0</v>
      </c>
      <c r="K1038" s="276"/>
      <c r="L1038" s="277"/>
      <c r="M1038" s="278" t="s">
        <v>1</v>
      </c>
      <c r="N1038" s="279" t="s">
        <v>40</v>
      </c>
      <c r="O1038" s="91"/>
      <c r="P1038" s="229">
        <f>O1038*H1038</f>
        <v>0</v>
      </c>
      <c r="Q1038" s="229">
        <v>0</v>
      </c>
      <c r="R1038" s="229">
        <f>Q1038*H1038</f>
        <v>0</v>
      </c>
      <c r="S1038" s="229">
        <v>0</v>
      </c>
      <c r="T1038" s="230">
        <f>S1038*H1038</f>
        <v>0</v>
      </c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R1038" s="231" t="s">
        <v>190</v>
      </c>
      <c r="AT1038" s="231" t="s">
        <v>811</v>
      </c>
      <c r="AU1038" s="231" t="s">
        <v>181</v>
      </c>
      <c r="AY1038" s="17" t="s">
        <v>169</v>
      </c>
      <c r="BE1038" s="232">
        <f>IF(N1038="základní",J1038,0)</f>
        <v>0</v>
      </c>
      <c r="BF1038" s="232">
        <f>IF(N1038="snížená",J1038,0)</f>
        <v>0</v>
      </c>
      <c r="BG1038" s="232">
        <f>IF(N1038="zákl. přenesená",J1038,0)</f>
        <v>0</v>
      </c>
      <c r="BH1038" s="232">
        <f>IF(N1038="sníž. přenesená",J1038,0)</f>
        <v>0</v>
      </c>
      <c r="BI1038" s="232">
        <f>IF(N1038="nulová",J1038,0)</f>
        <v>0</v>
      </c>
      <c r="BJ1038" s="17" t="s">
        <v>83</v>
      </c>
      <c r="BK1038" s="232">
        <f>ROUND(I1038*H1038,2)</f>
        <v>0</v>
      </c>
      <c r="BL1038" s="17" t="s">
        <v>175</v>
      </c>
      <c r="BM1038" s="231" t="s">
        <v>2384</v>
      </c>
    </row>
    <row r="1039" spans="1:65" s="2" customFormat="1" ht="16.5" customHeight="1">
      <c r="A1039" s="38"/>
      <c r="B1039" s="39"/>
      <c r="C1039" s="269" t="s">
        <v>2385</v>
      </c>
      <c r="D1039" s="269" t="s">
        <v>811</v>
      </c>
      <c r="E1039" s="270" t="s">
        <v>2386</v>
      </c>
      <c r="F1039" s="271" t="s">
        <v>2387</v>
      </c>
      <c r="G1039" s="272" t="s">
        <v>1913</v>
      </c>
      <c r="H1039" s="273">
        <v>1</v>
      </c>
      <c r="I1039" s="274"/>
      <c r="J1039" s="275">
        <f>ROUND(I1039*H1039,2)</f>
        <v>0</v>
      </c>
      <c r="K1039" s="276"/>
      <c r="L1039" s="277"/>
      <c r="M1039" s="278" t="s">
        <v>1</v>
      </c>
      <c r="N1039" s="279" t="s">
        <v>40</v>
      </c>
      <c r="O1039" s="91"/>
      <c r="P1039" s="229">
        <f>O1039*H1039</f>
        <v>0</v>
      </c>
      <c r="Q1039" s="229">
        <v>0</v>
      </c>
      <c r="R1039" s="229">
        <f>Q1039*H1039</f>
        <v>0</v>
      </c>
      <c r="S1039" s="229">
        <v>0</v>
      </c>
      <c r="T1039" s="230">
        <f>S1039*H1039</f>
        <v>0</v>
      </c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R1039" s="231" t="s">
        <v>190</v>
      </c>
      <c r="AT1039" s="231" t="s">
        <v>811</v>
      </c>
      <c r="AU1039" s="231" t="s">
        <v>181</v>
      </c>
      <c r="AY1039" s="17" t="s">
        <v>169</v>
      </c>
      <c r="BE1039" s="232">
        <f>IF(N1039="základní",J1039,0)</f>
        <v>0</v>
      </c>
      <c r="BF1039" s="232">
        <f>IF(N1039="snížená",J1039,0)</f>
        <v>0</v>
      </c>
      <c r="BG1039" s="232">
        <f>IF(N1039="zákl. přenesená",J1039,0)</f>
        <v>0</v>
      </c>
      <c r="BH1039" s="232">
        <f>IF(N1039="sníž. přenesená",J1039,0)</f>
        <v>0</v>
      </c>
      <c r="BI1039" s="232">
        <f>IF(N1039="nulová",J1039,0)</f>
        <v>0</v>
      </c>
      <c r="BJ1039" s="17" t="s">
        <v>83</v>
      </c>
      <c r="BK1039" s="232">
        <f>ROUND(I1039*H1039,2)</f>
        <v>0</v>
      </c>
      <c r="BL1039" s="17" t="s">
        <v>175</v>
      </c>
      <c r="BM1039" s="231" t="s">
        <v>2388</v>
      </c>
    </row>
    <row r="1040" spans="1:65" s="2" customFormat="1" ht="24.15" customHeight="1">
      <c r="A1040" s="38"/>
      <c r="B1040" s="39"/>
      <c r="C1040" s="269" t="s">
        <v>2389</v>
      </c>
      <c r="D1040" s="269" t="s">
        <v>811</v>
      </c>
      <c r="E1040" s="270" t="s">
        <v>2390</v>
      </c>
      <c r="F1040" s="271" t="s">
        <v>2391</v>
      </c>
      <c r="G1040" s="272" t="s">
        <v>1913</v>
      </c>
      <c r="H1040" s="273">
        <v>3</v>
      </c>
      <c r="I1040" s="274"/>
      <c r="J1040" s="275">
        <f>ROUND(I1040*H1040,2)</f>
        <v>0</v>
      </c>
      <c r="K1040" s="276"/>
      <c r="L1040" s="277"/>
      <c r="M1040" s="278" t="s">
        <v>1</v>
      </c>
      <c r="N1040" s="279" t="s">
        <v>40</v>
      </c>
      <c r="O1040" s="91"/>
      <c r="P1040" s="229">
        <f>O1040*H1040</f>
        <v>0</v>
      </c>
      <c r="Q1040" s="229">
        <v>0</v>
      </c>
      <c r="R1040" s="229">
        <f>Q1040*H1040</f>
        <v>0</v>
      </c>
      <c r="S1040" s="229">
        <v>0</v>
      </c>
      <c r="T1040" s="230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31" t="s">
        <v>190</v>
      </c>
      <c r="AT1040" s="231" t="s">
        <v>811</v>
      </c>
      <c r="AU1040" s="231" t="s">
        <v>181</v>
      </c>
      <c r="AY1040" s="17" t="s">
        <v>169</v>
      </c>
      <c r="BE1040" s="232">
        <f>IF(N1040="základní",J1040,0)</f>
        <v>0</v>
      </c>
      <c r="BF1040" s="232">
        <f>IF(N1040="snížená",J1040,0)</f>
        <v>0</v>
      </c>
      <c r="BG1040" s="232">
        <f>IF(N1040="zákl. přenesená",J1040,0)</f>
        <v>0</v>
      </c>
      <c r="BH1040" s="232">
        <f>IF(N1040="sníž. přenesená",J1040,0)</f>
        <v>0</v>
      </c>
      <c r="BI1040" s="232">
        <f>IF(N1040="nulová",J1040,0)</f>
        <v>0</v>
      </c>
      <c r="BJ1040" s="17" t="s">
        <v>83</v>
      </c>
      <c r="BK1040" s="232">
        <f>ROUND(I1040*H1040,2)</f>
        <v>0</v>
      </c>
      <c r="BL1040" s="17" t="s">
        <v>175</v>
      </c>
      <c r="BM1040" s="231" t="s">
        <v>2392</v>
      </c>
    </row>
    <row r="1041" spans="1:65" s="2" customFormat="1" ht="16.5" customHeight="1">
      <c r="A1041" s="38"/>
      <c r="B1041" s="39"/>
      <c r="C1041" s="269" t="s">
        <v>2393</v>
      </c>
      <c r="D1041" s="269" t="s">
        <v>811</v>
      </c>
      <c r="E1041" s="270" t="s">
        <v>2394</v>
      </c>
      <c r="F1041" s="271" t="s">
        <v>2395</v>
      </c>
      <c r="G1041" s="272" t="s">
        <v>1913</v>
      </c>
      <c r="H1041" s="273">
        <v>2</v>
      </c>
      <c r="I1041" s="274"/>
      <c r="J1041" s="275">
        <f>ROUND(I1041*H1041,2)</f>
        <v>0</v>
      </c>
      <c r="K1041" s="276"/>
      <c r="L1041" s="277"/>
      <c r="M1041" s="278" t="s">
        <v>1</v>
      </c>
      <c r="N1041" s="279" t="s">
        <v>40</v>
      </c>
      <c r="O1041" s="91"/>
      <c r="P1041" s="229">
        <f>O1041*H1041</f>
        <v>0</v>
      </c>
      <c r="Q1041" s="229">
        <v>0</v>
      </c>
      <c r="R1041" s="229">
        <f>Q1041*H1041</f>
        <v>0</v>
      </c>
      <c r="S1041" s="229">
        <v>0</v>
      </c>
      <c r="T1041" s="230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31" t="s">
        <v>190</v>
      </c>
      <c r="AT1041" s="231" t="s">
        <v>811</v>
      </c>
      <c r="AU1041" s="231" t="s">
        <v>181</v>
      </c>
      <c r="AY1041" s="17" t="s">
        <v>169</v>
      </c>
      <c r="BE1041" s="232">
        <f>IF(N1041="základní",J1041,0)</f>
        <v>0</v>
      </c>
      <c r="BF1041" s="232">
        <f>IF(N1041="snížená",J1041,0)</f>
        <v>0</v>
      </c>
      <c r="BG1041" s="232">
        <f>IF(N1041="zákl. přenesená",J1041,0)</f>
        <v>0</v>
      </c>
      <c r="BH1041" s="232">
        <f>IF(N1041="sníž. přenesená",J1041,0)</f>
        <v>0</v>
      </c>
      <c r="BI1041" s="232">
        <f>IF(N1041="nulová",J1041,0)</f>
        <v>0</v>
      </c>
      <c r="BJ1041" s="17" t="s">
        <v>83</v>
      </c>
      <c r="BK1041" s="232">
        <f>ROUND(I1041*H1041,2)</f>
        <v>0</v>
      </c>
      <c r="BL1041" s="17" t="s">
        <v>175</v>
      </c>
      <c r="BM1041" s="231" t="s">
        <v>2396</v>
      </c>
    </row>
    <row r="1042" spans="1:65" s="2" customFormat="1" ht="16.5" customHeight="1">
      <c r="A1042" s="38"/>
      <c r="B1042" s="39"/>
      <c r="C1042" s="269" t="s">
        <v>2397</v>
      </c>
      <c r="D1042" s="269" t="s">
        <v>811</v>
      </c>
      <c r="E1042" s="270" t="s">
        <v>2398</v>
      </c>
      <c r="F1042" s="271" t="s">
        <v>2399</v>
      </c>
      <c r="G1042" s="272" t="s">
        <v>1913</v>
      </c>
      <c r="H1042" s="273">
        <v>4</v>
      </c>
      <c r="I1042" s="274"/>
      <c r="J1042" s="275">
        <f>ROUND(I1042*H1042,2)</f>
        <v>0</v>
      </c>
      <c r="K1042" s="276"/>
      <c r="L1042" s="277"/>
      <c r="M1042" s="278" t="s">
        <v>1</v>
      </c>
      <c r="N1042" s="279" t="s">
        <v>40</v>
      </c>
      <c r="O1042" s="91"/>
      <c r="P1042" s="229">
        <f>O1042*H1042</f>
        <v>0</v>
      </c>
      <c r="Q1042" s="229">
        <v>0</v>
      </c>
      <c r="R1042" s="229">
        <f>Q1042*H1042</f>
        <v>0</v>
      </c>
      <c r="S1042" s="229">
        <v>0</v>
      </c>
      <c r="T1042" s="230">
        <f>S1042*H1042</f>
        <v>0</v>
      </c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R1042" s="231" t="s">
        <v>190</v>
      </c>
      <c r="AT1042" s="231" t="s">
        <v>811</v>
      </c>
      <c r="AU1042" s="231" t="s">
        <v>181</v>
      </c>
      <c r="AY1042" s="17" t="s">
        <v>169</v>
      </c>
      <c r="BE1042" s="232">
        <f>IF(N1042="základní",J1042,0)</f>
        <v>0</v>
      </c>
      <c r="BF1042" s="232">
        <f>IF(N1042="snížená",J1042,0)</f>
        <v>0</v>
      </c>
      <c r="BG1042" s="232">
        <f>IF(N1042="zákl. přenesená",J1042,0)</f>
        <v>0</v>
      </c>
      <c r="BH1042" s="232">
        <f>IF(N1042="sníž. přenesená",J1042,0)</f>
        <v>0</v>
      </c>
      <c r="BI1042" s="232">
        <f>IF(N1042="nulová",J1042,0)</f>
        <v>0</v>
      </c>
      <c r="BJ1042" s="17" t="s">
        <v>83</v>
      </c>
      <c r="BK1042" s="232">
        <f>ROUND(I1042*H1042,2)</f>
        <v>0</v>
      </c>
      <c r="BL1042" s="17" t="s">
        <v>175</v>
      </c>
      <c r="BM1042" s="231" t="s">
        <v>2400</v>
      </c>
    </row>
    <row r="1043" spans="1:65" s="2" customFormat="1" ht="16.5" customHeight="1">
      <c r="A1043" s="38"/>
      <c r="B1043" s="39"/>
      <c r="C1043" s="269" t="s">
        <v>2401</v>
      </c>
      <c r="D1043" s="269" t="s">
        <v>811</v>
      </c>
      <c r="E1043" s="270" t="s">
        <v>2402</v>
      </c>
      <c r="F1043" s="271" t="s">
        <v>2403</v>
      </c>
      <c r="G1043" s="272" t="s">
        <v>1913</v>
      </c>
      <c r="H1043" s="273">
        <v>16</v>
      </c>
      <c r="I1043" s="274"/>
      <c r="J1043" s="275">
        <f>ROUND(I1043*H1043,2)</f>
        <v>0</v>
      </c>
      <c r="K1043" s="276"/>
      <c r="L1043" s="277"/>
      <c r="M1043" s="278" t="s">
        <v>1</v>
      </c>
      <c r="N1043" s="279" t="s">
        <v>40</v>
      </c>
      <c r="O1043" s="91"/>
      <c r="P1043" s="229">
        <f>O1043*H1043</f>
        <v>0</v>
      </c>
      <c r="Q1043" s="229">
        <v>0</v>
      </c>
      <c r="R1043" s="229">
        <f>Q1043*H1043</f>
        <v>0</v>
      </c>
      <c r="S1043" s="229">
        <v>0</v>
      </c>
      <c r="T1043" s="230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31" t="s">
        <v>190</v>
      </c>
      <c r="AT1043" s="231" t="s">
        <v>811</v>
      </c>
      <c r="AU1043" s="231" t="s">
        <v>181</v>
      </c>
      <c r="AY1043" s="17" t="s">
        <v>169</v>
      </c>
      <c r="BE1043" s="232">
        <f>IF(N1043="základní",J1043,0)</f>
        <v>0</v>
      </c>
      <c r="BF1043" s="232">
        <f>IF(N1043="snížená",J1043,0)</f>
        <v>0</v>
      </c>
      <c r="BG1043" s="232">
        <f>IF(N1043="zákl. přenesená",J1043,0)</f>
        <v>0</v>
      </c>
      <c r="BH1043" s="232">
        <f>IF(N1043="sníž. přenesená",J1043,0)</f>
        <v>0</v>
      </c>
      <c r="BI1043" s="232">
        <f>IF(N1043="nulová",J1043,0)</f>
        <v>0</v>
      </c>
      <c r="BJ1043" s="17" t="s">
        <v>83</v>
      </c>
      <c r="BK1043" s="232">
        <f>ROUND(I1043*H1043,2)</f>
        <v>0</v>
      </c>
      <c r="BL1043" s="17" t="s">
        <v>175</v>
      </c>
      <c r="BM1043" s="231" t="s">
        <v>2404</v>
      </c>
    </row>
    <row r="1044" spans="1:65" s="2" customFormat="1" ht="24.15" customHeight="1">
      <c r="A1044" s="38"/>
      <c r="B1044" s="39"/>
      <c r="C1044" s="269" t="s">
        <v>2405</v>
      </c>
      <c r="D1044" s="269" t="s">
        <v>811</v>
      </c>
      <c r="E1044" s="270" t="s">
        <v>2406</v>
      </c>
      <c r="F1044" s="271" t="s">
        <v>2407</v>
      </c>
      <c r="G1044" s="272" t="s">
        <v>1913</v>
      </c>
      <c r="H1044" s="273">
        <v>3</v>
      </c>
      <c r="I1044" s="274"/>
      <c r="J1044" s="275">
        <f>ROUND(I1044*H1044,2)</f>
        <v>0</v>
      </c>
      <c r="K1044" s="276"/>
      <c r="L1044" s="277"/>
      <c r="M1044" s="278" t="s">
        <v>1</v>
      </c>
      <c r="N1044" s="279" t="s">
        <v>40</v>
      </c>
      <c r="O1044" s="91"/>
      <c r="P1044" s="229">
        <f>O1044*H1044</f>
        <v>0</v>
      </c>
      <c r="Q1044" s="229">
        <v>0</v>
      </c>
      <c r="R1044" s="229">
        <f>Q1044*H1044</f>
        <v>0</v>
      </c>
      <c r="S1044" s="229">
        <v>0</v>
      </c>
      <c r="T1044" s="230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31" t="s">
        <v>190</v>
      </c>
      <c r="AT1044" s="231" t="s">
        <v>811</v>
      </c>
      <c r="AU1044" s="231" t="s">
        <v>181</v>
      </c>
      <c r="AY1044" s="17" t="s">
        <v>169</v>
      </c>
      <c r="BE1044" s="232">
        <f>IF(N1044="základní",J1044,0)</f>
        <v>0</v>
      </c>
      <c r="BF1044" s="232">
        <f>IF(N1044="snížená",J1044,0)</f>
        <v>0</v>
      </c>
      <c r="BG1044" s="232">
        <f>IF(N1044="zákl. přenesená",J1044,0)</f>
        <v>0</v>
      </c>
      <c r="BH1044" s="232">
        <f>IF(N1044="sníž. přenesená",J1044,0)</f>
        <v>0</v>
      </c>
      <c r="BI1044" s="232">
        <f>IF(N1044="nulová",J1044,0)</f>
        <v>0</v>
      </c>
      <c r="BJ1044" s="17" t="s">
        <v>83</v>
      </c>
      <c r="BK1044" s="232">
        <f>ROUND(I1044*H1044,2)</f>
        <v>0</v>
      </c>
      <c r="BL1044" s="17" t="s">
        <v>175</v>
      </c>
      <c r="BM1044" s="231" t="s">
        <v>2408</v>
      </c>
    </row>
    <row r="1045" spans="1:65" s="2" customFormat="1" ht="16.5" customHeight="1">
      <c r="A1045" s="38"/>
      <c r="B1045" s="39"/>
      <c r="C1045" s="269" t="s">
        <v>2409</v>
      </c>
      <c r="D1045" s="269" t="s">
        <v>811</v>
      </c>
      <c r="E1045" s="270" t="s">
        <v>2410</v>
      </c>
      <c r="F1045" s="271" t="s">
        <v>2411</v>
      </c>
      <c r="G1045" s="272" t="s">
        <v>413</v>
      </c>
      <c r="H1045" s="273">
        <v>2</v>
      </c>
      <c r="I1045" s="274"/>
      <c r="J1045" s="275">
        <f>ROUND(I1045*H1045,2)</f>
        <v>0</v>
      </c>
      <c r="K1045" s="276"/>
      <c r="L1045" s="277"/>
      <c r="M1045" s="278" t="s">
        <v>1</v>
      </c>
      <c r="N1045" s="279" t="s">
        <v>40</v>
      </c>
      <c r="O1045" s="91"/>
      <c r="P1045" s="229">
        <f>O1045*H1045</f>
        <v>0</v>
      </c>
      <c r="Q1045" s="229">
        <v>0</v>
      </c>
      <c r="R1045" s="229">
        <f>Q1045*H1045</f>
        <v>0</v>
      </c>
      <c r="S1045" s="229">
        <v>0</v>
      </c>
      <c r="T1045" s="230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31" t="s">
        <v>190</v>
      </c>
      <c r="AT1045" s="231" t="s">
        <v>811</v>
      </c>
      <c r="AU1045" s="231" t="s">
        <v>181</v>
      </c>
      <c r="AY1045" s="17" t="s">
        <v>169</v>
      </c>
      <c r="BE1045" s="232">
        <f>IF(N1045="základní",J1045,0)</f>
        <v>0</v>
      </c>
      <c r="BF1045" s="232">
        <f>IF(N1045="snížená",J1045,0)</f>
        <v>0</v>
      </c>
      <c r="BG1045" s="232">
        <f>IF(N1045="zákl. přenesená",J1045,0)</f>
        <v>0</v>
      </c>
      <c r="BH1045" s="232">
        <f>IF(N1045="sníž. přenesená",J1045,0)</f>
        <v>0</v>
      </c>
      <c r="BI1045" s="232">
        <f>IF(N1045="nulová",J1045,0)</f>
        <v>0</v>
      </c>
      <c r="BJ1045" s="17" t="s">
        <v>83</v>
      </c>
      <c r="BK1045" s="232">
        <f>ROUND(I1045*H1045,2)</f>
        <v>0</v>
      </c>
      <c r="BL1045" s="17" t="s">
        <v>175</v>
      </c>
      <c r="BM1045" s="231" t="s">
        <v>2412</v>
      </c>
    </row>
    <row r="1046" spans="1:65" s="2" customFormat="1" ht="37.8" customHeight="1">
      <c r="A1046" s="38"/>
      <c r="B1046" s="39"/>
      <c r="C1046" s="269" t="s">
        <v>2413</v>
      </c>
      <c r="D1046" s="269" t="s">
        <v>811</v>
      </c>
      <c r="E1046" s="270" t="s">
        <v>2414</v>
      </c>
      <c r="F1046" s="271" t="s">
        <v>2415</v>
      </c>
      <c r="G1046" s="272" t="s">
        <v>413</v>
      </c>
      <c r="H1046" s="273">
        <v>1</v>
      </c>
      <c r="I1046" s="274"/>
      <c r="J1046" s="275">
        <f>ROUND(I1046*H1046,2)</f>
        <v>0</v>
      </c>
      <c r="K1046" s="276"/>
      <c r="L1046" s="277"/>
      <c r="M1046" s="278" t="s">
        <v>1</v>
      </c>
      <c r="N1046" s="279" t="s">
        <v>40</v>
      </c>
      <c r="O1046" s="91"/>
      <c r="P1046" s="229">
        <f>O1046*H1046</f>
        <v>0</v>
      </c>
      <c r="Q1046" s="229">
        <v>0</v>
      </c>
      <c r="R1046" s="229">
        <f>Q1046*H1046</f>
        <v>0</v>
      </c>
      <c r="S1046" s="229">
        <v>0</v>
      </c>
      <c r="T1046" s="230">
        <f>S1046*H1046</f>
        <v>0</v>
      </c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R1046" s="231" t="s">
        <v>190</v>
      </c>
      <c r="AT1046" s="231" t="s">
        <v>811</v>
      </c>
      <c r="AU1046" s="231" t="s">
        <v>181</v>
      </c>
      <c r="AY1046" s="17" t="s">
        <v>169</v>
      </c>
      <c r="BE1046" s="232">
        <f>IF(N1046="základní",J1046,0)</f>
        <v>0</v>
      </c>
      <c r="BF1046" s="232">
        <f>IF(N1046="snížená",J1046,0)</f>
        <v>0</v>
      </c>
      <c r="BG1046" s="232">
        <f>IF(N1046="zákl. přenesená",J1046,0)</f>
        <v>0</v>
      </c>
      <c r="BH1046" s="232">
        <f>IF(N1046="sníž. přenesená",J1046,0)</f>
        <v>0</v>
      </c>
      <c r="BI1046" s="232">
        <f>IF(N1046="nulová",J1046,0)</f>
        <v>0</v>
      </c>
      <c r="BJ1046" s="17" t="s">
        <v>83</v>
      </c>
      <c r="BK1046" s="232">
        <f>ROUND(I1046*H1046,2)</f>
        <v>0</v>
      </c>
      <c r="BL1046" s="17" t="s">
        <v>175</v>
      </c>
      <c r="BM1046" s="231" t="s">
        <v>2416</v>
      </c>
    </row>
    <row r="1047" spans="1:65" s="2" customFormat="1" ht="21.75" customHeight="1">
      <c r="A1047" s="38"/>
      <c r="B1047" s="39"/>
      <c r="C1047" s="269" t="s">
        <v>2417</v>
      </c>
      <c r="D1047" s="269" t="s">
        <v>811</v>
      </c>
      <c r="E1047" s="270" t="s">
        <v>2418</v>
      </c>
      <c r="F1047" s="271" t="s">
        <v>2419</v>
      </c>
      <c r="G1047" s="272" t="s">
        <v>413</v>
      </c>
      <c r="H1047" s="273">
        <v>1</v>
      </c>
      <c r="I1047" s="274"/>
      <c r="J1047" s="275">
        <f>ROUND(I1047*H1047,2)</f>
        <v>0</v>
      </c>
      <c r="K1047" s="276"/>
      <c r="L1047" s="277"/>
      <c r="M1047" s="278" t="s">
        <v>1</v>
      </c>
      <c r="N1047" s="279" t="s">
        <v>40</v>
      </c>
      <c r="O1047" s="91"/>
      <c r="P1047" s="229">
        <f>O1047*H1047</f>
        <v>0</v>
      </c>
      <c r="Q1047" s="229">
        <v>0</v>
      </c>
      <c r="R1047" s="229">
        <f>Q1047*H1047</f>
        <v>0</v>
      </c>
      <c r="S1047" s="229">
        <v>0</v>
      </c>
      <c r="T1047" s="230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31" t="s">
        <v>190</v>
      </c>
      <c r="AT1047" s="231" t="s">
        <v>811</v>
      </c>
      <c r="AU1047" s="231" t="s">
        <v>181</v>
      </c>
      <c r="AY1047" s="17" t="s">
        <v>169</v>
      </c>
      <c r="BE1047" s="232">
        <f>IF(N1047="základní",J1047,0)</f>
        <v>0</v>
      </c>
      <c r="BF1047" s="232">
        <f>IF(N1047="snížená",J1047,0)</f>
        <v>0</v>
      </c>
      <c r="BG1047" s="232">
        <f>IF(N1047="zákl. přenesená",J1047,0)</f>
        <v>0</v>
      </c>
      <c r="BH1047" s="232">
        <f>IF(N1047="sníž. přenesená",J1047,0)</f>
        <v>0</v>
      </c>
      <c r="BI1047" s="232">
        <f>IF(N1047="nulová",J1047,0)</f>
        <v>0</v>
      </c>
      <c r="BJ1047" s="17" t="s">
        <v>83</v>
      </c>
      <c r="BK1047" s="232">
        <f>ROUND(I1047*H1047,2)</f>
        <v>0</v>
      </c>
      <c r="BL1047" s="17" t="s">
        <v>175</v>
      </c>
      <c r="BM1047" s="231" t="s">
        <v>2420</v>
      </c>
    </row>
    <row r="1048" spans="1:65" s="2" customFormat="1" ht="24.15" customHeight="1">
      <c r="A1048" s="38"/>
      <c r="B1048" s="39"/>
      <c r="C1048" s="269" t="s">
        <v>2421</v>
      </c>
      <c r="D1048" s="269" t="s">
        <v>811</v>
      </c>
      <c r="E1048" s="270" t="s">
        <v>2422</v>
      </c>
      <c r="F1048" s="271" t="s">
        <v>2423</v>
      </c>
      <c r="G1048" s="272" t="s">
        <v>413</v>
      </c>
      <c r="H1048" s="273">
        <v>8</v>
      </c>
      <c r="I1048" s="274"/>
      <c r="J1048" s="275">
        <f>ROUND(I1048*H1048,2)</f>
        <v>0</v>
      </c>
      <c r="K1048" s="276"/>
      <c r="L1048" s="277"/>
      <c r="M1048" s="278" t="s">
        <v>1</v>
      </c>
      <c r="N1048" s="279" t="s">
        <v>40</v>
      </c>
      <c r="O1048" s="91"/>
      <c r="P1048" s="229">
        <f>O1048*H1048</f>
        <v>0</v>
      </c>
      <c r="Q1048" s="229">
        <v>0</v>
      </c>
      <c r="R1048" s="229">
        <f>Q1048*H1048</f>
        <v>0</v>
      </c>
      <c r="S1048" s="229">
        <v>0</v>
      </c>
      <c r="T1048" s="230">
        <f>S1048*H1048</f>
        <v>0</v>
      </c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R1048" s="231" t="s">
        <v>190</v>
      </c>
      <c r="AT1048" s="231" t="s">
        <v>811</v>
      </c>
      <c r="AU1048" s="231" t="s">
        <v>181</v>
      </c>
      <c r="AY1048" s="17" t="s">
        <v>169</v>
      </c>
      <c r="BE1048" s="232">
        <f>IF(N1048="základní",J1048,0)</f>
        <v>0</v>
      </c>
      <c r="BF1048" s="232">
        <f>IF(N1048="snížená",J1048,0)</f>
        <v>0</v>
      </c>
      <c r="BG1048" s="232">
        <f>IF(N1048="zákl. přenesená",J1048,0)</f>
        <v>0</v>
      </c>
      <c r="BH1048" s="232">
        <f>IF(N1048="sníž. přenesená",J1048,0)</f>
        <v>0</v>
      </c>
      <c r="BI1048" s="232">
        <f>IF(N1048="nulová",J1048,0)</f>
        <v>0</v>
      </c>
      <c r="BJ1048" s="17" t="s">
        <v>83</v>
      </c>
      <c r="BK1048" s="232">
        <f>ROUND(I1048*H1048,2)</f>
        <v>0</v>
      </c>
      <c r="BL1048" s="17" t="s">
        <v>175</v>
      </c>
      <c r="BM1048" s="231" t="s">
        <v>2424</v>
      </c>
    </row>
    <row r="1049" spans="1:65" s="2" customFormat="1" ht="24.15" customHeight="1">
      <c r="A1049" s="38"/>
      <c r="B1049" s="39"/>
      <c r="C1049" s="269" t="s">
        <v>2425</v>
      </c>
      <c r="D1049" s="269" t="s">
        <v>811</v>
      </c>
      <c r="E1049" s="270" t="s">
        <v>2426</v>
      </c>
      <c r="F1049" s="271" t="s">
        <v>2427</v>
      </c>
      <c r="G1049" s="272" t="s">
        <v>413</v>
      </c>
      <c r="H1049" s="273">
        <v>3</v>
      </c>
      <c r="I1049" s="274"/>
      <c r="J1049" s="275">
        <f>ROUND(I1049*H1049,2)</f>
        <v>0</v>
      </c>
      <c r="K1049" s="276"/>
      <c r="L1049" s="277"/>
      <c r="M1049" s="278" t="s">
        <v>1</v>
      </c>
      <c r="N1049" s="279" t="s">
        <v>40</v>
      </c>
      <c r="O1049" s="91"/>
      <c r="P1049" s="229">
        <f>O1049*H1049</f>
        <v>0</v>
      </c>
      <c r="Q1049" s="229">
        <v>0</v>
      </c>
      <c r="R1049" s="229">
        <f>Q1049*H1049</f>
        <v>0</v>
      </c>
      <c r="S1049" s="229">
        <v>0</v>
      </c>
      <c r="T1049" s="230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31" t="s">
        <v>190</v>
      </c>
      <c r="AT1049" s="231" t="s">
        <v>811</v>
      </c>
      <c r="AU1049" s="231" t="s">
        <v>181</v>
      </c>
      <c r="AY1049" s="17" t="s">
        <v>169</v>
      </c>
      <c r="BE1049" s="232">
        <f>IF(N1049="základní",J1049,0)</f>
        <v>0</v>
      </c>
      <c r="BF1049" s="232">
        <f>IF(N1049="snížená",J1049,0)</f>
        <v>0</v>
      </c>
      <c r="BG1049" s="232">
        <f>IF(N1049="zákl. přenesená",J1049,0)</f>
        <v>0</v>
      </c>
      <c r="BH1049" s="232">
        <f>IF(N1049="sníž. přenesená",J1049,0)</f>
        <v>0</v>
      </c>
      <c r="BI1049" s="232">
        <f>IF(N1049="nulová",J1049,0)</f>
        <v>0</v>
      </c>
      <c r="BJ1049" s="17" t="s">
        <v>83</v>
      </c>
      <c r="BK1049" s="232">
        <f>ROUND(I1049*H1049,2)</f>
        <v>0</v>
      </c>
      <c r="BL1049" s="17" t="s">
        <v>175</v>
      </c>
      <c r="BM1049" s="231" t="s">
        <v>2428</v>
      </c>
    </row>
    <row r="1050" spans="1:65" s="2" customFormat="1" ht="16.5" customHeight="1">
      <c r="A1050" s="38"/>
      <c r="B1050" s="39"/>
      <c r="C1050" s="269" t="s">
        <v>2429</v>
      </c>
      <c r="D1050" s="269" t="s">
        <v>811</v>
      </c>
      <c r="E1050" s="270" t="s">
        <v>2430</v>
      </c>
      <c r="F1050" s="271" t="s">
        <v>2431</v>
      </c>
      <c r="G1050" s="272" t="s">
        <v>1913</v>
      </c>
      <c r="H1050" s="273">
        <v>2</v>
      </c>
      <c r="I1050" s="274"/>
      <c r="J1050" s="275">
        <f>ROUND(I1050*H1050,2)</f>
        <v>0</v>
      </c>
      <c r="K1050" s="276"/>
      <c r="L1050" s="277"/>
      <c r="M1050" s="278" t="s">
        <v>1</v>
      </c>
      <c r="N1050" s="279" t="s">
        <v>40</v>
      </c>
      <c r="O1050" s="91"/>
      <c r="P1050" s="229">
        <f>O1050*H1050</f>
        <v>0</v>
      </c>
      <c r="Q1050" s="229">
        <v>0</v>
      </c>
      <c r="R1050" s="229">
        <f>Q1050*H1050</f>
        <v>0</v>
      </c>
      <c r="S1050" s="229">
        <v>0</v>
      </c>
      <c r="T1050" s="230">
        <f>S1050*H1050</f>
        <v>0</v>
      </c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R1050" s="231" t="s">
        <v>190</v>
      </c>
      <c r="AT1050" s="231" t="s">
        <v>811</v>
      </c>
      <c r="AU1050" s="231" t="s">
        <v>181</v>
      </c>
      <c r="AY1050" s="17" t="s">
        <v>169</v>
      </c>
      <c r="BE1050" s="232">
        <f>IF(N1050="základní",J1050,0)</f>
        <v>0</v>
      </c>
      <c r="BF1050" s="232">
        <f>IF(N1050="snížená",J1050,0)</f>
        <v>0</v>
      </c>
      <c r="BG1050" s="232">
        <f>IF(N1050="zákl. přenesená",J1050,0)</f>
        <v>0</v>
      </c>
      <c r="BH1050" s="232">
        <f>IF(N1050="sníž. přenesená",J1050,0)</f>
        <v>0</v>
      </c>
      <c r="BI1050" s="232">
        <f>IF(N1050="nulová",J1050,0)</f>
        <v>0</v>
      </c>
      <c r="BJ1050" s="17" t="s">
        <v>83</v>
      </c>
      <c r="BK1050" s="232">
        <f>ROUND(I1050*H1050,2)</f>
        <v>0</v>
      </c>
      <c r="BL1050" s="17" t="s">
        <v>175</v>
      </c>
      <c r="BM1050" s="231" t="s">
        <v>2432</v>
      </c>
    </row>
    <row r="1051" spans="1:65" s="2" customFormat="1" ht="16.5" customHeight="1">
      <c r="A1051" s="38"/>
      <c r="B1051" s="39"/>
      <c r="C1051" s="269" t="s">
        <v>2433</v>
      </c>
      <c r="D1051" s="269" t="s">
        <v>811</v>
      </c>
      <c r="E1051" s="270" t="s">
        <v>2434</v>
      </c>
      <c r="F1051" s="271" t="s">
        <v>2435</v>
      </c>
      <c r="G1051" s="272" t="s">
        <v>1913</v>
      </c>
      <c r="H1051" s="273">
        <v>4</v>
      </c>
      <c r="I1051" s="274"/>
      <c r="J1051" s="275">
        <f>ROUND(I1051*H1051,2)</f>
        <v>0</v>
      </c>
      <c r="K1051" s="276"/>
      <c r="L1051" s="277"/>
      <c r="M1051" s="278" t="s">
        <v>1</v>
      </c>
      <c r="N1051" s="279" t="s">
        <v>40</v>
      </c>
      <c r="O1051" s="91"/>
      <c r="P1051" s="229">
        <f>O1051*H1051</f>
        <v>0</v>
      </c>
      <c r="Q1051" s="229">
        <v>0</v>
      </c>
      <c r="R1051" s="229">
        <f>Q1051*H1051</f>
        <v>0</v>
      </c>
      <c r="S1051" s="229">
        <v>0</v>
      </c>
      <c r="T1051" s="230">
        <f>S1051*H1051</f>
        <v>0</v>
      </c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R1051" s="231" t="s">
        <v>190</v>
      </c>
      <c r="AT1051" s="231" t="s">
        <v>811</v>
      </c>
      <c r="AU1051" s="231" t="s">
        <v>181</v>
      </c>
      <c r="AY1051" s="17" t="s">
        <v>169</v>
      </c>
      <c r="BE1051" s="232">
        <f>IF(N1051="základní",J1051,0)</f>
        <v>0</v>
      </c>
      <c r="BF1051" s="232">
        <f>IF(N1051="snížená",J1051,0)</f>
        <v>0</v>
      </c>
      <c r="BG1051" s="232">
        <f>IF(N1051="zákl. přenesená",J1051,0)</f>
        <v>0</v>
      </c>
      <c r="BH1051" s="232">
        <f>IF(N1051="sníž. přenesená",J1051,0)</f>
        <v>0</v>
      </c>
      <c r="BI1051" s="232">
        <f>IF(N1051="nulová",J1051,0)</f>
        <v>0</v>
      </c>
      <c r="BJ1051" s="17" t="s">
        <v>83</v>
      </c>
      <c r="BK1051" s="232">
        <f>ROUND(I1051*H1051,2)</f>
        <v>0</v>
      </c>
      <c r="BL1051" s="17" t="s">
        <v>175</v>
      </c>
      <c r="BM1051" s="231" t="s">
        <v>2436</v>
      </c>
    </row>
    <row r="1052" spans="1:65" s="2" customFormat="1" ht="16.5" customHeight="1">
      <c r="A1052" s="38"/>
      <c r="B1052" s="39"/>
      <c r="C1052" s="269" t="s">
        <v>2437</v>
      </c>
      <c r="D1052" s="269" t="s">
        <v>811</v>
      </c>
      <c r="E1052" s="270" t="s">
        <v>2438</v>
      </c>
      <c r="F1052" s="271" t="s">
        <v>2439</v>
      </c>
      <c r="G1052" s="272" t="s">
        <v>1913</v>
      </c>
      <c r="H1052" s="273">
        <v>2</v>
      </c>
      <c r="I1052" s="274"/>
      <c r="J1052" s="275">
        <f>ROUND(I1052*H1052,2)</f>
        <v>0</v>
      </c>
      <c r="K1052" s="276"/>
      <c r="L1052" s="277"/>
      <c r="M1052" s="278" t="s">
        <v>1</v>
      </c>
      <c r="N1052" s="279" t="s">
        <v>40</v>
      </c>
      <c r="O1052" s="91"/>
      <c r="P1052" s="229">
        <f>O1052*H1052</f>
        <v>0</v>
      </c>
      <c r="Q1052" s="229">
        <v>0</v>
      </c>
      <c r="R1052" s="229">
        <f>Q1052*H1052</f>
        <v>0</v>
      </c>
      <c r="S1052" s="229">
        <v>0</v>
      </c>
      <c r="T1052" s="230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31" t="s">
        <v>190</v>
      </c>
      <c r="AT1052" s="231" t="s">
        <v>811</v>
      </c>
      <c r="AU1052" s="231" t="s">
        <v>181</v>
      </c>
      <c r="AY1052" s="17" t="s">
        <v>169</v>
      </c>
      <c r="BE1052" s="232">
        <f>IF(N1052="základní",J1052,0)</f>
        <v>0</v>
      </c>
      <c r="BF1052" s="232">
        <f>IF(N1052="snížená",J1052,0)</f>
        <v>0</v>
      </c>
      <c r="BG1052" s="232">
        <f>IF(N1052="zákl. přenesená",J1052,0)</f>
        <v>0</v>
      </c>
      <c r="BH1052" s="232">
        <f>IF(N1052="sníž. přenesená",J1052,0)</f>
        <v>0</v>
      </c>
      <c r="BI1052" s="232">
        <f>IF(N1052="nulová",J1052,0)</f>
        <v>0</v>
      </c>
      <c r="BJ1052" s="17" t="s">
        <v>83</v>
      </c>
      <c r="BK1052" s="232">
        <f>ROUND(I1052*H1052,2)</f>
        <v>0</v>
      </c>
      <c r="BL1052" s="17" t="s">
        <v>175</v>
      </c>
      <c r="BM1052" s="231" t="s">
        <v>2440</v>
      </c>
    </row>
    <row r="1053" spans="1:65" s="2" customFormat="1" ht="16.5" customHeight="1">
      <c r="A1053" s="38"/>
      <c r="B1053" s="39"/>
      <c r="C1053" s="269" t="s">
        <v>2441</v>
      </c>
      <c r="D1053" s="269" t="s">
        <v>811</v>
      </c>
      <c r="E1053" s="270" t="s">
        <v>2442</v>
      </c>
      <c r="F1053" s="271" t="s">
        <v>2443</v>
      </c>
      <c r="G1053" s="272" t="s">
        <v>1913</v>
      </c>
      <c r="H1053" s="273">
        <v>1</v>
      </c>
      <c r="I1053" s="274"/>
      <c r="J1053" s="275">
        <f>ROUND(I1053*H1053,2)</f>
        <v>0</v>
      </c>
      <c r="K1053" s="276"/>
      <c r="L1053" s="277"/>
      <c r="M1053" s="278" t="s">
        <v>1</v>
      </c>
      <c r="N1053" s="279" t="s">
        <v>40</v>
      </c>
      <c r="O1053" s="91"/>
      <c r="P1053" s="229">
        <f>O1053*H1053</f>
        <v>0</v>
      </c>
      <c r="Q1053" s="229">
        <v>0</v>
      </c>
      <c r="R1053" s="229">
        <f>Q1053*H1053</f>
        <v>0</v>
      </c>
      <c r="S1053" s="229">
        <v>0</v>
      </c>
      <c r="T1053" s="230">
        <f>S1053*H1053</f>
        <v>0</v>
      </c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R1053" s="231" t="s">
        <v>190</v>
      </c>
      <c r="AT1053" s="231" t="s">
        <v>811</v>
      </c>
      <c r="AU1053" s="231" t="s">
        <v>181</v>
      </c>
      <c r="AY1053" s="17" t="s">
        <v>169</v>
      </c>
      <c r="BE1053" s="232">
        <f>IF(N1053="základní",J1053,0)</f>
        <v>0</v>
      </c>
      <c r="BF1053" s="232">
        <f>IF(N1053="snížená",J1053,0)</f>
        <v>0</v>
      </c>
      <c r="BG1053" s="232">
        <f>IF(N1053="zákl. přenesená",J1053,0)</f>
        <v>0</v>
      </c>
      <c r="BH1053" s="232">
        <f>IF(N1053="sníž. přenesená",J1053,0)</f>
        <v>0</v>
      </c>
      <c r="BI1053" s="232">
        <f>IF(N1053="nulová",J1053,0)</f>
        <v>0</v>
      </c>
      <c r="BJ1053" s="17" t="s">
        <v>83</v>
      </c>
      <c r="BK1053" s="232">
        <f>ROUND(I1053*H1053,2)</f>
        <v>0</v>
      </c>
      <c r="BL1053" s="17" t="s">
        <v>175</v>
      </c>
      <c r="BM1053" s="231" t="s">
        <v>2444</v>
      </c>
    </row>
    <row r="1054" spans="1:65" s="2" customFormat="1" ht="16.5" customHeight="1">
      <c r="A1054" s="38"/>
      <c r="B1054" s="39"/>
      <c r="C1054" s="269" t="s">
        <v>2445</v>
      </c>
      <c r="D1054" s="269" t="s">
        <v>811</v>
      </c>
      <c r="E1054" s="270" t="s">
        <v>2446</v>
      </c>
      <c r="F1054" s="271" t="s">
        <v>2447</v>
      </c>
      <c r="G1054" s="272" t="s">
        <v>1913</v>
      </c>
      <c r="H1054" s="273">
        <v>1</v>
      </c>
      <c r="I1054" s="274"/>
      <c r="J1054" s="275">
        <f>ROUND(I1054*H1054,2)</f>
        <v>0</v>
      </c>
      <c r="K1054" s="276"/>
      <c r="L1054" s="277"/>
      <c r="M1054" s="278" t="s">
        <v>1</v>
      </c>
      <c r="N1054" s="279" t="s">
        <v>40</v>
      </c>
      <c r="O1054" s="91"/>
      <c r="P1054" s="229">
        <f>O1054*H1054</f>
        <v>0</v>
      </c>
      <c r="Q1054" s="229">
        <v>0</v>
      </c>
      <c r="R1054" s="229">
        <f>Q1054*H1054</f>
        <v>0</v>
      </c>
      <c r="S1054" s="229">
        <v>0</v>
      </c>
      <c r="T1054" s="230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31" t="s">
        <v>190</v>
      </c>
      <c r="AT1054" s="231" t="s">
        <v>811</v>
      </c>
      <c r="AU1054" s="231" t="s">
        <v>181</v>
      </c>
      <c r="AY1054" s="17" t="s">
        <v>169</v>
      </c>
      <c r="BE1054" s="232">
        <f>IF(N1054="základní",J1054,0)</f>
        <v>0</v>
      </c>
      <c r="BF1054" s="232">
        <f>IF(N1054="snížená",J1054,0)</f>
        <v>0</v>
      </c>
      <c r="BG1054" s="232">
        <f>IF(N1054="zákl. přenesená",J1054,0)</f>
        <v>0</v>
      </c>
      <c r="BH1054" s="232">
        <f>IF(N1054="sníž. přenesená",J1054,0)</f>
        <v>0</v>
      </c>
      <c r="BI1054" s="232">
        <f>IF(N1054="nulová",J1054,0)</f>
        <v>0</v>
      </c>
      <c r="BJ1054" s="17" t="s">
        <v>83</v>
      </c>
      <c r="BK1054" s="232">
        <f>ROUND(I1054*H1054,2)</f>
        <v>0</v>
      </c>
      <c r="BL1054" s="17" t="s">
        <v>175</v>
      </c>
      <c r="BM1054" s="231" t="s">
        <v>2448</v>
      </c>
    </row>
    <row r="1055" spans="1:65" s="2" customFormat="1" ht="16.5" customHeight="1">
      <c r="A1055" s="38"/>
      <c r="B1055" s="39"/>
      <c r="C1055" s="269" t="s">
        <v>2449</v>
      </c>
      <c r="D1055" s="269" t="s">
        <v>811</v>
      </c>
      <c r="E1055" s="270" t="s">
        <v>2450</v>
      </c>
      <c r="F1055" s="271" t="s">
        <v>2451</v>
      </c>
      <c r="G1055" s="272" t="s">
        <v>1913</v>
      </c>
      <c r="H1055" s="273">
        <v>1</v>
      </c>
      <c r="I1055" s="274"/>
      <c r="J1055" s="275">
        <f>ROUND(I1055*H1055,2)</f>
        <v>0</v>
      </c>
      <c r="K1055" s="276"/>
      <c r="L1055" s="277"/>
      <c r="M1055" s="278" t="s">
        <v>1</v>
      </c>
      <c r="N1055" s="279" t="s">
        <v>40</v>
      </c>
      <c r="O1055" s="91"/>
      <c r="P1055" s="229">
        <f>O1055*H1055</f>
        <v>0</v>
      </c>
      <c r="Q1055" s="229">
        <v>0</v>
      </c>
      <c r="R1055" s="229">
        <f>Q1055*H1055</f>
        <v>0</v>
      </c>
      <c r="S1055" s="229">
        <v>0</v>
      </c>
      <c r="T1055" s="230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31" t="s">
        <v>190</v>
      </c>
      <c r="AT1055" s="231" t="s">
        <v>811</v>
      </c>
      <c r="AU1055" s="231" t="s">
        <v>181</v>
      </c>
      <c r="AY1055" s="17" t="s">
        <v>169</v>
      </c>
      <c r="BE1055" s="232">
        <f>IF(N1055="základní",J1055,0)</f>
        <v>0</v>
      </c>
      <c r="BF1055" s="232">
        <f>IF(N1055="snížená",J1055,0)</f>
        <v>0</v>
      </c>
      <c r="BG1055" s="232">
        <f>IF(N1055="zákl. přenesená",J1055,0)</f>
        <v>0</v>
      </c>
      <c r="BH1055" s="232">
        <f>IF(N1055="sníž. přenesená",J1055,0)</f>
        <v>0</v>
      </c>
      <c r="BI1055" s="232">
        <f>IF(N1055="nulová",J1055,0)</f>
        <v>0</v>
      </c>
      <c r="BJ1055" s="17" t="s">
        <v>83</v>
      </c>
      <c r="BK1055" s="232">
        <f>ROUND(I1055*H1055,2)</f>
        <v>0</v>
      </c>
      <c r="BL1055" s="17" t="s">
        <v>175</v>
      </c>
      <c r="BM1055" s="231" t="s">
        <v>2452</v>
      </c>
    </row>
    <row r="1056" spans="1:65" s="2" customFormat="1" ht="24.15" customHeight="1">
      <c r="A1056" s="38"/>
      <c r="B1056" s="39"/>
      <c r="C1056" s="269" t="s">
        <v>2453</v>
      </c>
      <c r="D1056" s="269" t="s">
        <v>811</v>
      </c>
      <c r="E1056" s="270" t="s">
        <v>2454</v>
      </c>
      <c r="F1056" s="271" t="s">
        <v>2455</v>
      </c>
      <c r="G1056" s="272" t="s">
        <v>199</v>
      </c>
      <c r="H1056" s="273">
        <v>820</v>
      </c>
      <c r="I1056" s="274"/>
      <c r="J1056" s="275">
        <f>ROUND(I1056*H1056,2)</f>
        <v>0</v>
      </c>
      <c r="K1056" s="276"/>
      <c r="L1056" s="277"/>
      <c r="M1056" s="278" t="s">
        <v>1</v>
      </c>
      <c r="N1056" s="279" t="s">
        <v>40</v>
      </c>
      <c r="O1056" s="91"/>
      <c r="P1056" s="229">
        <f>O1056*H1056</f>
        <v>0</v>
      </c>
      <c r="Q1056" s="229">
        <v>0</v>
      </c>
      <c r="R1056" s="229">
        <f>Q1056*H1056</f>
        <v>0</v>
      </c>
      <c r="S1056" s="229">
        <v>0</v>
      </c>
      <c r="T1056" s="230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231" t="s">
        <v>190</v>
      </c>
      <c r="AT1056" s="231" t="s">
        <v>811</v>
      </c>
      <c r="AU1056" s="231" t="s">
        <v>181</v>
      </c>
      <c r="AY1056" s="17" t="s">
        <v>169</v>
      </c>
      <c r="BE1056" s="232">
        <f>IF(N1056="základní",J1056,0)</f>
        <v>0</v>
      </c>
      <c r="BF1056" s="232">
        <f>IF(N1056="snížená",J1056,0)</f>
        <v>0</v>
      </c>
      <c r="BG1056" s="232">
        <f>IF(N1056="zákl. přenesená",J1056,0)</f>
        <v>0</v>
      </c>
      <c r="BH1056" s="232">
        <f>IF(N1056="sníž. přenesená",J1056,0)</f>
        <v>0</v>
      </c>
      <c r="BI1056" s="232">
        <f>IF(N1056="nulová",J1056,0)</f>
        <v>0</v>
      </c>
      <c r="BJ1056" s="17" t="s">
        <v>83</v>
      </c>
      <c r="BK1056" s="232">
        <f>ROUND(I1056*H1056,2)</f>
        <v>0</v>
      </c>
      <c r="BL1056" s="17" t="s">
        <v>175</v>
      </c>
      <c r="BM1056" s="231" t="s">
        <v>2456</v>
      </c>
    </row>
    <row r="1057" spans="1:65" s="2" customFormat="1" ht="16.5" customHeight="1">
      <c r="A1057" s="38"/>
      <c r="B1057" s="39"/>
      <c r="C1057" s="269" t="s">
        <v>2457</v>
      </c>
      <c r="D1057" s="269" t="s">
        <v>811</v>
      </c>
      <c r="E1057" s="270" t="s">
        <v>2458</v>
      </c>
      <c r="F1057" s="271" t="s">
        <v>2459</v>
      </c>
      <c r="G1057" s="272" t="s">
        <v>413</v>
      </c>
      <c r="H1057" s="273">
        <v>60</v>
      </c>
      <c r="I1057" s="274"/>
      <c r="J1057" s="275">
        <f>ROUND(I1057*H1057,2)</f>
        <v>0</v>
      </c>
      <c r="K1057" s="276"/>
      <c r="L1057" s="277"/>
      <c r="M1057" s="278" t="s">
        <v>1</v>
      </c>
      <c r="N1057" s="279" t="s">
        <v>40</v>
      </c>
      <c r="O1057" s="91"/>
      <c r="P1057" s="229">
        <f>O1057*H1057</f>
        <v>0</v>
      </c>
      <c r="Q1057" s="229">
        <v>0</v>
      </c>
      <c r="R1057" s="229">
        <f>Q1057*H1057</f>
        <v>0</v>
      </c>
      <c r="S1057" s="229">
        <v>0</v>
      </c>
      <c r="T1057" s="230">
        <f>S1057*H1057</f>
        <v>0</v>
      </c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R1057" s="231" t="s">
        <v>190</v>
      </c>
      <c r="AT1057" s="231" t="s">
        <v>811</v>
      </c>
      <c r="AU1057" s="231" t="s">
        <v>181</v>
      </c>
      <c r="AY1057" s="17" t="s">
        <v>169</v>
      </c>
      <c r="BE1057" s="232">
        <f>IF(N1057="základní",J1057,0)</f>
        <v>0</v>
      </c>
      <c r="BF1057" s="232">
        <f>IF(N1057="snížená",J1057,0)</f>
        <v>0</v>
      </c>
      <c r="BG1057" s="232">
        <f>IF(N1057="zákl. přenesená",J1057,0)</f>
        <v>0</v>
      </c>
      <c r="BH1057" s="232">
        <f>IF(N1057="sníž. přenesená",J1057,0)</f>
        <v>0</v>
      </c>
      <c r="BI1057" s="232">
        <f>IF(N1057="nulová",J1057,0)</f>
        <v>0</v>
      </c>
      <c r="BJ1057" s="17" t="s">
        <v>83</v>
      </c>
      <c r="BK1057" s="232">
        <f>ROUND(I1057*H1057,2)</f>
        <v>0</v>
      </c>
      <c r="BL1057" s="17" t="s">
        <v>175</v>
      </c>
      <c r="BM1057" s="231" t="s">
        <v>2460</v>
      </c>
    </row>
    <row r="1058" spans="1:65" s="2" customFormat="1" ht="37.8" customHeight="1">
      <c r="A1058" s="38"/>
      <c r="B1058" s="39"/>
      <c r="C1058" s="269" t="s">
        <v>2461</v>
      </c>
      <c r="D1058" s="269" t="s">
        <v>811</v>
      </c>
      <c r="E1058" s="270" t="s">
        <v>2462</v>
      </c>
      <c r="F1058" s="271" t="s">
        <v>2463</v>
      </c>
      <c r="G1058" s="272" t="s">
        <v>1913</v>
      </c>
      <c r="H1058" s="273">
        <v>8</v>
      </c>
      <c r="I1058" s="274"/>
      <c r="J1058" s="275">
        <f>ROUND(I1058*H1058,2)</f>
        <v>0</v>
      </c>
      <c r="K1058" s="276"/>
      <c r="L1058" s="277"/>
      <c r="M1058" s="278" t="s">
        <v>1</v>
      </c>
      <c r="N1058" s="279" t="s">
        <v>40</v>
      </c>
      <c r="O1058" s="91"/>
      <c r="P1058" s="229">
        <f>O1058*H1058</f>
        <v>0</v>
      </c>
      <c r="Q1058" s="229">
        <v>0</v>
      </c>
      <c r="R1058" s="229">
        <f>Q1058*H1058</f>
        <v>0</v>
      </c>
      <c r="S1058" s="229">
        <v>0</v>
      </c>
      <c r="T1058" s="230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31" t="s">
        <v>190</v>
      </c>
      <c r="AT1058" s="231" t="s">
        <v>811</v>
      </c>
      <c r="AU1058" s="231" t="s">
        <v>181</v>
      </c>
      <c r="AY1058" s="17" t="s">
        <v>169</v>
      </c>
      <c r="BE1058" s="232">
        <f>IF(N1058="základní",J1058,0)</f>
        <v>0</v>
      </c>
      <c r="BF1058" s="232">
        <f>IF(N1058="snížená",J1058,0)</f>
        <v>0</v>
      </c>
      <c r="BG1058" s="232">
        <f>IF(N1058="zákl. přenesená",J1058,0)</f>
        <v>0</v>
      </c>
      <c r="BH1058" s="232">
        <f>IF(N1058="sníž. přenesená",J1058,0)</f>
        <v>0</v>
      </c>
      <c r="BI1058" s="232">
        <f>IF(N1058="nulová",J1058,0)</f>
        <v>0</v>
      </c>
      <c r="BJ1058" s="17" t="s">
        <v>83</v>
      </c>
      <c r="BK1058" s="232">
        <f>ROUND(I1058*H1058,2)</f>
        <v>0</v>
      </c>
      <c r="BL1058" s="17" t="s">
        <v>175</v>
      </c>
      <c r="BM1058" s="231" t="s">
        <v>2464</v>
      </c>
    </row>
    <row r="1059" spans="1:65" s="2" customFormat="1" ht="16.5" customHeight="1">
      <c r="A1059" s="38"/>
      <c r="B1059" s="39"/>
      <c r="C1059" s="269" t="s">
        <v>2465</v>
      </c>
      <c r="D1059" s="269" t="s">
        <v>811</v>
      </c>
      <c r="E1059" s="270" t="s">
        <v>2466</v>
      </c>
      <c r="F1059" s="271" t="s">
        <v>2467</v>
      </c>
      <c r="G1059" s="272" t="s">
        <v>1913</v>
      </c>
      <c r="H1059" s="273">
        <v>5</v>
      </c>
      <c r="I1059" s="274"/>
      <c r="J1059" s="275">
        <f>ROUND(I1059*H1059,2)</f>
        <v>0</v>
      </c>
      <c r="K1059" s="276"/>
      <c r="L1059" s="277"/>
      <c r="M1059" s="278" t="s">
        <v>1</v>
      </c>
      <c r="N1059" s="279" t="s">
        <v>40</v>
      </c>
      <c r="O1059" s="91"/>
      <c r="P1059" s="229">
        <f>O1059*H1059</f>
        <v>0</v>
      </c>
      <c r="Q1059" s="229">
        <v>0</v>
      </c>
      <c r="R1059" s="229">
        <f>Q1059*H1059</f>
        <v>0</v>
      </c>
      <c r="S1059" s="229">
        <v>0</v>
      </c>
      <c r="T1059" s="230">
        <f>S1059*H1059</f>
        <v>0</v>
      </c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R1059" s="231" t="s">
        <v>190</v>
      </c>
      <c r="AT1059" s="231" t="s">
        <v>811</v>
      </c>
      <c r="AU1059" s="231" t="s">
        <v>181</v>
      </c>
      <c r="AY1059" s="17" t="s">
        <v>169</v>
      </c>
      <c r="BE1059" s="232">
        <f>IF(N1059="základní",J1059,0)</f>
        <v>0</v>
      </c>
      <c r="BF1059" s="232">
        <f>IF(N1059="snížená",J1059,0)</f>
        <v>0</v>
      </c>
      <c r="BG1059" s="232">
        <f>IF(N1059="zákl. přenesená",J1059,0)</f>
        <v>0</v>
      </c>
      <c r="BH1059" s="232">
        <f>IF(N1059="sníž. přenesená",J1059,0)</f>
        <v>0</v>
      </c>
      <c r="BI1059" s="232">
        <f>IF(N1059="nulová",J1059,0)</f>
        <v>0</v>
      </c>
      <c r="BJ1059" s="17" t="s">
        <v>83</v>
      </c>
      <c r="BK1059" s="232">
        <f>ROUND(I1059*H1059,2)</f>
        <v>0</v>
      </c>
      <c r="BL1059" s="17" t="s">
        <v>175</v>
      </c>
      <c r="BM1059" s="231" t="s">
        <v>2468</v>
      </c>
    </row>
    <row r="1060" spans="1:65" s="2" customFormat="1" ht="16.5" customHeight="1">
      <c r="A1060" s="38"/>
      <c r="B1060" s="39"/>
      <c r="C1060" s="269" t="s">
        <v>2469</v>
      </c>
      <c r="D1060" s="269" t="s">
        <v>811</v>
      </c>
      <c r="E1060" s="270" t="s">
        <v>2470</v>
      </c>
      <c r="F1060" s="271" t="s">
        <v>2471</v>
      </c>
      <c r="G1060" s="272" t="s">
        <v>1913</v>
      </c>
      <c r="H1060" s="273">
        <v>5</v>
      </c>
      <c r="I1060" s="274"/>
      <c r="J1060" s="275">
        <f>ROUND(I1060*H1060,2)</f>
        <v>0</v>
      </c>
      <c r="K1060" s="276"/>
      <c r="L1060" s="277"/>
      <c r="M1060" s="278" t="s">
        <v>1</v>
      </c>
      <c r="N1060" s="279" t="s">
        <v>40</v>
      </c>
      <c r="O1060" s="91"/>
      <c r="P1060" s="229">
        <f>O1060*H1060</f>
        <v>0</v>
      </c>
      <c r="Q1060" s="229">
        <v>0</v>
      </c>
      <c r="R1060" s="229">
        <f>Q1060*H1060</f>
        <v>0</v>
      </c>
      <c r="S1060" s="229">
        <v>0</v>
      </c>
      <c r="T1060" s="230">
        <f>S1060*H1060</f>
        <v>0</v>
      </c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R1060" s="231" t="s">
        <v>190</v>
      </c>
      <c r="AT1060" s="231" t="s">
        <v>811</v>
      </c>
      <c r="AU1060" s="231" t="s">
        <v>181</v>
      </c>
      <c r="AY1060" s="17" t="s">
        <v>169</v>
      </c>
      <c r="BE1060" s="232">
        <f>IF(N1060="základní",J1060,0)</f>
        <v>0</v>
      </c>
      <c r="BF1060" s="232">
        <f>IF(N1060="snížená",J1060,0)</f>
        <v>0</v>
      </c>
      <c r="BG1060" s="232">
        <f>IF(N1060="zákl. přenesená",J1060,0)</f>
        <v>0</v>
      </c>
      <c r="BH1060" s="232">
        <f>IF(N1060="sníž. přenesená",J1060,0)</f>
        <v>0</v>
      </c>
      <c r="BI1060" s="232">
        <f>IF(N1060="nulová",J1060,0)</f>
        <v>0</v>
      </c>
      <c r="BJ1060" s="17" t="s">
        <v>83</v>
      </c>
      <c r="BK1060" s="232">
        <f>ROUND(I1060*H1060,2)</f>
        <v>0</v>
      </c>
      <c r="BL1060" s="17" t="s">
        <v>175</v>
      </c>
      <c r="BM1060" s="231" t="s">
        <v>2472</v>
      </c>
    </row>
    <row r="1061" spans="1:65" s="2" customFormat="1" ht="16.5" customHeight="1">
      <c r="A1061" s="38"/>
      <c r="B1061" s="39"/>
      <c r="C1061" s="269" t="s">
        <v>2473</v>
      </c>
      <c r="D1061" s="269" t="s">
        <v>811</v>
      </c>
      <c r="E1061" s="270" t="s">
        <v>2474</v>
      </c>
      <c r="F1061" s="271" t="s">
        <v>2475</v>
      </c>
      <c r="G1061" s="272" t="s">
        <v>1913</v>
      </c>
      <c r="H1061" s="273">
        <v>12</v>
      </c>
      <c r="I1061" s="274"/>
      <c r="J1061" s="275">
        <f>ROUND(I1061*H1061,2)</f>
        <v>0</v>
      </c>
      <c r="K1061" s="276"/>
      <c r="L1061" s="277"/>
      <c r="M1061" s="278" t="s">
        <v>1</v>
      </c>
      <c r="N1061" s="279" t="s">
        <v>40</v>
      </c>
      <c r="O1061" s="91"/>
      <c r="P1061" s="229">
        <f>O1061*H1061</f>
        <v>0</v>
      </c>
      <c r="Q1061" s="229">
        <v>0</v>
      </c>
      <c r="R1061" s="229">
        <f>Q1061*H1061</f>
        <v>0</v>
      </c>
      <c r="S1061" s="229">
        <v>0</v>
      </c>
      <c r="T1061" s="230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31" t="s">
        <v>190</v>
      </c>
      <c r="AT1061" s="231" t="s">
        <v>811</v>
      </c>
      <c r="AU1061" s="231" t="s">
        <v>181</v>
      </c>
      <c r="AY1061" s="17" t="s">
        <v>169</v>
      </c>
      <c r="BE1061" s="232">
        <f>IF(N1061="základní",J1061,0)</f>
        <v>0</v>
      </c>
      <c r="BF1061" s="232">
        <f>IF(N1061="snížená",J1061,0)</f>
        <v>0</v>
      </c>
      <c r="BG1061" s="232">
        <f>IF(N1061="zákl. přenesená",J1061,0)</f>
        <v>0</v>
      </c>
      <c r="BH1061" s="232">
        <f>IF(N1061="sníž. přenesená",J1061,0)</f>
        <v>0</v>
      </c>
      <c r="BI1061" s="232">
        <f>IF(N1061="nulová",J1061,0)</f>
        <v>0</v>
      </c>
      <c r="BJ1061" s="17" t="s">
        <v>83</v>
      </c>
      <c r="BK1061" s="232">
        <f>ROUND(I1061*H1061,2)</f>
        <v>0</v>
      </c>
      <c r="BL1061" s="17" t="s">
        <v>175</v>
      </c>
      <c r="BM1061" s="231" t="s">
        <v>2476</v>
      </c>
    </row>
    <row r="1062" spans="1:65" s="2" customFormat="1" ht="24.15" customHeight="1">
      <c r="A1062" s="38"/>
      <c r="B1062" s="39"/>
      <c r="C1062" s="269" t="s">
        <v>2477</v>
      </c>
      <c r="D1062" s="269" t="s">
        <v>811</v>
      </c>
      <c r="E1062" s="270" t="s">
        <v>2478</v>
      </c>
      <c r="F1062" s="271" t="s">
        <v>2479</v>
      </c>
      <c r="G1062" s="272" t="s">
        <v>1913</v>
      </c>
      <c r="H1062" s="273">
        <v>29</v>
      </c>
      <c r="I1062" s="274"/>
      <c r="J1062" s="275">
        <f>ROUND(I1062*H1062,2)</f>
        <v>0</v>
      </c>
      <c r="K1062" s="276"/>
      <c r="L1062" s="277"/>
      <c r="M1062" s="278" t="s">
        <v>1</v>
      </c>
      <c r="N1062" s="279" t="s">
        <v>40</v>
      </c>
      <c r="O1062" s="91"/>
      <c r="P1062" s="229">
        <f>O1062*H1062</f>
        <v>0</v>
      </c>
      <c r="Q1062" s="229">
        <v>0</v>
      </c>
      <c r="R1062" s="229">
        <f>Q1062*H1062</f>
        <v>0</v>
      </c>
      <c r="S1062" s="229">
        <v>0</v>
      </c>
      <c r="T1062" s="230">
        <f>S1062*H1062</f>
        <v>0</v>
      </c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R1062" s="231" t="s">
        <v>190</v>
      </c>
      <c r="AT1062" s="231" t="s">
        <v>811</v>
      </c>
      <c r="AU1062" s="231" t="s">
        <v>181</v>
      </c>
      <c r="AY1062" s="17" t="s">
        <v>169</v>
      </c>
      <c r="BE1062" s="232">
        <f>IF(N1062="základní",J1062,0)</f>
        <v>0</v>
      </c>
      <c r="BF1062" s="232">
        <f>IF(N1062="snížená",J1062,0)</f>
        <v>0</v>
      </c>
      <c r="BG1062" s="232">
        <f>IF(N1062="zákl. přenesená",J1062,0)</f>
        <v>0</v>
      </c>
      <c r="BH1062" s="232">
        <f>IF(N1062="sníž. přenesená",J1062,0)</f>
        <v>0</v>
      </c>
      <c r="BI1062" s="232">
        <f>IF(N1062="nulová",J1062,0)</f>
        <v>0</v>
      </c>
      <c r="BJ1062" s="17" t="s">
        <v>83</v>
      </c>
      <c r="BK1062" s="232">
        <f>ROUND(I1062*H1062,2)</f>
        <v>0</v>
      </c>
      <c r="BL1062" s="17" t="s">
        <v>175</v>
      </c>
      <c r="BM1062" s="231" t="s">
        <v>2480</v>
      </c>
    </row>
    <row r="1063" spans="1:65" s="2" customFormat="1" ht="24.15" customHeight="1">
      <c r="A1063" s="38"/>
      <c r="B1063" s="39"/>
      <c r="C1063" s="269" t="s">
        <v>2481</v>
      </c>
      <c r="D1063" s="269" t="s">
        <v>811</v>
      </c>
      <c r="E1063" s="270" t="s">
        <v>2482</v>
      </c>
      <c r="F1063" s="271" t="s">
        <v>2483</v>
      </c>
      <c r="G1063" s="272" t="s">
        <v>1913</v>
      </c>
      <c r="H1063" s="273">
        <v>5</v>
      </c>
      <c r="I1063" s="274"/>
      <c r="J1063" s="275">
        <f>ROUND(I1063*H1063,2)</f>
        <v>0</v>
      </c>
      <c r="K1063" s="276"/>
      <c r="L1063" s="277"/>
      <c r="M1063" s="278" t="s">
        <v>1</v>
      </c>
      <c r="N1063" s="279" t="s">
        <v>40</v>
      </c>
      <c r="O1063" s="91"/>
      <c r="P1063" s="229">
        <f>O1063*H1063</f>
        <v>0</v>
      </c>
      <c r="Q1063" s="229">
        <v>0</v>
      </c>
      <c r="R1063" s="229">
        <f>Q1063*H1063</f>
        <v>0</v>
      </c>
      <c r="S1063" s="229">
        <v>0</v>
      </c>
      <c r="T1063" s="230">
        <f>S1063*H1063</f>
        <v>0</v>
      </c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R1063" s="231" t="s">
        <v>190</v>
      </c>
      <c r="AT1063" s="231" t="s">
        <v>811</v>
      </c>
      <c r="AU1063" s="231" t="s">
        <v>181</v>
      </c>
      <c r="AY1063" s="17" t="s">
        <v>169</v>
      </c>
      <c r="BE1063" s="232">
        <f>IF(N1063="základní",J1063,0)</f>
        <v>0</v>
      </c>
      <c r="BF1063" s="232">
        <f>IF(N1063="snížená",J1063,0)</f>
        <v>0</v>
      </c>
      <c r="BG1063" s="232">
        <f>IF(N1063="zákl. přenesená",J1063,0)</f>
        <v>0</v>
      </c>
      <c r="BH1063" s="232">
        <f>IF(N1063="sníž. přenesená",J1063,0)</f>
        <v>0</v>
      </c>
      <c r="BI1063" s="232">
        <f>IF(N1063="nulová",J1063,0)</f>
        <v>0</v>
      </c>
      <c r="BJ1063" s="17" t="s">
        <v>83</v>
      </c>
      <c r="BK1063" s="232">
        <f>ROUND(I1063*H1063,2)</f>
        <v>0</v>
      </c>
      <c r="BL1063" s="17" t="s">
        <v>175</v>
      </c>
      <c r="BM1063" s="231" t="s">
        <v>2484</v>
      </c>
    </row>
    <row r="1064" spans="1:65" s="2" customFormat="1" ht="24.15" customHeight="1">
      <c r="A1064" s="38"/>
      <c r="B1064" s="39"/>
      <c r="C1064" s="269" t="s">
        <v>2485</v>
      </c>
      <c r="D1064" s="269" t="s">
        <v>811</v>
      </c>
      <c r="E1064" s="270" t="s">
        <v>2486</v>
      </c>
      <c r="F1064" s="271" t="s">
        <v>2487</v>
      </c>
      <c r="G1064" s="272" t="s">
        <v>1913</v>
      </c>
      <c r="H1064" s="273">
        <v>5</v>
      </c>
      <c r="I1064" s="274"/>
      <c r="J1064" s="275">
        <f>ROUND(I1064*H1064,2)</f>
        <v>0</v>
      </c>
      <c r="K1064" s="276"/>
      <c r="L1064" s="277"/>
      <c r="M1064" s="278" t="s">
        <v>1</v>
      </c>
      <c r="N1064" s="279" t="s">
        <v>40</v>
      </c>
      <c r="O1064" s="91"/>
      <c r="P1064" s="229">
        <f>O1064*H1064</f>
        <v>0</v>
      </c>
      <c r="Q1064" s="229">
        <v>0</v>
      </c>
      <c r="R1064" s="229">
        <f>Q1064*H1064</f>
        <v>0</v>
      </c>
      <c r="S1064" s="229">
        <v>0</v>
      </c>
      <c r="T1064" s="230">
        <f>S1064*H1064</f>
        <v>0</v>
      </c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R1064" s="231" t="s">
        <v>190</v>
      </c>
      <c r="AT1064" s="231" t="s">
        <v>811</v>
      </c>
      <c r="AU1064" s="231" t="s">
        <v>181</v>
      </c>
      <c r="AY1064" s="17" t="s">
        <v>169</v>
      </c>
      <c r="BE1064" s="232">
        <f>IF(N1064="základní",J1064,0)</f>
        <v>0</v>
      </c>
      <c r="BF1064" s="232">
        <f>IF(N1064="snížená",J1064,0)</f>
        <v>0</v>
      </c>
      <c r="BG1064" s="232">
        <f>IF(N1064="zákl. přenesená",J1064,0)</f>
        <v>0</v>
      </c>
      <c r="BH1064" s="232">
        <f>IF(N1064="sníž. přenesená",J1064,0)</f>
        <v>0</v>
      </c>
      <c r="BI1064" s="232">
        <f>IF(N1064="nulová",J1064,0)</f>
        <v>0</v>
      </c>
      <c r="BJ1064" s="17" t="s">
        <v>83</v>
      </c>
      <c r="BK1064" s="232">
        <f>ROUND(I1064*H1064,2)</f>
        <v>0</v>
      </c>
      <c r="BL1064" s="17" t="s">
        <v>175</v>
      </c>
      <c r="BM1064" s="231" t="s">
        <v>2488</v>
      </c>
    </row>
    <row r="1065" spans="1:65" s="2" customFormat="1" ht="24.15" customHeight="1">
      <c r="A1065" s="38"/>
      <c r="B1065" s="39"/>
      <c r="C1065" s="269" t="s">
        <v>2489</v>
      </c>
      <c r="D1065" s="269" t="s">
        <v>811</v>
      </c>
      <c r="E1065" s="270" t="s">
        <v>2490</v>
      </c>
      <c r="F1065" s="271" t="s">
        <v>2491</v>
      </c>
      <c r="G1065" s="272" t="s">
        <v>1913</v>
      </c>
      <c r="H1065" s="273">
        <v>3</v>
      </c>
      <c r="I1065" s="274"/>
      <c r="J1065" s="275">
        <f>ROUND(I1065*H1065,2)</f>
        <v>0</v>
      </c>
      <c r="K1065" s="276"/>
      <c r="L1065" s="277"/>
      <c r="M1065" s="278" t="s">
        <v>1</v>
      </c>
      <c r="N1065" s="279" t="s">
        <v>40</v>
      </c>
      <c r="O1065" s="91"/>
      <c r="P1065" s="229">
        <f>O1065*H1065</f>
        <v>0</v>
      </c>
      <c r="Q1065" s="229">
        <v>0</v>
      </c>
      <c r="R1065" s="229">
        <f>Q1065*H1065</f>
        <v>0</v>
      </c>
      <c r="S1065" s="229">
        <v>0</v>
      </c>
      <c r="T1065" s="230">
        <f>S1065*H1065</f>
        <v>0</v>
      </c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R1065" s="231" t="s">
        <v>190</v>
      </c>
      <c r="AT1065" s="231" t="s">
        <v>811</v>
      </c>
      <c r="AU1065" s="231" t="s">
        <v>181</v>
      </c>
      <c r="AY1065" s="17" t="s">
        <v>169</v>
      </c>
      <c r="BE1065" s="232">
        <f>IF(N1065="základní",J1065,0)</f>
        <v>0</v>
      </c>
      <c r="BF1065" s="232">
        <f>IF(N1065="snížená",J1065,0)</f>
        <v>0</v>
      </c>
      <c r="BG1065" s="232">
        <f>IF(N1065="zákl. přenesená",J1065,0)</f>
        <v>0</v>
      </c>
      <c r="BH1065" s="232">
        <f>IF(N1065="sníž. přenesená",J1065,0)</f>
        <v>0</v>
      </c>
      <c r="BI1065" s="232">
        <f>IF(N1065="nulová",J1065,0)</f>
        <v>0</v>
      </c>
      <c r="BJ1065" s="17" t="s">
        <v>83</v>
      </c>
      <c r="BK1065" s="232">
        <f>ROUND(I1065*H1065,2)</f>
        <v>0</v>
      </c>
      <c r="BL1065" s="17" t="s">
        <v>175</v>
      </c>
      <c r="BM1065" s="231" t="s">
        <v>2492</v>
      </c>
    </row>
    <row r="1066" spans="1:65" s="2" customFormat="1" ht="24.15" customHeight="1">
      <c r="A1066" s="38"/>
      <c r="B1066" s="39"/>
      <c r="C1066" s="269" t="s">
        <v>2493</v>
      </c>
      <c r="D1066" s="269" t="s">
        <v>811</v>
      </c>
      <c r="E1066" s="270" t="s">
        <v>2494</v>
      </c>
      <c r="F1066" s="271" t="s">
        <v>2495</v>
      </c>
      <c r="G1066" s="272" t="s">
        <v>1913</v>
      </c>
      <c r="H1066" s="273">
        <v>1</v>
      </c>
      <c r="I1066" s="274"/>
      <c r="J1066" s="275">
        <f>ROUND(I1066*H1066,2)</f>
        <v>0</v>
      </c>
      <c r="K1066" s="276"/>
      <c r="L1066" s="277"/>
      <c r="M1066" s="278" t="s">
        <v>1</v>
      </c>
      <c r="N1066" s="279" t="s">
        <v>40</v>
      </c>
      <c r="O1066" s="91"/>
      <c r="P1066" s="229">
        <f>O1066*H1066</f>
        <v>0</v>
      </c>
      <c r="Q1066" s="229">
        <v>0</v>
      </c>
      <c r="R1066" s="229">
        <f>Q1066*H1066</f>
        <v>0</v>
      </c>
      <c r="S1066" s="229">
        <v>0</v>
      </c>
      <c r="T1066" s="230">
        <f>S1066*H1066</f>
        <v>0</v>
      </c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R1066" s="231" t="s">
        <v>190</v>
      </c>
      <c r="AT1066" s="231" t="s">
        <v>811</v>
      </c>
      <c r="AU1066" s="231" t="s">
        <v>181</v>
      </c>
      <c r="AY1066" s="17" t="s">
        <v>169</v>
      </c>
      <c r="BE1066" s="232">
        <f>IF(N1066="základní",J1066,0)</f>
        <v>0</v>
      </c>
      <c r="BF1066" s="232">
        <f>IF(N1066="snížená",J1066,0)</f>
        <v>0</v>
      </c>
      <c r="BG1066" s="232">
        <f>IF(N1066="zákl. přenesená",J1066,0)</f>
        <v>0</v>
      </c>
      <c r="BH1066" s="232">
        <f>IF(N1066="sníž. přenesená",J1066,0)</f>
        <v>0</v>
      </c>
      <c r="BI1066" s="232">
        <f>IF(N1066="nulová",J1066,0)</f>
        <v>0</v>
      </c>
      <c r="BJ1066" s="17" t="s">
        <v>83</v>
      </c>
      <c r="BK1066" s="232">
        <f>ROUND(I1066*H1066,2)</f>
        <v>0</v>
      </c>
      <c r="BL1066" s="17" t="s">
        <v>175</v>
      </c>
      <c r="BM1066" s="231" t="s">
        <v>2496</v>
      </c>
    </row>
    <row r="1067" spans="1:65" s="2" customFormat="1" ht="24.15" customHeight="1">
      <c r="A1067" s="38"/>
      <c r="B1067" s="39"/>
      <c r="C1067" s="269" t="s">
        <v>2497</v>
      </c>
      <c r="D1067" s="269" t="s">
        <v>811</v>
      </c>
      <c r="E1067" s="270" t="s">
        <v>2498</v>
      </c>
      <c r="F1067" s="271" t="s">
        <v>2499</v>
      </c>
      <c r="G1067" s="272" t="s">
        <v>1913</v>
      </c>
      <c r="H1067" s="273">
        <v>29</v>
      </c>
      <c r="I1067" s="274"/>
      <c r="J1067" s="275">
        <f>ROUND(I1067*H1067,2)</f>
        <v>0</v>
      </c>
      <c r="K1067" s="276"/>
      <c r="L1067" s="277"/>
      <c r="M1067" s="278" t="s">
        <v>1</v>
      </c>
      <c r="N1067" s="279" t="s">
        <v>40</v>
      </c>
      <c r="O1067" s="91"/>
      <c r="P1067" s="229">
        <f>O1067*H1067</f>
        <v>0</v>
      </c>
      <c r="Q1067" s="229">
        <v>0</v>
      </c>
      <c r="R1067" s="229">
        <f>Q1067*H1067</f>
        <v>0</v>
      </c>
      <c r="S1067" s="229">
        <v>0</v>
      </c>
      <c r="T1067" s="230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31" t="s">
        <v>190</v>
      </c>
      <c r="AT1067" s="231" t="s">
        <v>811</v>
      </c>
      <c r="AU1067" s="231" t="s">
        <v>181</v>
      </c>
      <c r="AY1067" s="17" t="s">
        <v>169</v>
      </c>
      <c r="BE1067" s="232">
        <f>IF(N1067="základní",J1067,0)</f>
        <v>0</v>
      </c>
      <c r="BF1067" s="232">
        <f>IF(N1067="snížená",J1067,0)</f>
        <v>0</v>
      </c>
      <c r="BG1067" s="232">
        <f>IF(N1067="zákl. přenesená",J1067,0)</f>
        <v>0</v>
      </c>
      <c r="BH1067" s="232">
        <f>IF(N1067="sníž. přenesená",J1067,0)</f>
        <v>0</v>
      </c>
      <c r="BI1067" s="232">
        <f>IF(N1067="nulová",J1067,0)</f>
        <v>0</v>
      </c>
      <c r="BJ1067" s="17" t="s">
        <v>83</v>
      </c>
      <c r="BK1067" s="232">
        <f>ROUND(I1067*H1067,2)</f>
        <v>0</v>
      </c>
      <c r="BL1067" s="17" t="s">
        <v>175</v>
      </c>
      <c r="BM1067" s="231" t="s">
        <v>2500</v>
      </c>
    </row>
    <row r="1068" spans="1:65" s="2" customFormat="1" ht="21.75" customHeight="1">
      <c r="A1068" s="38"/>
      <c r="B1068" s="39"/>
      <c r="C1068" s="269" t="s">
        <v>2501</v>
      </c>
      <c r="D1068" s="269" t="s">
        <v>811</v>
      </c>
      <c r="E1068" s="270" t="s">
        <v>2502</v>
      </c>
      <c r="F1068" s="271" t="s">
        <v>2503</v>
      </c>
      <c r="G1068" s="272" t="s">
        <v>1913</v>
      </c>
      <c r="H1068" s="273">
        <v>6</v>
      </c>
      <c r="I1068" s="274"/>
      <c r="J1068" s="275">
        <f>ROUND(I1068*H1068,2)</f>
        <v>0</v>
      </c>
      <c r="K1068" s="276"/>
      <c r="L1068" s="277"/>
      <c r="M1068" s="278" t="s">
        <v>1</v>
      </c>
      <c r="N1068" s="279" t="s">
        <v>40</v>
      </c>
      <c r="O1068" s="91"/>
      <c r="P1068" s="229">
        <f>O1068*H1068</f>
        <v>0</v>
      </c>
      <c r="Q1068" s="229">
        <v>0</v>
      </c>
      <c r="R1068" s="229">
        <f>Q1068*H1068</f>
        <v>0</v>
      </c>
      <c r="S1068" s="229">
        <v>0</v>
      </c>
      <c r="T1068" s="230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31" t="s">
        <v>190</v>
      </c>
      <c r="AT1068" s="231" t="s">
        <v>811</v>
      </c>
      <c r="AU1068" s="231" t="s">
        <v>181</v>
      </c>
      <c r="AY1068" s="17" t="s">
        <v>169</v>
      </c>
      <c r="BE1068" s="232">
        <f>IF(N1068="základní",J1068,0)</f>
        <v>0</v>
      </c>
      <c r="BF1068" s="232">
        <f>IF(N1068="snížená",J1068,0)</f>
        <v>0</v>
      </c>
      <c r="BG1068" s="232">
        <f>IF(N1068="zákl. přenesená",J1068,0)</f>
        <v>0</v>
      </c>
      <c r="BH1068" s="232">
        <f>IF(N1068="sníž. přenesená",J1068,0)</f>
        <v>0</v>
      </c>
      <c r="BI1068" s="232">
        <f>IF(N1068="nulová",J1068,0)</f>
        <v>0</v>
      </c>
      <c r="BJ1068" s="17" t="s">
        <v>83</v>
      </c>
      <c r="BK1068" s="232">
        <f>ROUND(I1068*H1068,2)</f>
        <v>0</v>
      </c>
      <c r="BL1068" s="17" t="s">
        <v>175</v>
      </c>
      <c r="BM1068" s="231" t="s">
        <v>2504</v>
      </c>
    </row>
    <row r="1069" spans="1:65" s="2" customFormat="1" ht="24.15" customHeight="1">
      <c r="A1069" s="38"/>
      <c r="B1069" s="39"/>
      <c r="C1069" s="269" t="s">
        <v>2505</v>
      </c>
      <c r="D1069" s="269" t="s">
        <v>811</v>
      </c>
      <c r="E1069" s="270" t="s">
        <v>2506</v>
      </c>
      <c r="F1069" s="271" t="s">
        <v>2507</v>
      </c>
      <c r="G1069" s="272" t="s">
        <v>1913</v>
      </c>
      <c r="H1069" s="273">
        <v>16</v>
      </c>
      <c r="I1069" s="274"/>
      <c r="J1069" s="275">
        <f>ROUND(I1069*H1069,2)</f>
        <v>0</v>
      </c>
      <c r="K1069" s="276"/>
      <c r="L1069" s="277"/>
      <c r="M1069" s="278" t="s">
        <v>1</v>
      </c>
      <c r="N1069" s="279" t="s">
        <v>40</v>
      </c>
      <c r="O1069" s="91"/>
      <c r="P1069" s="229">
        <f>O1069*H1069</f>
        <v>0</v>
      </c>
      <c r="Q1069" s="229">
        <v>0</v>
      </c>
      <c r="R1069" s="229">
        <f>Q1069*H1069</f>
        <v>0</v>
      </c>
      <c r="S1069" s="229">
        <v>0</v>
      </c>
      <c r="T1069" s="230">
        <f>S1069*H1069</f>
        <v>0</v>
      </c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R1069" s="231" t="s">
        <v>190</v>
      </c>
      <c r="AT1069" s="231" t="s">
        <v>811</v>
      </c>
      <c r="AU1069" s="231" t="s">
        <v>181</v>
      </c>
      <c r="AY1069" s="17" t="s">
        <v>169</v>
      </c>
      <c r="BE1069" s="232">
        <f>IF(N1069="základní",J1069,0)</f>
        <v>0</v>
      </c>
      <c r="BF1069" s="232">
        <f>IF(N1069="snížená",J1069,0)</f>
        <v>0</v>
      </c>
      <c r="BG1069" s="232">
        <f>IF(N1069="zákl. přenesená",J1069,0)</f>
        <v>0</v>
      </c>
      <c r="BH1069" s="232">
        <f>IF(N1069="sníž. přenesená",J1069,0)</f>
        <v>0</v>
      </c>
      <c r="BI1069" s="232">
        <f>IF(N1069="nulová",J1069,0)</f>
        <v>0</v>
      </c>
      <c r="BJ1069" s="17" t="s">
        <v>83</v>
      </c>
      <c r="BK1069" s="232">
        <f>ROUND(I1069*H1069,2)</f>
        <v>0</v>
      </c>
      <c r="BL1069" s="17" t="s">
        <v>175</v>
      </c>
      <c r="BM1069" s="231" t="s">
        <v>2508</v>
      </c>
    </row>
    <row r="1070" spans="1:65" s="2" customFormat="1" ht="21.75" customHeight="1">
      <c r="A1070" s="38"/>
      <c r="B1070" s="39"/>
      <c r="C1070" s="269" t="s">
        <v>2509</v>
      </c>
      <c r="D1070" s="269" t="s">
        <v>811</v>
      </c>
      <c r="E1070" s="270" t="s">
        <v>2510</v>
      </c>
      <c r="F1070" s="271" t="s">
        <v>2511</v>
      </c>
      <c r="G1070" s="272" t="s">
        <v>1913</v>
      </c>
      <c r="H1070" s="273">
        <v>1</v>
      </c>
      <c r="I1070" s="274"/>
      <c r="J1070" s="275">
        <f>ROUND(I1070*H1070,2)</f>
        <v>0</v>
      </c>
      <c r="K1070" s="276"/>
      <c r="L1070" s="277"/>
      <c r="M1070" s="278" t="s">
        <v>1</v>
      </c>
      <c r="N1070" s="279" t="s">
        <v>40</v>
      </c>
      <c r="O1070" s="91"/>
      <c r="P1070" s="229">
        <f>O1070*H1070</f>
        <v>0</v>
      </c>
      <c r="Q1070" s="229">
        <v>0</v>
      </c>
      <c r="R1070" s="229">
        <f>Q1070*H1070</f>
        <v>0</v>
      </c>
      <c r="S1070" s="229">
        <v>0</v>
      </c>
      <c r="T1070" s="230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31" t="s">
        <v>190</v>
      </c>
      <c r="AT1070" s="231" t="s">
        <v>811</v>
      </c>
      <c r="AU1070" s="231" t="s">
        <v>181</v>
      </c>
      <c r="AY1070" s="17" t="s">
        <v>169</v>
      </c>
      <c r="BE1070" s="232">
        <f>IF(N1070="základní",J1070,0)</f>
        <v>0</v>
      </c>
      <c r="BF1070" s="232">
        <f>IF(N1070="snížená",J1070,0)</f>
        <v>0</v>
      </c>
      <c r="BG1070" s="232">
        <f>IF(N1070="zákl. přenesená",J1070,0)</f>
        <v>0</v>
      </c>
      <c r="BH1070" s="232">
        <f>IF(N1070="sníž. přenesená",J1070,0)</f>
        <v>0</v>
      </c>
      <c r="BI1070" s="232">
        <f>IF(N1070="nulová",J1070,0)</f>
        <v>0</v>
      </c>
      <c r="BJ1070" s="17" t="s">
        <v>83</v>
      </c>
      <c r="BK1070" s="232">
        <f>ROUND(I1070*H1070,2)</f>
        <v>0</v>
      </c>
      <c r="BL1070" s="17" t="s">
        <v>175</v>
      </c>
      <c r="BM1070" s="231" t="s">
        <v>2512</v>
      </c>
    </row>
    <row r="1071" spans="1:65" s="2" customFormat="1" ht="21.75" customHeight="1">
      <c r="A1071" s="38"/>
      <c r="B1071" s="39"/>
      <c r="C1071" s="269" t="s">
        <v>2513</v>
      </c>
      <c r="D1071" s="269" t="s">
        <v>811</v>
      </c>
      <c r="E1071" s="270" t="s">
        <v>2514</v>
      </c>
      <c r="F1071" s="271" t="s">
        <v>2515</v>
      </c>
      <c r="G1071" s="272" t="s">
        <v>1913</v>
      </c>
      <c r="H1071" s="273">
        <v>31</v>
      </c>
      <c r="I1071" s="274"/>
      <c r="J1071" s="275">
        <f>ROUND(I1071*H1071,2)</f>
        <v>0</v>
      </c>
      <c r="K1071" s="276"/>
      <c r="L1071" s="277"/>
      <c r="M1071" s="278" t="s">
        <v>1</v>
      </c>
      <c r="N1071" s="279" t="s">
        <v>40</v>
      </c>
      <c r="O1071" s="91"/>
      <c r="P1071" s="229">
        <f>O1071*H1071</f>
        <v>0</v>
      </c>
      <c r="Q1071" s="229">
        <v>0</v>
      </c>
      <c r="R1071" s="229">
        <f>Q1071*H1071</f>
        <v>0</v>
      </c>
      <c r="S1071" s="229">
        <v>0</v>
      </c>
      <c r="T1071" s="230">
        <f>S1071*H1071</f>
        <v>0</v>
      </c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R1071" s="231" t="s">
        <v>190</v>
      </c>
      <c r="AT1071" s="231" t="s">
        <v>811</v>
      </c>
      <c r="AU1071" s="231" t="s">
        <v>181</v>
      </c>
      <c r="AY1071" s="17" t="s">
        <v>169</v>
      </c>
      <c r="BE1071" s="232">
        <f>IF(N1071="základní",J1071,0)</f>
        <v>0</v>
      </c>
      <c r="BF1071" s="232">
        <f>IF(N1071="snížená",J1071,0)</f>
        <v>0</v>
      </c>
      <c r="BG1071" s="232">
        <f>IF(N1071="zákl. přenesená",J1071,0)</f>
        <v>0</v>
      </c>
      <c r="BH1071" s="232">
        <f>IF(N1071="sníž. přenesená",J1071,0)</f>
        <v>0</v>
      </c>
      <c r="BI1071" s="232">
        <f>IF(N1071="nulová",J1071,0)</f>
        <v>0</v>
      </c>
      <c r="BJ1071" s="17" t="s">
        <v>83</v>
      </c>
      <c r="BK1071" s="232">
        <f>ROUND(I1071*H1071,2)</f>
        <v>0</v>
      </c>
      <c r="BL1071" s="17" t="s">
        <v>175</v>
      </c>
      <c r="BM1071" s="231" t="s">
        <v>2516</v>
      </c>
    </row>
    <row r="1072" spans="1:65" s="2" customFormat="1" ht="24.15" customHeight="1">
      <c r="A1072" s="38"/>
      <c r="B1072" s="39"/>
      <c r="C1072" s="269" t="s">
        <v>2517</v>
      </c>
      <c r="D1072" s="269" t="s">
        <v>811</v>
      </c>
      <c r="E1072" s="270" t="s">
        <v>2518</v>
      </c>
      <c r="F1072" s="271" t="s">
        <v>2519</v>
      </c>
      <c r="G1072" s="272" t="s">
        <v>199</v>
      </c>
      <c r="H1072" s="273">
        <v>75</v>
      </c>
      <c r="I1072" s="274"/>
      <c r="J1072" s="275">
        <f>ROUND(I1072*H1072,2)</f>
        <v>0</v>
      </c>
      <c r="K1072" s="276"/>
      <c r="L1072" s="277"/>
      <c r="M1072" s="278" t="s">
        <v>1</v>
      </c>
      <c r="N1072" s="279" t="s">
        <v>40</v>
      </c>
      <c r="O1072" s="91"/>
      <c r="P1072" s="229">
        <f>O1072*H1072</f>
        <v>0</v>
      </c>
      <c r="Q1072" s="229">
        <v>0</v>
      </c>
      <c r="R1072" s="229">
        <f>Q1072*H1072</f>
        <v>0</v>
      </c>
      <c r="S1072" s="229">
        <v>0</v>
      </c>
      <c r="T1072" s="230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31" t="s">
        <v>190</v>
      </c>
      <c r="AT1072" s="231" t="s">
        <v>811</v>
      </c>
      <c r="AU1072" s="231" t="s">
        <v>181</v>
      </c>
      <c r="AY1072" s="17" t="s">
        <v>169</v>
      </c>
      <c r="BE1072" s="232">
        <f>IF(N1072="základní",J1072,0)</f>
        <v>0</v>
      </c>
      <c r="BF1072" s="232">
        <f>IF(N1072="snížená",J1072,0)</f>
        <v>0</v>
      </c>
      <c r="BG1072" s="232">
        <f>IF(N1072="zákl. přenesená",J1072,0)</f>
        <v>0</v>
      </c>
      <c r="BH1072" s="232">
        <f>IF(N1072="sníž. přenesená",J1072,0)</f>
        <v>0</v>
      </c>
      <c r="BI1072" s="232">
        <f>IF(N1072="nulová",J1072,0)</f>
        <v>0</v>
      </c>
      <c r="BJ1072" s="17" t="s">
        <v>83</v>
      </c>
      <c r="BK1072" s="232">
        <f>ROUND(I1072*H1072,2)</f>
        <v>0</v>
      </c>
      <c r="BL1072" s="17" t="s">
        <v>175</v>
      </c>
      <c r="BM1072" s="231" t="s">
        <v>2520</v>
      </c>
    </row>
    <row r="1073" spans="1:65" s="2" customFormat="1" ht="16.5" customHeight="1">
      <c r="A1073" s="38"/>
      <c r="B1073" s="39"/>
      <c r="C1073" s="269" t="s">
        <v>2521</v>
      </c>
      <c r="D1073" s="269" t="s">
        <v>811</v>
      </c>
      <c r="E1073" s="270" t="s">
        <v>2522</v>
      </c>
      <c r="F1073" s="271" t="s">
        <v>2523</v>
      </c>
      <c r="G1073" s="272" t="s">
        <v>413</v>
      </c>
      <c r="H1073" s="273">
        <v>2</v>
      </c>
      <c r="I1073" s="274"/>
      <c r="J1073" s="275">
        <f>ROUND(I1073*H1073,2)</f>
        <v>0</v>
      </c>
      <c r="K1073" s="276"/>
      <c r="L1073" s="277"/>
      <c r="M1073" s="278" t="s">
        <v>1</v>
      </c>
      <c r="N1073" s="279" t="s">
        <v>40</v>
      </c>
      <c r="O1073" s="91"/>
      <c r="P1073" s="229">
        <f>O1073*H1073</f>
        <v>0</v>
      </c>
      <c r="Q1073" s="229">
        <v>0</v>
      </c>
      <c r="R1073" s="229">
        <f>Q1073*H1073</f>
        <v>0</v>
      </c>
      <c r="S1073" s="229">
        <v>0</v>
      </c>
      <c r="T1073" s="230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31" t="s">
        <v>190</v>
      </c>
      <c r="AT1073" s="231" t="s">
        <v>811</v>
      </c>
      <c r="AU1073" s="231" t="s">
        <v>181</v>
      </c>
      <c r="AY1073" s="17" t="s">
        <v>169</v>
      </c>
      <c r="BE1073" s="232">
        <f>IF(N1073="základní",J1073,0)</f>
        <v>0</v>
      </c>
      <c r="BF1073" s="232">
        <f>IF(N1073="snížená",J1073,0)</f>
        <v>0</v>
      </c>
      <c r="BG1073" s="232">
        <f>IF(N1073="zákl. přenesená",J1073,0)</f>
        <v>0</v>
      </c>
      <c r="BH1073" s="232">
        <f>IF(N1073="sníž. přenesená",J1073,0)</f>
        <v>0</v>
      </c>
      <c r="BI1073" s="232">
        <f>IF(N1073="nulová",J1073,0)</f>
        <v>0</v>
      </c>
      <c r="BJ1073" s="17" t="s">
        <v>83</v>
      </c>
      <c r="BK1073" s="232">
        <f>ROUND(I1073*H1073,2)</f>
        <v>0</v>
      </c>
      <c r="BL1073" s="17" t="s">
        <v>175</v>
      </c>
      <c r="BM1073" s="231" t="s">
        <v>2524</v>
      </c>
    </row>
    <row r="1074" spans="1:65" s="2" customFormat="1" ht="24.15" customHeight="1">
      <c r="A1074" s="38"/>
      <c r="B1074" s="39"/>
      <c r="C1074" s="269" t="s">
        <v>2525</v>
      </c>
      <c r="D1074" s="269" t="s">
        <v>811</v>
      </c>
      <c r="E1074" s="270" t="s">
        <v>2526</v>
      </c>
      <c r="F1074" s="271" t="s">
        <v>2527</v>
      </c>
      <c r="G1074" s="272" t="s">
        <v>1913</v>
      </c>
      <c r="H1074" s="273">
        <v>18</v>
      </c>
      <c r="I1074" s="274"/>
      <c r="J1074" s="275">
        <f>ROUND(I1074*H1074,2)</f>
        <v>0</v>
      </c>
      <c r="K1074" s="276"/>
      <c r="L1074" s="277"/>
      <c r="M1074" s="278" t="s">
        <v>1</v>
      </c>
      <c r="N1074" s="279" t="s">
        <v>40</v>
      </c>
      <c r="O1074" s="91"/>
      <c r="P1074" s="229">
        <f>O1074*H1074</f>
        <v>0</v>
      </c>
      <c r="Q1074" s="229">
        <v>0</v>
      </c>
      <c r="R1074" s="229">
        <f>Q1074*H1074</f>
        <v>0</v>
      </c>
      <c r="S1074" s="229">
        <v>0</v>
      </c>
      <c r="T1074" s="230">
        <f>S1074*H1074</f>
        <v>0</v>
      </c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R1074" s="231" t="s">
        <v>190</v>
      </c>
      <c r="AT1074" s="231" t="s">
        <v>811</v>
      </c>
      <c r="AU1074" s="231" t="s">
        <v>181</v>
      </c>
      <c r="AY1074" s="17" t="s">
        <v>169</v>
      </c>
      <c r="BE1074" s="232">
        <f>IF(N1074="základní",J1074,0)</f>
        <v>0</v>
      </c>
      <c r="BF1074" s="232">
        <f>IF(N1074="snížená",J1074,0)</f>
        <v>0</v>
      </c>
      <c r="BG1074" s="232">
        <f>IF(N1074="zákl. přenesená",J1074,0)</f>
        <v>0</v>
      </c>
      <c r="BH1074" s="232">
        <f>IF(N1074="sníž. přenesená",J1074,0)</f>
        <v>0</v>
      </c>
      <c r="BI1074" s="232">
        <f>IF(N1074="nulová",J1074,0)</f>
        <v>0</v>
      </c>
      <c r="BJ1074" s="17" t="s">
        <v>83</v>
      </c>
      <c r="BK1074" s="232">
        <f>ROUND(I1074*H1074,2)</f>
        <v>0</v>
      </c>
      <c r="BL1074" s="17" t="s">
        <v>175</v>
      </c>
      <c r="BM1074" s="231" t="s">
        <v>2528</v>
      </c>
    </row>
    <row r="1075" spans="1:65" s="2" customFormat="1" ht="16.5" customHeight="1">
      <c r="A1075" s="38"/>
      <c r="B1075" s="39"/>
      <c r="C1075" s="269" t="s">
        <v>2529</v>
      </c>
      <c r="D1075" s="269" t="s">
        <v>811</v>
      </c>
      <c r="E1075" s="270" t="s">
        <v>2530</v>
      </c>
      <c r="F1075" s="271" t="s">
        <v>2531</v>
      </c>
      <c r="G1075" s="272" t="s">
        <v>1913</v>
      </c>
      <c r="H1075" s="273">
        <v>14</v>
      </c>
      <c r="I1075" s="274"/>
      <c r="J1075" s="275">
        <f>ROUND(I1075*H1075,2)</f>
        <v>0</v>
      </c>
      <c r="K1075" s="276"/>
      <c r="L1075" s="277"/>
      <c r="M1075" s="278" t="s">
        <v>1</v>
      </c>
      <c r="N1075" s="279" t="s">
        <v>40</v>
      </c>
      <c r="O1075" s="91"/>
      <c r="P1075" s="229">
        <f>O1075*H1075</f>
        <v>0</v>
      </c>
      <c r="Q1075" s="229">
        <v>0</v>
      </c>
      <c r="R1075" s="229">
        <f>Q1075*H1075</f>
        <v>0</v>
      </c>
      <c r="S1075" s="229">
        <v>0</v>
      </c>
      <c r="T1075" s="230">
        <f>S1075*H1075</f>
        <v>0</v>
      </c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R1075" s="231" t="s">
        <v>190</v>
      </c>
      <c r="AT1075" s="231" t="s">
        <v>811</v>
      </c>
      <c r="AU1075" s="231" t="s">
        <v>181</v>
      </c>
      <c r="AY1075" s="17" t="s">
        <v>169</v>
      </c>
      <c r="BE1075" s="232">
        <f>IF(N1075="základní",J1075,0)</f>
        <v>0</v>
      </c>
      <c r="BF1075" s="232">
        <f>IF(N1075="snížená",J1075,0)</f>
        <v>0</v>
      </c>
      <c r="BG1075" s="232">
        <f>IF(N1075="zákl. přenesená",J1075,0)</f>
        <v>0</v>
      </c>
      <c r="BH1075" s="232">
        <f>IF(N1075="sníž. přenesená",J1075,0)</f>
        <v>0</v>
      </c>
      <c r="BI1075" s="232">
        <f>IF(N1075="nulová",J1075,0)</f>
        <v>0</v>
      </c>
      <c r="BJ1075" s="17" t="s">
        <v>83</v>
      </c>
      <c r="BK1075" s="232">
        <f>ROUND(I1075*H1075,2)</f>
        <v>0</v>
      </c>
      <c r="BL1075" s="17" t="s">
        <v>175</v>
      </c>
      <c r="BM1075" s="231" t="s">
        <v>2532</v>
      </c>
    </row>
    <row r="1076" spans="1:65" s="2" customFormat="1" ht="16.5" customHeight="1">
      <c r="A1076" s="38"/>
      <c r="B1076" s="39"/>
      <c r="C1076" s="269" t="s">
        <v>2533</v>
      </c>
      <c r="D1076" s="269" t="s">
        <v>811</v>
      </c>
      <c r="E1076" s="270" t="s">
        <v>2534</v>
      </c>
      <c r="F1076" s="271" t="s">
        <v>2535</v>
      </c>
      <c r="G1076" s="272" t="s">
        <v>1913</v>
      </c>
      <c r="H1076" s="273">
        <v>6</v>
      </c>
      <c r="I1076" s="274"/>
      <c r="J1076" s="275">
        <f>ROUND(I1076*H1076,2)</f>
        <v>0</v>
      </c>
      <c r="K1076" s="276"/>
      <c r="L1076" s="277"/>
      <c r="M1076" s="278" t="s">
        <v>1</v>
      </c>
      <c r="N1076" s="279" t="s">
        <v>40</v>
      </c>
      <c r="O1076" s="91"/>
      <c r="P1076" s="229">
        <f>O1076*H1076</f>
        <v>0</v>
      </c>
      <c r="Q1076" s="229">
        <v>0</v>
      </c>
      <c r="R1076" s="229">
        <f>Q1076*H1076</f>
        <v>0</v>
      </c>
      <c r="S1076" s="229">
        <v>0</v>
      </c>
      <c r="T1076" s="230">
        <f>S1076*H1076</f>
        <v>0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31" t="s">
        <v>190</v>
      </c>
      <c r="AT1076" s="231" t="s">
        <v>811</v>
      </c>
      <c r="AU1076" s="231" t="s">
        <v>181</v>
      </c>
      <c r="AY1076" s="17" t="s">
        <v>169</v>
      </c>
      <c r="BE1076" s="232">
        <f>IF(N1076="základní",J1076,0)</f>
        <v>0</v>
      </c>
      <c r="BF1076" s="232">
        <f>IF(N1076="snížená",J1076,0)</f>
        <v>0</v>
      </c>
      <c r="BG1076" s="232">
        <f>IF(N1076="zákl. přenesená",J1076,0)</f>
        <v>0</v>
      </c>
      <c r="BH1076" s="232">
        <f>IF(N1076="sníž. přenesená",J1076,0)</f>
        <v>0</v>
      </c>
      <c r="BI1076" s="232">
        <f>IF(N1076="nulová",J1076,0)</f>
        <v>0</v>
      </c>
      <c r="BJ1076" s="17" t="s">
        <v>83</v>
      </c>
      <c r="BK1076" s="232">
        <f>ROUND(I1076*H1076,2)</f>
        <v>0</v>
      </c>
      <c r="BL1076" s="17" t="s">
        <v>175</v>
      </c>
      <c r="BM1076" s="231" t="s">
        <v>2536</v>
      </c>
    </row>
    <row r="1077" spans="1:65" s="2" customFormat="1" ht="24.15" customHeight="1">
      <c r="A1077" s="38"/>
      <c r="B1077" s="39"/>
      <c r="C1077" s="269" t="s">
        <v>2537</v>
      </c>
      <c r="D1077" s="269" t="s">
        <v>811</v>
      </c>
      <c r="E1077" s="270" t="s">
        <v>2538</v>
      </c>
      <c r="F1077" s="271" t="s">
        <v>2539</v>
      </c>
      <c r="G1077" s="272" t="s">
        <v>1913</v>
      </c>
      <c r="H1077" s="273">
        <v>14</v>
      </c>
      <c r="I1077" s="274"/>
      <c r="J1077" s="275">
        <f>ROUND(I1077*H1077,2)</f>
        <v>0</v>
      </c>
      <c r="K1077" s="276"/>
      <c r="L1077" s="277"/>
      <c r="M1077" s="278" t="s">
        <v>1</v>
      </c>
      <c r="N1077" s="279" t="s">
        <v>40</v>
      </c>
      <c r="O1077" s="91"/>
      <c r="P1077" s="229">
        <f>O1077*H1077</f>
        <v>0</v>
      </c>
      <c r="Q1077" s="229">
        <v>0</v>
      </c>
      <c r="R1077" s="229">
        <f>Q1077*H1077</f>
        <v>0</v>
      </c>
      <c r="S1077" s="229">
        <v>0</v>
      </c>
      <c r="T1077" s="230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31" t="s">
        <v>190</v>
      </c>
      <c r="AT1077" s="231" t="s">
        <v>811</v>
      </c>
      <c r="AU1077" s="231" t="s">
        <v>181</v>
      </c>
      <c r="AY1077" s="17" t="s">
        <v>169</v>
      </c>
      <c r="BE1077" s="232">
        <f>IF(N1077="základní",J1077,0)</f>
        <v>0</v>
      </c>
      <c r="BF1077" s="232">
        <f>IF(N1077="snížená",J1077,0)</f>
        <v>0</v>
      </c>
      <c r="BG1077" s="232">
        <f>IF(N1077="zákl. přenesená",J1077,0)</f>
        <v>0</v>
      </c>
      <c r="BH1077" s="232">
        <f>IF(N1077="sníž. přenesená",J1077,0)</f>
        <v>0</v>
      </c>
      <c r="BI1077" s="232">
        <f>IF(N1077="nulová",J1077,0)</f>
        <v>0</v>
      </c>
      <c r="BJ1077" s="17" t="s">
        <v>83</v>
      </c>
      <c r="BK1077" s="232">
        <f>ROUND(I1077*H1077,2)</f>
        <v>0</v>
      </c>
      <c r="BL1077" s="17" t="s">
        <v>175</v>
      </c>
      <c r="BM1077" s="231" t="s">
        <v>2540</v>
      </c>
    </row>
    <row r="1078" spans="1:65" s="2" customFormat="1" ht="24.15" customHeight="1">
      <c r="A1078" s="38"/>
      <c r="B1078" s="39"/>
      <c r="C1078" s="269" t="s">
        <v>2541</v>
      </c>
      <c r="D1078" s="269" t="s">
        <v>811</v>
      </c>
      <c r="E1078" s="270" t="s">
        <v>2542</v>
      </c>
      <c r="F1078" s="271" t="s">
        <v>2543</v>
      </c>
      <c r="G1078" s="272" t="s">
        <v>1913</v>
      </c>
      <c r="H1078" s="273">
        <v>26</v>
      </c>
      <c r="I1078" s="274"/>
      <c r="J1078" s="275">
        <f>ROUND(I1078*H1078,2)</f>
        <v>0</v>
      </c>
      <c r="K1078" s="276"/>
      <c r="L1078" s="277"/>
      <c r="M1078" s="278" t="s">
        <v>1</v>
      </c>
      <c r="N1078" s="279" t="s">
        <v>40</v>
      </c>
      <c r="O1078" s="91"/>
      <c r="P1078" s="229">
        <f>O1078*H1078</f>
        <v>0</v>
      </c>
      <c r="Q1078" s="229">
        <v>0</v>
      </c>
      <c r="R1078" s="229">
        <f>Q1078*H1078</f>
        <v>0</v>
      </c>
      <c r="S1078" s="229">
        <v>0</v>
      </c>
      <c r="T1078" s="230">
        <f>S1078*H1078</f>
        <v>0</v>
      </c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R1078" s="231" t="s">
        <v>190</v>
      </c>
      <c r="AT1078" s="231" t="s">
        <v>811</v>
      </c>
      <c r="AU1078" s="231" t="s">
        <v>181</v>
      </c>
      <c r="AY1078" s="17" t="s">
        <v>169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17" t="s">
        <v>83</v>
      </c>
      <c r="BK1078" s="232">
        <f>ROUND(I1078*H1078,2)</f>
        <v>0</v>
      </c>
      <c r="BL1078" s="17" t="s">
        <v>175</v>
      </c>
      <c r="BM1078" s="231" t="s">
        <v>2544</v>
      </c>
    </row>
    <row r="1079" spans="1:65" s="2" customFormat="1" ht="16.5" customHeight="1">
      <c r="A1079" s="38"/>
      <c r="B1079" s="39"/>
      <c r="C1079" s="269" t="s">
        <v>2545</v>
      </c>
      <c r="D1079" s="269" t="s">
        <v>811</v>
      </c>
      <c r="E1079" s="270" t="s">
        <v>2546</v>
      </c>
      <c r="F1079" s="271" t="s">
        <v>2547</v>
      </c>
      <c r="G1079" s="272" t="s">
        <v>1913</v>
      </c>
      <c r="H1079" s="273">
        <v>62</v>
      </c>
      <c r="I1079" s="274"/>
      <c r="J1079" s="275">
        <f>ROUND(I1079*H1079,2)</f>
        <v>0</v>
      </c>
      <c r="K1079" s="276"/>
      <c r="L1079" s="277"/>
      <c r="M1079" s="278" t="s">
        <v>1</v>
      </c>
      <c r="N1079" s="279" t="s">
        <v>40</v>
      </c>
      <c r="O1079" s="91"/>
      <c r="P1079" s="229">
        <f>O1079*H1079</f>
        <v>0</v>
      </c>
      <c r="Q1079" s="229">
        <v>0</v>
      </c>
      <c r="R1079" s="229">
        <f>Q1079*H1079</f>
        <v>0</v>
      </c>
      <c r="S1079" s="229">
        <v>0</v>
      </c>
      <c r="T1079" s="230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31" t="s">
        <v>190</v>
      </c>
      <c r="AT1079" s="231" t="s">
        <v>811</v>
      </c>
      <c r="AU1079" s="231" t="s">
        <v>181</v>
      </c>
      <c r="AY1079" s="17" t="s">
        <v>169</v>
      </c>
      <c r="BE1079" s="232">
        <f>IF(N1079="základní",J1079,0)</f>
        <v>0</v>
      </c>
      <c r="BF1079" s="232">
        <f>IF(N1079="snížená",J1079,0)</f>
        <v>0</v>
      </c>
      <c r="BG1079" s="232">
        <f>IF(N1079="zákl. přenesená",J1079,0)</f>
        <v>0</v>
      </c>
      <c r="BH1079" s="232">
        <f>IF(N1079="sníž. přenesená",J1079,0)</f>
        <v>0</v>
      </c>
      <c r="BI1079" s="232">
        <f>IF(N1079="nulová",J1079,0)</f>
        <v>0</v>
      </c>
      <c r="BJ1079" s="17" t="s">
        <v>83</v>
      </c>
      <c r="BK1079" s="232">
        <f>ROUND(I1079*H1079,2)</f>
        <v>0</v>
      </c>
      <c r="BL1079" s="17" t="s">
        <v>175</v>
      </c>
      <c r="BM1079" s="231" t="s">
        <v>2548</v>
      </c>
    </row>
    <row r="1080" spans="1:65" s="2" customFormat="1" ht="24.15" customHeight="1">
      <c r="A1080" s="38"/>
      <c r="B1080" s="39"/>
      <c r="C1080" s="269" t="s">
        <v>2549</v>
      </c>
      <c r="D1080" s="269" t="s">
        <v>811</v>
      </c>
      <c r="E1080" s="270" t="s">
        <v>2550</v>
      </c>
      <c r="F1080" s="271" t="s">
        <v>2551</v>
      </c>
      <c r="G1080" s="272" t="s">
        <v>1913</v>
      </c>
      <c r="H1080" s="273">
        <v>14</v>
      </c>
      <c r="I1080" s="274"/>
      <c r="J1080" s="275">
        <f>ROUND(I1080*H1080,2)</f>
        <v>0</v>
      </c>
      <c r="K1080" s="276"/>
      <c r="L1080" s="277"/>
      <c r="M1080" s="278" t="s">
        <v>1</v>
      </c>
      <c r="N1080" s="279" t="s">
        <v>40</v>
      </c>
      <c r="O1080" s="91"/>
      <c r="P1080" s="229">
        <f>O1080*H1080</f>
        <v>0</v>
      </c>
      <c r="Q1080" s="229">
        <v>0</v>
      </c>
      <c r="R1080" s="229">
        <f>Q1080*H1080</f>
        <v>0</v>
      </c>
      <c r="S1080" s="229">
        <v>0</v>
      </c>
      <c r="T1080" s="230">
        <f>S1080*H1080</f>
        <v>0</v>
      </c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R1080" s="231" t="s">
        <v>190</v>
      </c>
      <c r="AT1080" s="231" t="s">
        <v>811</v>
      </c>
      <c r="AU1080" s="231" t="s">
        <v>181</v>
      </c>
      <c r="AY1080" s="17" t="s">
        <v>169</v>
      </c>
      <c r="BE1080" s="232">
        <f>IF(N1080="základní",J1080,0)</f>
        <v>0</v>
      </c>
      <c r="BF1080" s="232">
        <f>IF(N1080="snížená",J1080,0)</f>
        <v>0</v>
      </c>
      <c r="BG1080" s="232">
        <f>IF(N1080="zákl. přenesená",J1080,0)</f>
        <v>0</v>
      </c>
      <c r="BH1080" s="232">
        <f>IF(N1080="sníž. přenesená",J1080,0)</f>
        <v>0</v>
      </c>
      <c r="BI1080" s="232">
        <f>IF(N1080="nulová",J1080,0)</f>
        <v>0</v>
      </c>
      <c r="BJ1080" s="17" t="s">
        <v>83</v>
      </c>
      <c r="BK1080" s="232">
        <f>ROUND(I1080*H1080,2)</f>
        <v>0</v>
      </c>
      <c r="BL1080" s="17" t="s">
        <v>175</v>
      </c>
      <c r="BM1080" s="231" t="s">
        <v>2552</v>
      </c>
    </row>
    <row r="1081" spans="1:65" s="2" customFormat="1" ht="16.5" customHeight="1">
      <c r="A1081" s="38"/>
      <c r="B1081" s="39"/>
      <c r="C1081" s="269" t="s">
        <v>2553</v>
      </c>
      <c r="D1081" s="269" t="s">
        <v>811</v>
      </c>
      <c r="E1081" s="270" t="s">
        <v>2554</v>
      </c>
      <c r="F1081" s="271" t="s">
        <v>2555</v>
      </c>
      <c r="G1081" s="272" t="s">
        <v>1913</v>
      </c>
      <c r="H1081" s="273">
        <v>12</v>
      </c>
      <c r="I1081" s="274"/>
      <c r="J1081" s="275">
        <f>ROUND(I1081*H1081,2)</f>
        <v>0</v>
      </c>
      <c r="K1081" s="276"/>
      <c r="L1081" s="277"/>
      <c r="M1081" s="278" t="s">
        <v>1</v>
      </c>
      <c r="N1081" s="279" t="s">
        <v>40</v>
      </c>
      <c r="O1081" s="91"/>
      <c r="P1081" s="229">
        <f>O1081*H1081</f>
        <v>0</v>
      </c>
      <c r="Q1081" s="229">
        <v>0</v>
      </c>
      <c r="R1081" s="229">
        <f>Q1081*H1081</f>
        <v>0</v>
      </c>
      <c r="S1081" s="229">
        <v>0</v>
      </c>
      <c r="T1081" s="230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31" t="s">
        <v>190</v>
      </c>
      <c r="AT1081" s="231" t="s">
        <v>811</v>
      </c>
      <c r="AU1081" s="231" t="s">
        <v>181</v>
      </c>
      <c r="AY1081" s="17" t="s">
        <v>169</v>
      </c>
      <c r="BE1081" s="232">
        <f>IF(N1081="základní",J1081,0)</f>
        <v>0</v>
      </c>
      <c r="BF1081" s="232">
        <f>IF(N1081="snížená",J1081,0)</f>
        <v>0</v>
      </c>
      <c r="BG1081" s="232">
        <f>IF(N1081="zákl. přenesená",J1081,0)</f>
        <v>0</v>
      </c>
      <c r="BH1081" s="232">
        <f>IF(N1081="sníž. přenesená",J1081,0)</f>
        <v>0</v>
      </c>
      <c r="BI1081" s="232">
        <f>IF(N1081="nulová",J1081,0)</f>
        <v>0</v>
      </c>
      <c r="BJ1081" s="17" t="s">
        <v>83</v>
      </c>
      <c r="BK1081" s="232">
        <f>ROUND(I1081*H1081,2)</f>
        <v>0</v>
      </c>
      <c r="BL1081" s="17" t="s">
        <v>175</v>
      </c>
      <c r="BM1081" s="231" t="s">
        <v>2556</v>
      </c>
    </row>
    <row r="1082" spans="1:65" s="2" customFormat="1" ht="21.75" customHeight="1">
      <c r="A1082" s="38"/>
      <c r="B1082" s="39"/>
      <c r="C1082" s="269" t="s">
        <v>2557</v>
      </c>
      <c r="D1082" s="269" t="s">
        <v>811</v>
      </c>
      <c r="E1082" s="270" t="s">
        <v>2558</v>
      </c>
      <c r="F1082" s="271" t="s">
        <v>2559</v>
      </c>
      <c r="G1082" s="272" t="s">
        <v>1913</v>
      </c>
      <c r="H1082" s="273">
        <v>42</v>
      </c>
      <c r="I1082" s="274"/>
      <c r="J1082" s="275">
        <f>ROUND(I1082*H1082,2)</f>
        <v>0</v>
      </c>
      <c r="K1082" s="276"/>
      <c r="L1082" s="277"/>
      <c r="M1082" s="278" t="s">
        <v>1</v>
      </c>
      <c r="N1082" s="279" t="s">
        <v>40</v>
      </c>
      <c r="O1082" s="91"/>
      <c r="P1082" s="229">
        <f>O1082*H1082</f>
        <v>0</v>
      </c>
      <c r="Q1082" s="229">
        <v>0</v>
      </c>
      <c r="R1082" s="229">
        <f>Q1082*H1082</f>
        <v>0</v>
      </c>
      <c r="S1082" s="229">
        <v>0</v>
      </c>
      <c r="T1082" s="230">
        <f>S1082*H1082</f>
        <v>0</v>
      </c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R1082" s="231" t="s">
        <v>190</v>
      </c>
      <c r="AT1082" s="231" t="s">
        <v>811</v>
      </c>
      <c r="AU1082" s="231" t="s">
        <v>181</v>
      </c>
      <c r="AY1082" s="17" t="s">
        <v>169</v>
      </c>
      <c r="BE1082" s="232">
        <f>IF(N1082="základní",J1082,0)</f>
        <v>0</v>
      </c>
      <c r="BF1082" s="232">
        <f>IF(N1082="snížená",J1082,0)</f>
        <v>0</v>
      </c>
      <c r="BG1082" s="232">
        <f>IF(N1082="zákl. přenesená",J1082,0)</f>
        <v>0</v>
      </c>
      <c r="BH1082" s="232">
        <f>IF(N1082="sníž. přenesená",J1082,0)</f>
        <v>0</v>
      </c>
      <c r="BI1082" s="232">
        <f>IF(N1082="nulová",J1082,0)</f>
        <v>0</v>
      </c>
      <c r="BJ1082" s="17" t="s">
        <v>83</v>
      </c>
      <c r="BK1082" s="232">
        <f>ROUND(I1082*H1082,2)</f>
        <v>0</v>
      </c>
      <c r="BL1082" s="17" t="s">
        <v>175</v>
      </c>
      <c r="BM1082" s="231" t="s">
        <v>2560</v>
      </c>
    </row>
    <row r="1083" spans="1:65" s="2" customFormat="1" ht="21.75" customHeight="1">
      <c r="A1083" s="38"/>
      <c r="B1083" s="39"/>
      <c r="C1083" s="269" t="s">
        <v>2561</v>
      </c>
      <c r="D1083" s="269" t="s">
        <v>811</v>
      </c>
      <c r="E1083" s="270" t="s">
        <v>2562</v>
      </c>
      <c r="F1083" s="271" t="s">
        <v>2563</v>
      </c>
      <c r="G1083" s="272" t="s">
        <v>1913</v>
      </c>
      <c r="H1083" s="273">
        <v>6</v>
      </c>
      <c r="I1083" s="274"/>
      <c r="J1083" s="275">
        <f>ROUND(I1083*H1083,2)</f>
        <v>0</v>
      </c>
      <c r="K1083" s="276"/>
      <c r="L1083" s="277"/>
      <c r="M1083" s="278" t="s">
        <v>1</v>
      </c>
      <c r="N1083" s="279" t="s">
        <v>40</v>
      </c>
      <c r="O1083" s="91"/>
      <c r="P1083" s="229">
        <f>O1083*H1083</f>
        <v>0</v>
      </c>
      <c r="Q1083" s="229">
        <v>0</v>
      </c>
      <c r="R1083" s="229">
        <f>Q1083*H1083</f>
        <v>0</v>
      </c>
      <c r="S1083" s="229">
        <v>0</v>
      </c>
      <c r="T1083" s="230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31" t="s">
        <v>190</v>
      </c>
      <c r="AT1083" s="231" t="s">
        <v>811</v>
      </c>
      <c r="AU1083" s="231" t="s">
        <v>181</v>
      </c>
      <c r="AY1083" s="17" t="s">
        <v>169</v>
      </c>
      <c r="BE1083" s="232">
        <f>IF(N1083="základní",J1083,0)</f>
        <v>0</v>
      </c>
      <c r="BF1083" s="232">
        <f>IF(N1083="snížená",J1083,0)</f>
        <v>0</v>
      </c>
      <c r="BG1083" s="232">
        <f>IF(N1083="zákl. přenesená",J1083,0)</f>
        <v>0</v>
      </c>
      <c r="BH1083" s="232">
        <f>IF(N1083="sníž. přenesená",J1083,0)</f>
        <v>0</v>
      </c>
      <c r="BI1083" s="232">
        <f>IF(N1083="nulová",J1083,0)</f>
        <v>0</v>
      </c>
      <c r="BJ1083" s="17" t="s">
        <v>83</v>
      </c>
      <c r="BK1083" s="232">
        <f>ROUND(I1083*H1083,2)</f>
        <v>0</v>
      </c>
      <c r="BL1083" s="17" t="s">
        <v>175</v>
      </c>
      <c r="BM1083" s="231" t="s">
        <v>2564</v>
      </c>
    </row>
    <row r="1084" spans="1:65" s="2" customFormat="1" ht="21.75" customHeight="1">
      <c r="A1084" s="38"/>
      <c r="B1084" s="39"/>
      <c r="C1084" s="269" t="s">
        <v>2565</v>
      </c>
      <c r="D1084" s="269" t="s">
        <v>811</v>
      </c>
      <c r="E1084" s="270" t="s">
        <v>2562</v>
      </c>
      <c r="F1084" s="271" t="s">
        <v>2563</v>
      </c>
      <c r="G1084" s="272" t="s">
        <v>1913</v>
      </c>
      <c r="H1084" s="273">
        <v>4</v>
      </c>
      <c r="I1084" s="274"/>
      <c r="J1084" s="275">
        <f>ROUND(I1084*H1084,2)</f>
        <v>0</v>
      </c>
      <c r="K1084" s="276"/>
      <c r="L1084" s="277"/>
      <c r="M1084" s="278" t="s">
        <v>1</v>
      </c>
      <c r="N1084" s="279" t="s">
        <v>40</v>
      </c>
      <c r="O1084" s="91"/>
      <c r="P1084" s="229">
        <f>O1084*H1084</f>
        <v>0</v>
      </c>
      <c r="Q1084" s="229">
        <v>0</v>
      </c>
      <c r="R1084" s="229">
        <f>Q1084*H1084</f>
        <v>0</v>
      </c>
      <c r="S1084" s="229">
        <v>0</v>
      </c>
      <c r="T1084" s="230">
        <f>S1084*H1084</f>
        <v>0</v>
      </c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R1084" s="231" t="s">
        <v>190</v>
      </c>
      <c r="AT1084" s="231" t="s">
        <v>811</v>
      </c>
      <c r="AU1084" s="231" t="s">
        <v>181</v>
      </c>
      <c r="AY1084" s="17" t="s">
        <v>169</v>
      </c>
      <c r="BE1084" s="232">
        <f>IF(N1084="základní",J1084,0)</f>
        <v>0</v>
      </c>
      <c r="BF1084" s="232">
        <f>IF(N1084="snížená",J1084,0)</f>
        <v>0</v>
      </c>
      <c r="BG1084" s="232">
        <f>IF(N1084="zákl. přenesená",J1084,0)</f>
        <v>0</v>
      </c>
      <c r="BH1084" s="232">
        <f>IF(N1084="sníž. přenesená",J1084,0)</f>
        <v>0</v>
      </c>
      <c r="BI1084" s="232">
        <f>IF(N1084="nulová",J1084,0)</f>
        <v>0</v>
      </c>
      <c r="BJ1084" s="17" t="s">
        <v>83</v>
      </c>
      <c r="BK1084" s="232">
        <f>ROUND(I1084*H1084,2)</f>
        <v>0</v>
      </c>
      <c r="BL1084" s="17" t="s">
        <v>175</v>
      </c>
      <c r="BM1084" s="231" t="s">
        <v>2566</v>
      </c>
    </row>
    <row r="1085" spans="1:65" s="2" customFormat="1" ht="16.5" customHeight="1">
      <c r="A1085" s="38"/>
      <c r="B1085" s="39"/>
      <c r="C1085" s="269" t="s">
        <v>2567</v>
      </c>
      <c r="D1085" s="269" t="s">
        <v>811</v>
      </c>
      <c r="E1085" s="270" t="s">
        <v>2568</v>
      </c>
      <c r="F1085" s="271" t="s">
        <v>2569</v>
      </c>
      <c r="G1085" s="272" t="s">
        <v>1913</v>
      </c>
      <c r="H1085" s="273">
        <v>16</v>
      </c>
      <c r="I1085" s="274"/>
      <c r="J1085" s="275">
        <f>ROUND(I1085*H1085,2)</f>
        <v>0</v>
      </c>
      <c r="K1085" s="276"/>
      <c r="L1085" s="277"/>
      <c r="M1085" s="278" t="s">
        <v>1</v>
      </c>
      <c r="N1085" s="279" t="s">
        <v>40</v>
      </c>
      <c r="O1085" s="91"/>
      <c r="P1085" s="229">
        <f>O1085*H1085</f>
        <v>0</v>
      </c>
      <c r="Q1085" s="229">
        <v>0</v>
      </c>
      <c r="R1085" s="229">
        <f>Q1085*H1085</f>
        <v>0</v>
      </c>
      <c r="S1085" s="229">
        <v>0</v>
      </c>
      <c r="T1085" s="230">
        <f>S1085*H1085</f>
        <v>0</v>
      </c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R1085" s="231" t="s">
        <v>190</v>
      </c>
      <c r="AT1085" s="231" t="s">
        <v>811</v>
      </c>
      <c r="AU1085" s="231" t="s">
        <v>181</v>
      </c>
      <c r="AY1085" s="17" t="s">
        <v>169</v>
      </c>
      <c r="BE1085" s="232">
        <f>IF(N1085="základní",J1085,0)</f>
        <v>0</v>
      </c>
      <c r="BF1085" s="232">
        <f>IF(N1085="snížená",J1085,0)</f>
        <v>0</v>
      </c>
      <c r="BG1085" s="232">
        <f>IF(N1085="zákl. přenesená",J1085,0)</f>
        <v>0</v>
      </c>
      <c r="BH1085" s="232">
        <f>IF(N1085="sníž. přenesená",J1085,0)</f>
        <v>0</v>
      </c>
      <c r="BI1085" s="232">
        <f>IF(N1085="nulová",J1085,0)</f>
        <v>0</v>
      </c>
      <c r="BJ1085" s="17" t="s">
        <v>83</v>
      </c>
      <c r="BK1085" s="232">
        <f>ROUND(I1085*H1085,2)</f>
        <v>0</v>
      </c>
      <c r="BL1085" s="17" t="s">
        <v>175</v>
      </c>
      <c r="BM1085" s="231" t="s">
        <v>2570</v>
      </c>
    </row>
    <row r="1086" spans="1:65" s="2" customFormat="1" ht="16.5" customHeight="1">
      <c r="A1086" s="38"/>
      <c r="B1086" s="39"/>
      <c r="C1086" s="269" t="s">
        <v>2571</v>
      </c>
      <c r="D1086" s="269" t="s">
        <v>811</v>
      </c>
      <c r="E1086" s="270" t="s">
        <v>2572</v>
      </c>
      <c r="F1086" s="271" t="s">
        <v>2573</v>
      </c>
      <c r="G1086" s="272" t="s">
        <v>1913</v>
      </c>
      <c r="H1086" s="273">
        <v>32</v>
      </c>
      <c r="I1086" s="274"/>
      <c r="J1086" s="275">
        <f>ROUND(I1086*H1086,2)</f>
        <v>0</v>
      </c>
      <c r="K1086" s="276"/>
      <c r="L1086" s="277"/>
      <c r="M1086" s="278" t="s">
        <v>1</v>
      </c>
      <c r="N1086" s="279" t="s">
        <v>40</v>
      </c>
      <c r="O1086" s="91"/>
      <c r="P1086" s="229">
        <f>O1086*H1086</f>
        <v>0</v>
      </c>
      <c r="Q1086" s="229">
        <v>0</v>
      </c>
      <c r="R1086" s="229">
        <f>Q1086*H1086</f>
        <v>0</v>
      </c>
      <c r="S1086" s="229">
        <v>0</v>
      </c>
      <c r="T1086" s="230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31" t="s">
        <v>190</v>
      </c>
      <c r="AT1086" s="231" t="s">
        <v>811</v>
      </c>
      <c r="AU1086" s="231" t="s">
        <v>181</v>
      </c>
      <c r="AY1086" s="17" t="s">
        <v>169</v>
      </c>
      <c r="BE1086" s="232">
        <f>IF(N1086="základní",J1086,0)</f>
        <v>0</v>
      </c>
      <c r="BF1086" s="232">
        <f>IF(N1086="snížená",J1086,0)</f>
        <v>0</v>
      </c>
      <c r="BG1086" s="232">
        <f>IF(N1086="zákl. přenesená",J1086,0)</f>
        <v>0</v>
      </c>
      <c r="BH1086" s="232">
        <f>IF(N1086="sníž. přenesená",J1086,0)</f>
        <v>0</v>
      </c>
      <c r="BI1086" s="232">
        <f>IF(N1086="nulová",J1086,0)</f>
        <v>0</v>
      </c>
      <c r="BJ1086" s="17" t="s">
        <v>83</v>
      </c>
      <c r="BK1086" s="232">
        <f>ROUND(I1086*H1086,2)</f>
        <v>0</v>
      </c>
      <c r="BL1086" s="17" t="s">
        <v>175</v>
      </c>
      <c r="BM1086" s="231" t="s">
        <v>2574</v>
      </c>
    </row>
    <row r="1087" spans="1:65" s="2" customFormat="1" ht="16.5" customHeight="1">
      <c r="A1087" s="38"/>
      <c r="B1087" s="39"/>
      <c r="C1087" s="269" t="s">
        <v>2575</v>
      </c>
      <c r="D1087" s="269" t="s">
        <v>811</v>
      </c>
      <c r="E1087" s="270" t="s">
        <v>2576</v>
      </c>
      <c r="F1087" s="271" t="s">
        <v>2577</v>
      </c>
      <c r="G1087" s="272" t="s">
        <v>1913</v>
      </c>
      <c r="H1087" s="273">
        <v>14</v>
      </c>
      <c r="I1087" s="274"/>
      <c r="J1087" s="275">
        <f>ROUND(I1087*H1087,2)</f>
        <v>0</v>
      </c>
      <c r="K1087" s="276"/>
      <c r="L1087" s="277"/>
      <c r="M1087" s="278" t="s">
        <v>1</v>
      </c>
      <c r="N1087" s="279" t="s">
        <v>40</v>
      </c>
      <c r="O1087" s="91"/>
      <c r="P1087" s="229">
        <f>O1087*H1087</f>
        <v>0</v>
      </c>
      <c r="Q1087" s="229">
        <v>0</v>
      </c>
      <c r="R1087" s="229">
        <f>Q1087*H1087</f>
        <v>0</v>
      </c>
      <c r="S1087" s="229">
        <v>0</v>
      </c>
      <c r="T1087" s="230">
        <f>S1087*H1087</f>
        <v>0</v>
      </c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R1087" s="231" t="s">
        <v>190</v>
      </c>
      <c r="AT1087" s="231" t="s">
        <v>811</v>
      </c>
      <c r="AU1087" s="231" t="s">
        <v>181</v>
      </c>
      <c r="AY1087" s="17" t="s">
        <v>169</v>
      </c>
      <c r="BE1087" s="232">
        <f>IF(N1087="základní",J1087,0)</f>
        <v>0</v>
      </c>
      <c r="BF1087" s="232">
        <f>IF(N1087="snížená",J1087,0)</f>
        <v>0</v>
      </c>
      <c r="BG1087" s="232">
        <f>IF(N1087="zákl. přenesená",J1087,0)</f>
        <v>0</v>
      </c>
      <c r="BH1087" s="232">
        <f>IF(N1087="sníž. přenesená",J1087,0)</f>
        <v>0</v>
      </c>
      <c r="BI1087" s="232">
        <f>IF(N1087="nulová",J1087,0)</f>
        <v>0</v>
      </c>
      <c r="BJ1087" s="17" t="s">
        <v>83</v>
      </c>
      <c r="BK1087" s="232">
        <f>ROUND(I1087*H1087,2)</f>
        <v>0</v>
      </c>
      <c r="BL1087" s="17" t="s">
        <v>175</v>
      </c>
      <c r="BM1087" s="231" t="s">
        <v>2578</v>
      </c>
    </row>
    <row r="1088" spans="1:65" s="2" customFormat="1" ht="16.5" customHeight="1">
      <c r="A1088" s="38"/>
      <c r="B1088" s="39"/>
      <c r="C1088" s="269" t="s">
        <v>2579</v>
      </c>
      <c r="D1088" s="269" t="s">
        <v>811</v>
      </c>
      <c r="E1088" s="270" t="s">
        <v>2580</v>
      </c>
      <c r="F1088" s="271" t="s">
        <v>2581</v>
      </c>
      <c r="G1088" s="272" t="s">
        <v>1913</v>
      </c>
      <c r="H1088" s="273">
        <v>3</v>
      </c>
      <c r="I1088" s="274"/>
      <c r="J1088" s="275">
        <f>ROUND(I1088*H1088,2)</f>
        <v>0</v>
      </c>
      <c r="K1088" s="276"/>
      <c r="L1088" s="277"/>
      <c r="M1088" s="278" t="s">
        <v>1</v>
      </c>
      <c r="N1088" s="279" t="s">
        <v>40</v>
      </c>
      <c r="O1088" s="91"/>
      <c r="P1088" s="229">
        <f>O1088*H1088</f>
        <v>0</v>
      </c>
      <c r="Q1088" s="229">
        <v>0</v>
      </c>
      <c r="R1088" s="229">
        <f>Q1088*H1088</f>
        <v>0</v>
      </c>
      <c r="S1088" s="229">
        <v>0</v>
      </c>
      <c r="T1088" s="230">
        <f>S1088*H1088</f>
        <v>0</v>
      </c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R1088" s="231" t="s">
        <v>190</v>
      </c>
      <c r="AT1088" s="231" t="s">
        <v>811</v>
      </c>
      <c r="AU1088" s="231" t="s">
        <v>181</v>
      </c>
      <c r="AY1088" s="17" t="s">
        <v>169</v>
      </c>
      <c r="BE1088" s="232">
        <f>IF(N1088="základní",J1088,0)</f>
        <v>0</v>
      </c>
      <c r="BF1088" s="232">
        <f>IF(N1088="snížená",J1088,0)</f>
        <v>0</v>
      </c>
      <c r="BG1088" s="232">
        <f>IF(N1088="zákl. přenesená",J1088,0)</f>
        <v>0</v>
      </c>
      <c r="BH1088" s="232">
        <f>IF(N1088="sníž. přenesená",J1088,0)</f>
        <v>0</v>
      </c>
      <c r="BI1088" s="232">
        <f>IF(N1088="nulová",J1088,0)</f>
        <v>0</v>
      </c>
      <c r="BJ1088" s="17" t="s">
        <v>83</v>
      </c>
      <c r="BK1088" s="232">
        <f>ROUND(I1088*H1088,2)</f>
        <v>0</v>
      </c>
      <c r="BL1088" s="17" t="s">
        <v>175</v>
      </c>
      <c r="BM1088" s="231" t="s">
        <v>2582</v>
      </c>
    </row>
    <row r="1089" spans="1:65" s="2" customFormat="1" ht="16.5" customHeight="1">
      <c r="A1089" s="38"/>
      <c r="B1089" s="39"/>
      <c r="C1089" s="269" t="s">
        <v>2583</v>
      </c>
      <c r="D1089" s="269" t="s">
        <v>811</v>
      </c>
      <c r="E1089" s="270" t="s">
        <v>2584</v>
      </c>
      <c r="F1089" s="271" t="s">
        <v>2585</v>
      </c>
      <c r="G1089" s="272" t="s">
        <v>1913</v>
      </c>
      <c r="H1089" s="273">
        <v>17</v>
      </c>
      <c r="I1089" s="274"/>
      <c r="J1089" s="275">
        <f>ROUND(I1089*H1089,2)</f>
        <v>0</v>
      </c>
      <c r="K1089" s="276"/>
      <c r="L1089" s="277"/>
      <c r="M1089" s="278" t="s">
        <v>1</v>
      </c>
      <c r="N1089" s="279" t="s">
        <v>40</v>
      </c>
      <c r="O1089" s="91"/>
      <c r="P1089" s="229">
        <f>O1089*H1089</f>
        <v>0</v>
      </c>
      <c r="Q1089" s="229">
        <v>0</v>
      </c>
      <c r="R1089" s="229">
        <f>Q1089*H1089</f>
        <v>0</v>
      </c>
      <c r="S1089" s="229">
        <v>0</v>
      </c>
      <c r="T1089" s="230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31" t="s">
        <v>190</v>
      </c>
      <c r="AT1089" s="231" t="s">
        <v>811</v>
      </c>
      <c r="AU1089" s="231" t="s">
        <v>181</v>
      </c>
      <c r="AY1089" s="17" t="s">
        <v>169</v>
      </c>
      <c r="BE1089" s="232">
        <f>IF(N1089="základní",J1089,0)</f>
        <v>0</v>
      </c>
      <c r="BF1089" s="232">
        <f>IF(N1089="snížená",J1089,0)</f>
        <v>0</v>
      </c>
      <c r="BG1089" s="232">
        <f>IF(N1089="zákl. přenesená",J1089,0)</f>
        <v>0</v>
      </c>
      <c r="BH1089" s="232">
        <f>IF(N1089="sníž. přenesená",J1089,0)</f>
        <v>0</v>
      </c>
      <c r="BI1089" s="232">
        <f>IF(N1089="nulová",J1089,0)</f>
        <v>0</v>
      </c>
      <c r="BJ1089" s="17" t="s">
        <v>83</v>
      </c>
      <c r="BK1089" s="232">
        <f>ROUND(I1089*H1089,2)</f>
        <v>0</v>
      </c>
      <c r="BL1089" s="17" t="s">
        <v>175</v>
      </c>
      <c r="BM1089" s="231" t="s">
        <v>2586</v>
      </c>
    </row>
    <row r="1090" spans="1:65" s="2" customFormat="1" ht="16.5" customHeight="1">
      <c r="A1090" s="38"/>
      <c r="B1090" s="39"/>
      <c r="C1090" s="269" t="s">
        <v>2587</v>
      </c>
      <c r="D1090" s="269" t="s">
        <v>811</v>
      </c>
      <c r="E1090" s="270" t="s">
        <v>2588</v>
      </c>
      <c r="F1090" s="271" t="s">
        <v>2589</v>
      </c>
      <c r="G1090" s="272" t="s">
        <v>1913</v>
      </c>
      <c r="H1090" s="273">
        <v>140</v>
      </c>
      <c r="I1090" s="274"/>
      <c r="J1090" s="275">
        <f>ROUND(I1090*H1090,2)</f>
        <v>0</v>
      </c>
      <c r="K1090" s="276"/>
      <c r="L1090" s="277"/>
      <c r="M1090" s="278" t="s">
        <v>1</v>
      </c>
      <c r="N1090" s="279" t="s">
        <v>40</v>
      </c>
      <c r="O1090" s="91"/>
      <c r="P1090" s="229">
        <f>O1090*H1090</f>
        <v>0</v>
      </c>
      <c r="Q1090" s="229">
        <v>0</v>
      </c>
      <c r="R1090" s="229">
        <f>Q1090*H1090</f>
        <v>0</v>
      </c>
      <c r="S1090" s="229">
        <v>0</v>
      </c>
      <c r="T1090" s="230">
        <f>S1090*H1090</f>
        <v>0</v>
      </c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R1090" s="231" t="s">
        <v>190</v>
      </c>
      <c r="AT1090" s="231" t="s">
        <v>811</v>
      </c>
      <c r="AU1090" s="231" t="s">
        <v>181</v>
      </c>
      <c r="AY1090" s="17" t="s">
        <v>169</v>
      </c>
      <c r="BE1090" s="232">
        <f>IF(N1090="základní",J1090,0)</f>
        <v>0</v>
      </c>
      <c r="BF1090" s="232">
        <f>IF(N1090="snížená",J1090,0)</f>
        <v>0</v>
      </c>
      <c r="BG1090" s="232">
        <f>IF(N1090="zákl. přenesená",J1090,0)</f>
        <v>0</v>
      </c>
      <c r="BH1090" s="232">
        <f>IF(N1090="sníž. přenesená",J1090,0)</f>
        <v>0</v>
      </c>
      <c r="BI1090" s="232">
        <f>IF(N1090="nulová",J1090,0)</f>
        <v>0</v>
      </c>
      <c r="BJ1090" s="17" t="s">
        <v>83</v>
      </c>
      <c r="BK1090" s="232">
        <f>ROUND(I1090*H1090,2)</f>
        <v>0</v>
      </c>
      <c r="BL1090" s="17" t="s">
        <v>175</v>
      </c>
      <c r="BM1090" s="231" t="s">
        <v>2590</v>
      </c>
    </row>
    <row r="1091" spans="1:65" s="2" customFormat="1" ht="16.5" customHeight="1">
      <c r="A1091" s="38"/>
      <c r="B1091" s="39"/>
      <c r="C1091" s="269" t="s">
        <v>2591</v>
      </c>
      <c r="D1091" s="269" t="s">
        <v>811</v>
      </c>
      <c r="E1091" s="270" t="s">
        <v>2592</v>
      </c>
      <c r="F1091" s="271" t="s">
        <v>2593</v>
      </c>
      <c r="G1091" s="272" t="s">
        <v>1913</v>
      </c>
      <c r="H1091" s="273">
        <v>38</v>
      </c>
      <c r="I1091" s="274"/>
      <c r="J1091" s="275">
        <f>ROUND(I1091*H1091,2)</f>
        <v>0</v>
      </c>
      <c r="K1091" s="276"/>
      <c r="L1091" s="277"/>
      <c r="M1091" s="278" t="s">
        <v>1</v>
      </c>
      <c r="N1091" s="279" t="s">
        <v>40</v>
      </c>
      <c r="O1091" s="91"/>
      <c r="P1091" s="229">
        <f>O1091*H1091</f>
        <v>0</v>
      </c>
      <c r="Q1091" s="229">
        <v>0</v>
      </c>
      <c r="R1091" s="229">
        <f>Q1091*H1091</f>
        <v>0</v>
      </c>
      <c r="S1091" s="229">
        <v>0</v>
      </c>
      <c r="T1091" s="230">
        <f>S1091*H1091</f>
        <v>0</v>
      </c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R1091" s="231" t="s">
        <v>190</v>
      </c>
      <c r="AT1091" s="231" t="s">
        <v>811</v>
      </c>
      <c r="AU1091" s="231" t="s">
        <v>181</v>
      </c>
      <c r="AY1091" s="17" t="s">
        <v>169</v>
      </c>
      <c r="BE1091" s="232">
        <f>IF(N1091="základní",J1091,0)</f>
        <v>0</v>
      </c>
      <c r="BF1091" s="232">
        <f>IF(N1091="snížená",J1091,0)</f>
        <v>0</v>
      </c>
      <c r="BG1091" s="232">
        <f>IF(N1091="zákl. přenesená",J1091,0)</f>
        <v>0</v>
      </c>
      <c r="BH1091" s="232">
        <f>IF(N1091="sníž. přenesená",J1091,0)</f>
        <v>0</v>
      </c>
      <c r="BI1091" s="232">
        <f>IF(N1091="nulová",J1091,0)</f>
        <v>0</v>
      </c>
      <c r="BJ1091" s="17" t="s">
        <v>83</v>
      </c>
      <c r="BK1091" s="232">
        <f>ROUND(I1091*H1091,2)</f>
        <v>0</v>
      </c>
      <c r="BL1091" s="17" t="s">
        <v>175</v>
      </c>
      <c r="BM1091" s="231" t="s">
        <v>2594</v>
      </c>
    </row>
    <row r="1092" spans="1:65" s="2" customFormat="1" ht="24.15" customHeight="1">
      <c r="A1092" s="38"/>
      <c r="B1092" s="39"/>
      <c r="C1092" s="269" t="s">
        <v>2595</v>
      </c>
      <c r="D1092" s="269" t="s">
        <v>811</v>
      </c>
      <c r="E1092" s="270" t="s">
        <v>2596</v>
      </c>
      <c r="F1092" s="271" t="s">
        <v>2597</v>
      </c>
      <c r="G1092" s="272" t="s">
        <v>2598</v>
      </c>
      <c r="H1092" s="273">
        <v>6</v>
      </c>
      <c r="I1092" s="274"/>
      <c r="J1092" s="275">
        <f>ROUND(I1092*H1092,2)</f>
        <v>0</v>
      </c>
      <c r="K1092" s="276"/>
      <c r="L1092" s="277"/>
      <c r="M1092" s="278" t="s">
        <v>1</v>
      </c>
      <c r="N1092" s="279" t="s">
        <v>40</v>
      </c>
      <c r="O1092" s="91"/>
      <c r="P1092" s="229">
        <f>O1092*H1092</f>
        <v>0</v>
      </c>
      <c r="Q1092" s="229">
        <v>0</v>
      </c>
      <c r="R1092" s="229">
        <f>Q1092*H1092</f>
        <v>0</v>
      </c>
      <c r="S1092" s="229">
        <v>0</v>
      </c>
      <c r="T1092" s="230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31" t="s">
        <v>190</v>
      </c>
      <c r="AT1092" s="231" t="s">
        <v>811</v>
      </c>
      <c r="AU1092" s="231" t="s">
        <v>181</v>
      </c>
      <c r="AY1092" s="17" t="s">
        <v>169</v>
      </c>
      <c r="BE1092" s="232">
        <f>IF(N1092="základní",J1092,0)</f>
        <v>0</v>
      </c>
      <c r="BF1092" s="232">
        <f>IF(N1092="snížená",J1092,0)</f>
        <v>0</v>
      </c>
      <c r="BG1092" s="232">
        <f>IF(N1092="zákl. přenesená",J1092,0)</f>
        <v>0</v>
      </c>
      <c r="BH1092" s="232">
        <f>IF(N1092="sníž. přenesená",J1092,0)</f>
        <v>0</v>
      </c>
      <c r="BI1092" s="232">
        <f>IF(N1092="nulová",J1092,0)</f>
        <v>0</v>
      </c>
      <c r="BJ1092" s="17" t="s">
        <v>83</v>
      </c>
      <c r="BK1092" s="232">
        <f>ROUND(I1092*H1092,2)</f>
        <v>0</v>
      </c>
      <c r="BL1092" s="17" t="s">
        <v>175</v>
      </c>
      <c r="BM1092" s="231" t="s">
        <v>2599</v>
      </c>
    </row>
    <row r="1093" spans="1:65" s="2" customFormat="1" ht="24.15" customHeight="1">
      <c r="A1093" s="38"/>
      <c r="B1093" s="39"/>
      <c r="C1093" s="269" t="s">
        <v>2600</v>
      </c>
      <c r="D1093" s="269" t="s">
        <v>811</v>
      </c>
      <c r="E1093" s="270" t="s">
        <v>2601</v>
      </c>
      <c r="F1093" s="271" t="s">
        <v>2602</v>
      </c>
      <c r="G1093" s="272" t="s">
        <v>1913</v>
      </c>
      <c r="H1093" s="273">
        <v>60</v>
      </c>
      <c r="I1093" s="274"/>
      <c r="J1093" s="275">
        <f>ROUND(I1093*H1093,2)</f>
        <v>0</v>
      </c>
      <c r="K1093" s="276"/>
      <c r="L1093" s="277"/>
      <c r="M1093" s="278" t="s">
        <v>1</v>
      </c>
      <c r="N1093" s="279" t="s">
        <v>40</v>
      </c>
      <c r="O1093" s="91"/>
      <c r="P1093" s="229">
        <f>O1093*H1093</f>
        <v>0</v>
      </c>
      <c r="Q1093" s="229">
        <v>0</v>
      </c>
      <c r="R1093" s="229">
        <f>Q1093*H1093</f>
        <v>0</v>
      </c>
      <c r="S1093" s="229">
        <v>0</v>
      </c>
      <c r="T1093" s="230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31" t="s">
        <v>190</v>
      </c>
      <c r="AT1093" s="231" t="s">
        <v>811</v>
      </c>
      <c r="AU1093" s="231" t="s">
        <v>181</v>
      </c>
      <c r="AY1093" s="17" t="s">
        <v>169</v>
      </c>
      <c r="BE1093" s="232">
        <f>IF(N1093="základní",J1093,0)</f>
        <v>0</v>
      </c>
      <c r="BF1093" s="232">
        <f>IF(N1093="snížená",J1093,0)</f>
        <v>0</v>
      </c>
      <c r="BG1093" s="232">
        <f>IF(N1093="zákl. přenesená",J1093,0)</f>
        <v>0</v>
      </c>
      <c r="BH1093" s="232">
        <f>IF(N1093="sníž. přenesená",J1093,0)</f>
        <v>0</v>
      </c>
      <c r="BI1093" s="232">
        <f>IF(N1093="nulová",J1093,0)</f>
        <v>0</v>
      </c>
      <c r="BJ1093" s="17" t="s">
        <v>83</v>
      </c>
      <c r="BK1093" s="232">
        <f>ROUND(I1093*H1093,2)</f>
        <v>0</v>
      </c>
      <c r="BL1093" s="17" t="s">
        <v>175</v>
      </c>
      <c r="BM1093" s="231" t="s">
        <v>2603</v>
      </c>
    </row>
    <row r="1094" spans="1:65" s="2" customFormat="1" ht="16.5" customHeight="1">
      <c r="A1094" s="38"/>
      <c r="B1094" s="39"/>
      <c r="C1094" s="269" t="s">
        <v>2604</v>
      </c>
      <c r="D1094" s="269" t="s">
        <v>811</v>
      </c>
      <c r="E1094" s="270" t="s">
        <v>2605</v>
      </c>
      <c r="F1094" s="271" t="s">
        <v>2606</v>
      </c>
      <c r="G1094" s="272" t="s">
        <v>811</v>
      </c>
      <c r="H1094" s="273">
        <v>38</v>
      </c>
      <c r="I1094" s="274"/>
      <c r="J1094" s="275">
        <f>ROUND(I1094*H1094,2)</f>
        <v>0</v>
      </c>
      <c r="K1094" s="276"/>
      <c r="L1094" s="277"/>
      <c r="M1094" s="278" t="s">
        <v>1</v>
      </c>
      <c r="N1094" s="279" t="s">
        <v>40</v>
      </c>
      <c r="O1094" s="91"/>
      <c r="P1094" s="229">
        <f>O1094*H1094</f>
        <v>0</v>
      </c>
      <c r="Q1094" s="229">
        <v>0</v>
      </c>
      <c r="R1094" s="229">
        <f>Q1094*H1094</f>
        <v>0</v>
      </c>
      <c r="S1094" s="229">
        <v>0</v>
      </c>
      <c r="T1094" s="230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31" t="s">
        <v>190</v>
      </c>
      <c r="AT1094" s="231" t="s">
        <v>811</v>
      </c>
      <c r="AU1094" s="231" t="s">
        <v>181</v>
      </c>
      <c r="AY1094" s="17" t="s">
        <v>169</v>
      </c>
      <c r="BE1094" s="232">
        <f>IF(N1094="základní",J1094,0)</f>
        <v>0</v>
      </c>
      <c r="BF1094" s="232">
        <f>IF(N1094="snížená",J1094,0)</f>
        <v>0</v>
      </c>
      <c r="BG1094" s="232">
        <f>IF(N1094="zákl. přenesená",J1094,0)</f>
        <v>0</v>
      </c>
      <c r="BH1094" s="232">
        <f>IF(N1094="sníž. přenesená",J1094,0)</f>
        <v>0</v>
      </c>
      <c r="BI1094" s="232">
        <f>IF(N1094="nulová",J1094,0)</f>
        <v>0</v>
      </c>
      <c r="BJ1094" s="17" t="s">
        <v>83</v>
      </c>
      <c r="BK1094" s="232">
        <f>ROUND(I1094*H1094,2)</f>
        <v>0</v>
      </c>
      <c r="BL1094" s="17" t="s">
        <v>175</v>
      </c>
      <c r="BM1094" s="231" t="s">
        <v>2607</v>
      </c>
    </row>
    <row r="1095" spans="1:65" s="2" customFormat="1" ht="16.5" customHeight="1">
      <c r="A1095" s="38"/>
      <c r="B1095" s="39"/>
      <c r="C1095" s="269" t="s">
        <v>2608</v>
      </c>
      <c r="D1095" s="269" t="s">
        <v>811</v>
      </c>
      <c r="E1095" s="270" t="s">
        <v>2605</v>
      </c>
      <c r="F1095" s="271" t="s">
        <v>2606</v>
      </c>
      <c r="G1095" s="272" t="s">
        <v>811</v>
      </c>
      <c r="H1095" s="273">
        <v>60</v>
      </c>
      <c r="I1095" s="274"/>
      <c r="J1095" s="275">
        <f>ROUND(I1095*H1095,2)</f>
        <v>0</v>
      </c>
      <c r="K1095" s="276"/>
      <c r="L1095" s="277"/>
      <c r="M1095" s="278" t="s">
        <v>1</v>
      </c>
      <c r="N1095" s="279" t="s">
        <v>40</v>
      </c>
      <c r="O1095" s="91"/>
      <c r="P1095" s="229">
        <f>O1095*H1095</f>
        <v>0</v>
      </c>
      <c r="Q1095" s="229">
        <v>0</v>
      </c>
      <c r="R1095" s="229">
        <f>Q1095*H1095</f>
        <v>0</v>
      </c>
      <c r="S1095" s="229">
        <v>0</v>
      </c>
      <c r="T1095" s="230">
        <f>S1095*H1095</f>
        <v>0</v>
      </c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R1095" s="231" t="s">
        <v>190</v>
      </c>
      <c r="AT1095" s="231" t="s">
        <v>811</v>
      </c>
      <c r="AU1095" s="231" t="s">
        <v>181</v>
      </c>
      <c r="AY1095" s="17" t="s">
        <v>169</v>
      </c>
      <c r="BE1095" s="232">
        <f>IF(N1095="základní",J1095,0)</f>
        <v>0</v>
      </c>
      <c r="BF1095" s="232">
        <f>IF(N1095="snížená",J1095,0)</f>
        <v>0</v>
      </c>
      <c r="BG1095" s="232">
        <f>IF(N1095="zákl. přenesená",J1095,0)</f>
        <v>0</v>
      </c>
      <c r="BH1095" s="232">
        <f>IF(N1095="sníž. přenesená",J1095,0)</f>
        <v>0</v>
      </c>
      <c r="BI1095" s="232">
        <f>IF(N1095="nulová",J1095,0)</f>
        <v>0</v>
      </c>
      <c r="BJ1095" s="17" t="s">
        <v>83</v>
      </c>
      <c r="BK1095" s="232">
        <f>ROUND(I1095*H1095,2)</f>
        <v>0</v>
      </c>
      <c r="BL1095" s="17" t="s">
        <v>175</v>
      </c>
      <c r="BM1095" s="231" t="s">
        <v>2609</v>
      </c>
    </row>
    <row r="1096" spans="1:65" s="2" customFormat="1" ht="16.5" customHeight="1">
      <c r="A1096" s="38"/>
      <c r="B1096" s="39"/>
      <c r="C1096" s="269" t="s">
        <v>2610</v>
      </c>
      <c r="D1096" s="269" t="s">
        <v>811</v>
      </c>
      <c r="E1096" s="270" t="s">
        <v>2611</v>
      </c>
      <c r="F1096" s="271" t="s">
        <v>2612</v>
      </c>
      <c r="G1096" s="272" t="s">
        <v>811</v>
      </c>
      <c r="H1096" s="273">
        <v>70</v>
      </c>
      <c r="I1096" s="274"/>
      <c r="J1096" s="275">
        <f>ROUND(I1096*H1096,2)</f>
        <v>0</v>
      </c>
      <c r="K1096" s="276"/>
      <c r="L1096" s="277"/>
      <c r="M1096" s="278" t="s">
        <v>1</v>
      </c>
      <c r="N1096" s="279" t="s">
        <v>40</v>
      </c>
      <c r="O1096" s="91"/>
      <c r="P1096" s="229">
        <f>O1096*H1096</f>
        <v>0</v>
      </c>
      <c r="Q1096" s="229">
        <v>0</v>
      </c>
      <c r="R1096" s="229">
        <f>Q1096*H1096</f>
        <v>0</v>
      </c>
      <c r="S1096" s="229">
        <v>0</v>
      </c>
      <c r="T1096" s="230">
        <f>S1096*H1096</f>
        <v>0</v>
      </c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R1096" s="231" t="s">
        <v>190</v>
      </c>
      <c r="AT1096" s="231" t="s">
        <v>811</v>
      </c>
      <c r="AU1096" s="231" t="s">
        <v>181</v>
      </c>
      <c r="AY1096" s="17" t="s">
        <v>169</v>
      </c>
      <c r="BE1096" s="232">
        <f>IF(N1096="základní",J1096,0)</f>
        <v>0</v>
      </c>
      <c r="BF1096" s="232">
        <f>IF(N1096="snížená",J1096,0)</f>
        <v>0</v>
      </c>
      <c r="BG1096" s="232">
        <f>IF(N1096="zákl. přenesená",J1096,0)</f>
        <v>0</v>
      </c>
      <c r="BH1096" s="232">
        <f>IF(N1096="sníž. přenesená",J1096,0)</f>
        <v>0</v>
      </c>
      <c r="BI1096" s="232">
        <f>IF(N1096="nulová",J1096,0)</f>
        <v>0</v>
      </c>
      <c r="BJ1096" s="17" t="s">
        <v>83</v>
      </c>
      <c r="BK1096" s="232">
        <f>ROUND(I1096*H1096,2)</f>
        <v>0</v>
      </c>
      <c r="BL1096" s="17" t="s">
        <v>175</v>
      </c>
      <c r="BM1096" s="231" t="s">
        <v>2613</v>
      </c>
    </row>
    <row r="1097" spans="1:65" s="2" customFormat="1" ht="16.5" customHeight="1">
      <c r="A1097" s="38"/>
      <c r="B1097" s="39"/>
      <c r="C1097" s="269" t="s">
        <v>2614</v>
      </c>
      <c r="D1097" s="269" t="s">
        <v>811</v>
      </c>
      <c r="E1097" s="270" t="s">
        <v>2615</v>
      </c>
      <c r="F1097" s="271" t="s">
        <v>2616</v>
      </c>
      <c r="G1097" s="272" t="s">
        <v>1913</v>
      </c>
      <c r="H1097" s="273">
        <v>140</v>
      </c>
      <c r="I1097" s="274"/>
      <c r="J1097" s="275">
        <f>ROUND(I1097*H1097,2)</f>
        <v>0</v>
      </c>
      <c r="K1097" s="276"/>
      <c r="L1097" s="277"/>
      <c r="M1097" s="278" t="s">
        <v>1</v>
      </c>
      <c r="N1097" s="279" t="s">
        <v>40</v>
      </c>
      <c r="O1097" s="91"/>
      <c r="P1097" s="229">
        <f>O1097*H1097</f>
        <v>0</v>
      </c>
      <c r="Q1097" s="229">
        <v>0</v>
      </c>
      <c r="R1097" s="229">
        <f>Q1097*H1097</f>
        <v>0</v>
      </c>
      <c r="S1097" s="229">
        <v>0</v>
      </c>
      <c r="T1097" s="230">
        <f>S1097*H1097</f>
        <v>0</v>
      </c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R1097" s="231" t="s">
        <v>190</v>
      </c>
      <c r="AT1097" s="231" t="s">
        <v>811</v>
      </c>
      <c r="AU1097" s="231" t="s">
        <v>181</v>
      </c>
      <c r="AY1097" s="17" t="s">
        <v>169</v>
      </c>
      <c r="BE1097" s="232">
        <f>IF(N1097="základní",J1097,0)</f>
        <v>0</v>
      </c>
      <c r="BF1097" s="232">
        <f>IF(N1097="snížená",J1097,0)</f>
        <v>0</v>
      </c>
      <c r="BG1097" s="232">
        <f>IF(N1097="zákl. přenesená",J1097,0)</f>
        <v>0</v>
      </c>
      <c r="BH1097" s="232">
        <f>IF(N1097="sníž. přenesená",J1097,0)</f>
        <v>0</v>
      </c>
      <c r="BI1097" s="232">
        <f>IF(N1097="nulová",J1097,0)</f>
        <v>0</v>
      </c>
      <c r="BJ1097" s="17" t="s">
        <v>83</v>
      </c>
      <c r="BK1097" s="232">
        <f>ROUND(I1097*H1097,2)</f>
        <v>0</v>
      </c>
      <c r="BL1097" s="17" t="s">
        <v>175</v>
      </c>
      <c r="BM1097" s="231" t="s">
        <v>2617</v>
      </c>
    </row>
    <row r="1098" spans="1:65" s="2" customFormat="1" ht="16.5" customHeight="1">
      <c r="A1098" s="38"/>
      <c r="B1098" s="39"/>
      <c r="C1098" s="269" t="s">
        <v>2618</v>
      </c>
      <c r="D1098" s="269" t="s">
        <v>811</v>
      </c>
      <c r="E1098" s="270" t="s">
        <v>2615</v>
      </c>
      <c r="F1098" s="271" t="s">
        <v>2616</v>
      </c>
      <c r="G1098" s="272" t="s">
        <v>1913</v>
      </c>
      <c r="H1098" s="273">
        <v>38</v>
      </c>
      <c r="I1098" s="274"/>
      <c r="J1098" s="275">
        <f>ROUND(I1098*H1098,2)</f>
        <v>0</v>
      </c>
      <c r="K1098" s="276"/>
      <c r="L1098" s="277"/>
      <c r="M1098" s="278" t="s">
        <v>1</v>
      </c>
      <c r="N1098" s="279" t="s">
        <v>40</v>
      </c>
      <c r="O1098" s="91"/>
      <c r="P1098" s="229">
        <f>O1098*H1098</f>
        <v>0</v>
      </c>
      <c r="Q1098" s="229">
        <v>0</v>
      </c>
      <c r="R1098" s="229">
        <f>Q1098*H1098</f>
        <v>0</v>
      </c>
      <c r="S1098" s="229">
        <v>0</v>
      </c>
      <c r="T1098" s="230">
        <f>S1098*H1098</f>
        <v>0</v>
      </c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R1098" s="231" t="s">
        <v>190</v>
      </c>
      <c r="AT1098" s="231" t="s">
        <v>811</v>
      </c>
      <c r="AU1098" s="231" t="s">
        <v>181</v>
      </c>
      <c r="AY1098" s="17" t="s">
        <v>169</v>
      </c>
      <c r="BE1098" s="232">
        <f>IF(N1098="základní",J1098,0)</f>
        <v>0</v>
      </c>
      <c r="BF1098" s="232">
        <f>IF(N1098="snížená",J1098,0)</f>
        <v>0</v>
      </c>
      <c r="BG1098" s="232">
        <f>IF(N1098="zákl. přenesená",J1098,0)</f>
        <v>0</v>
      </c>
      <c r="BH1098" s="232">
        <f>IF(N1098="sníž. přenesená",J1098,0)</f>
        <v>0</v>
      </c>
      <c r="BI1098" s="232">
        <f>IF(N1098="nulová",J1098,0)</f>
        <v>0</v>
      </c>
      <c r="BJ1098" s="17" t="s">
        <v>83</v>
      </c>
      <c r="BK1098" s="232">
        <f>ROUND(I1098*H1098,2)</f>
        <v>0</v>
      </c>
      <c r="BL1098" s="17" t="s">
        <v>175</v>
      </c>
      <c r="BM1098" s="231" t="s">
        <v>2619</v>
      </c>
    </row>
    <row r="1099" spans="1:65" s="2" customFormat="1" ht="16.5" customHeight="1">
      <c r="A1099" s="38"/>
      <c r="B1099" s="39"/>
      <c r="C1099" s="269" t="s">
        <v>2620</v>
      </c>
      <c r="D1099" s="269" t="s">
        <v>811</v>
      </c>
      <c r="E1099" s="270" t="s">
        <v>2615</v>
      </c>
      <c r="F1099" s="271" t="s">
        <v>2616</v>
      </c>
      <c r="G1099" s="272" t="s">
        <v>1913</v>
      </c>
      <c r="H1099" s="273">
        <v>60</v>
      </c>
      <c r="I1099" s="274"/>
      <c r="J1099" s="275">
        <f>ROUND(I1099*H1099,2)</f>
        <v>0</v>
      </c>
      <c r="K1099" s="276"/>
      <c r="L1099" s="277"/>
      <c r="M1099" s="278" t="s">
        <v>1</v>
      </c>
      <c r="N1099" s="279" t="s">
        <v>40</v>
      </c>
      <c r="O1099" s="91"/>
      <c r="P1099" s="229">
        <f>O1099*H1099</f>
        <v>0</v>
      </c>
      <c r="Q1099" s="229">
        <v>0</v>
      </c>
      <c r="R1099" s="229">
        <f>Q1099*H1099</f>
        <v>0</v>
      </c>
      <c r="S1099" s="229">
        <v>0</v>
      </c>
      <c r="T1099" s="230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31" t="s">
        <v>190</v>
      </c>
      <c r="AT1099" s="231" t="s">
        <v>811</v>
      </c>
      <c r="AU1099" s="231" t="s">
        <v>181</v>
      </c>
      <c r="AY1099" s="17" t="s">
        <v>169</v>
      </c>
      <c r="BE1099" s="232">
        <f>IF(N1099="základní",J1099,0)</f>
        <v>0</v>
      </c>
      <c r="BF1099" s="232">
        <f>IF(N1099="snížená",J1099,0)</f>
        <v>0</v>
      </c>
      <c r="BG1099" s="232">
        <f>IF(N1099="zákl. přenesená",J1099,0)</f>
        <v>0</v>
      </c>
      <c r="BH1099" s="232">
        <f>IF(N1099="sníž. přenesená",J1099,0)</f>
        <v>0</v>
      </c>
      <c r="BI1099" s="232">
        <f>IF(N1099="nulová",J1099,0)</f>
        <v>0</v>
      </c>
      <c r="BJ1099" s="17" t="s">
        <v>83</v>
      </c>
      <c r="BK1099" s="232">
        <f>ROUND(I1099*H1099,2)</f>
        <v>0</v>
      </c>
      <c r="BL1099" s="17" t="s">
        <v>175</v>
      </c>
      <c r="BM1099" s="231" t="s">
        <v>2621</v>
      </c>
    </row>
    <row r="1100" spans="1:65" s="2" customFormat="1" ht="16.5" customHeight="1">
      <c r="A1100" s="38"/>
      <c r="B1100" s="39"/>
      <c r="C1100" s="269" t="s">
        <v>2622</v>
      </c>
      <c r="D1100" s="269" t="s">
        <v>811</v>
      </c>
      <c r="E1100" s="270" t="s">
        <v>2623</v>
      </c>
      <c r="F1100" s="271" t="s">
        <v>2624</v>
      </c>
      <c r="G1100" s="272" t="s">
        <v>199</v>
      </c>
      <c r="H1100" s="273">
        <v>75</v>
      </c>
      <c r="I1100" s="274"/>
      <c r="J1100" s="275">
        <f>ROUND(I1100*H1100,2)</f>
        <v>0</v>
      </c>
      <c r="K1100" s="276"/>
      <c r="L1100" s="277"/>
      <c r="M1100" s="278" t="s">
        <v>1</v>
      </c>
      <c r="N1100" s="279" t="s">
        <v>40</v>
      </c>
      <c r="O1100" s="91"/>
      <c r="P1100" s="229">
        <f>O1100*H1100</f>
        <v>0</v>
      </c>
      <c r="Q1100" s="229">
        <v>0</v>
      </c>
      <c r="R1100" s="229">
        <f>Q1100*H1100</f>
        <v>0</v>
      </c>
      <c r="S1100" s="229">
        <v>0</v>
      </c>
      <c r="T1100" s="230">
        <f>S1100*H1100</f>
        <v>0</v>
      </c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R1100" s="231" t="s">
        <v>190</v>
      </c>
      <c r="AT1100" s="231" t="s">
        <v>811</v>
      </c>
      <c r="AU1100" s="231" t="s">
        <v>181</v>
      </c>
      <c r="AY1100" s="17" t="s">
        <v>169</v>
      </c>
      <c r="BE1100" s="232">
        <f>IF(N1100="základní",J1100,0)</f>
        <v>0</v>
      </c>
      <c r="BF1100" s="232">
        <f>IF(N1100="snížená",J1100,0)</f>
        <v>0</v>
      </c>
      <c r="BG1100" s="232">
        <f>IF(N1100="zákl. přenesená",J1100,0)</f>
        <v>0</v>
      </c>
      <c r="BH1100" s="232">
        <f>IF(N1100="sníž. přenesená",J1100,0)</f>
        <v>0</v>
      </c>
      <c r="BI1100" s="232">
        <f>IF(N1100="nulová",J1100,0)</f>
        <v>0</v>
      </c>
      <c r="BJ1100" s="17" t="s">
        <v>83</v>
      </c>
      <c r="BK1100" s="232">
        <f>ROUND(I1100*H1100,2)</f>
        <v>0</v>
      </c>
      <c r="BL1100" s="17" t="s">
        <v>175</v>
      </c>
      <c r="BM1100" s="231" t="s">
        <v>2625</v>
      </c>
    </row>
    <row r="1101" spans="1:65" s="2" customFormat="1" ht="21.75" customHeight="1">
      <c r="A1101" s="38"/>
      <c r="B1101" s="39"/>
      <c r="C1101" s="269" t="s">
        <v>2626</v>
      </c>
      <c r="D1101" s="269" t="s">
        <v>811</v>
      </c>
      <c r="E1101" s="270" t="s">
        <v>2627</v>
      </c>
      <c r="F1101" s="271" t="s">
        <v>2628</v>
      </c>
      <c r="G1101" s="272" t="s">
        <v>1913</v>
      </c>
      <c r="H1101" s="273">
        <v>100</v>
      </c>
      <c r="I1101" s="274"/>
      <c r="J1101" s="275">
        <f>ROUND(I1101*H1101,2)</f>
        <v>0</v>
      </c>
      <c r="K1101" s="276"/>
      <c r="L1101" s="277"/>
      <c r="M1101" s="278" t="s">
        <v>1</v>
      </c>
      <c r="N1101" s="279" t="s">
        <v>40</v>
      </c>
      <c r="O1101" s="91"/>
      <c r="P1101" s="229">
        <f>O1101*H1101</f>
        <v>0</v>
      </c>
      <c r="Q1101" s="229">
        <v>0</v>
      </c>
      <c r="R1101" s="229">
        <f>Q1101*H1101</f>
        <v>0</v>
      </c>
      <c r="S1101" s="229">
        <v>0</v>
      </c>
      <c r="T1101" s="230">
        <f>S1101*H1101</f>
        <v>0</v>
      </c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R1101" s="231" t="s">
        <v>190</v>
      </c>
      <c r="AT1101" s="231" t="s">
        <v>811</v>
      </c>
      <c r="AU1101" s="231" t="s">
        <v>181</v>
      </c>
      <c r="AY1101" s="17" t="s">
        <v>169</v>
      </c>
      <c r="BE1101" s="232">
        <f>IF(N1101="základní",J1101,0)</f>
        <v>0</v>
      </c>
      <c r="BF1101" s="232">
        <f>IF(N1101="snížená",J1101,0)</f>
        <v>0</v>
      </c>
      <c r="BG1101" s="232">
        <f>IF(N1101="zákl. přenesená",J1101,0)</f>
        <v>0</v>
      </c>
      <c r="BH1101" s="232">
        <f>IF(N1101="sníž. přenesená",J1101,0)</f>
        <v>0</v>
      </c>
      <c r="BI1101" s="232">
        <f>IF(N1101="nulová",J1101,0)</f>
        <v>0</v>
      </c>
      <c r="BJ1101" s="17" t="s">
        <v>83</v>
      </c>
      <c r="BK1101" s="232">
        <f>ROUND(I1101*H1101,2)</f>
        <v>0</v>
      </c>
      <c r="BL1101" s="17" t="s">
        <v>175</v>
      </c>
      <c r="BM1101" s="231" t="s">
        <v>2629</v>
      </c>
    </row>
    <row r="1102" spans="1:65" s="2" customFormat="1" ht="21.75" customHeight="1">
      <c r="A1102" s="38"/>
      <c r="B1102" s="39"/>
      <c r="C1102" s="269" t="s">
        <v>2630</v>
      </c>
      <c r="D1102" s="269" t="s">
        <v>811</v>
      </c>
      <c r="E1102" s="270" t="s">
        <v>2631</v>
      </c>
      <c r="F1102" s="271" t="s">
        <v>2632</v>
      </c>
      <c r="G1102" s="272" t="s">
        <v>1913</v>
      </c>
      <c r="H1102" s="273">
        <v>50</v>
      </c>
      <c r="I1102" s="274"/>
      <c r="J1102" s="275">
        <f>ROUND(I1102*H1102,2)</f>
        <v>0</v>
      </c>
      <c r="K1102" s="276"/>
      <c r="L1102" s="277"/>
      <c r="M1102" s="278" t="s">
        <v>1</v>
      </c>
      <c r="N1102" s="279" t="s">
        <v>40</v>
      </c>
      <c r="O1102" s="91"/>
      <c r="P1102" s="229">
        <f>O1102*H1102</f>
        <v>0</v>
      </c>
      <c r="Q1102" s="229">
        <v>0</v>
      </c>
      <c r="R1102" s="229">
        <f>Q1102*H1102</f>
        <v>0</v>
      </c>
      <c r="S1102" s="229">
        <v>0</v>
      </c>
      <c r="T1102" s="230">
        <f>S1102*H1102</f>
        <v>0</v>
      </c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R1102" s="231" t="s">
        <v>190</v>
      </c>
      <c r="AT1102" s="231" t="s">
        <v>811</v>
      </c>
      <c r="AU1102" s="231" t="s">
        <v>181</v>
      </c>
      <c r="AY1102" s="17" t="s">
        <v>169</v>
      </c>
      <c r="BE1102" s="232">
        <f>IF(N1102="základní",J1102,0)</f>
        <v>0</v>
      </c>
      <c r="BF1102" s="232">
        <f>IF(N1102="snížená",J1102,0)</f>
        <v>0</v>
      </c>
      <c r="BG1102" s="232">
        <f>IF(N1102="zákl. přenesená",J1102,0)</f>
        <v>0</v>
      </c>
      <c r="BH1102" s="232">
        <f>IF(N1102="sníž. přenesená",J1102,0)</f>
        <v>0</v>
      </c>
      <c r="BI1102" s="232">
        <f>IF(N1102="nulová",J1102,0)</f>
        <v>0</v>
      </c>
      <c r="BJ1102" s="17" t="s">
        <v>83</v>
      </c>
      <c r="BK1102" s="232">
        <f>ROUND(I1102*H1102,2)</f>
        <v>0</v>
      </c>
      <c r="BL1102" s="17" t="s">
        <v>175</v>
      </c>
      <c r="BM1102" s="231" t="s">
        <v>2633</v>
      </c>
    </row>
    <row r="1103" spans="1:65" s="2" customFormat="1" ht="16.5" customHeight="1">
      <c r="A1103" s="38"/>
      <c r="B1103" s="39"/>
      <c r="C1103" s="269" t="s">
        <v>995</v>
      </c>
      <c r="D1103" s="269" t="s">
        <v>811</v>
      </c>
      <c r="E1103" s="270" t="s">
        <v>2634</v>
      </c>
      <c r="F1103" s="271" t="s">
        <v>2635</v>
      </c>
      <c r="G1103" s="272" t="s">
        <v>1913</v>
      </c>
      <c r="H1103" s="273">
        <v>100</v>
      </c>
      <c r="I1103" s="274"/>
      <c r="J1103" s="275">
        <f>ROUND(I1103*H1103,2)</f>
        <v>0</v>
      </c>
      <c r="K1103" s="276"/>
      <c r="L1103" s="277"/>
      <c r="M1103" s="278" t="s">
        <v>1</v>
      </c>
      <c r="N1103" s="279" t="s">
        <v>40</v>
      </c>
      <c r="O1103" s="91"/>
      <c r="P1103" s="229">
        <f>O1103*H1103</f>
        <v>0</v>
      </c>
      <c r="Q1103" s="229">
        <v>0</v>
      </c>
      <c r="R1103" s="229">
        <f>Q1103*H1103</f>
        <v>0</v>
      </c>
      <c r="S1103" s="229">
        <v>0</v>
      </c>
      <c r="T1103" s="230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31" t="s">
        <v>190</v>
      </c>
      <c r="AT1103" s="231" t="s">
        <v>811</v>
      </c>
      <c r="AU1103" s="231" t="s">
        <v>181</v>
      </c>
      <c r="AY1103" s="17" t="s">
        <v>169</v>
      </c>
      <c r="BE1103" s="232">
        <f>IF(N1103="základní",J1103,0)</f>
        <v>0</v>
      </c>
      <c r="BF1103" s="232">
        <f>IF(N1103="snížená",J1103,0)</f>
        <v>0</v>
      </c>
      <c r="BG1103" s="232">
        <f>IF(N1103="zákl. přenesená",J1103,0)</f>
        <v>0</v>
      </c>
      <c r="BH1103" s="232">
        <f>IF(N1103="sníž. přenesená",J1103,0)</f>
        <v>0</v>
      </c>
      <c r="BI1103" s="232">
        <f>IF(N1103="nulová",J1103,0)</f>
        <v>0</v>
      </c>
      <c r="BJ1103" s="17" t="s">
        <v>83</v>
      </c>
      <c r="BK1103" s="232">
        <f>ROUND(I1103*H1103,2)</f>
        <v>0</v>
      </c>
      <c r="BL1103" s="17" t="s">
        <v>175</v>
      </c>
      <c r="BM1103" s="231" t="s">
        <v>2636</v>
      </c>
    </row>
    <row r="1104" spans="1:65" s="2" customFormat="1" ht="16.5" customHeight="1">
      <c r="A1104" s="38"/>
      <c r="B1104" s="39"/>
      <c r="C1104" s="269" t="s">
        <v>1024</v>
      </c>
      <c r="D1104" s="269" t="s">
        <v>811</v>
      </c>
      <c r="E1104" s="270" t="s">
        <v>2637</v>
      </c>
      <c r="F1104" s="271" t="s">
        <v>2638</v>
      </c>
      <c r="G1104" s="272" t="s">
        <v>811</v>
      </c>
      <c r="H1104" s="273">
        <v>380</v>
      </c>
      <c r="I1104" s="274"/>
      <c r="J1104" s="275">
        <f>ROUND(I1104*H1104,2)</f>
        <v>0</v>
      </c>
      <c r="K1104" s="276"/>
      <c r="L1104" s="277"/>
      <c r="M1104" s="278" t="s">
        <v>1</v>
      </c>
      <c r="N1104" s="279" t="s">
        <v>40</v>
      </c>
      <c r="O1104" s="91"/>
      <c r="P1104" s="229">
        <f>O1104*H1104</f>
        <v>0</v>
      </c>
      <c r="Q1104" s="229">
        <v>0</v>
      </c>
      <c r="R1104" s="229">
        <f>Q1104*H1104</f>
        <v>0</v>
      </c>
      <c r="S1104" s="229">
        <v>0</v>
      </c>
      <c r="T1104" s="230">
        <f>S1104*H1104</f>
        <v>0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31" t="s">
        <v>190</v>
      </c>
      <c r="AT1104" s="231" t="s">
        <v>811</v>
      </c>
      <c r="AU1104" s="231" t="s">
        <v>181</v>
      </c>
      <c r="AY1104" s="17" t="s">
        <v>169</v>
      </c>
      <c r="BE1104" s="232">
        <f>IF(N1104="základní",J1104,0)</f>
        <v>0</v>
      </c>
      <c r="BF1104" s="232">
        <f>IF(N1104="snížená",J1104,0)</f>
        <v>0</v>
      </c>
      <c r="BG1104" s="232">
        <f>IF(N1104="zákl. přenesená",J1104,0)</f>
        <v>0</v>
      </c>
      <c r="BH1104" s="232">
        <f>IF(N1104="sníž. přenesená",J1104,0)</f>
        <v>0</v>
      </c>
      <c r="BI1104" s="232">
        <f>IF(N1104="nulová",J1104,0)</f>
        <v>0</v>
      </c>
      <c r="BJ1104" s="17" t="s">
        <v>83</v>
      </c>
      <c r="BK1104" s="232">
        <f>ROUND(I1104*H1104,2)</f>
        <v>0</v>
      </c>
      <c r="BL1104" s="17" t="s">
        <v>175</v>
      </c>
      <c r="BM1104" s="231" t="s">
        <v>2639</v>
      </c>
    </row>
    <row r="1105" spans="1:65" s="2" customFormat="1" ht="16.5" customHeight="1">
      <c r="A1105" s="38"/>
      <c r="B1105" s="39"/>
      <c r="C1105" s="269" t="s">
        <v>2640</v>
      </c>
      <c r="D1105" s="269" t="s">
        <v>811</v>
      </c>
      <c r="E1105" s="270" t="s">
        <v>2637</v>
      </c>
      <c r="F1105" s="271" t="s">
        <v>2638</v>
      </c>
      <c r="G1105" s="272" t="s">
        <v>811</v>
      </c>
      <c r="H1105" s="273">
        <v>880</v>
      </c>
      <c r="I1105" s="274"/>
      <c r="J1105" s="275">
        <f>ROUND(I1105*H1105,2)</f>
        <v>0</v>
      </c>
      <c r="K1105" s="276"/>
      <c r="L1105" s="277"/>
      <c r="M1105" s="278" t="s">
        <v>1</v>
      </c>
      <c r="N1105" s="279" t="s">
        <v>40</v>
      </c>
      <c r="O1105" s="91"/>
      <c r="P1105" s="229">
        <f>O1105*H1105</f>
        <v>0</v>
      </c>
      <c r="Q1105" s="229">
        <v>0</v>
      </c>
      <c r="R1105" s="229">
        <f>Q1105*H1105</f>
        <v>0</v>
      </c>
      <c r="S1105" s="229">
        <v>0</v>
      </c>
      <c r="T1105" s="230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31" t="s">
        <v>190</v>
      </c>
      <c r="AT1105" s="231" t="s">
        <v>811</v>
      </c>
      <c r="AU1105" s="231" t="s">
        <v>181</v>
      </c>
      <c r="AY1105" s="17" t="s">
        <v>169</v>
      </c>
      <c r="BE1105" s="232">
        <f>IF(N1105="základní",J1105,0)</f>
        <v>0</v>
      </c>
      <c r="BF1105" s="232">
        <f>IF(N1105="snížená",J1105,0)</f>
        <v>0</v>
      </c>
      <c r="BG1105" s="232">
        <f>IF(N1105="zákl. přenesená",J1105,0)</f>
        <v>0</v>
      </c>
      <c r="BH1105" s="232">
        <f>IF(N1105="sníž. přenesená",J1105,0)</f>
        <v>0</v>
      </c>
      <c r="BI1105" s="232">
        <f>IF(N1105="nulová",J1105,0)</f>
        <v>0</v>
      </c>
      <c r="BJ1105" s="17" t="s">
        <v>83</v>
      </c>
      <c r="BK1105" s="232">
        <f>ROUND(I1105*H1105,2)</f>
        <v>0</v>
      </c>
      <c r="BL1105" s="17" t="s">
        <v>175</v>
      </c>
      <c r="BM1105" s="231" t="s">
        <v>2641</v>
      </c>
    </row>
    <row r="1106" spans="1:65" s="2" customFormat="1" ht="24.15" customHeight="1">
      <c r="A1106" s="38"/>
      <c r="B1106" s="39"/>
      <c r="C1106" s="269" t="s">
        <v>2642</v>
      </c>
      <c r="D1106" s="269" t="s">
        <v>811</v>
      </c>
      <c r="E1106" s="270" t="s">
        <v>2643</v>
      </c>
      <c r="F1106" s="271" t="s">
        <v>2644</v>
      </c>
      <c r="G1106" s="272" t="s">
        <v>1913</v>
      </c>
      <c r="H1106" s="273">
        <v>130</v>
      </c>
      <c r="I1106" s="274"/>
      <c r="J1106" s="275">
        <f>ROUND(I1106*H1106,2)</f>
        <v>0</v>
      </c>
      <c r="K1106" s="276"/>
      <c r="L1106" s="277"/>
      <c r="M1106" s="278" t="s">
        <v>1</v>
      </c>
      <c r="N1106" s="279" t="s">
        <v>40</v>
      </c>
      <c r="O1106" s="91"/>
      <c r="P1106" s="229">
        <f>O1106*H1106</f>
        <v>0</v>
      </c>
      <c r="Q1106" s="229">
        <v>0</v>
      </c>
      <c r="R1106" s="229">
        <f>Q1106*H1106</f>
        <v>0</v>
      </c>
      <c r="S1106" s="229">
        <v>0</v>
      </c>
      <c r="T1106" s="230">
        <f>S1106*H1106</f>
        <v>0</v>
      </c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R1106" s="231" t="s">
        <v>190</v>
      </c>
      <c r="AT1106" s="231" t="s">
        <v>811</v>
      </c>
      <c r="AU1106" s="231" t="s">
        <v>181</v>
      </c>
      <c r="AY1106" s="17" t="s">
        <v>169</v>
      </c>
      <c r="BE1106" s="232">
        <f>IF(N1106="základní",J1106,0)</f>
        <v>0</v>
      </c>
      <c r="BF1106" s="232">
        <f>IF(N1106="snížená",J1106,0)</f>
        <v>0</v>
      </c>
      <c r="BG1106" s="232">
        <f>IF(N1106="zákl. přenesená",J1106,0)</f>
        <v>0</v>
      </c>
      <c r="BH1106" s="232">
        <f>IF(N1106="sníž. přenesená",J1106,0)</f>
        <v>0</v>
      </c>
      <c r="BI1106" s="232">
        <f>IF(N1106="nulová",J1106,0)</f>
        <v>0</v>
      </c>
      <c r="BJ1106" s="17" t="s">
        <v>83</v>
      </c>
      <c r="BK1106" s="232">
        <f>ROUND(I1106*H1106,2)</f>
        <v>0</v>
      </c>
      <c r="BL1106" s="17" t="s">
        <v>175</v>
      </c>
      <c r="BM1106" s="231" t="s">
        <v>2645</v>
      </c>
    </row>
    <row r="1107" spans="1:65" s="2" customFormat="1" ht="16.5" customHeight="1">
      <c r="A1107" s="38"/>
      <c r="B1107" s="39"/>
      <c r="C1107" s="269" t="s">
        <v>2646</v>
      </c>
      <c r="D1107" s="269" t="s">
        <v>811</v>
      </c>
      <c r="E1107" s="270" t="s">
        <v>2647</v>
      </c>
      <c r="F1107" s="271" t="s">
        <v>2648</v>
      </c>
      <c r="G1107" s="272" t="s">
        <v>1913</v>
      </c>
      <c r="H1107" s="273">
        <v>150</v>
      </c>
      <c r="I1107" s="274"/>
      <c r="J1107" s="275">
        <f>ROUND(I1107*H1107,2)</f>
        <v>0</v>
      </c>
      <c r="K1107" s="276"/>
      <c r="L1107" s="277"/>
      <c r="M1107" s="278" t="s">
        <v>1</v>
      </c>
      <c r="N1107" s="279" t="s">
        <v>40</v>
      </c>
      <c r="O1107" s="91"/>
      <c r="P1107" s="229">
        <f>O1107*H1107</f>
        <v>0</v>
      </c>
      <c r="Q1107" s="229">
        <v>0</v>
      </c>
      <c r="R1107" s="229">
        <f>Q1107*H1107</f>
        <v>0</v>
      </c>
      <c r="S1107" s="229">
        <v>0</v>
      </c>
      <c r="T1107" s="230">
        <f>S1107*H1107</f>
        <v>0</v>
      </c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R1107" s="231" t="s">
        <v>190</v>
      </c>
      <c r="AT1107" s="231" t="s">
        <v>811</v>
      </c>
      <c r="AU1107" s="231" t="s">
        <v>181</v>
      </c>
      <c r="AY1107" s="17" t="s">
        <v>169</v>
      </c>
      <c r="BE1107" s="232">
        <f>IF(N1107="základní",J1107,0)</f>
        <v>0</v>
      </c>
      <c r="BF1107" s="232">
        <f>IF(N1107="snížená",J1107,0)</f>
        <v>0</v>
      </c>
      <c r="BG1107" s="232">
        <f>IF(N1107="zákl. přenesená",J1107,0)</f>
        <v>0</v>
      </c>
      <c r="BH1107" s="232">
        <f>IF(N1107="sníž. přenesená",J1107,0)</f>
        <v>0</v>
      </c>
      <c r="BI1107" s="232">
        <f>IF(N1107="nulová",J1107,0)</f>
        <v>0</v>
      </c>
      <c r="BJ1107" s="17" t="s">
        <v>83</v>
      </c>
      <c r="BK1107" s="232">
        <f>ROUND(I1107*H1107,2)</f>
        <v>0</v>
      </c>
      <c r="BL1107" s="17" t="s">
        <v>175</v>
      </c>
      <c r="BM1107" s="231" t="s">
        <v>2649</v>
      </c>
    </row>
    <row r="1108" spans="1:65" s="2" customFormat="1" ht="16.5" customHeight="1">
      <c r="A1108" s="38"/>
      <c r="B1108" s="39"/>
      <c r="C1108" s="269" t="s">
        <v>2650</v>
      </c>
      <c r="D1108" s="269" t="s">
        <v>811</v>
      </c>
      <c r="E1108" s="270" t="s">
        <v>2651</v>
      </c>
      <c r="F1108" s="271" t="s">
        <v>2652</v>
      </c>
      <c r="G1108" s="272" t="s">
        <v>1913</v>
      </c>
      <c r="H1108" s="273">
        <v>140</v>
      </c>
      <c r="I1108" s="274"/>
      <c r="J1108" s="275">
        <f>ROUND(I1108*H1108,2)</f>
        <v>0</v>
      </c>
      <c r="K1108" s="276"/>
      <c r="L1108" s="277"/>
      <c r="M1108" s="278" t="s">
        <v>1</v>
      </c>
      <c r="N1108" s="279" t="s">
        <v>40</v>
      </c>
      <c r="O1108" s="91"/>
      <c r="P1108" s="229">
        <f>O1108*H1108</f>
        <v>0</v>
      </c>
      <c r="Q1108" s="229">
        <v>0</v>
      </c>
      <c r="R1108" s="229">
        <f>Q1108*H1108</f>
        <v>0</v>
      </c>
      <c r="S1108" s="229">
        <v>0</v>
      </c>
      <c r="T1108" s="230">
        <f>S1108*H1108</f>
        <v>0</v>
      </c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R1108" s="231" t="s">
        <v>190</v>
      </c>
      <c r="AT1108" s="231" t="s">
        <v>811</v>
      </c>
      <c r="AU1108" s="231" t="s">
        <v>181</v>
      </c>
      <c r="AY1108" s="17" t="s">
        <v>169</v>
      </c>
      <c r="BE1108" s="232">
        <f>IF(N1108="základní",J1108,0)</f>
        <v>0</v>
      </c>
      <c r="BF1108" s="232">
        <f>IF(N1108="snížená",J1108,0)</f>
        <v>0</v>
      </c>
      <c r="BG1108" s="232">
        <f>IF(N1108="zákl. přenesená",J1108,0)</f>
        <v>0</v>
      </c>
      <c r="BH1108" s="232">
        <f>IF(N1108="sníž. přenesená",J1108,0)</f>
        <v>0</v>
      </c>
      <c r="BI1108" s="232">
        <f>IF(N1108="nulová",J1108,0)</f>
        <v>0</v>
      </c>
      <c r="BJ1108" s="17" t="s">
        <v>83</v>
      </c>
      <c r="BK1108" s="232">
        <f>ROUND(I1108*H1108,2)</f>
        <v>0</v>
      </c>
      <c r="BL1108" s="17" t="s">
        <v>175</v>
      </c>
      <c r="BM1108" s="231" t="s">
        <v>2653</v>
      </c>
    </row>
    <row r="1109" spans="1:65" s="2" customFormat="1" ht="21.75" customHeight="1">
      <c r="A1109" s="38"/>
      <c r="B1109" s="39"/>
      <c r="C1109" s="269" t="s">
        <v>2654</v>
      </c>
      <c r="D1109" s="269" t="s">
        <v>811</v>
      </c>
      <c r="E1109" s="270" t="s">
        <v>2655</v>
      </c>
      <c r="F1109" s="271" t="s">
        <v>2656</v>
      </c>
      <c r="G1109" s="272" t="s">
        <v>1913</v>
      </c>
      <c r="H1109" s="273">
        <v>31</v>
      </c>
      <c r="I1109" s="274"/>
      <c r="J1109" s="275">
        <f>ROUND(I1109*H1109,2)</f>
        <v>0</v>
      </c>
      <c r="K1109" s="276"/>
      <c r="L1109" s="277"/>
      <c r="M1109" s="278" t="s">
        <v>1</v>
      </c>
      <c r="N1109" s="279" t="s">
        <v>40</v>
      </c>
      <c r="O1109" s="91"/>
      <c r="P1109" s="229">
        <f>O1109*H1109</f>
        <v>0</v>
      </c>
      <c r="Q1109" s="229">
        <v>0</v>
      </c>
      <c r="R1109" s="229">
        <f>Q1109*H1109</f>
        <v>0</v>
      </c>
      <c r="S1109" s="229">
        <v>0</v>
      </c>
      <c r="T1109" s="230">
        <f>S1109*H1109</f>
        <v>0</v>
      </c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R1109" s="231" t="s">
        <v>190</v>
      </c>
      <c r="AT1109" s="231" t="s">
        <v>811</v>
      </c>
      <c r="AU1109" s="231" t="s">
        <v>181</v>
      </c>
      <c r="AY1109" s="17" t="s">
        <v>169</v>
      </c>
      <c r="BE1109" s="232">
        <f>IF(N1109="základní",J1109,0)</f>
        <v>0</v>
      </c>
      <c r="BF1109" s="232">
        <f>IF(N1109="snížená",J1109,0)</f>
        <v>0</v>
      </c>
      <c r="BG1109" s="232">
        <f>IF(N1109="zákl. přenesená",J1109,0)</f>
        <v>0</v>
      </c>
      <c r="BH1109" s="232">
        <f>IF(N1109="sníž. přenesená",J1109,0)</f>
        <v>0</v>
      </c>
      <c r="BI1109" s="232">
        <f>IF(N1109="nulová",J1109,0)</f>
        <v>0</v>
      </c>
      <c r="BJ1109" s="17" t="s">
        <v>83</v>
      </c>
      <c r="BK1109" s="232">
        <f>ROUND(I1109*H1109,2)</f>
        <v>0</v>
      </c>
      <c r="BL1109" s="17" t="s">
        <v>175</v>
      </c>
      <c r="BM1109" s="231" t="s">
        <v>2657</v>
      </c>
    </row>
    <row r="1110" spans="1:65" s="2" customFormat="1" ht="24.15" customHeight="1">
      <c r="A1110" s="38"/>
      <c r="B1110" s="39"/>
      <c r="C1110" s="269" t="s">
        <v>2658</v>
      </c>
      <c r="D1110" s="269" t="s">
        <v>811</v>
      </c>
      <c r="E1110" s="270" t="s">
        <v>2659</v>
      </c>
      <c r="F1110" s="271" t="s">
        <v>2660</v>
      </c>
      <c r="G1110" s="272" t="s">
        <v>811</v>
      </c>
      <c r="H1110" s="273">
        <v>50</v>
      </c>
      <c r="I1110" s="274"/>
      <c r="J1110" s="275">
        <f>ROUND(I1110*H1110,2)</f>
        <v>0</v>
      </c>
      <c r="K1110" s="276"/>
      <c r="L1110" s="277"/>
      <c r="M1110" s="278" t="s">
        <v>1</v>
      </c>
      <c r="N1110" s="279" t="s">
        <v>40</v>
      </c>
      <c r="O1110" s="91"/>
      <c r="P1110" s="229">
        <f>O1110*H1110</f>
        <v>0</v>
      </c>
      <c r="Q1110" s="229">
        <v>0</v>
      </c>
      <c r="R1110" s="229">
        <f>Q1110*H1110</f>
        <v>0</v>
      </c>
      <c r="S1110" s="229">
        <v>0</v>
      </c>
      <c r="T1110" s="230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31" t="s">
        <v>190</v>
      </c>
      <c r="AT1110" s="231" t="s">
        <v>811</v>
      </c>
      <c r="AU1110" s="231" t="s">
        <v>181</v>
      </c>
      <c r="AY1110" s="17" t="s">
        <v>169</v>
      </c>
      <c r="BE1110" s="232">
        <f>IF(N1110="základní",J1110,0)</f>
        <v>0</v>
      </c>
      <c r="BF1110" s="232">
        <f>IF(N1110="snížená",J1110,0)</f>
        <v>0</v>
      </c>
      <c r="BG1110" s="232">
        <f>IF(N1110="zákl. přenesená",J1110,0)</f>
        <v>0</v>
      </c>
      <c r="BH1110" s="232">
        <f>IF(N1110="sníž. přenesená",J1110,0)</f>
        <v>0</v>
      </c>
      <c r="BI1110" s="232">
        <f>IF(N1110="nulová",J1110,0)</f>
        <v>0</v>
      </c>
      <c r="BJ1110" s="17" t="s">
        <v>83</v>
      </c>
      <c r="BK1110" s="232">
        <f>ROUND(I1110*H1110,2)</f>
        <v>0</v>
      </c>
      <c r="BL1110" s="17" t="s">
        <v>175</v>
      </c>
      <c r="BM1110" s="231" t="s">
        <v>2661</v>
      </c>
    </row>
    <row r="1111" spans="1:65" s="2" customFormat="1" ht="24.15" customHeight="1">
      <c r="A1111" s="38"/>
      <c r="B1111" s="39"/>
      <c r="C1111" s="269" t="s">
        <v>2662</v>
      </c>
      <c r="D1111" s="269" t="s">
        <v>811</v>
      </c>
      <c r="E1111" s="270" t="s">
        <v>2663</v>
      </c>
      <c r="F1111" s="271" t="s">
        <v>2664</v>
      </c>
      <c r="G1111" s="272" t="s">
        <v>811</v>
      </c>
      <c r="H1111" s="273">
        <v>280</v>
      </c>
      <c r="I1111" s="274"/>
      <c r="J1111" s="275">
        <f>ROUND(I1111*H1111,2)</f>
        <v>0</v>
      </c>
      <c r="K1111" s="276"/>
      <c r="L1111" s="277"/>
      <c r="M1111" s="278" t="s">
        <v>1</v>
      </c>
      <c r="N1111" s="279" t="s">
        <v>40</v>
      </c>
      <c r="O1111" s="91"/>
      <c r="P1111" s="229">
        <f>O1111*H1111</f>
        <v>0</v>
      </c>
      <c r="Q1111" s="229">
        <v>0</v>
      </c>
      <c r="R1111" s="229">
        <f>Q1111*H1111</f>
        <v>0</v>
      </c>
      <c r="S1111" s="229">
        <v>0</v>
      </c>
      <c r="T1111" s="230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31" t="s">
        <v>190</v>
      </c>
      <c r="AT1111" s="231" t="s">
        <v>811</v>
      </c>
      <c r="AU1111" s="231" t="s">
        <v>181</v>
      </c>
      <c r="AY1111" s="17" t="s">
        <v>169</v>
      </c>
      <c r="BE1111" s="232">
        <f>IF(N1111="základní",J1111,0)</f>
        <v>0</v>
      </c>
      <c r="BF1111" s="232">
        <f>IF(N1111="snížená",J1111,0)</f>
        <v>0</v>
      </c>
      <c r="BG1111" s="232">
        <f>IF(N1111="zákl. přenesená",J1111,0)</f>
        <v>0</v>
      </c>
      <c r="BH1111" s="232">
        <f>IF(N1111="sníž. přenesená",J1111,0)</f>
        <v>0</v>
      </c>
      <c r="BI1111" s="232">
        <f>IF(N1111="nulová",J1111,0)</f>
        <v>0</v>
      </c>
      <c r="BJ1111" s="17" t="s">
        <v>83</v>
      </c>
      <c r="BK1111" s="232">
        <f>ROUND(I1111*H1111,2)</f>
        <v>0</v>
      </c>
      <c r="BL1111" s="17" t="s">
        <v>175</v>
      </c>
      <c r="BM1111" s="231" t="s">
        <v>2665</v>
      </c>
    </row>
    <row r="1112" spans="1:65" s="2" customFormat="1" ht="24.15" customHeight="1">
      <c r="A1112" s="38"/>
      <c r="B1112" s="39"/>
      <c r="C1112" s="269" t="s">
        <v>2666</v>
      </c>
      <c r="D1112" s="269" t="s">
        <v>811</v>
      </c>
      <c r="E1112" s="270" t="s">
        <v>2667</v>
      </c>
      <c r="F1112" s="271" t="s">
        <v>2668</v>
      </c>
      <c r="G1112" s="272" t="s">
        <v>811</v>
      </c>
      <c r="H1112" s="273">
        <v>500</v>
      </c>
      <c r="I1112" s="274"/>
      <c r="J1112" s="275">
        <f>ROUND(I1112*H1112,2)</f>
        <v>0</v>
      </c>
      <c r="K1112" s="276"/>
      <c r="L1112" s="277"/>
      <c r="M1112" s="278" t="s">
        <v>1</v>
      </c>
      <c r="N1112" s="279" t="s">
        <v>40</v>
      </c>
      <c r="O1112" s="91"/>
      <c r="P1112" s="229">
        <f>O1112*H1112</f>
        <v>0</v>
      </c>
      <c r="Q1112" s="229">
        <v>0</v>
      </c>
      <c r="R1112" s="229">
        <f>Q1112*H1112</f>
        <v>0</v>
      </c>
      <c r="S1112" s="229">
        <v>0</v>
      </c>
      <c r="T1112" s="230">
        <f>S1112*H1112</f>
        <v>0</v>
      </c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R1112" s="231" t="s">
        <v>190</v>
      </c>
      <c r="AT1112" s="231" t="s">
        <v>811</v>
      </c>
      <c r="AU1112" s="231" t="s">
        <v>181</v>
      </c>
      <c r="AY1112" s="17" t="s">
        <v>169</v>
      </c>
      <c r="BE1112" s="232">
        <f>IF(N1112="základní",J1112,0)</f>
        <v>0</v>
      </c>
      <c r="BF1112" s="232">
        <f>IF(N1112="snížená",J1112,0)</f>
        <v>0</v>
      </c>
      <c r="BG1112" s="232">
        <f>IF(N1112="zákl. přenesená",J1112,0)</f>
        <v>0</v>
      </c>
      <c r="BH1112" s="232">
        <f>IF(N1112="sníž. přenesená",J1112,0)</f>
        <v>0</v>
      </c>
      <c r="BI1112" s="232">
        <f>IF(N1112="nulová",J1112,0)</f>
        <v>0</v>
      </c>
      <c r="BJ1112" s="17" t="s">
        <v>83</v>
      </c>
      <c r="BK1112" s="232">
        <f>ROUND(I1112*H1112,2)</f>
        <v>0</v>
      </c>
      <c r="BL1112" s="17" t="s">
        <v>175</v>
      </c>
      <c r="BM1112" s="231" t="s">
        <v>2669</v>
      </c>
    </row>
    <row r="1113" spans="1:65" s="2" customFormat="1" ht="24.15" customHeight="1">
      <c r="A1113" s="38"/>
      <c r="B1113" s="39"/>
      <c r="C1113" s="269" t="s">
        <v>2670</v>
      </c>
      <c r="D1113" s="269" t="s">
        <v>811</v>
      </c>
      <c r="E1113" s="270" t="s">
        <v>2671</v>
      </c>
      <c r="F1113" s="271" t="s">
        <v>2672</v>
      </c>
      <c r="G1113" s="272" t="s">
        <v>811</v>
      </c>
      <c r="H1113" s="273">
        <v>800</v>
      </c>
      <c r="I1113" s="274"/>
      <c r="J1113" s="275">
        <f>ROUND(I1113*H1113,2)</f>
        <v>0</v>
      </c>
      <c r="K1113" s="276"/>
      <c r="L1113" s="277"/>
      <c r="M1113" s="278" t="s">
        <v>1</v>
      </c>
      <c r="N1113" s="279" t="s">
        <v>40</v>
      </c>
      <c r="O1113" s="91"/>
      <c r="P1113" s="229">
        <f>O1113*H1113</f>
        <v>0</v>
      </c>
      <c r="Q1113" s="229">
        <v>0</v>
      </c>
      <c r="R1113" s="229">
        <f>Q1113*H1113</f>
        <v>0</v>
      </c>
      <c r="S1113" s="229">
        <v>0</v>
      </c>
      <c r="T1113" s="230">
        <f>S1113*H1113</f>
        <v>0</v>
      </c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R1113" s="231" t="s">
        <v>190</v>
      </c>
      <c r="AT1113" s="231" t="s">
        <v>811</v>
      </c>
      <c r="AU1113" s="231" t="s">
        <v>181</v>
      </c>
      <c r="AY1113" s="17" t="s">
        <v>169</v>
      </c>
      <c r="BE1113" s="232">
        <f>IF(N1113="základní",J1113,0)</f>
        <v>0</v>
      </c>
      <c r="BF1113" s="232">
        <f>IF(N1113="snížená",J1113,0)</f>
        <v>0</v>
      </c>
      <c r="BG1113" s="232">
        <f>IF(N1113="zákl. přenesená",J1113,0)</f>
        <v>0</v>
      </c>
      <c r="BH1113" s="232">
        <f>IF(N1113="sníž. přenesená",J1113,0)</f>
        <v>0</v>
      </c>
      <c r="BI1113" s="232">
        <f>IF(N1113="nulová",J1113,0)</f>
        <v>0</v>
      </c>
      <c r="BJ1113" s="17" t="s">
        <v>83</v>
      </c>
      <c r="BK1113" s="232">
        <f>ROUND(I1113*H1113,2)</f>
        <v>0</v>
      </c>
      <c r="BL1113" s="17" t="s">
        <v>175</v>
      </c>
      <c r="BM1113" s="231" t="s">
        <v>2673</v>
      </c>
    </row>
    <row r="1114" spans="1:65" s="2" customFormat="1" ht="24.15" customHeight="1">
      <c r="A1114" s="38"/>
      <c r="B1114" s="39"/>
      <c r="C1114" s="269" t="s">
        <v>2674</v>
      </c>
      <c r="D1114" s="269" t="s">
        <v>811</v>
      </c>
      <c r="E1114" s="270" t="s">
        <v>2675</v>
      </c>
      <c r="F1114" s="271" t="s">
        <v>2676</v>
      </c>
      <c r="G1114" s="272" t="s">
        <v>811</v>
      </c>
      <c r="H1114" s="273">
        <v>100</v>
      </c>
      <c r="I1114" s="274"/>
      <c r="J1114" s="275">
        <f>ROUND(I1114*H1114,2)</f>
        <v>0</v>
      </c>
      <c r="K1114" s="276"/>
      <c r="L1114" s="277"/>
      <c r="M1114" s="278" t="s">
        <v>1</v>
      </c>
      <c r="N1114" s="279" t="s">
        <v>40</v>
      </c>
      <c r="O1114" s="91"/>
      <c r="P1114" s="229">
        <f>O1114*H1114</f>
        <v>0</v>
      </c>
      <c r="Q1114" s="229">
        <v>0</v>
      </c>
      <c r="R1114" s="229">
        <f>Q1114*H1114</f>
        <v>0</v>
      </c>
      <c r="S1114" s="229">
        <v>0</v>
      </c>
      <c r="T1114" s="230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31" t="s">
        <v>190</v>
      </c>
      <c r="AT1114" s="231" t="s">
        <v>811</v>
      </c>
      <c r="AU1114" s="231" t="s">
        <v>181</v>
      </c>
      <c r="AY1114" s="17" t="s">
        <v>169</v>
      </c>
      <c r="BE1114" s="232">
        <f>IF(N1114="základní",J1114,0)</f>
        <v>0</v>
      </c>
      <c r="BF1114" s="232">
        <f>IF(N1114="snížená",J1114,0)</f>
        <v>0</v>
      </c>
      <c r="BG1114" s="232">
        <f>IF(N1114="zákl. přenesená",J1114,0)</f>
        <v>0</v>
      </c>
      <c r="BH1114" s="232">
        <f>IF(N1114="sníž. přenesená",J1114,0)</f>
        <v>0</v>
      </c>
      <c r="BI1114" s="232">
        <f>IF(N1114="nulová",J1114,0)</f>
        <v>0</v>
      </c>
      <c r="BJ1114" s="17" t="s">
        <v>83</v>
      </c>
      <c r="BK1114" s="232">
        <f>ROUND(I1114*H1114,2)</f>
        <v>0</v>
      </c>
      <c r="BL1114" s="17" t="s">
        <v>175</v>
      </c>
      <c r="BM1114" s="231" t="s">
        <v>2677</v>
      </c>
    </row>
    <row r="1115" spans="1:65" s="2" customFormat="1" ht="24.15" customHeight="1">
      <c r="A1115" s="38"/>
      <c r="B1115" s="39"/>
      <c r="C1115" s="269" t="s">
        <v>2678</v>
      </c>
      <c r="D1115" s="269" t="s">
        <v>811</v>
      </c>
      <c r="E1115" s="270" t="s">
        <v>2679</v>
      </c>
      <c r="F1115" s="271" t="s">
        <v>2680</v>
      </c>
      <c r="G1115" s="272" t="s">
        <v>811</v>
      </c>
      <c r="H1115" s="273">
        <v>300</v>
      </c>
      <c r="I1115" s="274"/>
      <c r="J1115" s="275">
        <f>ROUND(I1115*H1115,2)</f>
        <v>0</v>
      </c>
      <c r="K1115" s="276"/>
      <c r="L1115" s="277"/>
      <c r="M1115" s="278" t="s">
        <v>1</v>
      </c>
      <c r="N1115" s="279" t="s">
        <v>40</v>
      </c>
      <c r="O1115" s="91"/>
      <c r="P1115" s="229">
        <f>O1115*H1115</f>
        <v>0</v>
      </c>
      <c r="Q1115" s="229">
        <v>0</v>
      </c>
      <c r="R1115" s="229">
        <f>Q1115*H1115</f>
        <v>0</v>
      </c>
      <c r="S1115" s="229">
        <v>0</v>
      </c>
      <c r="T1115" s="230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31" t="s">
        <v>190</v>
      </c>
      <c r="AT1115" s="231" t="s">
        <v>811</v>
      </c>
      <c r="AU1115" s="231" t="s">
        <v>181</v>
      </c>
      <c r="AY1115" s="17" t="s">
        <v>169</v>
      </c>
      <c r="BE1115" s="232">
        <f>IF(N1115="základní",J1115,0)</f>
        <v>0</v>
      </c>
      <c r="BF1115" s="232">
        <f>IF(N1115="snížená",J1115,0)</f>
        <v>0</v>
      </c>
      <c r="BG1115" s="232">
        <f>IF(N1115="zákl. přenesená",J1115,0)</f>
        <v>0</v>
      </c>
      <c r="BH1115" s="232">
        <f>IF(N1115="sníž. přenesená",J1115,0)</f>
        <v>0</v>
      </c>
      <c r="BI1115" s="232">
        <f>IF(N1115="nulová",J1115,0)</f>
        <v>0</v>
      </c>
      <c r="BJ1115" s="17" t="s">
        <v>83</v>
      </c>
      <c r="BK1115" s="232">
        <f>ROUND(I1115*H1115,2)</f>
        <v>0</v>
      </c>
      <c r="BL1115" s="17" t="s">
        <v>175</v>
      </c>
      <c r="BM1115" s="231" t="s">
        <v>2681</v>
      </c>
    </row>
    <row r="1116" spans="1:65" s="2" customFormat="1" ht="24.15" customHeight="1">
      <c r="A1116" s="38"/>
      <c r="B1116" s="39"/>
      <c r="C1116" s="269" t="s">
        <v>2682</v>
      </c>
      <c r="D1116" s="269" t="s">
        <v>811</v>
      </c>
      <c r="E1116" s="270" t="s">
        <v>2679</v>
      </c>
      <c r="F1116" s="271" t="s">
        <v>2680</v>
      </c>
      <c r="G1116" s="272" t="s">
        <v>811</v>
      </c>
      <c r="H1116" s="273">
        <v>400</v>
      </c>
      <c r="I1116" s="274"/>
      <c r="J1116" s="275">
        <f>ROUND(I1116*H1116,2)</f>
        <v>0</v>
      </c>
      <c r="K1116" s="276"/>
      <c r="L1116" s="277"/>
      <c r="M1116" s="278" t="s">
        <v>1</v>
      </c>
      <c r="N1116" s="279" t="s">
        <v>40</v>
      </c>
      <c r="O1116" s="91"/>
      <c r="P1116" s="229">
        <f>O1116*H1116</f>
        <v>0</v>
      </c>
      <c r="Q1116" s="229">
        <v>0</v>
      </c>
      <c r="R1116" s="229">
        <f>Q1116*H1116</f>
        <v>0</v>
      </c>
      <c r="S1116" s="229">
        <v>0</v>
      </c>
      <c r="T1116" s="230">
        <f>S1116*H1116</f>
        <v>0</v>
      </c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R1116" s="231" t="s">
        <v>190</v>
      </c>
      <c r="AT1116" s="231" t="s">
        <v>811</v>
      </c>
      <c r="AU1116" s="231" t="s">
        <v>181</v>
      </c>
      <c r="AY1116" s="17" t="s">
        <v>169</v>
      </c>
      <c r="BE1116" s="232">
        <f>IF(N1116="základní",J1116,0)</f>
        <v>0</v>
      </c>
      <c r="BF1116" s="232">
        <f>IF(N1116="snížená",J1116,0)</f>
        <v>0</v>
      </c>
      <c r="BG1116" s="232">
        <f>IF(N1116="zákl. přenesená",J1116,0)</f>
        <v>0</v>
      </c>
      <c r="BH1116" s="232">
        <f>IF(N1116="sníž. přenesená",J1116,0)</f>
        <v>0</v>
      </c>
      <c r="BI1116" s="232">
        <f>IF(N1116="nulová",J1116,0)</f>
        <v>0</v>
      </c>
      <c r="BJ1116" s="17" t="s">
        <v>83</v>
      </c>
      <c r="BK1116" s="232">
        <f>ROUND(I1116*H1116,2)</f>
        <v>0</v>
      </c>
      <c r="BL1116" s="17" t="s">
        <v>175</v>
      </c>
      <c r="BM1116" s="231" t="s">
        <v>2683</v>
      </c>
    </row>
    <row r="1117" spans="1:65" s="2" customFormat="1" ht="24.15" customHeight="1">
      <c r="A1117" s="38"/>
      <c r="B1117" s="39"/>
      <c r="C1117" s="269" t="s">
        <v>2684</v>
      </c>
      <c r="D1117" s="269" t="s">
        <v>811</v>
      </c>
      <c r="E1117" s="270" t="s">
        <v>2685</v>
      </c>
      <c r="F1117" s="271" t="s">
        <v>2686</v>
      </c>
      <c r="G1117" s="272" t="s">
        <v>811</v>
      </c>
      <c r="H1117" s="273">
        <v>100</v>
      </c>
      <c r="I1117" s="274"/>
      <c r="J1117" s="275">
        <f>ROUND(I1117*H1117,2)</f>
        <v>0</v>
      </c>
      <c r="K1117" s="276"/>
      <c r="L1117" s="277"/>
      <c r="M1117" s="278" t="s">
        <v>1</v>
      </c>
      <c r="N1117" s="279" t="s">
        <v>40</v>
      </c>
      <c r="O1117" s="91"/>
      <c r="P1117" s="229">
        <f>O1117*H1117</f>
        <v>0</v>
      </c>
      <c r="Q1117" s="229">
        <v>0</v>
      </c>
      <c r="R1117" s="229">
        <f>Q1117*H1117</f>
        <v>0</v>
      </c>
      <c r="S1117" s="229">
        <v>0</v>
      </c>
      <c r="T1117" s="230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31" t="s">
        <v>190</v>
      </c>
      <c r="AT1117" s="231" t="s">
        <v>811</v>
      </c>
      <c r="AU1117" s="231" t="s">
        <v>181</v>
      </c>
      <c r="AY1117" s="17" t="s">
        <v>169</v>
      </c>
      <c r="BE1117" s="232">
        <f>IF(N1117="základní",J1117,0)</f>
        <v>0</v>
      </c>
      <c r="BF1117" s="232">
        <f>IF(N1117="snížená",J1117,0)</f>
        <v>0</v>
      </c>
      <c r="BG1117" s="232">
        <f>IF(N1117="zákl. přenesená",J1117,0)</f>
        <v>0</v>
      </c>
      <c r="BH1117" s="232">
        <f>IF(N1117="sníž. přenesená",J1117,0)</f>
        <v>0</v>
      </c>
      <c r="BI1117" s="232">
        <f>IF(N1117="nulová",J1117,0)</f>
        <v>0</v>
      </c>
      <c r="BJ1117" s="17" t="s">
        <v>83</v>
      </c>
      <c r="BK1117" s="232">
        <f>ROUND(I1117*H1117,2)</f>
        <v>0</v>
      </c>
      <c r="BL1117" s="17" t="s">
        <v>175</v>
      </c>
      <c r="BM1117" s="231" t="s">
        <v>2687</v>
      </c>
    </row>
    <row r="1118" spans="1:65" s="2" customFormat="1" ht="24.15" customHeight="1">
      <c r="A1118" s="38"/>
      <c r="B1118" s="39"/>
      <c r="C1118" s="269" t="s">
        <v>2688</v>
      </c>
      <c r="D1118" s="269" t="s">
        <v>811</v>
      </c>
      <c r="E1118" s="270" t="s">
        <v>2689</v>
      </c>
      <c r="F1118" s="271" t="s">
        <v>2690</v>
      </c>
      <c r="G1118" s="272" t="s">
        <v>811</v>
      </c>
      <c r="H1118" s="273">
        <v>100</v>
      </c>
      <c r="I1118" s="274"/>
      <c r="J1118" s="275">
        <f>ROUND(I1118*H1118,2)</f>
        <v>0</v>
      </c>
      <c r="K1118" s="276"/>
      <c r="L1118" s="277"/>
      <c r="M1118" s="278" t="s">
        <v>1</v>
      </c>
      <c r="N1118" s="279" t="s">
        <v>40</v>
      </c>
      <c r="O1118" s="91"/>
      <c r="P1118" s="229">
        <f>O1118*H1118</f>
        <v>0</v>
      </c>
      <c r="Q1118" s="229">
        <v>0</v>
      </c>
      <c r="R1118" s="229">
        <f>Q1118*H1118</f>
        <v>0</v>
      </c>
      <c r="S1118" s="229">
        <v>0</v>
      </c>
      <c r="T1118" s="230">
        <f>S1118*H1118</f>
        <v>0</v>
      </c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R1118" s="231" t="s">
        <v>190</v>
      </c>
      <c r="AT1118" s="231" t="s">
        <v>811</v>
      </c>
      <c r="AU1118" s="231" t="s">
        <v>181</v>
      </c>
      <c r="AY1118" s="17" t="s">
        <v>169</v>
      </c>
      <c r="BE1118" s="232">
        <f>IF(N1118="základní",J1118,0)</f>
        <v>0</v>
      </c>
      <c r="BF1118" s="232">
        <f>IF(N1118="snížená",J1118,0)</f>
        <v>0</v>
      </c>
      <c r="BG1118" s="232">
        <f>IF(N1118="zákl. přenesená",J1118,0)</f>
        <v>0</v>
      </c>
      <c r="BH1118" s="232">
        <f>IF(N1118="sníž. přenesená",J1118,0)</f>
        <v>0</v>
      </c>
      <c r="BI1118" s="232">
        <f>IF(N1118="nulová",J1118,0)</f>
        <v>0</v>
      </c>
      <c r="BJ1118" s="17" t="s">
        <v>83</v>
      </c>
      <c r="BK1118" s="232">
        <f>ROUND(I1118*H1118,2)</f>
        <v>0</v>
      </c>
      <c r="BL1118" s="17" t="s">
        <v>175</v>
      </c>
      <c r="BM1118" s="231" t="s">
        <v>2691</v>
      </c>
    </row>
    <row r="1119" spans="1:65" s="2" customFormat="1" ht="24.15" customHeight="1">
      <c r="A1119" s="38"/>
      <c r="B1119" s="39"/>
      <c r="C1119" s="269" t="s">
        <v>2692</v>
      </c>
      <c r="D1119" s="269" t="s">
        <v>811</v>
      </c>
      <c r="E1119" s="270" t="s">
        <v>2693</v>
      </c>
      <c r="F1119" s="271" t="s">
        <v>2694</v>
      </c>
      <c r="G1119" s="272" t="s">
        <v>811</v>
      </c>
      <c r="H1119" s="273">
        <v>100</v>
      </c>
      <c r="I1119" s="274"/>
      <c r="J1119" s="275">
        <f>ROUND(I1119*H1119,2)</f>
        <v>0</v>
      </c>
      <c r="K1119" s="276"/>
      <c r="L1119" s="277"/>
      <c r="M1119" s="278" t="s">
        <v>1</v>
      </c>
      <c r="N1119" s="279" t="s">
        <v>40</v>
      </c>
      <c r="O1119" s="91"/>
      <c r="P1119" s="229">
        <f>O1119*H1119</f>
        <v>0</v>
      </c>
      <c r="Q1119" s="229">
        <v>0</v>
      </c>
      <c r="R1119" s="229">
        <f>Q1119*H1119</f>
        <v>0</v>
      </c>
      <c r="S1119" s="229">
        <v>0</v>
      </c>
      <c r="T1119" s="230">
        <f>S1119*H1119</f>
        <v>0</v>
      </c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R1119" s="231" t="s">
        <v>190</v>
      </c>
      <c r="AT1119" s="231" t="s">
        <v>811</v>
      </c>
      <c r="AU1119" s="231" t="s">
        <v>181</v>
      </c>
      <c r="AY1119" s="17" t="s">
        <v>169</v>
      </c>
      <c r="BE1119" s="232">
        <f>IF(N1119="základní",J1119,0)</f>
        <v>0</v>
      </c>
      <c r="BF1119" s="232">
        <f>IF(N1119="snížená",J1119,0)</f>
        <v>0</v>
      </c>
      <c r="BG1119" s="232">
        <f>IF(N1119="zákl. přenesená",J1119,0)</f>
        <v>0</v>
      </c>
      <c r="BH1119" s="232">
        <f>IF(N1119="sníž. přenesená",J1119,0)</f>
        <v>0</v>
      </c>
      <c r="BI1119" s="232">
        <f>IF(N1119="nulová",J1119,0)</f>
        <v>0</v>
      </c>
      <c r="BJ1119" s="17" t="s">
        <v>83</v>
      </c>
      <c r="BK1119" s="232">
        <f>ROUND(I1119*H1119,2)</f>
        <v>0</v>
      </c>
      <c r="BL1119" s="17" t="s">
        <v>175</v>
      </c>
      <c r="BM1119" s="231" t="s">
        <v>2695</v>
      </c>
    </row>
    <row r="1120" spans="1:65" s="2" customFormat="1" ht="24.15" customHeight="1">
      <c r="A1120" s="38"/>
      <c r="B1120" s="39"/>
      <c r="C1120" s="269" t="s">
        <v>2696</v>
      </c>
      <c r="D1120" s="269" t="s">
        <v>811</v>
      </c>
      <c r="E1120" s="270" t="s">
        <v>2697</v>
      </c>
      <c r="F1120" s="271" t="s">
        <v>2698</v>
      </c>
      <c r="G1120" s="272" t="s">
        <v>811</v>
      </c>
      <c r="H1120" s="273">
        <v>130</v>
      </c>
      <c r="I1120" s="274"/>
      <c r="J1120" s="275">
        <f>ROUND(I1120*H1120,2)</f>
        <v>0</v>
      </c>
      <c r="K1120" s="276"/>
      <c r="L1120" s="277"/>
      <c r="M1120" s="278" t="s">
        <v>1</v>
      </c>
      <c r="N1120" s="279" t="s">
        <v>40</v>
      </c>
      <c r="O1120" s="91"/>
      <c r="P1120" s="229">
        <f>O1120*H1120</f>
        <v>0</v>
      </c>
      <c r="Q1120" s="229">
        <v>0</v>
      </c>
      <c r="R1120" s="229">
        <f>Q1120*H1120</f>
        <v>0</v>
      </c>
      <c r="S1120" s="229">
        <v>0</v>
      </c>
      <c r="T1120" s="230">
        <f>S1120*H1120</f>
        <v>0</v>
      </c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R1120" s="231" t="s">
        <v>190</v>
      </c>
      <c r="AT1120" s="231" t="s">
        <v>811</v>
      </c>
      <c r="AU1120" s="231" t="s">
        <v>181</v>
      </c>
      <c r="AY1120" s="17" t="s">
        <v>169</v>
      </c>
      <c r="BE1120" s="232">
        <f>IF(N1120="základní",J1120,0)</f>
        <v>0</v>
      </c>
      <c r="BF1120" s="232">
        <f>IF(N1120="snížená",J1120,0)</f>
        <v>0</v>
      </c>
      <c r="BG1120" s="232">
        <f>IF(N1120="zákl. přenesená",J1120,0)</f>
        <v>0</v>
      </c>
      <c r="BH1120" s="232">
        <f>IF(N1120="sníž. přenesená",J1120,0)</f>
        <v>0</v>
      </c>
      <c r="BI1120" s="232">
        <f>IF(N1120="nulová",J1120,0)</f>
        <v>0</v>
      </c>
      <c r="BJ1120" s="17" t="s">
        <v>83</v>
      </c>
      <c r="BK1120" s="232">
        <f>ROUND(I1120*H1120,2)</f>
        <v>0</v>
      </c>
      <c r="BL1120" s="17" t="s">
        <v>175</v>
      </c>
      <c r="BM1120" s="231" t="s">
        <v>2699</v>
      </c>
    </row>
    <row r="1121" spans="1:65" s="2" customFormat="1" ht="24.15" customHeight="1">
      <c r="A1121" s="38"/>
      <c r="B1121" s="39"/>
      <c r="C1121" s="269" t="s">
        <v>2700</v>
      </c>
      <c r="D1121" s="269" t="s">
        <v>811</v>
      </c>
      <c r="E1121" s="270" t="s">
        <v>2701</v>
      </c>
      <c r="F1121" s="271" t="s">
        <v>2702</v>
      </c>
      <c r="G1121" s="272" t="s">
        <v>811</v>
      </c>
      <c r="H1121" s="273">
        <v>50</v>
      </c>
      <c r="I1121" s="274"/>
      <c r="J1121" s="275">
        <f>ROUND(I1121*H1121,2)</f>
        <v>0</v>
      </c>
      <c r="K1121" s="276"/>
      <c r="L1121" s="277"/>
      <c r="M1121" s="278" t="s">
        <v>1</v>
      </c>
      <c r="N1121" s="279" t="s">
        <v>40</v>
      </c>
      <c r="O1121" s="91"/>
      <c r="P1121" s="229">
        <f>O1121*H1121</f>
        <v>0</v>
      </c>
      <c r="Q1121" s="229">
        <v>0</v>
      </c>
      <c r="R1121" s="229">
        <f>Q1121*H1121</f>
        <v>0</v>
      </c>
      <c r="S1121" s="229">
        <v>0</v>
      </c>
      <c r="T1121" s="230">
        <f>S1121*H1121</f>
        <v>0</v>
      </c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R1121" s="231" t="s">
        <v>190</v>
      </c>
      <c r="AT1121" s="231" t="s">
        <v>811</v>
      </c>
      <c r="AU1121" s="231" t="s">
        <v>181</v>
      </c>
      <c r="AY1121" s="17" t="s">
        <v>169</v>
      </c>
      <c r="BE1121" s="232">
        <f>IF(N1121="základní",J1121,0)</f>
        <v>0</v>
      </c>
      <c r="BF1121" s="232">
        <f>IF(N1121="snížená",J1121,0)</f>
        <v>0</v>
      </c>
      <c r="BG1121" s="232">
        <f>IF(N1121="zákl. přenesená",J1121,0)</f>
        <v>0</v>
      </c>
      <c r="BH1121" s="232">
        <f>IF(N1121="sníž. přenesená",J1121,0)</f>
        <v>0</v>
      </c>
      <c r="BI1121" s="232">
        <f>IF(N1121="nulová",J1121,0)</f>
        <v>0</v>
      </c>
      <c r="BJ1121" s="17" t="s">
        <v>83</v>
      </c>
      <c r="BK1121" s="232">
        <f>ROUND(I1121*H1121,2)</f>
        <v>0</v>
      </c>
      <c r="BL1121" s="17" t="s">
        <v>175</v>
      </c>
      <c r="BM1121" s="231" t="s">
        <v>2703</v>
      </c>
    </row>
    <row r="1122" spans="1:65" s="2" customFormat="1" ht="24.15" customHeight="1">
      <c r="A1122" s="38"/>
      <c r="B1122" s="39"/>
      <c r="C1122" s="269" t="s">
        <v>2704</v>
      </c>
      <c r="D1122" s="269" t="s">
        <v>811</v>
      </c>
      <c r="E1122" s="270" t="s">
        <v>2705</v>
      </c>
      <c r="F1122" s="271" t="s">
        <v>2706</v>
      </c>
      <c r="G1122" s="272" t="s">
        <v>811</v>
      </c>
      <c r="H1122" s="273">
        <v>70</v>
      </c>
      <c r="I1122" s="274"/>
      <c r="J1122" s="275">
        <f>ROUND(I1122*H1122,2)</f>
        <v>0</v>
      </c>
      <c r="K1122" s="276"/>
      <c r="L1122" s="277"/>
      <c r="M1122" s="278" t="s">
        <v>1</v>
      </c>
      <c r="N1122" s="279" t="s">
        <v>40</v>
      </c>
      <c r="O1122" s="91"/>
      <c r="P1122" s="229">
        <f>O1122*H1122</f>
        <v>0</v>
      </c>
      <c r="Q1122" s="229">
        <v>0</v>
      </c>
      <c r="R1122" s="229">
        <f>Q1122*H1122</f>
        <v>0</v>
      </c>
      <c r="S1122" s="229">
        <v>0</v>
      </c>
      <c r="T1122" s="230">
        <f>S1122*H1122</f>
        <v>0</v>
      </c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R1122" s="231" t="s">
        <v>190</v>
      </c>
      <c r="AT1122" s="231" t="s">
        <v>811</v>
      </c>
      <c r="AU1122" s="231" t="s">
        <v>181</v>
      </c>
      <c r="AY1122" s="17" t="s">
        <v>169</v>
      </c>
      <c r="BE1122" s="232">
        <f>IF(N1122="základní",J1122,0)</f>
        <v>0</v>
      </c>
      <c r="BF1122" s="232">
        <f>IF(N1122="snížená",J1122,0)</f>
        <v>0</v>
      </c>
      <c r="BG1122" s="232">
        <f>IF(N1122="zákl. přenesená",J1122,0)</f>
        <v>0</v>
      </c>
      <c r="BH1122" s="232">
        <f>IF(N1122="sníž. přenesená",J1122,0)</f>
        <v>0</v>
      </c>
      <c r="BI1122" s="232">
        <f>IF(N1122="nulová",J1122,0)</f>
        <v>0</v>
      </c>
      <c r="BJ1122" s="17" t="s">
        <v>83</v>
      </c>
      <c r="BK1122" s="232">
        <f>ROUND(I1122*H1122,2)</f>
        <v>0</v>
      </c>
      <c r="BL1122" s="17" t="s">
        <v>175</v>
      </c>
      <c r="BM1122" s="231" t="s">
        <v>2707</v>
      </c>
    </row>
    <row r="1123" spans="1:63" s="12" customFormat="1" ht="22.8" customHeight="1">
      <c r="A1123" s="12"/>
      <c r="B1123" s="203"/>
      <c r="C1123" s="204"/>
      <c r="D1123" s="205" t="s">
        <v>74</v>
      </c>
      <c r="E1123" s="217" t="s">
        <v>2708</v>
      </c>
      <c r="F1123" s="217" t="s">
        <v>2709</v>
      </c>
      <c r="G1123" s="204"/>
      <c r="H1123" s="204"/>
      <c r="I1123" s="207"/>
      <c r="J1123" s="218">
        <f>BK1123</f>
        <v>0</v>
      </c>
      <c r="K1123" s="204"/>
      <c r="L1123" s="209"/>
      <c r="M1123" s="210"/>
      <c r="N1123" s="211"/>
      <c r="O1123" s="211"/>
      <c r="P1123" s="212">
        <f>SUM(P1124:P1125)</f>
        <v>0</v>
      </c>
      <c r="Q1123" s="211"/>
      <c r="R1123" s="212">
        <f>SUM(R1124:R1125)</f>
        <v>0</v>
      </c>
      <c r="S1123" s="211"/>
      <c r="T1123" s="213">
        <f>SUM(T1124:T1125)</f>
        <v>0</v>
      </c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R1123" s="214" t="s">
        <v>85</v>
      </c>
      <c r="AT1123" s="215" t="s">
        <v>74</v>
      </c>
      <c r="AU1123" s="215" t="s">
        <v>83</v>
      </c>
      <c r="AY1123" s="214" t="s">
        <v>169</v>
      </c>
      <c r="BK1123" s="216">
        <f>SUM(BK1124:BK1125)</f>
        <v>0</v>
      </c>
    </row>
    <row r="1124" spans="1:65" s="2" customFormat="1" ht="24.15" customHeight="1">
      <c r="A1124" s="38"/>
      <c r="B1124" s="39"/>
      <c r="C1124" s="219" t="s">
        <v>2710</v>
      </c>
      <c r="D1124" s="219" t="s">
        <v>171</v>
      </c>
      <c r="E1124" s="220" t="s">
        <v>2711</v>
      </c>
      <c r="F1124" s="221" t="s">
        <v>2712</v>
      </c>
      <c r="G1124" s="222" t="s">
        <v>2713</v>
      </c>
      <c r="H1124" s="223">
        <v>1</v>
      </c>
      <c r="I1124" s="224"/>
      <c r="J1124" s="225">
        <f>ROUND(I1124*H1124,2)</f>
        <v>0</v>
      </c>
      <c r="K1124" s="226"/>
      <c r="L1124" s="44"/>
      <c r="M1124" s="227" t="s">
        <v>1</v>
      </c>
      <c r="N1124" s="228" t="s">
        <v>40</v>
      </c>
      <c r="O1124" s="91"/>
      <c r="P1124" s="229">
        <f>O1124*H1124</f>
        <v>0</v>
      </c>
      <c r="Q1124" s="229">
        <v>0</v>
      </c>
      <c r="R1124" s="229">
        <f>Q1124*H1124</f>
        <v>0</v>
      </c>
      <c r="S1124" s="229">
        <v>0</v>
      </c>
      <c r="T1124" s="230">
        <f>S1124*H1124</f>
        <v>0</v>
      </c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R1124" s="231" t="s">
        <v>209</v>
      </c>
      <c r="AT1124" s="231" t="s">
        <v>171</v>
      </c>
      <c r="AU1124" s="231" t="s">
        <v>85</v>
      </c>
      <c r="AY1124" s="17" t="s">
        <v>169</v>
      </c>
      <c r="BE1124" s="232">
        <f>IF(N1124="základní",J1124,0)</f>
        <v>0</v>
      </c>
      <c r="BF1124" s="232">
        <f>IF(N1124="snížená",J1124,0)</f>
        <v>0</v>
      </c>
      <c r="BG1124" s="232">
        <f>IF(N1124="zákl. přenesená",J1124,0)</f>
        <v>0</v>
      </c>
      <c r="BH1124" s="232">
        <f>IF(N1124="sníž. přenesená",J1124,0)</f>
        <v>0</v>
      </c>
      <c r="BI1124" s="232">
        <f>IF(N1124="nulová",J1124,0)</f>
        <v>0</v>
      </c>
      <c r="BJ1124" s="17" t="s">
        <v>83</v>
      </c>
      <c r="BK1124" s="232">
        <f>ROUND(I1124*H1124,2)</f>
        <v>0</v>
      </c>
      <c r="BL1124" s="17" t="s">
        <v>209</v>
      </c>
      <c r="BM1124" s="231" t="s">
        <v>2714</v>
      </c>
    </row>
    <row r="1125" spans="1:65" s="2" customFormat="1" ht="24.15" customHeight="1">
      <c r="A1125" s="38"/>
      <c r="B1125" s="39"/>
      <c r="C1125" s="219" t="s">
        <v>854</v>
      </c>
      <c r="D1125" s="219" t="s">
        <v>171</v>
      </c>
      <c r="E1125" s="220" t="s">
        <v>2715</v>
      </c>
      <c r="F1125" s="221" t="s">
        <v>2716</v>
      </c>
      <c r="G1125" s="222" t="s">
        <v>2717</v>
      </c>
      <c r="H1125" s="280"/>
      <c r="I1125" s="224"/>
      <c r="J1125" s="225">
        <f>ROUND(I1125*H1125,2)</f>
        <v>0</v>
      </c>
      <c r="K1125" s="226"/>
      <c r="L1125" s="44"/>
      <c r="M1125" s="227" t="s">
        <v>1</v>
      </c>
      <c r="N1125" s="228" t="s">
        <v>40</v>
      </c>
      <c r="O1125" s="91"/>
      <c r="P1125" s="229">
        <f>O1125*H1125</f>
        <v>0</v>
      </c>
      <c r="Q1125" s="229">
        <v>0</v>
      </c>
      <c r="R1125" s="229">
        <f>Q1125*H1125</f>
        <v>0</v>
      </c>
      <c r="S1125" s="229">
        <v>0</v>
      </c>
      <c r="T1125" s="230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31" t="s">
        <v>209</v>
      </c>
      <c r="AT1125" s="231" t="s">
        <v>171</v>
      </c>
      <c r="AU1125" s="231" t="s">
        <v>85</v>
      </c>
      <c r="AY1125" s="17" t="s">
        <v>169</v>
      </c>
      <c r="BE1125" s="232">
        <f>IF(N1125="základní",J1125,0)</f>
        <v>0</v>
      </c>
      <c r="BF1125" s="232">
        <f>IF(N1125="snížená",J1125,0)</f>
        <v>0</v>
      </c>
      <c r="BG1125" s="232">
        <f>IF(N1125="zákl. přenesená",J1125,0)</f>
        <v>0</v>
      </c>
      <c r="BH1125" s="232">
        <f>IF(N1125="sníž. přenesená",J1125,0)</f>
        <v>0</v>
      </c>
      <c r="BI1125" s="232">
        <f>IF(N1125="nulová",J1125,0)</f>
        <v>0</v>
      </c>
      <c r="BJ1125" s="17" t="s">
        <v>83</v>
      </c>
      <c r="BK1125" s="232">
        <f>ROUND(I1125*H1125,2)</f>
        <v>0</v>
      </c>
      <c r="BL1125" s="17" t="s">
        <v>209</v>
      </c>
      <c r="BM1125" s="231" t="s">
        <v>2718</v>
      </c>
    </row>
    <row r="1126" spans="1:63" s="12" customFormat="1" ht="22.8" customHeight="1">
      <c r="A1126" s="12"/>
      <c r="B1126" s="203"/>
      <c r="C1126" s="204"/>
      <c r="D1126" s="205" t="s">
        <v>74</v>
      </c>
      <c r="E1126" s="217" t="s">
        <v>2719</v>
      </c>
      <c r="F1126" s="217" t="s">
        <v>2720</v>
      </c>
      <c r="G1126" s="204"/>
      <c r="H1126" s="204"/>
      <c r="I1126" s="207"/>
      <c r="J1126" s="218">
        <f>BK1126</f>
        <v>0</v>
      </c>
      <c r="K1126" s="204"/>
      <c r="L1126" s="209"/>
      <c r="M1126" s="210"/>
      <c r="N1126" s="211"/>
      <c r="O1126" s="211"/>
      <c r="P1126" s="212">
        <f>SUM(P1127:P1132)</f>
        <v>0</v>
      </c>
      <c r="Q1126" s="211"/>
      <c r="R1126" s="212">
        <f>SUM(R1127:R1132)</f>
        <v>0</v>
      </c>
      <c r="S1126" s="211"/>
      <c r="T1126" s="213">
        <f>SUM(T1127:T1132)</f>
        <v>0</v>
      </c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R1126" s="214" t="s">
        <v>85</v>
      </c>
      <c r="AT1126" s="215" t="s">
        <v>74</v>
      </c>
      <c r="AU1126" s="215" t="s">
        <v>83</v>
      </c>
      <c r="AY1126" s="214" t="s">
        <v>169</v>
      </c>
      <c r="BK1126" s="216">
        <f>SUM(BK1127:BK1132)</f>
        <v>0</v>
      </c>
    </row>
    <row r="1127" spans="1:65" s="2" customFormat="1" ht="24.15" customHeight="1">
      <c r="A1127" s="38"/>
      <c r="B1127" s="39"/>
      <c r="C1127" s="219" t="s">
        <v>2721</v>
      </c>
      <c r="D1127" s="219" t="s">
        <v>171</v>
      </c>
      <c r="E1127" s="220" t="s">
        <v>2722</v>
      </c>
      <c r="F1127" s="221" t="s">
        <v>2723</v>
      </c>
      <c r="G1127" s="222" t="s">
        <v>234</v>
      </c>
      <c r="H1127" s="223">
        <v>165.556</v>
      </c>
      <c r="I1127" s="224"/>
      <c r="J1127" s="225">
        <f>ROUND(I1127*H1127,2)</f>
        <v>0</v>
      </c>
      <c r="K1127" s="226"/>
      <c r="L1127" s="44"/>
      <c r="M1127" s="227" t="s">
        <v>1</v>
      </c>
      <c r="N1127" s="228" t="s">
        <v>40</v>
      </c>
      <c r="O1127" s="91"/>
      <c r="P1127" s="229">
        <f>O1127*H1127</f>
        <v>0</v>
      </c>
      <c r="Q1127" s="229">
        <v>0</v>
      </c>
      <c r="R1127" s="229">
        <f>Q1127*H1127</f>
        <v>0</v>
      </c>
      <c r="S1127" s="229">
        <v>0</v>
      </c>
      <c r="T1127" s="230">
        <f>S1127*H1127</f>
        <v>0</v>
      </c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R1127" s="231" t="s">
        <v>209</v>
      </c>
      <c r="AT1127" s="231" t="s">
        <v>171</v>
      </c>
      <c r="AU1127" s="231" t="s">
        <v>85</v>
      </c>
      <c r="AY1127" s="17" t="s">
        <v>169</v>
      </c>
      <c r="BE1127" s="232">
        <f>IF(N1127="základní",J1127,0)</f>
        <v>0</v>
      </c>
      <c r="BF1127" s="232">
        <f>IF(N1127="snížená",J1127,0)</f>
        <v>0</v>
      </c>
      <c r="BG1127" s="232">
        <f>IF(N1127="zákl. přenesená",J1127,0)</f>
        <v>0</v>
      </c>
      <c r="BH1127" s="232">
        <f>IF(N1127="sníž. přenesená",J1127,0)</f>
        <v>0</v>
      </c>
      <c r="BI1127" s="232">
        <f>IF(N1127="nulová",J1127,0)</f>
        <v>0</v>
      </c>
      <c r="BJ1127" s="17" t="s">
        <v>83</v>
      </c>
      <c r="BK1127" s="232">
        <f>ROUND(I1127*H1127,2)</f>
        <v>0</v>
      </c>
      <c r="BL1127" s="17" t="s">
        <v>209</v>
      </c>
      <c r="BM1127" s="231" t="s">
        <v>2724</v>
      </c>
    </row>
    <row r="1128" spans="1:51" s="13" customFormat="1" ht="12">
      <c r="A1128" s="13"/>
      <c r="B1128" s="233"/>
      <c r="C1128" s="234"/>
      <c r="D1128" s="235" t="s">
        <v>176</v>
      </c>
      <c r="E1128" s="236" t="s">
        <v>1</v>
      </c>
      <c r="F1128" s="237" t="s">
        <v>1202</v>
      </c>
      <c r="G1128" s="234"/>
      <c r="H1128" s="238">
        <v>82.256</v>
      </c>
      <c r="I1128" s="239"/>
      <c r="J1128" s="234"/>
      <c r="K1128" s="234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4" t="s">
        <v>176</v>
      </c>
      <c r="AU1128" s="244" t="s">
        <v>85</v>
      </c>
      <c r="AV1128" s="13" t="s">
        <v>85</v>
      </c>
      <c r="AW1128" s="13" t="s">
        <v>31</v>
      </c>
      <c r="AX1128" s="13" t="s">
        <v>75</v>
      </c>
      <c r="AY1128" s="244" t="s">
        <v>169</v>
      </c>
    </row>
    <row r="1129" spans="1:51" s="13" customFormat="1" ht="12">
      <c r="A1129" s="13"/>
      <c r="B1129" s="233"/>
      <c r="C1129" s="234"/>
      <c r="D1129" s="235" t="s">
        <v>176</v>
      </c>
      <c r="E1129" s="236" t="s">
        <v>1</v>
      </c>
      <c r="F1129" s="237" t="s">
        <v>2725</v>
      </c>
      <c r="G1129" s="234"/>
      <c r="H1129" s="238">
        <v>83.3</v>
      </c>
      <c r="I1129" s="239"/>
      <c r="J1129" s="234"/>
      <c r="K1129" s="234"/>
      <c r="L1129" s="240"/>
      <c r="M1129" s="241"/>
      <c r="N1129" s="242"/>
      <c r="O1129" s="242"/>
      <c r="P1129" s="242"/>
      <c r="Q1129" s="242"/>
      <c r="R1129" s="242"/>
      <c r="S1129" s="242"/>
      <c r="T1129" s="24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4" t="s">
        <v>176</v>
      </c>
      <c r="AU1129" s="244" t="s">
        <v>85</v>
      </c>
      <c r="AV1129" s="13" t="s">
        <v>85</v>
      </c>
      <c r="AW1129" s="13" t="s">
        <v>31</v>
      </c>
      <c r="AX1129" s="13" t="s">
        <v>75</v>
      </c>
      <c r="AY1129" s="244" t="s">
        <v>169</v>
      </c>
    </row>
    <row r="1130" spans="1:51" s="14" customFormat="1" ht="12">
      <c r="A1130" s="14"/>
      <c r="B1130" s="245"/>
      <c r="C1130" s="246"/>
      <c r="D1130" s="235" t="s">
        <v>176</v>
      </c>
      <c r="E1130" s="247" t="s">
        <v>1</v>
      </c>
      <c r="F1130" s="248" t="s">
        <v>178</v>
      </c>
      <c r="G1130" s="246"/>
      <c r="H1130" s="249">
        <v>165.55599999999998</v>
      </c>
      <c r="I1130" s="250"/>
      <c r="J1130" s="246"/>
      <c r="K1130" s="246"/>
      <c r="L1130" s="251"/>
      <c r="M1130" s="252"/>
      <c r="N1130" s="253"/>
      <c r="O1130" s="253"/>
      <c r="P1130" s="253"/>
      <c r="Q1130" s="253"/>
      <c r="R1130" s="253"/>
      <c r="S1130" s="253"/>
      <c r="T1130" s="25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5" t="s">
        <v>176</v>
      </c>
      <c r="AU1130" s="255" t="s">
        <v>85</v>
      </c>
      <c r="AV1130" s="14" t="s">
        <v>175</v>
      </c>
      <c r="AW1130" s="14" t="s">
        <v>31</v>
      </c>
      <c r="AX1130" s="14" t="s">
        <v>83</v>
      </c>
      <c r="AY1130" s="255" t="s">
        <v>169</v>
      </c>
    </row>
    <row r="1131" spans="1:65" s="2" customFormat="1" ht="24.15" customHeight="1">
      <c r="A1131" s="38"/>
      <c r="B1131" s="39"/>
      <c r="C1131" s="269" t="s">
        <v>110</v>
      </c>
      <c r="D1131" s="269" t="s">
        <v>811</v>
      </c>
      <c r="E1131" s="270" t="s">
        <v>2726</v>
      </c>
      <c r="F1131" s="271" t="s">
        <v>2727</v>
      </c>
      <c r="G1131" s="272" t="s">
        <v>234</v>
      </c>
      <c r="H1131" s="273">
        <v>198.659</v>
      </c>
      <c r="I1131" s="274"/>
      <c r="J1131" s="275">
        <f>ROUND(I1131*H1131,2)</f>
        <v>0</v>
      </c>
      <c r="K1131" s="276"/>
      <c r="L1131" s="277"/>
      <c r="M1131" s="278" t="s">
        <v>1</v>
      </c>
      <c r="N1131" s="279" t="s">
        <v>40</v>
      </c>
      <c r="O1131" s="91"/>
      <c r="P1131" s="229">
        <f>O1131*H1131</f>
        <v>0</v>
      </c>
      <c r="Q1131" s="229">
        <v>0</v>
      </c>
      <c r="R1131" s="229">
        <f>Q1131*H1131</f>
        <v>0</v>
      </c>
      <c r="S1131" s="229">
        <v>0</v>
      </c>
      <c r="T1131" s="230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31" t="s">
        <v>246</v>
      </c>
      <c r="AT1131" s="231" t="s">
        <v>811</v>
      </c>
      <c r="AU1131" s="231" t="s">
        <v>85</v>
      </c>
      <c r="AY1131" s="17" t="s">
        <v>169</v>
      </c>
      <c r="BE1131" s="232">
        <f>IF(N1131="základní",J1131,0)</f>
        <v>0</v>
      </c>
      <c r="BF1131" s="232">
        <f>IF(N1131="snížená",J1131,0)</f>
        <v>0</v>
      </c>
      <c r="BG1131" s="232">
        <f>IF(N1131="zákl. přenesená",J1131,0)</f>
        <v>0</v>
      </c>
      <c r="BH1131" s="232">
        <f>IF(N1131="sníž. přenesená",J1131,0)</f>
        <v>0</v>
      </c>
      <c r="BI1131" s="232">
        <f>IF(N1131="nulová",J1131,0)</f>
        <v>0</v>
      </c>
      <c r="BJ1131" s="17" t="s">
        <v>83</v>
      </c>
      <c r="BK1131" s="232">
        <f>ROUND(I1131*H1131,2)</f>
        <v>0</v>
      </c>
      <c r="BL1131" s="17" t="s">
        <v>209</v>
      </c>
      <c r="BM1131" s="231" t="s">
        <v>116</v>
      </c>
    </row>
    <row r="1132" spans="1:65" s="2" customFormat="1" ht="24.15" customHeight="1">
      <c r="A1132" s="38"/>
      <c r="B1132" s="39"/>
      <c r="C1132" s="219" t="s">
        <v>2728</v>
      </c>
      <c r="D1132" s="219" t="s">
        <v>171</v>
      </c>
      <c r="E1132" s="220" t="s">
        <v>2729</v>
      </c>
      <c r="F1132" s="221" t="s">
        <v>2730</v>
      </c>
      <c r="G1132" s="222" t="s">
        <v>217</v>
      </c>
      <c r="H1132" s="223">
        <v>0.675</v>
      </c>
      <c r="I1132" s="224"/>
      <c r="J1132" s="225">
        <f>ROUND(I1132*H1132,2)</f>
        <v>0</v>
      </c>
      <c r="K1132" s="226"/>
      <c r="L1132" s="44"/>
      <c r="M1132" s="227" t="s">
        <v>1</v>
      </c>
      <c r="N1132" s="228" t="s">
        <v>40</v>
      </c>
      <c r="O1132" s="91"/>
      <c r="P1132" s="229">
        <f>O1132*H1132</f>
        <v>0</v>
      </c>
      <c r="Q1132" s="229">
        <v>0</v>
      </c>
      <c r="R1132" s="229">
        <f>Q1132*H1132</f>
        <v>0</v>
      </c>
      <c r="S1132" s="229">
        <v>0</v>
      </c>
      <c r="T1132" s="230">
        <f>S1132*H1132</f>
        <v>0</v>
      </c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R1132" s="231" t="s">
        <v>209</v>
      </c>
      <c r="AT1132" s="231" t="s">
        <v>171</v>
      </c>
      <c r="AU1132" s="231" t="s">
        <v>85</v>
      </c>
      <c r="AY1132" s="17" t="s">
        <v>169</v>
      </c>
      <c r="BE1132" s="232">
        <f>IF(N1132="základní",J1132,0)</f>
        <v>0</v>
      </c>
      <c r="BF1132" s="232">
        <f>IF(N1132="snížená",J1132,0)</f>
        <v>0</v>
      </c>
      <c r="BG1132" s="232">
        <f>IF(N1132="zákl. přenesená",J1132,0)</f>
        <v>0</v>
      </c>
      <c r="BH1132" s="232">
        <f>IF(N1132="sníž. přenesená",J1132,0)</f>
        <v>0</v>
      </c>
      <c r="BI1132" s="232">
        <f>IF(N1132="nulová",J1132,0)</f>
        <v>0</v>
      </c>
      <c r="BJ1132" s="17" t="s">
        <v>83</v>
      </c>
      <c r="BK1132" s="232">
        <f>ROUND(I1132*H1132,2)</f>
        <v>0</v>
      </c>
      <c r="BL1132" s="17" t="s">
        <v>209</v>
      </c>
      <c r="BM1132" s="231" t="s">
        <v>1709</v>
      </c>
    </row>
    <row r="1133" spans="1:63" s="12" customFormat="1" ht="22.8" customHeight="1">
      <c r="A1133" s="12"/>
      <c r="B1133" s="203"/>
      <c r="C1133" s="204"/>
      <c r="D1133" s="205" t="s">
        <v>74</v>
      </c>
      <c r="E1133" s="217" t="s">
        <v>2731</v>
      </c>
      <c r="F1133" s="217" t="s">
        <v>2732</v>
      </c>
      <c r="G1133" s="204"/>
      <c r="H1133" s="204"/>
      <c r="I1133" s="207"/>
      <c r="J1133" s="218">
        <f>BK1133</f>
        <v>0</v>
      </c>
      <c r="K1133" s="204"/>
      <c r="L1133" s="209"/>
      <c r="M1133" s="210"/>
      <c r="N1133" s="211"/>
      <c r="O1133" s="211"/>
      <c r="P1133" s="212">
        <f>SUM(P1134:P1217)</f>
        <v>0</v>
      </c>
      <c r="Q1133" s="211"/>
      <c r="R1133" s="212">
        <f>SUM(R1134:R1217)</f>
        <v>0</v>
      </c>
      <c r="S1133" s="211"/>
      <c r="T1133" s="213">
        <f>SUM(T1134:T1217)</f>
        <v>0</v>
      </c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R1133" s="214" t="s">
        <v>85</v>
      </c>
      <c r="AT1133" s="215" t="s">
        <v>74</v>
      </c>
      <c r="AU1133" s="215" t="s">
        <v>83</v>
      </c>
      <c r="AY1133" s="214" t="s">
        <v>169</v>
      </c>
      <c r="BK1133" s="216">
        <f>SUM(BK1134:BK1217)</f>
        <v>0</v>
      </c>
    </row>
    <row r="1134" spans="1:65" s="2" customFormat="1" ht="21.75" customHeight="1">
      <c r="A1134" s="38"/>
      <c r="B1134" s="39"/>
      <c r="C1134" s="219" t="s">
        <v>860</v>
      </c>
      <c r="D1134" s="219" t="s">
        <v>171</v>
      </c>
      <c r="E1134" s="220" t="s">
        <v>2733</v>
      </c>
      <c r="F1134" s="221" t="s">
        <v>2734</v>
      </c>
      <c r="G1134" s="222" t="s">
        <v>208</v>
      </c>
      <c r="H1134" s="223">
        <v>20</v>
      </c>
      <c r="I1134" s="224"/>
      <c r="J1134" s="225">
        <f>ROUND(I1134*H1134,2)</f>
        <v>0</v>
      </c>
      <c r="K1134" s="226"/>
      <c r="L1134" s="44"/>
      <c r="M1134" s="227" t="s">
        <v>1</v>
      </c>
      <c r="N1134" s="228" t="s">
        <v>40</v>
      </c>
      <c r="O1134" s="91"/>
      <c r="P1134" s="229">
        <f>O1134*H1134</f>
        <v>0</v>
      </c>
      <c r="Q1134" s="229">
        <v>0</v>
      </c>
      <c r="R1134" s="229">
        <f>Q1134*H1134</f>
        <v>0</v>
      </c>
      <c r="S1134" s="229">
        <v>0</v>
      </c>
      <c r="T1134" s="230">
        <f>S1134*H1134</f>
        <v>0</v>
      </c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R1134" s="231" t="s">
        <v>209</v>
      </c>
      <c r="AT1134" s="231" t="s">
        <v>171</v>
      </c>
      <c r="AU1134" s="231" t="s">
        <v>85</v>
      </c>
      <c r="AY1134" s="17" t="s">
        <v>169</v>
      </c>
      <c r="BE1134" s="232">
        <f>IF(N1134="základní",J1134,0)</f>
        <v>0</v>
      </c>
      <c r="BF1134" s="232">
        <f>IF(N1134="snížená",J1134,0)</f>
        <v>0</v>
      </c>
      <c r="BG1134" s="232">
        <f>IF(N1134="zákl. přenesená",J1134,0)</f>
        <v>0</v>
      </c>
      <c r="BH1134" s="232">
        <f>IF(N1134="sníž. přenesená",J1134,0)</f>
        <v>0</v>
      </c>
      <c r="BI1134" s="232">
        <f>IF(N1134="nulová",J1134,0)</f>
        <v>0</v>
      </c>
      <c r="BJ1134" s="17" t="s">
        <v>83</v>
      </c>
      <c r="BK1134" s="232">
        <f>ROUND(I1134*H1134,2)</f>
        <v>0</v>
      </c>
      <c r="BL1134" s="17" t="s">
        <v>209</v>
      </c>
      <c r="BM1134" s="231" t="s">
        <v>1265</v>
      </c>
    </row>
    <row r="1135" spans="1:51" s="13" customFormat="1" ht="12">
      <c r="A1135" s="13"/>
      <c r="B1135" s="233"/>
      <c r="C1135" s="234"/>
      <c r="D1135" s="235" t="s">
        <v>176</v>
      </c>
      <c r="E1135" s="236" t="s">
        <v>1</v>
      </c>
      <c r="F1135" s="237" t="s">
        <v>2735</v>
      </c>
      <c r="G1135" s="234"/>
      <c r="H1135" s="238">
        <v>20</v>
      </c>
      <c r="I1135" s="239"/>
      <c r="J1135" s="234"/>
      <c r="K1135" s="234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4" t="s">
        <v>176</v>
      </c>
      <c r="AU1135" s="244" t="s">
        <v>85</v>
      </c>
      <c r="AV1135" s="13" t="s">
        <v>85</v>
      </c>
      <c r="AW1135" s="13" t="s">
        <v>31</v>
      </c>
      <c r="AX1135" s="13" t="s">
        <v>75</v>
      </c>
      <c r="AY1135" s="244" t="s">
        <v>169</v>
      </c>
    </row>
    <row r="1136" spans="1:51" s="14" customFormat="1" ht="12">
      <c r="A1136" s="14"/>
      <c r="B1136" s="245"/>
      <c r="C1136" s="246"/>
      <c r="D1136" s="235" t="s">
        <v>176</v>
      </c>
      <c r="E1136" s="247" t="s">
        <v>1</v>
      </c>
      <c r="F1136" s="248" t="s">
        <v>178</v>
      </c>
      <c r="G1136" s="246"/>
      <c r="H1136" s="249">
        <v>20</v>
      </c>
      <c r="I1136" s="250"/>
      <c r="J1136" s="246"/>
      <c r="K1136" s="246"/>
      <c r="L1136" s="251"/>
      <c r="M1136" s="252"/>
      <c r="N1136" s="253"/>
      <c r="O1136" s="253"/>
      <c r="P1136" s="253"/>
      <c r="Q1136" s="253"/>
      <c r="R1136" s="253"/>
      <c r="S1136" s="253"/>
      <c r="T1136" s="25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5" t="s">
        <v>176</v>
      </c>
      <c r="AU1136" s="255" t="s">
        <v>85</v>
      </c>
      <c r="AV1136" s="14" t="s">
        <v>175</v>
      </c>
      <c r="AW1136" s="14" t="s">
        <v>31</v>
      </c>
      <c r="AX1136" s="14" t="s">
        <v>83</v>
      </c>
      <c r="AY1136" s="255" t="s">
        <v>169</v>
      </c>
    </row>
    <row r="1137" spans="1:65" s="2" customFormat="1" ht="16.5" customHeight="1">
      <c r="A1137" s="38"/>
      <c r="B1137" s="39"/>
      <c r="C1137" s="269" t="s">
        <v>2736</v>
      </c>
      <c r="D1137" s="269" t="s">
        <v>811</v>
      </c>
      <c r="E1137" s="270" t="s">
        <v>2737</v>
      </c>
      <c r="F1137" s="271" t="s">
        <v>2738</v>
      </c>
      <c r="G1137" s="272" t="s">
        <v>413</v>
      </c>
      <c r="H1137" s="273">
        <v>20</v>
      </c>
      <c r="I1137" s="274"/>
      <c r="J1137" s="275">
        <f>ROUND(I1137*H1137,2)</f>
        <v>0</v>
      </c>
      <c r="K1137" s="276"/>
      <c r="L1137" s="277"/>
      <c r="M1137" s="278" t="s">
        <v>1</v>
      </c>
      <c r="N1137" s="279" t="s">
        <v>40</v>
      </c>
      <c r="O1137" s="91"/>
      <c r="P1137" s="229">
        <f>O1137*H1137</f>
        <v>0</v>
      </c>
      <c r="Q1137" s="229">
        <v>0</v>
      </c>
      <c r="R1137" s="229">
        <f>Q1137*H1137</f>
        <v>0</v>
      </c>
      <c r="S1137" s="229">
        <v>0</v>
      </c>
      <c r="T1137" s="230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31" t="s">
        <v>246</v>
      </c>
      <c r="AT1137" s="231" t="s">
        <v>811</v>
      </c>
      <c r="AU1137" s="231" t="s">
        <v>85</v>
      </c>
      <c r="AY1137" s="17" t="s">
        <v>169</v>
      </c>
      <c r="BE1137" s="232">
        <f>IF(N1137="základní",J1137,0)</f>
        <v>0</v>
      </c>
      <c r="BF1137" s="232">
        <f>IF(N1137="snížená",J1137,0)</f>
        <v>0</v>
      </c>
      <c r="BG1137" s="232">
        <f>IF(N1137="zákl. přenesená",J1137,0)</f>
        <v>0</v>
      </c>
      <c r="BH1137" s="232">
        <f>IF(N1137="sníž. přenesená",J1137,0)</f>
        <v>0</v>
      </c>
      <c r="BI1137" s="232">
        <f>IF(N1137="nulová",J1137,0)</f>
        <v>0</v>
      </c>
      <c r="BJ1137" s="17" t="s">
        <v>83</v>
      </c>
      <c r="BK1137" s="232">
        <f>ROUND(I1137*H1137,2)</f>
        <v>0</v>
      </c>
      <c r="BL1137" s="17" t="s">
        <v>209</v>
      </c>
      <c r="BM1137" s="231" t="s">
        <v>1239</v>
      </c>
    </row>
    <row r="1138" spans="1:65" s="2" customFormat="1" ht="33" customHeight="1">
      <c r="A1138" s="38"/>
      <c r="B1138" s="39"/>
      <c r="C1138" s="219" t="s">
        <v>865</v>
      </c>
      <c r="D1138" s="219" t="s">
        <v>171</v>
      </c>
      <c r="E1138" s="220" t="s">
        <v>2739</v>
      </c>
      <c r="F1138" s="221" t="s">
        <v>2740</v>
      </c>
      <c r="G1138" s="222" t="s">
        <v>234</v>
      </c>
      <c r="H1138" s="223">
        <v>17.15</v>
      </c>
      <c r="I1138" s="224"/>
      <c r="J1138" s="225">
        <f>ROUND(I1138*H1138,2)</f>
        <v>0</v>
      </c>
      <c r="K1138" s="226"/>
      <c r="L1138" s="44"/>
      <c r="M1138" s="227" t="s">
        <v>1</v>
      </c>
      <c r="N1138" s="228" t="s">
        <v>40</v>
      </c>
      <c r="O1138" s="91"/>
      <c r="P1138" s="229">
        <f>O1138*H1138</f>
        <v>0</v>
      </c>
      <c r="Q1138" s="229">
        <v>0</v>
      </c>
      <c r="R1138" s="229">
        <f>Q1138*H1138</f>
        <v>0</v>
      </c>
      <c r="S1138" s="229">
        <v>0</v>
      </c>
      <c r="T1138" s="230">
        <f>S1138*H1138</f>
        <v>0</v>
      </c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R1138" s="231" t="s">
        <v>209</v>
      </c>
      <c r="AT1138" s="231" t="s">
        <v>171</v>
      </c>
      <c r="AU1138" s="231" t="s">
        <v>85</v>
      </c>
      <c r="AY1138" s="17" t="s">
        <v>169</v>
      </c>
      <c r="BE1138" s="232">
        <f>IF(N1138="základní",J1138,0)</f>
        <v>0</v>
      </c>
      <c r="BF1138" s="232">
        <f>IF(N1138="snížená",J1138,0)</f>
        <v>0</v>
      </c>
      <c r="BG1138" s="232">
        <f>IF(N1138="zákl. přenesená",J1138,0)</f>
        <v>0</v>
      </c>
      <c r="BH1138" s="232">
        <f>IF(N1138="sníž. přenesená",J1138,0)</f>
        <v>0</v>
      </c>
      <c r="BI1138" s="232">
        <f>IF(N1138="nulová",J1138,0)</f>
        <v>0</v>
      </c>
      <c r="BJ1138" s="17" t="s">
        <v>83</v>
      </c>
      <c r="BK1138" s="232">
        <f>ROUND(I1138*H1138,2)</f>
        <v>0</v>
      </c>
      <c r="BL1138" s="17" t="s">
        <v>209</v>
      </c>
      <c r="BM1138" s="231" t="s">
        <v>1245</v>
      </c>
    </row>
    <row r="1139" spans="1:65" s="2" customFormat="1" ht="24.15" customHeight="1">
      <c r="A1139" s="38"/>
      <c r="B1139" s="39"/>
      <c r="C1139" s="219" t="s">
        <v>2741</v>
      </c>
      <c r="D1139" s="219" t="s">
        <v>171</v>
      </c>
      <c r="E1139" s="220" t="s">
        <v>2742</v>
      </c>
      <c r="F1139" s="221" t="s">
        <v>2743</v>
      </c>
      <c r="G1139" s="222" t="s">
        <v>234</v>
      </c>
      <c r="H1139" s="223">
        <v>83.3</v>
      </c>
      <c r="I1139" s="224"/>
      <c r="J1139" s="225">
        <f>ROUND(I1139*H1139,2)</f>
        <v>0</v>
      </c>
      <c r="K1139" s="226"/>
      <c r="L1139" s="44"/>
      <c r="M1139" s="227" t="s">
        <v>1</v>
      </c>
      <c r="N1139" s="228" t="s">
        <v>40</v>
      </c>
      <c r="O1139" s="91"/>
      <c r="P1139" s="229">
        <f>O1139*H1139</f>
        <v>0</v>
      </c>
      <c r="Q1139" s="229">
        <v>0</v>
      </c>
      <c r="R1139" s="229">
        <f>Q1139*H1139</f>
        <v>0</v>
      </c>
      <c r="S1139" s="229">
        <v>0</v>
      </c>
      <c r="T1139" s="230">
        <f>S1139*H1139</f>
        <v>0</v>
      </c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R1139" s="231" t="s">
        <v>209</v>
      </c>
      <c r="AT1139" s="231" t="s">
        <v>171</v>
      </c>
      <c r="AU1139" s="231" t="s">
        <v>85</v>
      </c>
      <c r="AY1139" s="17" t="s">
        <v>169</v>
      </c>
      <c r="BE1139" s="232">
        <f>IF(N1139="základní",J1139,0)</f>
        <v>0</v>
      </c>
      <c r="BF1139" s="232">
        <f>IF(N1139="snížená",J1139,0)</f>
        <v>0</v>
      </c>
      <c r="BG1139" s="232">
        <f>IF(N1139="zákl. přenesená",J1139,0)</f>
        <v>0</v>
      </c>
      <c r="BH1139" s="232">
        <f>IF(N1139="sníž. přenesená",J1139,0)</f>
        <v>0</v>
      </c>
      <c r="BI1139" s="232">
        <f>IF(N1139="nulová",J1139,0)</f>
        <v>0</v>
      </c>
      <c r="BJ1139" s="17" t="s">
        <v>83</v>
      </c>
      <c r="BK1139" s="232">
        <f>ROUND(I1139*H1139,2)</f>
        <v>0</v>
      </c>
      <c r="BL1139" s="17" t="s">
        <v>209</v>
      </c>
      <c r="BM1139" s="231" t="s">
        <v>1251</v>
      </c>
    </row>
    <row r="1140" spans="1:51" s="13" customFormat="1" ht="12">
      <c r="A1140" s="13"/>
      <c r="B1140" s="233"/>
      <c r="C1140" s="234"/>
      <c r="D1140" s="235" t="s">
        <v>176</v>
      </c>
      <c r="E1140" s="236" t="s">
        <v>1</v>
      </c>
      <c r="F1140" s="237" t="s">
        <v>2744</v>
      </c>
      <c r="G1140" s="234"/>
      <c r="H1140" s="238">
        <v>83.3</v>
      </c>
      <c r="I1140" s="239"/>
      <c r="J1140" s="234"/>
      <c r="K1140" s="234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4" t="s">
        <v>176</v>
      </c>
      <c r="AU1140" s="244" t="s">
        <v>85</v>
      </c>
      <c r="AV1140" s="13" t="s">
        <v>85</v>
      </c>
      <c r="AW1140" s="13" t="s">
        <v>31</v>
      </c>
      <c r="AX1140" s="13" t="s">
        <v>75</v>
      </c>
      <c r="AY1140" s="244" t="s">
        <v>169</v>
      </c>
    </row>
    <row r="1141" spans="1:51" s="14" customFormat="1" ht="12">
      <c r="A1141" s="14"/>
      <c r="B1141" s="245"/>
      <c r="C1141" s="246"/>
      <c r="D1141" s="235" t="s">
        <v>176</v>
      </c>
      <c r="E1141" s="247" t="s">
        <v>1</v>
      </c>
      <c r="F1141" s="248" t="s">
        <v>178</v>
      </c>
      <c r="G1141" s="246"/>
      <c r="H1141" s="249">
        <v>83.3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55" t="s">
        <v>176</v>
      </c>
      <c r="AU1141" s="255" t="s">
        <v>85</v>
      </c>
      <c r="AV1141" s="14" t="s">
        <v>175</v>
      </c>
      <c r="AW1141" s="14" t="s">
        <v>31</v>
      </c>
      <c r="AX1141" s="14" t="s">
        <v>83</v>
      </c>
      <c r="AY1141" s="255" t="s">
        <v>169</v>
      </c>
    </row>
    <row r="1142" spans="1:65" s="2" customFormat="1" ht="24.15" customHeight="1">
      <c r="A1142" s="38"/>
      <c r="B1142" s="39"/>
      <c r="C1142" s="219" t="s">
        <v>869</v>
      </c>
      <c r="D1142" s="219" t="s">
        <v>171</v>
      </c>
      <c r="E1142" s="220" t="s">
        <v>2745</v>
      </c>
      <c r="F1142" s="221" t="s">
        <v>2746</v>
      </c>
      <c r="G1142" s="222" t="s">
        <v>234</v>
      </c>
      <c r="H1142" s="223">
        <v>214.257</v>
      </c>
      <c r="I1142" s="224"/>
      <c r="J1142" s="225">
        <f>ROUND(I1142*H1142,2)</f>
        <v>0</v>
      </c>
      <c r="K1142" s="226"/>
      <c r="L1142" s="44"/>
      <c r="M1142" s="227" t="s">
        <v>1</v>
      </c>
      <c r="N1142" s="228" t="s">
        <v>40</v>
      </c>
      <c r="O1142" s="91"/>
      <c r="P1142" s="229">
        <f>O1142*H1142</f>
        <v>0</v>
      </c>
      <c r="Q1142" s="229">
        <v>0</v>
      </c>
      <c r="R1142" s="229">
        <f>Q1142*H1142</f>
        <v>0</v>
      </c>
      <c r="S1142" s="229">
        <v>0</v>
      </c>
      <c r="T1142" s="230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31" t="s">
        <v>209</v>
      </c>
      <c r="AT1142" s="231" t="s">
        <v>171</v>
      </c>
      <c r="AU1142" s="231" t="s">
        <v>85</v>
      </c>
      <c r="AY1142" s="17" t="s">
        <v>169</v>
      </c>
      <c r="BE1142" s="232">
        <f>IF(N1142="základní",J1142,0)</f>
        <v>0</v>
      </c>
      <c r="BF1142" s="232">
        <f>IF(N1142="snížená",J1142,0)</f>
        <v>0</v>
      </c>
      <c r="BG1142" s="232">
        <f>IF(N1142="zákl. přenesená",J1142,0)</f>
        <v>0</v>
      </c>
      <c r="BH1142" s="232">
        <f>IF(N1142="sníž. přenesená",J1142,0)</f>
        <v>0</v>
      </c>
      <c r="BI1142" s="232">
        <f>IF(N1142="nulová",J1142,0)</f>
        <v>0</v>
      </c>
      <c r="BJ1142" s="17" t="s">
        <v>83</v>
      </c>
      <c r="BK1142" s="232">
        <f>ROUND(I1142*H1142,2)</f>
        <v>0</v>
      </c>
      <c r="BL1142" s="17" t="s">
        <v>209</v>
      </c>
      <c r="BM1142" s="231" t="s">
        <v>1255</v>
      </c>
    </row>
    <row r="1143" spans="1:51" s="13" customFormat="1" ht="12">
      <c r="A1143" s="13"/>
      <c r="B1143" s="233"/>
      <c r="C1143" s="234"/>
      <c r="D1143" s="235" t="s">
        <v>176</v>
      </c>
      <c r="E1143" s="236" t="s">
        <v>1</v>
      </c>
      <c r="F1143" s="237" t="s">
        <v>2747</v>
      </c>
      <c r="G1143" s="234"/>
      <c r="H1143" s="238">
        <v>83.3</v>
      </c>
      <c r="I1143" s="239"/>
      <c r="J1143" s="234"/>
      <c r="K1143" s="234"/>
      <c r="L1143" s="240"/>
      <c r="M1143" s="241"/>
      <c r="N1143" s="242"/>
      <c r="O1143" s="242"/>
      <c r="P1143" s="242"/>
      <c r="Q1143" s="242"/>
      <c r="R1143" s="242"/>
      <c r="S1143" s="242"/>
      <c r="T1143" s="24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4" t="s">
        <v>176</v>
      </c>
      <c r="AU1143" s="244" t="s">
        <v>85</v>
      </c>
      <c r="AV1143" s="13" t="s">
        <v>85</v>
      </c>
      <c r="AW1143" s="13" t="s">
        <v>31</v>
      </c>
      <c r="AX1143" s="13" t="s">
        <v>75</v>
      </c>
      <c r="AY1143" s="244" t="s">
        <v>169</v>
      </c>
    </row>
    <row r="1144" spans="1:51" s="13" customFormat="1" ht="12">
      <c r="A1144" s="13"/>
      <c r="B1144" s="233"/>
      <c r="C1144" s="234"/>
      <c r="D1144" s="235" t="s">
        <v>176</v>
      </c>
      <c r="E1144" s="236" t="s">
        <v>1</v>
      </c>
      <c r="F1144" s="237" t="s">
        <v>2748</v>
      </c>
      <c r="G1144" s="234"/>
      <c r="H1144" s="238">
        <v>80.791</v>
      </c>
      <c r="I1144" s="239"/>
      <c r="J1144" s="234"/>
      <c r="K1144" s="234"/>
      <c r="L1144" s="240"/>
      <c r="M1144" s="241"/>
      <c r="N1144" s="242"/>
      <c r="O1144" s="242"/>
      <c r="P1144" s="242"/>
      <c r="Q1144" s="242"/>
      <c r="R1144" s="242"/>
      <c r="S1144" s="242"/>
      <c r="T1144" s="24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4" t="s">
        <v>176</v>
      </c>
      <c r="AU1144" s="244" t="s">
        <v>85</v>
      </c>
      <c r="AV1144" s="13" t="s">
        <v>85</v>
      </c>
      <c r="AW1144" s="13" t="s">
        <v>31</v>
      </c>
      <c r="AX1144" s="13" t="s">
        <v>75</v>
      </c>
      <c r="AY1144" s="244" t="s">
        <v>169</v>
      </c>
    </row>
    <row r="1145" spans="1:51" s="13" customFormat="1" ht="12">
      <c r="A1145" s="13"/>
      <c r="B1145" s="233"/>
      <c r="C1145" s="234"/>
      <c r="D1145" s="235" t="s">
        <v>176</v>
      </c>
      <c r="E1145" s="236" t="s">
        <v>1</v>
      </c>
      <c r="F1145" s="237" t="s">
        <v>2749</v>
      </c>
      <c r="G1145" s="234"/>
      <c r="H1145" s="238">
        <v>20.682</v>
      </c>
      <c r="I1145" s="239"/>
      <c r="J1145" s="234"/>
      <c r="K1145" s="234"/>
      <c r="L1145" s="240"/>
      <c r="M1145" s="241"/>
      <c r="N1145" s="242"/>
      <c r="O1145" s="242"/>
      <c r="P1145" s="242"/>
      <c r="Q1145" s="242"/>
      <c r="R1145" s="242"/>
      <c r="S1145" s="242"/>
      <c r="T1145" s="24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4" t="s">
        <v>176</v>
      </c>
      <c r="AU1145" s="244" t="s">
        <v>85</v>
      </c>
      <c r="AV1145" s="13" t="s">
        <v>85</v>
      </c>
      <c r="AW1145" s="13" t="s">
        <v>31</v>
      </c>
      <c r="AX1145" s="13" t="s">
        <v>75</v>
      </c>
      <c r="AY1145" s="244" t="s">
        <v>169</v>
      </c>
    </row>
    <row r="1146" spans="1:51" s="13" customFormat="1" ht="12">
      <c r="A1146" s="13"/>
      <c r="B1146" s="233"/>
      <c r="C1146" s="234"/>
      <c r="D1146" s="235" t="s">
        <v>176</v>
      </c>
      <c r="E1146" s="236" t="s">
        <v>1</v>
      </c>
      <c r="F1146" s="237" t="s">
        <v>2750</v>
      </c>
      <c r="G1146" s="234"/>
      <c r="H1146" s="238">
        <v>20.682</v>
      </c>
      <c r="I1146" s="239"/>
      <c r="J1146" s="234"/>
      <c r="K1146" s="234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44" t="s">
        <v>176</v>
      </c>
      <c r="AU1146" s="244" t="s">
        <v>85</v>
      </c>
      <c r="AV1146" s="13" t="s">
        <v>85</v>
      </c>
      <c r="AW1146" s="13" t="s">
        <v>31</v>
      </c>
      <c r="AX1146" s="13" t="s">
        <v>75</v>
      </c>
      <c r="AY1146" s="244" t="s">
        <v>169</v>
      </c>
    </row>
    <row r="1147" spans="1:51" s="13" customFormat="1" ht="12">
      <c r="A1147" s="13"/>
      <c r="B1147" s="233"/>
      <c r="C1147" s="234"/>
      <c r="D1147" s="235" t="s">
        <v>176</v>
      </c>
      <c r="E1147" s="236" t="s">
        <v>1</v>
      </c>
      <c r="F1147" s="237" t="s">
        <v>2751</v>
      </c>
      <c r="G1147" s="234"/>
      <c r="H1147" s="238">
        <v>8.802</v>
      </c>
      <c r="I1147" s="239"/>
      <c r="J1147" s="234"/>
      <c r="K1147" s="234"/>
      <c r="L1147" s="240"/>
      <c r="M1147" s="241"/>
      <c r="N1147" s="242"/>
      <c r="O1147" s="242"/>
      <c r="P1147" s="242"/>
      <c r="Q1147" s="242"/>
      <c r="R1147" s="242"/>
      <c r="S1147" s="242"/>
      <c r="T1147" s="24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4" t="s">
        <v>176</v>
      </c>
      <c r="AU1147" s="244" t="s">
        <v>85</v>
      </c>
      <c r="AV1147" s="13" t="s">
        <v>85</v>
      </c>
      <c r="AW1147" s="13" t="s">
        <v>31</v>
      </c>
      <c r="AX1147" s="13" t="s">
        <v>75</v>
      </c>
      <c r="AY1147" s="244" t="s">
        <v>169</v>
      </c>
    </row>
    <row r="1148" spans="1:51" s="14" customFormat="1" ht="12">
      <c r="A1148" s="14"/>
      <c r="B1148" s="245"/>
      <c r="C1148" s="246"/>
      <c r="D1148" s="235" t="s">
        <v>176</v>
      </c>
      <c r="E1148" s="247" t="s">
        <v>1</v>
      </c>
      <c r="F1148" s="248" t="s">
        <v>178</v>
      </c>
      <c r="G1148" s="246"/>
      <c r="H1148" s="249">
        <v>214.25699999999998</v>
      </c>
      <c r="I1148" s="250"/>
      <c r="J1148" s="246"/>
      <c r="K1148" s="246"/>
      <c r="L1148" s="251"/>
      <c r="M1148" s="252"/>
      <c r="N1148" s="253"/>
      <c r="O1148" s="253"/>
      <c r="P1148" s="253"/>
      <c r="Q1148" s="253"/>
      <c r="R1148" s="253"/>
      <c r="S1148" s="253"/>
      <c r="T1148" s="25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5" t="s">
        <v>176</v>
      </c>
      <c r="AU1148" s="255" t="s">
        <v>85</v>
      </c>
      <c r="AV1148" s="14" t="s">
        <v>175</v>
      </c>
      <c r="AW1148" s="14" t="s">
        <v>31</v>
      </c>
      <c r="AX1148" s="14" t="s">
        <v>83</v>
      </c>
      <c r="AY1148" s="255" t="s">
        <v>169</v>
      </c>
    </row>
    <row r="1149" spans="1:65" s="2" customFormat="1" ht="24.15" customHeight="1">
      <c r="A1149" s="38"/>
      <c r="B1149" s="39"/>
      <c r="C1149" s="269" t="s">
        <v>2752</v>
      </c>
      <c r="D1149" s="269" t="s">
        <v>811</v>
      </c>
      <c r="E1149" s="270" t="s">
        <v>2753</v>
      </c>
      <c r="F1149" s="271" t="s">
        <v>2754</v>
      </c>
      <c r="G1149" s="272" t="s">
        <v>234</v>
      </c>
      <c r="H1149" s="273">
        <v>114.38</v>
      </c>
      <c r="I1149" s="274"/>
      <c r="J1149" s="275">
        <f>ROUND(I1149*H1149,2)</f>
        <v>0</v>
      </c>
      <c r="K1149" s="276"/>
      <c r="L1149" s="277"/>
      <c r="M1149" s="278" t="s">
        <v>1</v>
      </c>
      <c r="N1149" s="279" t="s">
        <v>40</v>
      </c>
      <c r="O1149" s="91"/>
      <c r="P1149" s="229">
        <f>O1149*H1149</f>
        <v>0</v>
      </c>
      <c r="Q1149" s="229">
        <v>0</v>
      </c>
      <c r="R1149" s="229">
        <f>Q1149*H1149</f>
        <v>0</v>
      </c>
      <c r="S1149" s="229">
        <v>0</v>
      </c>
      <c r="T1149" s="230">
        <f>S1149*H1149</f>
        <v>0</v>
      </c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R1149" s="231" t="s">
        <v>246</v>
      </c>
      <c r="AT1149" s="231" t="s">
        <v>811</v>
      </c>
      <c r="AU1149" s="231" t="s">
        <v>85</v>
      </c>
      <c r="AY1149" s="17" t="s">
        <v>169</v>
      </c>
      <c r="BE1149" s="232">
        <f>IF(N1149="základní",J1149,0)</f>
        <v>0</v>
      </c>
      <c r="BF1149" s="232">
        <f>IF(N1149="snížená",J1149,0)</f>
        <v>0</v>
      </c>
      <c r="BG1149" s="232">
        <f>IF(N1149="zákl. přenesená",J1149,0)</f>
        <v>0</v>
      </c>
      <c r="BH1149" s="232">
        <f>IF(N1149="sníž. přenesená",J1149,0)</f>
        <v>0</v>
      </c>
      <c r="BI1149" s="232">
        <f>IF(N1149="nulová",J1149,0)</f>
        <v>0</v>
      </c>
      <c r="BJ1149" s="17" t="s">
        <v>83</v>
      </c>
      <c r="BK1149" s="232">
        <f>ROUND(I1149*H1149,2)</f>
        <v>0</v>
      </c>
      <c r="BL1149" s="17" t="s">
        <v>209</v>
      </c>
      <c r="BM1149" s="231" t="s">
        <v>1259</v>
      </c>
    </row>
    <row r="1150" spans="1:65" s="2" customFormat="1" ht="21.75" customHeight="1">
      <c r="A1150" s="38"/>
      <c r="B1150" s="39"/>
      <c r="C1150" s="269" t="s">
        <v>874</v>
      </c>
      <c r="D1150" s="269" t="s">
        <v>811</v>
      </c>
      <c r="E1150" s="270" t="s">
        <v>2755</v>
      </c>
      <c r="F1150" s="271" t="s">
        <v>2756</v>
      </c>
      <c r="G1150" s="272" t="s">
        <v>234</v>
      </c>
      <c r="H1150" s="273">
        <v>111.62</v>
      </c>
      <c r="I1150" s="274"/>
      <c r="J1150" s="275">
        <f>ROUND(I1150*H1150,2)</f>
        <v>0</v>
      </c>
      <c r="K1150" s="276"/>
      <c r="L1150" s="277"/>
      <c r="M1150" s="278" t="s">
        <v>1</v>
      </c>
      <c r="N1150" s="279" t="s">
        <v>40</v>
      </c>
      <c r="O1150" s="91"/>
      <c r="P1150" s="229">
        <f>O1150*H1150</f>
        <v>0</v>
      </c>
      <c r="Q1150" s="229">
        <v>0</v>
      </c>
      <c r="R1150" s="229">
        <f>Q1150*H1150</f>
        <v>0</v>
      </c>
      <c r="S1150" s="229">
        <v>0</v>
      </c>
      <c r="T1150" s="230">
        <f>S1150*H1150</f>
        <v>0</v>
      </c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R1150" s="231" t="s">
        <v>246</v>
      </c>
      <c r="AT1150" s="231" t="s">
        <v>811</v>
      </c>
      <c r="AU1150" s="231" t="s">
        <v>85</v>
      </c>
      <c r="AY1150" s="17" t="s">
        <v>169</v>
      </c>
      <c r="BE1150" s="232">
        <f>IF(N1150="základní",J1150,0)</f>
        <v>0</v>
      </c>
      <c r="BF1150" s="232">
        <f>IF(N1150="snížená",J1150,0)</f>
        <v>0</v>
      </c>
      <c r="BG1150" s="232">
        <f>IF(N1150="zákl. přenesená",J1150,0)</f>
        <v>0</v>
      </c>
      <c r="BH1150" s="232">
        <f>IF(N1150="sníž. přenesená",J1150,0)</f>
        <v>0</v>
      </c>
      <c r="BI1150" s="232">
        <f>IF(N1150="nulová",J1150,0)</f>
        <v>0</v>
      </c>
      <c r="BJ1150" s="17" t="s">
        <v>83</v>
      </c>
      <c r="BK1150" s="232">
        <f>ROUND(I1150*H1150,2)</f>
        <v>0</v>
      </c>
      <c r="BL1150" s="17" t="s">
        <v>209</v>
      </c>
      <c r="BM1150" s="231" t="s">
        <v>1705</v>
      </c>
    </row>
    <row r="1151" spans="1:65" s="2" customFormat="1" ht="21.75" customHeight="1">
      <c r="A1151" s="38"/>
      <c r="B1151" s="39"/>
      <c r="C1151" s="269" t="s">
        <v>2757</v>
      </c>
      <c r="D1151" s="269" t="s">
        <v>811</v>
      </c>
      <c r="E1151" s="270" t="s">
        <v>2758</v>
      </c>
      <c r="F1151" s="271" t="s">
        <v>2759</v>
      </c>
      <c r="G1151" s="272" t="s">
        <v>234</v>
      </c>
      <c r="H1151" s="273">
        <v>9.682</v>
      </c>
      <c r="I1151" s="274"/>
      <c r="J1151" s="275">
        <f>ROUND(I1151*H1151,2)</f>
        <v>0</v>
      </c>
      <c r="K1151" s="276"/>
      <c r="L1151" s="277"/>
      <c r="M1151" s="278" t="s">
        <v>1</v>
      </c>
      <c r="N1151" s="279" t="s">
        <v>40</v>
      </c>
      <c r="O1151" s="91"/>
      <c r="P1151" s="229">
        <f>O1151*H1151</f>
        <v>0</v>
      </c>
      <c r="Q1151" s="229">
        <v>0</v>
      </c>
      <c r="R1151" s="229">
        <f>Q1151*H1151</f>
        <v>0</v>
      </c>
      <c r="S1151" s="229">
        <v>0</v>
      </c>
      <c r="T1151" s="230">
        <f>S1151*H1151</f>
        <v>0</v>
      </c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R1151" s="231" t="s">
        <v>246</v>
      </c>
      <c r="AT1151" s="231" t="s">
        <v>811</v>
      </c>
      <c r="AU1151" s="231" t="s">
        <v>85</v>
      </c>
      <c r="AY1151" s="17" t="s">
        <v>169</v>
      </c>
      <c r="BE1151" s="232">
        <f>IF(N1151="základní",J1151,0)</f>
        <v>0</v>
      </c>
      <c r="BF1151" s="232">
        <f>IF(N1151="snížená",J1151,0)</f>
        <v>0</v>
      </c>
      <c r="BG1151" s="232">
        <f>IF(N1151="zákl. přenesená",J1151,0)</f>
        <v>0</v>
      </c>
      <c r="BH1151" s="232">
        <f>IF(N1151="sníž. přenesená",J1151,0)</f>
        <v>0</v>
      </c>
      <c r="BI1151" s="232">
        <f>IF(N1151="nulová",J1151,0)</f>
        <v>0</v>
      </c>
      <c r="BJ1151" s="17" t="s">
        <v>83</v>
      </c>
      <c r="BK1151" s="232">
        <f>ROUND(I1151*H1151,2)</f>
        <v>0</v>
      </c>
      <c r="BL1151" s="17" t="s">
        <v>209</v>
      </c>
      <c r="BM1151" s="231" t="s">
        <v>1701</v>
      </c>
    </row>
    <row r="1152" spans="1:65" s="2" customFormat="1" ht="16.5" customHeight="1">
      <c r="A1152" s="38"/>
      <c r="B1152" s="39"/>
      <c r="C1152" s="219" t="s">
        <v>877</v>
      </c>
      <c r="D1152" s="219" t="s">
        <v>171</v>
      </c>
      <c r="E1152" s="220" t="s">
        <v>2760</v>
      </c>
      <c r="F1152" s="221" t="s">
        <v>2761</v>
      </c>
      <c r="G1152" s="222" t="s">
        <v>199</v>
      </c>
      <c r="H1152" s="223">
        <v>758.798</v>
      </c>
      <c r="I1152" s="224"/>
      <c r="J1152" s="225">
        <f>ROUND(I1152*H1152,2)</f>
        <v>0</v>
      </c>
      <c r="K1152" s="226"/>
      <c r="L1152" s="44"/>
      <c r="M1152" s="227" t="s">
        <v>1</v>
      </c>
      <c r="N1152" s="228" t="s">
        <v>40</v>
      </c>
      <c r="O1152" s="91"/>
      <c r="P1152" s="229">
        <f>O1152*H1152</f>
        <v>0</v>
      </c>
      <c r="Q1152" s="229">
        <v>0</v>
      </c>
      <c r="R1152" s="229">
        <f>Q1152*H1152</f>
        <v>0</v>
      </c>
      <c r="S1152" s="229">
        <v>0</v>
      </c>
      <c r="T1152" s="230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31" t="s">
        <v>209</v>
      </c>
      <c r="AT1152" s="231" t="s">
        <v>171</v>
      </c>
      <c r="AU1152" s="231" t="s">
        <v>85</v>
      </c>
      <c r="AY1152" s="17" t="s">
        <v>169</v>
      </c>
      <c r="BE1152" s="232">
        <f>IF(N1152="základní",J1152,0)</f>
        <v>0</v>
      </c>
      <c r="BF1152" s="232">
        <f>IF(N1152="snížená",J1152,0)</f>
        <v>0</v>
      </c>
      <c r="BG1152" s="232">
        <f>IF(N1152="zákl. přenesená",J1152,0)</f>
        <v>0</v>
      </c>
      <c r="BH1152" s="232">
        <f>IF(N1152="sníž. přenesená",J1152,0)</f>
        <v>0</v>
      </c>
      <c r="BI1152" s="232">
        <f>IF(N1152="nulová",J1152,0)</f>
        <v>0</v>
      </c>
      <c r="BJ1152" s="17" t="s">
        <v>83</v>
      </c>
      <c r="BK1152" s="232">
        <f>ROUND(I1152*H1152,2)</f>
        <v>0</v>
      </c>
      <c r="BL1152" s="17" t="s">
        <v>209</v>
      </c>
      <c r="BM1152" s="231" t="s">
        <v>1233</v>
      </c>
    </row>
    <row r="1153" spans="1:51" s="15" customFormat="1" ht="12">
      <c r="A1153" s="15"/>
      <c r="B1153" s="256"/>
      <c r="C1153" s="257"/>
      <c r="D1153" s="235" t="s">
        <v>176</v>
      </c>
      <c r="E1153" s="258" t="s">
        <v>1</v>
      </c>
      <c r="F1153" s="259" t="s">
        <v>2762</v>
      </c>
      <c r="G1153" s="257"/>
      <c r="H1153" s="258" t="s">
        <v>1</v>
      </c>
      <c r="I1153" s="260"/>
      <c r="J1153" s="257"/>
      <c r="K1153" s="257"/>
      <c r="L1153" s="261"/>
      <c r="M1153" s="262"/>
      <c r="N1153" s="263"/>
      <c r="O1153" s="263"/>
      <c r="P1153" s="263"/>
      <c r="Q1153" s="263"/>
      <c r="R1153" s="263"/>
      <c r="S1153" s="263"/>
      <c r="T1153" s="264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T1153" s="265" t="s">
        <v>176</v>
      </c>
      <c r="AU1153" s="265" t="s">
        <v>85</v>
      </c>
      <c r="AV1153" s="15" t="s">
        <v>83</v>
      </c>
      <c r="AW1153" s="15" t="s">
        <v>31</v>
      </c>
      <c r="AX1153" s="15" t="s">
        <v>75</v>
      </c>
      <c r="AY1153" s="265" t="s">
        <v>169</v>
      </c>
    </row>
    <row r="1154" spans="1:51" s="13" customFormat="1" ht="12">
      <c r="A1154" s="13"/>
      <c r="B1154" s="233"/>
      <c r="C1154" s="234"/>
      <c r="D1154" s="235" t="s">
        <v>176</v>
      </c>
      <c r="E1154" s="236" t="s">
        <v>1</v>
      </c>
      <c r="F1154" s="237" t="s">
        <v>2763</v>
      </c>
      <c r="G1154" s="234"/>
      <c r="H1154" s="238">
        <v>303.519</v>
      </c>
      <c r="I1154" s="239"/>
      <c r="J1154" s="234"/>
      <c r="K1154" s="234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4" t="s">
        <v>176</v>
      </c>
      <c r="AU1154" s="244" t="s">
        <v>85</v>
      </c>
      <c r="AV1154" s="13" t="s">
        <v>85</v>
      </c>
      <c r="AW1154" s="13" t="s">
        <v>31</v>
      </c>
      <c r="AX1154" s="13" t="s">
        <v>75</v>
      </c>
      <c r="AY1154" s="244" t="s">
        <v>169</v>
      </c>
    </row>
    <row r="1155" spans="1:51" s="13" customFormat="1" ht="12">
      <c r="A1155" s="13"/>
      <c r="B1155" s="233"/>
      <c r="C1155" s="234"/>
      <c r="D1155" s="235" t="s">
        <v>176</v>
      </c>
      <c r="E1155" s="236" t="s">
        <v>1</v>
      </c>
      <c r="F1155" s="237" t="s">
        <v>2764</v>
      </c>
      <c r="G1155" s="234"/>
      <c r="H1155" s="238">
        <v>455.279</v>
      </c>
      <c r="I1155" s="239"/>
      <c r="J1155" s="234"/>
      <c r="K1155" s="234"/>
      <c r="L1155" s="240"/>
      <c r="M1155" s="241"/>
      <c r="N1155" s="242"/>
      <c r="O1155" s="242"/>
      <c r="P1155" s="242"/>
      <c r="Q1155" s="242"/>
      <c r="R1155" s="242"/>
      <c r="S1155" s="242"/>
      <c r="T1155" s="24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4" t="s">
        <v>176</v>
      </c>
      <c r="AU1155" s="244" t="s">
        <v>85</v>
      </c>
      <c r="AV1155" s="13" t="s">
        <v>85</v>
      </c>
      <c r="AW1155" s="13" t="s">
        <v>31</v>
      </c>
      <c r="AX1155" s="13" t="s">
        <v>75</v>
      </c>
      <c r="AY1155" s="244" t="s">
        <v>169</v>
      </c>
    </row>
    <row r="1156" spans="1:51" s="14" customFormat="1" ht="12">
      <c r="A1156" s="14"/>
      <c r="B1156" s="245"/>
      <c r="C1156" s="246"/>
      <c r="D1156" s="235" t="s">
        <v>176</v>
      </c>
      <c r="E1156" s="247" t="s">
        <v>1</v>
      </c>
      <c r="F1156" s="248" t="s">
        <v>178</v>
      </c>
      <c r="G1156" s="246"/>
      <c r="H1156" s="249">
        <v>758.798</v>
      </c>
      <c r="I1156" s="250"/>
      <c r="J1156" s="246"/>
      <c r="K1156" s="246"/>
      <c r="L1156" s="251"/>
      <c r="M1156" s="252"/>
      <c r="N1156" s="253"/>
      <c r="O1156" s="253"/>
      <c r="P1156" s="253"/>
      <c r="Q1156" s="253"/>
      <c r="R1156" s="253"/>
      <c r="S1156" s="253"/>
      <c r="T1156" s="25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55" t="s">
        <v>176</v>
      </c>
      <c r="AU1156" s="255" t="s">
        <v>85</v>
      </c>
      <c r="AV1156" s="14" t="s">
        <v>175</v>
      </c>
      <c r="AW1156" s="14" t="s">
        <v>31</v>
      </c>
      <c r="AX1156" s="14" t="s">
        <v>83</v>
      </c>
      <c r="AY1156" s="255" t="s">
        <v>169</v>
      </c>
    </row>
    <row r="1157" spans="1:65" s="2" customFormat="1" ht="21.75" customHeight="1">
      <c r="A1157" s="38"/>
      <c r="B1157" s="39"/>
      <c r="C1157" s="269" t="s">
        <v>2765</v>
      </c>
      <c r="D1157" s="269" t="s">
        <v>811</v>
      </c>
      <c r="E1157" s="270" t="s">
        <v>2766</v>
      </c>
      <c r="F1157" s="271" t="s">
        <v>2767</v>
      </c>
      <c r="G1157" s="272" t="s">
        <v>174</v>
      </c>
      <c r="H1157" s="273">
        <v>0.801</v>
      </c>
      <c r="I1157" s="274"/>
      <c r="J1157" s="275">
        <f>ROUND(I1157*H1157,2)</f>
        <v>0</v>
      </c>
      <c r="K1157" s="276"/>
      <c r="L1157" s="277"/>
      <c r="M1157" s="278" t="s">
        <v>1</v>
      </c>
      <c r="N1157" s="279" t="s">
        <v>40</v>
      </c>
      <c r="O1157" s="91"/>
      <c r="P1157" s="229">
        <f>O1157*H1157</f>
        <v>0</v>
      </c>
      <c r="Q1157" s="229">
        <v>0</v>
      </c>
      <c r="R1157" s="229">
        <f>Q1157*H1157</f>
        <v>0</v>
      </c>
      <c r="S1157" s="229">
        <v>0</v>
      </c>
      <c r="T1157" s="230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31" t="s">
        <v>246</v>
      </c>
      <c r="AT1157" s="231" t="s">
        <v>811</v>
      </c>
      <c r="AU1157" s="231" t="s">
        <v>85</v>
      </c>
      <c r="AY1157" s="17" t="s">
        <v>169</v>
      </c>
      <c r="BE1157" s="232">
        <f>IF(N1157="základní",J1157,0)</f>
        <v>0</v>
      </c>
      <c r="BF1157" s="232">
        <f>IF(N1157="snížená",J1157,0)</f>
        <v>0</v>
      </c>
      <c r="BG1157" s="232">
        <f>IF(N1157="zákl. přenesená",J1157,0)</f>
        <v>0</v>
      </c>
      <c r="BH1157" s="232">
        <f>IF(N1157="sníž. přenesená",J1157,0)</f>
        <v>0</v>
      </c>
      <c r="BI1157" s="232">
        <f>IF(N1157="nulová",J1157,0)</f>
        <v>0</v>
      </c>
      <c r="BJ1157" s="17" t="s">
        <v>83</v>
      </c>
      <c r="BK1157" s="232">
        <f>ROUND(I1157*H1157,2)</f>
        <v>0</v>
      </c>
      <c r="BL1157" s="17" t="s">
        <v>209</v>
      </c>
      <c r="BM1157" s="231" t="s">
        <v>1213</v>
      </c>
    </row>
    <row r="1158" spans="1:65" s="2" customFormat="1" ht="21.75" customHeight="1">
      <c r="A1158" s="38"/>
      <c r="B1158" s="39"/>
      <c r="C1158" s="269" t="s">
        <v>881</v>
      </c>
      <c r="D1158" s="269" t="s">
        <v>811</v>
      </c>
      <c r="E1158" s="270" t="s">
        <v>2768</v>
      </c>
      <c r="F1158" s="271" t="s">
        <v>2769</v>
      </c>
      <c r="G1158" s="272" t="s">
        <v>199</v>
      </c>
      <c r="H1158" s="273">
        <v>455.279</v>
      </c>
      <c r="I1158" s="274"/>
      <c r="J1158" s="275">
        <f>ROUND(I1158*H1158,2)</f>
        <v>0</v>
      </c>
      <c r="K1158" s="276"/>
      <c r="L1158" s="277"/>
      <c r="M1158" s="278" t="s">
        <v>1</v>
      </c>
      <c r="N1158" s="279" t="s">
        <v>40</v>
      </c>
      <c r="O1158" s="91"/>
      <c r="P1158" s="229">
        <f>O1158*H1158</f>
        <v>0</v>
      </c>
      <c r="Q1158" s="229">
        <v>0</v>
      </c>
      <c r="R1158" s="229">
        <f>Q1158*H1158</f>
        <v>0</v>
      </c>
      <c r="S1158" s="229">
        <v>0</v>
      </c>
      <c r="T1158" s="230">
        <f>S1158*H1158</f>
        <v>0</v>
      </c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R1158" s="231" t="s">
        <v>246</v>
      </c>
      <c r="AT1158" s="231" t="s">
        <v>811</v>
      </c>
      <c r="AU1158" s="231" t="s">
        <v>85</v>
      </c>
      <c r="AY1158" s="17" t="s">
        <v>169</v>
      </c>
      <c r="BE1158" s="232">
        <f>IF(N1158="základní",J1158,0)</f>
        <v>0</v>
      </c>
      <c r="BF1158" s="232">
        <f>IF(N1158="snížená",J1158,0)</f>
        <v>0</v>
      </c>
      <c r="BG1158" s="232">
        <f>IF(N1158="zákl. přenesená",J1158,0)</f>
        <v>0</v>
      </c>
      <c r="BH1158" s="232">
        <f>IF(N1158="sníž. přenesená",J1158,0)</f>
        <v>0</v>
      </c>
      <c r="BI1158" s="232">
        <f>IF(N1158="nulová",J1158,0)</f>
        <v>0</v>
      </c>
      <c r="BJ1158" s="17" t="s">
        <v>83</v>
      </c>
      <c r="BK1158" s="232">
        <f>ROUND(I1158*H1158,2)</f>
        <v>0</v>
      </c>
      <c r="BL1158" s="17" t="s">
        <v>209</v>
      </c>
      <c r="BM1158" s="231" t="s">
        <v>1225</v>
      </c>
    </row>
    <row r="1159" spans="1:51" s="13" customFormat="1" ht="12">
      <c r="A1159" s="13"/>
      <c r="B1159" s="233"/>
      <c r="C1159" s="234"/>
      <c r="D1159" s="235" t="s">
        <v>176</v>
      </c>
      <c r="E1159" s="236" t="s">
        <v>1</v>
      </c>
      <c r="F1159" s="237" t="s">
        <v>2770</v>
      </c>
      <c r="G1159" s="234"/>
      <c r="H1159" s="238">
        <v>455.279</v>
      </c>
      <c r="I1159" s="239"/>
      <c r="J1159" s="234"/>
      <c r="K1159" s="234"/>
      <c r="L1159" s="240"/>
      <c r="M1159" s="241"/>
      <c r="N1159" s="242"/>
      <c r="O1159" s="242"/>
      <c r="P1159" s="242"/>
      <c r="Q1159" s="242"/>
      <c r="R1159" s="242"/>
      <c r="S1159" s="242"/>
      <c r="T1159" s="24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4" t="s">
        <v>176</v>
      </c>
      <c r="AU1159" s="244" t="s">
        <v>85</v>
      </c>
      <c r="AV1159" s="13" t="s">
        <v>85</v>
      </c>
      <c r="AW1159" s="13" t="s">
        <v>31</v>
      </c>
      <c r="AX1159" s="13" t="s">
        <v>75</v>
      </c>
      <c r="AY1159" s="244" t="s">
        <v>169</v>
      </c>
    </row>
    <row r="1160" spans="1:51" s="14" customFormat="1" ht="12">
      <c r="A1160" s="14"/>
      <c r="B1160" s="245"/>
      <c r="C1160" s="246"/>
      <c r="D1160" s="235" t="s">
        <v>176</v>
      </c>
      <c r="E1160" s="247" t="s">
        <v>1</v>
      </c>
      <c r="F1160" s="248" t="s">
        <v>178</v>
      </c>
      <c r="G1160" s="246"/>
      <c r="H1160" s="249">
        <v>455.279</v>
      </c>
      <c r="I1160" s="250"/>
      <c r="J1160" s="246"/>
      <c r="K1160" s="246"/>
      <c r="L1160" s="251"/>
      <c r="M1160" s="252"/>
      <c r="N1160" s="253"/>
      <c r="O1160" s="253"/>
      <c r="P1160" s="253"/>
      <c r="Q1160" s="253"/>
      <c r="R1160" s="253"/>
      <c r="S1160" s="253"/>
      <c r="T1160" s="25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5" t="s">
        <v>176</v>
      </c>
      <c r="AU1160" s="255" t="s">
        <v>85</v>
      </c>
      <c r="AV1160" s="14" t="s">
        <v>175</v>
      </c>
      <c r="AW1160" s="14" t="s">
        <v>31</v>
      </c>
      <c r="AX1160" s="14" t="s">
        <v>83</v>
      </c>
      <c r="AY1160" s="255" t="s">
        <v>169</v>
      </c>
    </row>
    <row r="1161" spans="1:65" s="2" customFormat="1" ht="24.15" customHeight="1">
      <c r="A1161" s="38"/>
      <c r="B1161" s="39"/>
      <c r="C1161" s="219" t="s">
        <v>2771</v>
      </c>
      <c r="D1161" s="219" t="s">
        <v>171</v>
      </c>
      <c r="E1161" s="220" t="s">
        <v>2772</v>
      </c>
      <c r="F1161" s="221" t="s">
        <v>2773</v>
      </c>
      <c r="G1161" s="222" t="s">
        <v>234</v>
      </c>
      <c r="H1161" s="223">
        <v>297.557</v>
      </c>
      <c r="I1161" s="224"/>
      <c r="J1161" s="225">
        <f>ROUND(I1161*H1161,2)</f>
        <v>0</v>
      </c>
      <c r="K1161" s="226"/>
      <c r="L1161" s="44"/>
      <c r="M1161" s="227" t="s">
        <v>1</v>
      </c>
      <c r="N1161" s="228" t="s">
        <v>40</v>
      </c>
      <c r="O1161" s="91"/>
      <c r="P1161" s="229">
        <f>O1161*H1161</f>
        <v>0</v>
      </c>
      <c r="Q1161" s="229">
        <v>0</v>
      </c>
      <c r="R1161" s="229">
        <f>Q1161*H1161</f>
        <v>0</v>
      </c>
      <c r="S1161" s="229">
        <v>0</v>
      </c>
      <c r="T1161" s="230">
        <f>S1161*H1161</f>
        <v>0</v>
      </c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R1161" s="231" t="s">
        <v>209</v>
      </c>
      <c r="AT1161" s="231" t="s">
        <v>171</v>
      </c>
      <c r="AU1161" s="231" t="s">
        <v>85</v>
      </c>
      <c r="AY1161" s="17" t="s">
        <v>169</v>
      </c>
      <c r="BE1161" s="232">
        <f>IF(N1161="základní",J1161,0)</f>
        <v>0</v>
      </c>
      <c r="BF1161" s="232">
        <f>IF(N1161="snížená",J1161,0)</f>
        <v>0</v>
      </c>
      <c r="BG1161" s="232">
        <f>IF(N1161="zákl. přenesená",J1161,0)</f>
        <v>0</v>
      </c>
      <c r="BH1161" s="232">
        <f>IF(N1161="sníž. přenesená",J1161,0)</f>
        <v>0</v>
      </c>
      <c r="BI1161" s="232">
        <f>IF(N1161="nulová",J1161,0)</f>
        <v>0</v>
      </c>
      <c r="BJ1161" s="17" t="s">
        <v>83</v>
      </c>
      <c r="BK1161" s="232">
        <f>ROUND(I1161*H1161,2)</f>
        <v>0</v>
      </c>
      <c r="BL1161" s="17" t="s">
        <v>209</v>
      </c>
      <c r="BM1161" s="231" t="s">
        <v>1281</v>
      </c>
    </row>
    <row r="1162" spans="1:51" s="13" customFormat="1" ht="12">
      <c r="A1162" s="13"/>
      <c r="B1162" s="233"/>
      <c r="C1162" s="234"/>
      <c r="D1162" s="235" t="s">
        <v>176</v>
      </c>
      <c r="E1162" s="236" t="s">
        <v>1</v>
      </c>
      <c r="F1162" s="237" t="s">
        <v>2774</v>
      </c>
      <c r="G1162" s="234"/>
      <c r="H1162" s="238">
        <v>297.557</v>
      </c>
      <c r="I1162" s="239"/>
      <c r="J1162" s="234"/>
      <c r="K1162" s="234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44" t="s">
        <v>176</v>
      </c>
      <c r="AU1162" s="244" t="s">
        <v>85</v>
      </c>
      <c r="AV1162" s="13" t="s">
        <v>85</v>
      </c>
      <c r="AW1162" s="13" t="s">
        <v>31</v>
      </c>
      <c r="AX1162" s="13" t="s">
        <v>75</v>
      </c>
      <c r="AY1162" s="244" t="s">
        <v>169</v>
      </c>
    </row>
    <row r="1163" spans="1:51" s="14" customFormat="1" ht="12">
      <c r="A1163" s="14"/>
      <c r="B1163" s="245"/>
      <c r="C1163" s="246"/>
      <c r="D1163" s="235" t="s">
        <v>176</v>
      </c>
      <c r="E1163" s="247" t="s">
        <v>1</v>
      </c>
      <c r="F1163" s="248" t="s">
        <v>178</v>
      </c>
      <c r="G1163" s="246"/>
      <c r="H1163" s="249">
        <v>297.557</v>
      </c>
      <c r="I1163" s="250"/>
      <c r="J1163" s="246"/>
      <c r="K1163" s="246"/>
      <c r="L1163" s="251"/>
      <c r="M1163" s="252"/>
      <c r="N1163" s="253"/>
      <c r="O1163" s="253"/>
      <c r="P1163" s="253"/>
      <c r="Q1163" s="253"/>
      <c r="R1163" s="253"/>
      <c r="S1163" s="253"/>
      <c r="T1163" s="25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5" t="s">
        <v>176</v>
      </c>
      <c r="AU1163" s="255" t="s">
        <v>85</v>
      </c>
      <c r="AV1163" s="14" t="s">
        <v>175</v>
      </c>
      <c r="AW1163" s="14" t="s">
        <v>31</v>
      </c>
      <c r="AX1163" s="14" t="s">
        <v>83</v>
      </c>
      <c r="AY1163" s="255" t="s">
        <v>169</v>
      </c>
    </row>
    <row r="1164" spans="1:65" s="2" customFormat="1" ht="24.15" customHeight="1">
      <c r="A1164" s="38"/>
      <c r="B1164" s="39"/>
      <c r="C1164" s="219" t="s">
        <v>885</v>
      </c>
      <c r="D1164" s="219" t="s">
        <v>171</v>
      </c>
      <c r="E1164" s="220" t="s">
        <v>2775</v>
      </c>
      <c r="F1164" s="221" t="s">
        <v>2776</v>
      </c>
      <c r="G1164" s="222" t="s">
        <v>199</v>
      </c>
      <c r="H1164" s="223">
        <v>517</v>
      </c>
      <c r="I1164" s="224"/>
      <c r="J1164" s="225">
        <f>ROUND(I1164*H1164,2)</f>
        <v>0</v>
      </c>
      <c r="K1164" s="226"/>
      <c r="L1164" s="44"/>
      <c r="M1164" s="227" t="s">
        <v>1</v>
      </c>
      <c r="N1164" s="228" t="s">
        <v>40</v>
      </c>
      <c r="O1164" s="91"/>
      <c r="P1164" s="229">
        <f>O1164*H1164</f>
        <v>0</v>
      </c>
      <c r="Q1164" s="229">
        <v>0</v>
      </c>
      <c r="R1164" s="229">
        <f>Q1164*H1164</f>
        <v>0</v>
      </c>
      <c r="S1164" s="229">
        <v>0</v>
      </c>
      <c r="T1164" s="230">
        <f>S1164*H1164</f>
        <v>0</v>
      </c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R1164" s="231" t="s">
        <v>209</v>
      </c>
      <c r="AT1164" s="231" t="s">
        <v>171</v>
      </c>
      <c r="AU1164" s="231" t="s">
        <v>85</v>
      </c>
      <c r="AY1164" s="17" t="s">
        <v>169</v>
      </c>
      <c r="BE1164" s="232">
        <f>IF(N1164="základní",J1164,0)</f>
        <v>0</v>
      </c>
      <c r="BF1164" s="232">
        <f>IF(N1164="snížená",J1164,0)</f>
        <v>0</v>
      </c>
      <c r="BG1164" s="232">
        <f>IF(N1164="zákl. přenesená",J1164,0)</f>
        <v>0</v>
      </c>
      <c r="BH1164" s="232">
        <f>IF(N1164="sníž. přenesená",J1164,0)</f>
        <v>0</v>
      </c>
      <c r="BI1164" s="232">
        <f>IF(N1164="nulová",J1164,0)</f>
        <v>0</v>
      </c>
      <c r="BJ1164" s="17" t="s">
        <v>83</v>
      </c>
      <c r="BK1164" s="232">
        <f>ROUND(I1164*H1164,2)</f>
        <v>0</v>
      </c>
      <c r="BL1164" s="17" t="s">
        <v>209</v>
      </c>
      <c r="BM1164" s="231" t="s">
        <v>1289</v>
      </c>
    </row>
    <row r="1165" spans="1:51" s="13" customFormat="1" ht="12">
      <c r="A1165" s="13"/>
      <c r="B1165" s="233"/>
      <c r="C1165" s="234"/>
      <c r="D1165" s="235" t="s">
        <v>176</v>
      </c>
      <c r="E1165" s="236" t="s">
        <v>1</v>
      </c>
      <c r="F1165" s="237" t="s">
        <v>2777</v>
      </c>
      <c r="G1165" s="234"/>
      <c r="H1165" s="238">
        <v>85</v>
      </c>
      <c r="I1165" s="239"/>
      <c r="J1165" s="234"/>
      <c r="K1165" s="234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4" t="s">
        <v>176</v>
      </c>
      <c r="AU1165" s="244" t="s">
        <v>85</v>
      </c>
      <c r="AV1165" s="13" t="s">
        <v>85</v>
      </c>
      <c r="AW1165" s="13" t="s">
        <v>31</v>
      </c>
      <c r="AX1165" s="13" t="s">
        <v>75</v>
      </c>
      <c r="AY1165" s="244" t="s">
        <v>169</v>
      </c>
    </row>
    <row r="1166" spans="1:51" s="13" customFormat="1" ht="12">
      <c r="A1166" s="13"/>
      <c r="B1166" s="233"/>
      <c r="C1166" s="234"/>
      <c r="D1166" s="235" t="s">
        <v>176</v>
      </c>
      <c r="E1166" s="236" t="s">
        <v>1</v>
      </c>
      <c r="F1166" s="237" t="s">
        <v>2778</v>
      </c>
      <c r="G1166" s="234"/>
      <c r="H1166" s="238">
        <v>120</v>
      </c>
      <c r="I1166" s="239"/>
      <c r="J1166" s="234"/>
      <c r="K1166" s="234"/>
      <c r="L1166" s="240"/>
      <c r="M1166" s="241"/>
      <c r="N1166" s="242"/>
      <c r="O1166" s="242"/>
      <c r="P1166" s="242"/>
      <c r="Q1166" s="242"/>
      <c r="R1166" s="242"/>
      <c r="S1166" s="242"/>
      <c r="T1166" s="24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4" t="s">
        <v>176</v>
      </c>
      <c r="AU1166" s="244" t="s">
        <v>85</v>
      </c>
      <c r="AV1166" s="13" t="s">
        <v>85</v>
      </c>
      <c r="AW1166" s="13" t="s">
        <v>31</v>
      </c>
      <c r="AX1166" s="13" t="s">
        <v>75</v>
      </c>
      <c r="AY1166" s="244" t="s">
        <v>169</v>
      </c>
    </row>
    <row r="1167" spans="1:51" s="13" customFormat="1" ht="12">
      <c r="A1167" s="13"/>
      <c r="B1167" s="233"/>
      <c r="C1167" s="234"/>
      <c r="D1167" s="235" t="s">
        <v>176</v>
      </c>
      <c r="E1167" s="236" t="s">
        <v>1</v>
      </c>
      <c r="F1167" s="237" t="s">
        <v>2779</v>
      </c>
      <c r="G1167" s="234"/>
      <c r="H1167" s="238">
        <v>64</v>
      </c>
      <c r="I1167" s="239"/>
      <c r="J1167" s="234"/>
      <c r="K1167" s="234"/>
      <c r="L1167" s="240"/>
      <c r="M1167" s="241"/>
      <c r="N1167" s="242"/>
      <c r="O1167" s="242"/>
      <c r="P1167" s="242"/>
      <c r="Q1167" s="242"/>
      <c r="R1167" s="242"/>
      <c r="S1167" s="242"/>
      <c r="T1167" s="24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4" t="s">
        <v>176</v>
      </c>
      <c r="AU1167" s="244" t="s">
        <v>85</v>
      </c>
      <c r="AV1167" s="13" t="s">
        <v>85</v>
      </c>
      <c r="AW1167" s="13" t="s">
        <v>31</v>
      </c>
      <c r="AX1167" s="13" t="s">
        <v>75</v>
      </c>
      <c r="AY1167" s="244" t="s">
        <v>169</v>
      </c>
    </row>
    <row r="1168" spans="1:51" s="13" customFormat="1" ht="12">
      <c r="A1168" s="13"/>
      <c r="B1168" s="233"/>
      <c r="C1168" s="234"/>
      <c r="D1168" s="235" t="s">
        <v>176</v>
      </c>
      <c r="E1168" s="236" t="s">
        <v>1</v>
      </c>
      <c r="F1168" s="237" t="s">
        <v>2780</v>
      </c>
      <c r="G1168" s="234"/>
      <c r="H1168" s="238">
        <v>176</v>
      </c>
      <c r="I1168" s="239"/>
      <c r="J1168" s="234"/>
      <c r="K1168" s="234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4" t="s">
        <v>176</v>
      </c>
      <c r="AU1168" s="244" t="s">
        <v>85</v>
      </c>
      <c r="AV1168" s="13" t="s">
        <v>85</v>
      </c>
      <c r="AW1168" s="13" t="s">
        <v>31</v>
      </c>
      <c r="AX1168" s="13" t="s">
        <v>75</v>
      </c>
      <c r="AY1168" s="244" t="s">
        <v>169</v>
      </c>
    </row>
    <row r="1169" spans="1:51" s="13" customFormat="1" ht="12">
      <c r="A1169" s="13"/>
      <c r="B1169" s="233"/>
      <c r="C1169" s="234"/>
      <c r="D1169" s="235" t="s">
        <v>176</v>
      </c>
      <c r="E1169" s="236" t="s">
        <v>1</v>
      </c>
      <c r="F1169" s="237" t="s">
        <v>2781</v>
      </c>
      <c r="G1169" s="234"/>
      <c r="H1169" s="238">
        <v>72</v>
      </c>
      <c r="I1169" s="239"/>
      <c r="J1169" s="234"/>
      <c r="K1169" s="234"/>
      <c r="L1169" s="240"/>
      <c r="M1169" s="241"/>
      <c r="N1169" s="242"/>
      <c r="O1169" s="242"/>
      <c r="P1169" s="242"/>
      <c r="Q1169" s="242"/>
      <c r="R1169" s="242"/>
      <c r="S1169" s="242"/>
      <c r="T1169" s="24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4" t="s">
        <v>176</v>
      </c>
      <c r="AU1169" s="244" t="s">
        <v>85</v>
      </c>
      <c r="AV1169" s="13" t="s">
        <v>85</v>
      </c>
      <c r="AW1169" s="13" t="s">
        <v>31</v>
      </c>
      <c r="AX1169" s="13" t="s">
        <v>75</v>
      </c>
      <c r="AY1169" s="244" t="s">
        <v>169</v>
      </c>
    </row>
    <row r="1170" spans="1:51" s="14" customFormat="1" ht="12">
      <c r="A1170" s="14"/>
      <c r="B1170" s="245"/>
      <c r="C1170" s="246"/>
      <c r="D1170" s="235" t="s">
        <v>176</v>
      </c>
      <c r="E1170" s="247" t="s">
        <v>1</v>
      </c>
      <c r="F1170" s="248" t="s">
        <v>178</v>
      </c>
      <c r="G1170" s="246"/>
      <c r="H1170" s="249">
        <v>517</v>
      </c>
      <c r="I1170" s="250"/>
      <c r="J1170" s="246"/>
      <c r="K1170" s="246"/>
      <c r="L1170" s="251"/>
      <c r="M1170" s="252"/>
      <c r="N1170" s="253"/>
      <c r="O1170" s="253"/>
      <c r="P1170" s="253"/>
      <c r="Q1170" s="253"/>
      <c r="R1170" s="253"/>
      <c r="S1170" s="253"/>
      <c r="T1170" s="25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5" t="s">
        <v>176</v>
      </c>
      <c r="AU1170" s="255" t="s">
        <v>85</v>
      </c>
      <c r="AV1170" s="14" t="s">
        <v>175</v>
      </c>
      <c r="AW1170" s="14" t="s">
        <v>31</v>
      </c>
      <c r="AX1170" s="14" t="s">
        <v>83</v>
      </c>
      <c r="AY1170" s="255" t="s">
        <v>169</v>
      </c>
    </row>
    <row r="1171" spans="1:65" s="2" customFormat="1" ht="24.15" customHeight="1">
      <c r="A1171" s="38"/>
      <c r="B1171" s="39"/>
      <c r="C1171" s="219" t="s">
        <v>2782</v>
      </c>
      <c r="D1171" s="219" t="s">
        <v>171</v>
      </c>
      <c r="E1171" s="220" t="s">
        <v>2783</v>
      </c>
      <c r="F1171" s="221" t="s">
        <v>2784</v>
      </c>
      <c r="G1171" s="222" t="s">
        <v>199</v>
      </c>
      <c r="H1171" s="223">
        <v>149.2</v>
      </c>
      <c r="I1171" s="224"/>
      <c r="J1171" s="225">
        <f>ROUND(I1171*H1171,2)</f>
        <v>0</v>
      </c>
      <c r="K1171" s="226"/>
      <c r="L1171" s="44"/>
      <c r="M1171" s="227" t="s">
        <v>1</v>
      </c>
      <c r="N1171" s="228" t="s">
        <v>40</v>
      </c>
      <c r="O1171" s="91"/>
      <c r="P1171" s="229">
        <f>O1171*H1171</f>
        <v>0</v>
      </c>
      <c r="Q1171" s="229">
        <v>0</v>
      </c>
      <c r="R1171" s="229">
        <f>Q1171*H1171</f>
        <v>0</v>
      </c>
      <c r="S1171" s="229">
        <v>0</v>
      </c>
      <c r="T1171" s="230">
        <f>S1171*H1171</f>
        <v>0</v>
      </c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R1171" s="231" t="s">
        <v>209</v>
      </c>
      <c r="AT1171" s="231" t="s">
        <v>171</v>
      </c>
      <c r="AU1171" s="231" t="s">
        <v>85</v>
      </c>
      <c r="AY1171" s="17" t="s">
        <v>169</v>
      </c>
      <c r="BE1171" s="232">
        <f>IF(N1171="základní",J1171,0)</f>
        <v>0</v>
      </c>
      <c r="BF1171" s="232">
        <f>IF(N1171="snížená",J1171,0)</f>
        <v>0</v>
      </c>
      <c r="BG1171" s="232">
        <f>IF(N1171="zákl. přenesená",J1171,0)</f>
        <v>0</v>
      </c>
      <c r="BH1171" s="232">
        <f>IF(N1171="sníž. přenesená",J1171,0)</f>
        <v>0</v>
      </c>
      <c r="BI1171" s="232">
        <f>IF(N1171="nulová",J1171,0)</f>
        <v>0</v>
      </c>
      <c r="BJ1171" s="17" t="s">
        <v>83</v>
      </c>
      <c r="BK1171" s="232">
        <f>ROUND(I1171*H1171,2)</f>
        <v>0</v>
      </c>
      <c r="BL1171" s="17" t="s">
        <v>209</v>
      </c>
      <c r="BM1171" s="231" t="s">
        <v>1291</v>
      </c>
    </row>
    <row r="1172" spans="1:51" s="13" customFormat="1" ht="12">
      <c r="A1172" s="13"/>
      <c r="B1172" s="233"/>
      <c r="C1172" s="234"/>
      <c r="D1172" s="235" t="s">
        <v>176</v>
      </c>
      <c r="E1172" s="236" t="s">
        <v>1</v>
      </c>
      <c r="F1172" s="237" t="s">
        <v>2785</v>
      </c>
      <c r="G1172" s="234"/>
      <c r="H1172" s="238">
        <v>55.2</v>
      </c>
      <c r="I1172" s="239"/>
      <c r="J1172" s="234"/>
      <c r="K1172" s="234"/>
      <c r="L1172" s="240"/>
      <c r="M1172" s="241"/>
      <c r="N1172" s="242"/>
      <c r="O1172" s="242"/>
      <c r="P1172" s="242"/>
      <c r="Q1172" s="242"/>
      <c r="R1172" s="242"/>
      <c r="S1172" s="242"/>
      <c r="T1172" s="24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44" t="s">
        <v>176</v>
      </c>
      <c r="AU1172" s="244" t="s">
        <v>85</v>
      </c>
      <c r="AV1172" s="13" t="s">
        <v>85</v>
      </c>
      <c r="AW1172" s="13" t="s">
        <v>31</v>
      </c>
      <c r="AX1172" s="13" t="s">
        <v>75</v>
      </c>
      <c r="AY1172" s="244" t="s">
        <v>169</v>
      </c>
    </row>
    <row r="1173" spans="1:51" s="13" customFormat="1" ht="12">
      <c r="A1173" s="13"/>
      <c r="B1173" s="233"/>
      <c r="C1173" s="234"/>
      <c r="D1173" s="235" t="s">
        <v>176</v>
      </c>
      <c r="E1173" s="236" t="s">
        <v>1</v>
      </c>
      <c r="F1173" s="237" t="s">
        <v>2786</v>
      </c>
      <c r="G1173" s="234"/>
      <c r="H1173" s="238">
        <v>94</v>
      </c>
      <c r="I1173" s="239"/>
      <c r="J1173" s="234"/>
      <c r="K1173" s="234"/>
      <c r="L1173" s="240"/>
      <c r="M1173" s="241"/>
      <c r="N1173" s="242"/>
      <c r="O1173" s="242"/>
      <c r="P1173" s="242"/>
      <c r="Q1173" s="242"/>
      <c r="R1173" s="242"/>
      <c r="S1173" s="242"/>
      <c r="T1173" s="24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4" t="s">
        <v>176</v>
      </c>
      <c r="AU1173" s="244" t="s">
        <v>85</v>
      </c>
      <c r="AV1173" s="13" t="s">
        <v>85</v>
      </c>
      <c r="AW1173" s="13" t="s">
        <v>31</v>
      </c>
      <c r="AX1173" s="13" t="s">
        <v>75</v>
      </c>
      <c r="AY1173" s="244" t="s">
        <v>169</v>
      </c>
    </row>
    <row r="1174" spans="1:51" s="14" customFormat="1" ht="12">
      <c r="A1174" s="14"/>
      <c r="B1174" s="245"/>
      <c r="C1174" s="246"/>
      <c r="D1174" s="235" t="s">
        <v>176</v>
      </c>
      <c r="E1174" s="247" t="s">
        <v>1</v>
      </c>
      <c r="F1174" s="248" t="s">
        <v>178</v>
      </c>
      <c r="G1174" s="246"/>
      <c r="H1174" s="249">
        <v>149.2</v>
      </c>
      <c r="I1174" s="250"/>
      <c r="J1174" s="246"/>
      <c r="K1174" s="246"/>
      <c r="L1174" s="251"/>
      <c r="M1174" s="252"/>
      <c r="N1174" s="253"/>
      <c r="O1174" s="253"/>
      <c r="P1174" s="253"/>
      <c r="Q1174" s="253"/>
      <c r="R1174" s="253"/>
      <c r="S1174" s="253"/>
      <c r="T1174" s="25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5" t="s">
        <v>176</v>
      </c>
      <c r="AU1174" s="255" t="s">
        <v>85</v>
      </c>
      <c r="AV1174" s="14" t="s">
        <v>175</v>
      </c>
      <c r="AW1174" s="14" t="s">
        <v>31</v>
      </c>
      <c r="AX1174" s="14" t="s">
        <v>83</v>
      </c>
      <c r="AY1174" s="255" t="s">
        <v>169</v>
      </c>
    </row>
    <row r="1175" spans="1:65" s="2" customFormat="1" ht="24.15" customHeight="1">
      <c r="A1175" s="38"/>
      <c r="B1175" s="39"/>
      <c r="C1175" s="219" t="s">
        <v>889</v>
      </c>
      <c r="D1175" s="219" t="s">
        <v>171</v>
      </c>
      <c r="E1175" s="220" t="s">
        <v>2787</v>
      </c>
      <c r="F1175" s="221" t="s">
        <v>2788</v>
      </c>
      <c r="G1175" s="222" t="s">
        <v>199</v>
      </c>
      <c r="H1175" s="223">
        <v>83.85</v>
      </c>
      <c r="I1175" s="224"/>
      <c r="J1175" s="225">
        <f>ROUND(I1175*H1175,2)</f>
        <v>0</v>
      </c>
      <c r="K1175" s="226"/>
      <c r="L1175" s="44"/>
      <c r="M1175" s="227" t="s">
        <v>1</v>
      </c>
      <c r="N1175" s="228" t="s">
        <v>40</v>
      </c>
      <c r="O1175" s="91"/>
      <c r="P1175" s="229">
        <f>O1175*H1175</f>
        <v>0</v>
      </c>
      <c r="Q1175" s="229">
        <v>0</v>
      </c>
      <c r="R1175" s="229">
        <f>Q1175*H1175</f>
        <v>0</v>
      </c>
      <c r="S1175" s="229">
        <v>0</v>
      </c>
      <c r="T1175" s="230">
        <f>S1175*H1175</f>
        <v>0</v>
      </c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R1175" s="231" t="s">
        <v>209</v>
      </c>
      <c r="AT1175" s="231" t="s">
        <v>171</v>
      </c>
      <c r="AU1175" s="231" t="s">
        <v>85</v>
      </c>
      <c r="AY1175" s="17" t="s">
        <v>169</v>
      </c>
      <c r="BE1175" s="232">
        <f>IF(N1175="základní",J1175,0)</f>
        <v>0</v>
      </c>
      <c r="BF1175" s="232">
        <f>IF(N1175="snížená",J1175,0)</f>
        <v>0</v>
      </c>
      <c r="BG1175" s="232">
        <f>IF(N1175="zákl. přenesená",J1175,0)</f>
        <v>0</v>
      </c>
      <c r="BH1175" s="232">
        <f>IF(N1175="sníž. přenesená",J1175,0)</f>
        <v>0</v>
      </c>
      <c r="BI1175" s="232">
        <f>IF(N1175="nulová",J1175,0)</f>
        <v>0</v>
      </c>
      <c r="BJ1175" s="17" t="s">
        <v>83</v>
      </c>
      <c r="BK1175" s="232">
        <f>ROUND(I1175*H1175,2)</f>
        <v>0</v>
      </c>
      <c r="BL1175" s="17" t="s">
        <v>209</v>
      </c>
      <c r="BM1175" s="231" t="s">
        <v>1539</v>
      </c>
    </row>
    <row r="1176" spans="1:51" s="13" customFormat="1" ht="12">
      <c r="A1176" s="13"/>
      <c r="B1176" s="233"/>
      <c r="C1176" s="234"/>
      <c r="D1176" s="235" t="s">
        <v>176</v>
      </c>
      <c r="E1176" s="236" t="s">
        <v>1</v>
      </c>
      <c r="F1176" s="237" t="s">
        <v>2789</v>
      </c>
      <c r="G1176" s="234"/>
      <c r="H1176" s="238">
        <v>74</v>
      </c>
      <c r="I1176" s="239"/>
      <c r="J1176" s="234"/>
      <c r="K1176" s="234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4" t="s">
        <v>176</v>
      </c>
      <c r="AU1176" s="244" t="s">
        <v>85</v>
      </c>
      <c r="AV1176" s="13" t="s">
        <v>85</v>
      </c>
      <c r="AW1176" s="13" t="s">
        <v>31</v>
      </c>
      <c r="AX1176" s="13" t="s">
        <v>75</v>
      </c>
      <c r="AY1176" s="244" t="s">
        <v>169</v>
      </c>
    </row>
    <row r="1177" spans="1:51" s="13" customFormat="1" ht="12">
      <c r="A1177" s="13"/>
      <c r="B1177" s="233"/>
      <c r="C1177" s="234"/>
      <c r="D1177" s="235" t="s">
        <v>176</v>
      </c>
      <c r="E1177" s="236" t="s">
        <v>1</v>
      </c>
      <c r="F1177" s="237" t="s">
        <v>2790</v>
      </c>
      <c r="G1177" s="234"/>
      <c r="H1177" s="238">
        <v>9.85</v>
      </c>
      <c r="I1177" s="239"/>
      <c r="J1177" s="234"/>
      <c r="K1177" s="234"/>
      <c r="L1177" s="240"/>
      <c r="M1177" s="241"/>
      <c r="N1177" s="242"/>
      <c r="O1177" s="242"/>
      <c r="P1177" s="242"/>
      <c r="Q1177" s="242"/>
      <c r="R1177" s="242"/>
      <c r="S1177" s="242"/>
      <c r="T1177" s="24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4" t="s">
        <v>176</v>
      </c>
      <c r="AU1177" s="244" t="s">
        <v>85</v>
      </c>
      <c r="AV1177" s="13" t="s">
        <v>85</v>
      </c>
      <c r="AW1177" s="13" t="s">
        <v>31</v>
      </c>
      <c r="AX1177" s="13" t="s">
        <v>75</v>
      </c>
      <c r="AY1177" s="244" t="s">
        <v>169</v>
      </c>
    </row>
    <row r="1178" spans="1:51" s="14" customFormat="1" ht="12">
      <c r="A1178" s="14"/>
      <c r="B1178" s="245"/>
      <c r="C1178" s="246"/>
      <c r="D1178" s="235" t="s">
        <v>176</v>
      </c>
      <c r="E1178" s="247" t="s">
        <v>1</v>
      </c>
      <c r="F1178" s="248" t="s">
        <v>178</v>
      </c>
      <c r="G1178" s="246"/>
      <c r="H1178" s="249">
        <v>83.85</v>
      </c>
      <c r="I1178" s="250"/>
      <c r="J1178" s="246"/>
      <c r="K1178" s="246"/>
      <c r="L1178" s="251"/>
      <c r="M1178" s="252"/>
      <c r="N1178" s="253"/>
      <c r="O1178" s="253"/>
      <c r="P1178" s="253"/>
      <c r="Q1178" s="253"/>
      <c r="R1178" s="253"/>
      <c r="S1178" s="253"/>
      <c r="T1178" s="25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5" t="s">
        <v>176</v>
      </c>
      <c r="AU1178" s="255" t="s">
        <v>85</v>
      </c>
      <c r="AV1178" s="14" t="s">
        <v>175</v>
      </c>
      <c r="AW1178" s="14" t="s">
        <v>31</v>
      </c>
      <c r="AX1178" s="14" t="s">
        <v>83</v>
      </c>
      <c r="AY1178" s="255" t="s">
        <v>169</v>
      </c>
    </row>
    <row r="1179" spans="1:65" s="2" customFormat="1" ht="24.15" customHeight="1">
      <c r="A1179" s="38"/>
      <c r="B1179" s="39"/>
      <c r="C1179" s="269" t="s">
        <v>2791</v>
      </c>
      <c r="D1179" s="269" t="s">
        <v>811</v>
      </c>
      <c r="E1179" s="270" t="s">
        <v>2792</v>
      </c>
      <c r="F1179" s="271" t="s">
        <v>2793</v>
      </c>
      <c r="G1179" s="272" t="s">
        <v>174</v>
      </c>
      <c r="H1179" s="273">
        <v>2.077</v>
      </c>
      <c r="I1179" s="274"/>
      <c r="J1179" s="275">
        <f>ROUND(I1179*H1179,2)</f>
        <v>0</v>
      </c>
      <c r="K1179" s="276"/>
      <c r="L1179" s="277"/>
      <c r="M1179" s="278" t="s">
        <v>1</v>
      </c>
      <c r="N1179" s="279" t="s">
        <v>40</v>
      </c>
      <c r="O1179" s="91"/>
      <c r="P1179" s="229">
        <f>O1179*H1179</f>
        <v>0</v>
      </c>
      <c r="Q1179" s="229">
        <v>0</v>
      </c>
      <c r="R1179" s="229">
        <f>Q1179*H1179</f>
        <v>0</v>
      </c>
      <c r="S1179" s="229">
        <v>0</v>
      </c>
      <c r="T1179" s="230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31" t="s">
        <v>246</v>
      </c>
      <c r="AT1179" s="231" t="s">
        <v>811</v>
      </c>
      <c r="AU1179" s="231" t="s">
        <v>85</v>
      </c>
      <c r="AY1179" s="17" t="s">
        <v>169</v>
      </c>
      <c r="BE1179" s="232">
        <f>IF(N1179="základní",J1179,0)</f>
        <v>0</v>
      </c>
      <c r="BF1179" s="232">
        <f>IF(N1179="snížená",J1179,0)</f>
        <v>0</v>
      </c>
      <c r="BG1179" s="232">
        <f>IF(N1179="zákl. přenesená",J1179,0)</f>
        <v>0</v>
      </c>
      <c r="BH1179" s="232">
        <f>IF(N1179="sníž. přenesená",J1179,0)</f>
        <v>0</v>
      </c>
      <c r="BI1179" s="232">
        <f>IF(N1179="nulová",J1179,0)</f>
        <v>0</v>
      </c>
      <c r="BJ1179" s="17" t="s">
        <v>83</v>
      </c>
      <c r="BK1179" s="232">
        <f>ROUND(I1179*H1179,2)</f>
        <v>0</v>
      </c>
      <c r="BL1179" s="17" t="s">
        <v>209</v>
      </c>
      <c r="BM1179" s="231" t="s">
        <v>1531</v>
      </c>
    </row>
    <row r="1180" spans="1:65" s="2" customFormat="1" ht="24.15" customHeight="1">
      <c r="A1180" s="38"/>
      <c r="B1180" s="39"/>
      <c r="C1180" s="269" t="s">
        <v>893</v>
      </c>
      <c r="D1180" s="269" t="s">
        <v>811</v>
      </c>
      <c r="E1180" s="270" t="s">
        <v>2794</v>
      </c>
      <c r="F1180" s="271" t="s">
        <v>2795</v>
      </c>
      <c r="G1180" s="272" t="s">
        <v>174</v>
      </c>
      <c r="H1180" s="273">
        <v>2.838</v>
      </c>
      <c r="I1180" s="274"/>
      <c r="J1180" s="275">
        <f>ROUND(I1180*H1180,2)</f>
        <v>0</v>
      </c>
      <c r="K1180" s="276"/>
      <c r="L1180" s="277"/>
      <c r="M1180" s="278" t="s">
        <v>1</v>
      </c>
      <c r="N1180" s="279" t="s">
        <v>40</v>
      </c>
      <c r="O1180" s="91"/>
      <c r="P1180" s="229">
        <f>O1180*H1180</f>
        <v>0</v>
      </c>
      <c r="Q1180" s="229">
        <v>0</v>
      </c>
      <c r="R1180" s="229">
        <f>Q1180*H1180</f>
        <v>0</v>
      </c>
      <c r="S1180" s="229">
        <v>0</v>
      </c>
      <c r="T1180" s="230">
        <f>S1180*H1180</f>
        <v>0</v>
      </c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R1180" s="231" t="s">
        <v>246</v>
      </c>
      <c r="AT1180" s="231" t="s">
        <v>811</v>
      </c>
      <c r="AU1180" s="231" t="s">
        <v>85</v>
      </c>
      <c r="AY1180" s="17" t="s">
        <v>169</v>
      </c>
      <c r="BE1180" s="232">
        <f>IF(N1180="základní",J1180,0)</f>
        <v>0</v>
      </c>
      <c r="BF1180" s="232">
        <f>IF(N1180="snížená",J1180,0)</f>
        <v>0</v>
      </c>
      <c r="BG1180" s="232">
        <f>IF(N1180="zákl. přenesená",J1180,0)</f>
        <v>0</v>
      </c>
      <c r="BH1180" s="232">
        <f>IF(N1180="sníž. přenesená",J1180,0)</f>
        <v>0</v>
      </c>
      <c r="BI1180" s="232">
        <f>IF(N1180="nulová",J1180,0)</f>
        <v>0</v>
      </c>
      <c r="BJ1180" s="17" t="s">
        <v>83</v>
      </c>
      <c r="BK1180" s="232">
        <f>ROUND(I1180*H1180,2)</f>
        <v>0</v>
      </c>
      <c r="BL1180" s="17" t="s">
        <v>209</v>
      </c>
      <c r="BM1180" s="231" t="s">
        <v>1519</v>
      </c>
    </row>
    <row r="1181" spans="1:65" s="2" customFormat="1" ht="24.15" customHeight="1">
      <c r="A1181" s="38"/>
      <c r="B1181" s="39"/>
      <c r="C1181" s="269" t="s">
        <v>2796</v>
      </c>
      <c r="D1181" s="269" t="s">
        <v>811</v>
      </c>
      <c r="E1181" s="270" t="s">
        <v>2797</v>
      </c>
      <c r="F1181" s="271" t="s">
        <v>2798</v>
      </c>
      <c r="G1181" s="272" t="s">
        <v>174</v>
      </c>
      <c r="H1181" s="273">
        <v>1.954</v>
      </c>
      <c r="I1181" s="274"/>
      <c r="J1181" s="275">
        <f>ROUND(I1181*H1181,2)</f>
        <v>0</v>
      </c>
      <c r="K1181" s="276"/>
      <c r="L1181" s="277"/>
      <c r="M1181" s="278" t="s">
        <v>1</v>
      </c>
      <c r="N1181" s="279" t="s">
        <v>40</v>
      </c>
      <c r="O1181" s="91"/>
      <c r="P1181" s="229">
        <f>O1181*H1181</f>
        <v>0</v>
      </c>
      <c r="Q1181" s="229">
        <v>0</v>
      </c>
      <c r="R1181" s="229">
        <f>Q1181*H1181</f>
        <v>0</v>
      </c>
      <c r="S1181" s="229">
        <v>0</v>
      </c>
      <c r="T1181" s="230">
        <f>S1181*H1181</f>
        <v>0</v>
      </c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R1181" s="231" t="s">
        <v>246</v>
      </c>
      <c r="AT1181" s="231" t="s">
        <v>811</v>
      </c>
      <c r="AU1181" s="231" t="s">
        <v>85</v>
      </c>
      <c r="AY1181" s="17" t="s">
        <v>169</v>
      </c>
      <c r="BE1181" s="232">
        <f>IF(N1181="základní",J1181,0)</f>
        <v>0</v>
      </c>
      <c r="BF1181" s="232">
        <f>IF(N1181="snížená",J1181,0)</f>
        <v>0</v>
      </c>
      <c r="BG1181" s="232">
        <f>IF(N1181="zákl. přenesená",J1181,0)</f>
        <v>0</v>
      </c>
      <c r="BH1181" s="232">
        <f>IF(N1181="sníž. přenesená",J1181,0)</f>
        <v>0</v>
      </c>
      <c r="BI1181" s="232">
        <f>IF(N1181="nulová",J1181,0)</f>
        <v>0</v>
      </c>
      <c r="BJ1181" s="17" t="s">
        <v>83</v>
      </c>
      <c r="BK1181" s="232">
        <f>ROUND(I1181*H1181,2)</f>
        <v>0</v>
      </c>
      <c r="BL1181" s="17" t="s">
        <v>209</v>
      </c>
      <c r="BM1181" s="231" t="s">
        <v>1511</v>
      </c>
    </row>
    <row r="1182" spans="1:65" s="2" customFormat="1" ht="21.75" customHeight="1">
      <c r="A1182" s="38"/>
      <c r="B1182" s="39"/>
      <c r="C1182" s="269" t="s">
        <v>900</v>
      </c>
      <c r="D1182" s="269" t="s">
        <v>811</v>
      </c>
      <c r="E1182" s="270" t="s">
        <v>2799</v>
      </c>
      <c r="F1182" s="271" t="s">
        <v>2800</v>
      </c>
      <c r="G1182" s="272" t="s">
        <v>174</v>
      </c>
      <c r="H1182" s="273">
        <v>0.875</v>
      </c>
      <c r="I1182" s="274"/>
      <c r="J1182" s="275">
        <f>ROUND(I1182*H1182,2)</f>
        <v>0</v>
      </c>
      <c r="K1182" s="276"/>
      <c r="L1182" s="277"/>
      <c r="M1182" s="278" t="s">
        <v>1</v>
      </c>
      <c r="N1182" s="279" t="s">
        <v>40</v>
      </c>
      <c r="O1182" s="91"/>
      <c r="P1182" s="229">
        <f>O1182*H1182</f>
        <v>0</v>
      </c>
      <c r="Q1182" s="229">
        <v>0</v>
      </c>
      <c r="R1182" s="229">
        <f>Q1182*H1182</f>
        <v>0</v>
      </c>
      <c r="S1182" s="229">
        <v>0</v>
      </c>
      <c r="T1182" s="230">
        <f>S1182*H1182</f>
        <v>0</v>
      </c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R1182" s="231" t="s">
        <v>246</v>
      </c>
      <c r="AT1182" s="231" t="s">
        <v>811</v>
      </c>
      <c r="AU1182" s="231" t="s">
        <v>85</v>
      </c>
      <c r="AY1182" s="17" t="s">
        <v>169</v>
      </c>
      <c r="BE1182" s="232">
        <f>IF(N1182="základní",J1182,0)</f>
        <v>0</v>
      </c>
      <c r="BF1182" s="232">
        <f>IF(N1182="snížená",J1182,0)</f>
        <v>0</v>
      </c>
      <c r="BG1182" s="232">
        <f>IF(N1182="zákl. přenesená",J1182,0)</f>
        <v>0</v>
      </c>
      <c r="BH1182" s="232">
        <f>IF(N1182="sníž. přenesená",J1182,0)</f>
        <v>0</v>
      </c>
      <c r="BI1182" s="232">
        <f>IF(N1182="nulová",J1182,0)</f>
        <v>0</v>
      </c>
      <c r="BJ1182" s="17" t="s">
        <v>83</v>
      </c>
      <c r="BK1182" s="232">
        <f>ROUND(I1182*H1182,2)</f>
        <v>0</v>
      </c>
      <c r="BL1182" s="17" t="s">
        <v>209</v>
      </c>
      <c r="BM1182" s="231" t="s">
        <v>1543</v>
      </c>
    </row>
    <row r="1183" spans="1:65" s="2" customFormat="1" ht="21.75" customHeight="1">
      <c r="A1183" s="38"/>
      <c r="B1183" s="39"/>
      <c r="C1183" s="269" t="s">
        <v>2801</v>
      </c>
      <c r="D1183" s="269" t="s">
        <v>811</v>
      </c>
      <c r="E1183" s="270" t="s">
        <v>2802</v>
      </c>
      <c r="F1183" s="271" t="s">
        <v>2803</v>
      </c>
      <c r="G1183" s="272" t="s">
        <v>174</v>
      </c>
      <c r="H1183" s="273">
        <v>0.312</v>
      </c>
      <c r="I1183" s="274"/>
      <c r="J1183" s="275">
        <f>ROUND(I1183*H1183,2)</f>
        <v>0</v>
      </c>
      <c r="K1183" s="276"/>
      <c r="L1183" s="277"/>
      <c r="M1183" s="278" t="s">
        <v>1</v>
      </c>
      <c r="N1183" s="279" t="s">
        <v>40</v>
      </c>
      <c r="O1183" s="91"/>
      <c r="P1183" s="229">
        <f>O1183*H1183</f>
        <v>0</v>
      </c>
      <c r="Q1183" s="229">
        <v>0</v>
      </c>
      <c r="R1183" s="229">
        <f>Q1183*H1183</f>
        <v>0</v>
      </c>
      <c r="S1183" s="229">
        <v>0</v>
      </c>
      <c r="T1183" s="230">
        <f>S1183*H1183</f>
        <v>0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31" t="s">
        <v>246</v>
      </c>
      <c r="AT1183" s="231" t="s">
        <v>811</v>
      </c>
      <c r="AU1183" s="231" t="s">
        <v>85</v>
      </c>
      <c r="AY1183" s="17" t="s">
        <v>169</v>
      </c>
      <c r="BE1183" s="232">
        <f>IF(N1183="základní",J1183,0)</f>
        <v>0</v>
      </c>
      <c r="BF1183" s="232">
        <f>IF(N1183="snížená",J1183,0)</f>
        <v>0</v>
      </c>
      <c r="BG1183" s="232">
        <f>IF(N1183="zákl. přenesená",J1183,0)</f>
        <v>0</v>
      </c>
      <c r="BH1183" s="232">
        <f>IF(N1183="sníž. přenesená",J1183,0)</f>
        <v>0</v>
      </c>
      <c r="BI1183" s="232">
        <f>IF(N1183="nulová",J1183,0)</f>
        <v>0</v>
      </c>
      <c r="BJ1183" s="17" t="s">
        <v>83</v>
      </c>
      <c r="BK1183" s="232">
        <f>ROUND(I1183*H1183,2)</f>
        <v>0</v>
      </c>
      <c r="BL1183" s="17" t="s">
        <v>209</v>
      </c>
      <c r="BM1183" s="231" t="s">
        <v>1549</v>
      </c>
    </row>
    <row r="1184" spans="1:65" s="2" customFormat="1" ht="21.75" customHeight="1">
      <c r="A1184" s="38"/>
      <c r="B1184" s="39"/>
      <c r="C1184" s="269" t="s">
        <v>904</v>
      </c>
      <c r="D1184" s="269" t="s">
        <v>811</v>
      </c>
      <c r="E1184" s="270" t="s">
        <v>2804</v>
      </c>
      <c r="F1184" s="271" t="s">
        <v>2805</v>
      </c>
      <c r="G1184" s="272" t="s">
        <v>174</v>
      </c>
      <c r="H1184" s="273">
        <v>0.428</v>
      </c>
      <c r="I1184" s="274"/>
      <c r="J1184" s="275">
        <f>ROUND(I1184*H1184,2)</f>
        <v>0</v>
      </c>
      <c r="K1184" s="276"/>
      <c r="L1184" s="277"/>
      <c r="M1184" s="278" t="s">
        <v>1</v>
      </c>
      <c r="N1184" s="279" t="s">
        <v>40</v>
      </c>
      <c r="O1184" s="91"/>
      <c r="P1184" s="229">
        <f>O1184*H1184</f>
        <v>0</v>
      </c>
      <c r="Q1184" s="229">
        <v>0</v>
      </c>
      <c r="R1184" s="229">
        <f>Q1184*H1184</f>
        <v>0</v>
      </c>
      <c r="S1184" s="229">
        <v>0</v>
      </c>
      <c r="T1184" s="230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31" t="s">
        <v>246</v>
      </c>
      <c r="AT1184" s="231" t="s">
        <v>811</v>
      </c>
      <c r="AU1184" s="231" t="s">
        <v>85</v>
      </c>
      <c r="AY1184" s="17" t="s">
        <v>169</v>
      </c>
      <c r="BE1184" s="232">
        <f>IF(N1184="základní",J1184,0)</f>
        <v>0</v>
      </c>
      <c r="BF1184" s="232">
        <f>IF(N1184="snížená",J1184,0)</f>
        <v>0</v>
      </c>
      <c r="BG1184" s="232">
        <f>IF(N1184="zákl. přenesená",J1184,0)</f>
        <v>0</v>
      </c>
      <c r="BH1184" s="232">
        <f>IF(N1184="sníž. přenesená",J1184,0)</f>
        <v>0</v>
      </c>
      <c r="BI1184" s="232">
        <f>IF(N1184="nulová",J1184,0)</f>
        <v>0</v>
      </c>
      <c r="BJ1184" s="17" t="s">
        <v>83</v>
      </c>
      <c r="BK1184" s="232">
        <f>ROUND(I1184*H1184,2)</f>
        <v>0</v>
      </c>
      <c r="BL1184" s="17" t="s">
        <v>209</v>
      </c>
      <c r="BM1184" s="231" t="s">
        <v>1605</v>
      </c>
    </row>
    <row r="1185" spans="1:65" s="2" customFormat="1" ht="24.15" customHeight="1">
      <c r="A1185" s="38"/>
      <c r="B1185" s="39"/>
      <c r="C1185" s="219" t="s">
        <v>2806</v>
      </c>
      <c r="D1185" s="219" t="s">
        <v>171</v>
      </c>
      <c r="E1185" s="220" t="s">
        <v>2807</v>
      </c>
      <c r="F1185" s="221" t="s">
        <v>2808</v>
      </c>
      <c r="G1185" s="222" t="s">
        <v>174</v>
      </c>
      <c r="H1185" s="223">
        <v>7.712</v>
      </c>
      <c r="I1185" s="224"/>
      <c r="J1185" s="225">
        <f>ROUND(I1185*H1185,2)</f>
        <v>0</v>
      </c>
      <c r="K1185" s="226"/>
      <c r="L1185" s="44"/>
      <c r="M1185" s="227" t="s">
        <v>1</v>
      </c>
      <c r="N1185" s="228" t="s">
        <v>40</v>
      </c>
      <c r="O1185" s="91"/>
      <c r="P1185" s="229">
        <f>O1185*H1185</f>
        <v>0</v>
      </c>
      <c r="Q1185" s="229">
        <v>0</v>
      </c>
      <c r="R1185" s="229">
        <f>Q1185*H1185</f>
        <v>0</v>
      </c>
      <c r="S1185" s="229">
        <v>0</v>
      </c>
      <c r="T1185" s="230">
        <f>S1185*H1185</f>
        <v>0</v>
      </c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R1185" s="231" t="s">
        <v>209</v>
      </c>
      <c r="AT1185" s="231" t="s">
        <v>171</v>
      </c>
      <c r="AU1185" s="231" t="s">
        <v>85</v>
      </c>
      <c r="AY1185" s="17" t="s">
        <v>169</v>
      </c>
      <c r="BE1185" s="232">
        <f>IF(N1185="základní",J1185,0)</f>
        <v>0</v>
      </c>
      <c r="BF1185" s="232">
        <f>IF(N1185="snížená",J1185,0)</f>
        <v>0</v>
      </c>
      <c r="BG1185" s="232">
        <f>IF(N1185="zákl. přenesená",J1185,0)</f>
        <v>0</v>
      </c>
      <c r="BH1185" s="232">
        <f>IF(N1185="sníž. přenesená",J1185,0)</f>
        <v>0</v>
      </c>
      <c r="BI1185" s="232">
        <f>IF(N1185="nulová",J1185,0)</f>
        <v>0</v>
      </c>
      <c r="BJ1185" s="17" t="s">
        <v>83</v>
      </c>
      <c r="BK1185" s="232">
        <f>ROUND(I1185*H1185,2)</f>
        <v>0</v>
      </c>
      <c r="BL1185" s="17" t="s">
        <v>209</v>
      </c>
      <c r="BM1185" s="231" t="s">
        <v>1611</v>
      </c>
    </row>
    <row r="1186" spans="1:51" s="13" customFormat="1" ht="12">
      <c r="A1186" s="13"/>
      <c r="B1186" s="233"/>
      <c r="C1186" s="234"/>
      <c r="D1186" s="235" t="s">
        <v>176</v>
      </c>
      <c r="E1186" s="236" t="s">
        <v>1</v>
      </c>
      <c r="F1186" s="237" t="s">
        <v>2809</v>
      </c>
      <c r="G1186" s="234"/>
      <c r="H1186" s="238">
        <v>0.48</v>
      </c>
      <c r="I1186" s="239"/>
      <c r="J1186" s="234"/>
      <c r="K1186" s="234"/>
      <c r="L1186" s="240"/>
      <c r="M1186" s="241"/>
      <c r="N1186" s="242"/>
      <c r="O1186" s="242"/>
      <c r="P1186" s="242"/>
      <c r="Q1186" s="242"/>
      <c r="R1186" s="242"/>
      <c r="S1186" s="242"/>
      <c r="T1186" s="24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4" t="s">
        <v>176</v>
      </c>
      <c r="AU1186" s="244" t="s">
        <v>85</v>
      </c>
      <c r="AV1186" s="13" t="s">
        <v>85</v>
      </c>
      <c r="AW1186" s="13" t="s">
        <v>31</v>
      </c>
      <c r="AX1186" s="13" t="s">
        <v>75</v>
      </c>
      <c r="AY1186" s="244" t="s">
        <v>169</v>
      </c>
    </row>
    <row r="1187" spans="1:51" s="13" customFormat="1" ht="12">
      <c r="A1187" s="13"/>
      <c r="B1187" s="233"/>
      <c r="C1187" s="234"/>
      <c r="D1187" s="235" t="s">
        <v>176</v>
      </c>
      <c r="E1187" s="236" t="s">
        <v>1</v>
      </c>
      <c r="F1187" s="237" t="s">
        <v>2810</v>
      </c>
      <c r="G1187" s="234"/>
      <c r="H1187" s="238">
        <v>1.408</v>
      </c>
      <c r="I1187" s="239"/>
      <c r="J1187" s="234"/>
      <c r="K1187" s="234"/>
      <c r="L1187" s="240"/>
      <c r="M1187" s="241"/>
      <c r="N1187" s="242"/>
      <c r="O1187" s="242"/>
      <c r="P1187" s="242"/>
      <c r="Q1187" s="242"/>
      <c r="R1187" s="242"/>
      <c r="S1187" s="242"/>
      <c r="T1187" s="24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44" t="s">
        <v>176</v>
      </c>
      <c r="AU1187" s="244" t="s">
        <v>85</v>
      </c>
      <c r="AV1187" s="13" t="s">
        <v>85</v>
      </c>
      <c r="AW1187" s="13" t="s">
        <v>31</v>
      </c>
      <c r="AX1187" s="13" t="s">
        <v>75</v>
      </c>
      <c r="AY1187" s="244" t="s">
        <v>169</v>
      </c>
    </row>
    <row r="1188" spans="1:51" s="13" customFormat="1" ht="12">
      <c r="A1188" s="13"/>
      <c r="B1188" s="233"/>
      <c r="C1188" s="234"/>
      <c r="D1188" s="235" t="s">
        <v>176</v>
      </c>
      <c r="E1188" s="236" t="s">
        <v>1</v>
      </c>
      <c r="F1188" s="237" t="s">
        <v>2811</v>
      </c>
      <c r="G1188" s="234"/>
      <c r="H1188" s="238">
        <v>0.816</v>
      </c>
      <c r="I1188" s="239"/>
      <c r="J1188" s="234"/>
      <c r="K1188" s="234"/>
      <c r="L1188" s="240"/>
      <c r="M1188" s="241"/>
      <c r="N1188" s="242"/>
      <c r="O1188" s="242"/>
      <c r="P1188" s="242"/>
      <c r="Q1188" s="242"/>
      <c r="R1188" s="242"/>
      <c r="S1188" s="242"/>
      <c r="T1188" s="24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4" t="s">
        <v>176</v>
      </c>
      <c r="AU1188" s="244" t="s">
        <v>85</v>
      </c>
      <c r="AV1188" s="13" t="s">
        <v>85</v>
      </c>
      <c r="AW1188" s="13" t="s">
        <v>31</v>
      </c>
      <c r="AX1188" s="13" t="s">
        <v>75</v>
      </c>
      <c r="AY1188" s="244" t="s">
        <v>169</v>
      </c>
    </row>
    <row r="1189" spans="1:51" s="13" customFormat="1" ht="12">
      <c r="A1189" s="13"/>
      <c r="B1189" s="233"/>
      <c r="C1189" s="234"/>
      <c r="D1189" s="235" t="s">
        <v>176</v>
      </c>
      <c r="E1189" s="236" t="s">
        <v>1</v>
      </c>
      <c r="F1189" s="237" t="s">
        <v>2812</v>
      </c>
      <c r="G1189" s="234"/>
      <c r="H1189" s="238">
        <v>0.41</v>
      </c>
      <c r="I1189" s="239"/>
      <c r="J1189" s="234"/>
      <c r="K1189" s="234"/>
      <c r="L1189" s="240"/>
      <c r="M1189" s="241"/>
      <c r="N1189" s="242"/>
      <c r="O1189" s="242"/>
      <c r="P1189" s="242"/>
      <c r="Q1189" s="242"/>
      <c r="R1189" s="242"/>
      <c r="S1189" s="242"/>
      <c r="T1189" s="24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4" t="s">
        <v>176</v>
      </c>
      <c r="AU1189" s="244" t="s">
        <v>85</v>
      </c>
      <c r="AV1189" s="13" t="s">
        <v>85</v>
      </c>
      <c r="AW1189" s="13" t="s">
        <v>31</v>
      </c>
      <c r="AX1189" s="13" t="s">
        <v>75</v>
      </c>
      <c r="AY1189" s="244" t="s">
        <v>169</v>
      </c>
    </row>
    <row r="1190" spans="1:51" s="13" customFormat="1" ht="12">
      <c r="A1190" s="13"/>
      <c r="B1190" s="233"/>
      <c r="C1190" s="234"/>
      <c r="D1190" s="235" t="s">
        <v>176</v>
      </c>
      <c r="E1190" s="236" t="s">
        <v>1</v>
      </c>
      <c r="F1190" s="237" t="s">
        <v>2813</v>
      </c>
      <c r="G1190" s="234"/>
      <c r="H1190" s="238">
        <v>1.354</v>
      </c>
      <c r="I1190" s="239"/>
      <c r="J1190" s="234"/>
      <c r="K1190" s="234"/>
      <c r="L1190" s="240"/>
      <c r="M1190" s="241"/>
      <c r="N1190" s="242"/>
      <c r="O1190" s="242"/>
      <c r="P1190" s="242"/>
      <c r="Q1190" s="242"/>
      <c r="R1190" s="242"/>
      <c r="S1190" s="242"/>
      <c r="T1190" s="24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4" t="s">
        <v>176</v>
      </c>
      <c r="AU1190" s="244" t="s">
        <v>85</v>
      </c>
      <c r="AV1190" s="13" t="s">
        <v>85</v>
      </c>
      <c r="AW1190" s="13" t="s">
        <v>31</v>
      </c>
      <c r="AX1190" s="13" t="s">
        <v>75</v>
      </c>
      <c r="AY1190" s="244" t="s">
        <v>169</v>
      </c>
    </row>
    <row r="1191" spans="1:51" s="13" customFormat="1" ht="12">
      <c r="A1191" s="13"/>
      <c r="B1191" s="233"/>
      <c r="C1191" s="234"/>
      <c r="D1191" s="235" t="s">
        <v>176</v>
      </c>
      <c r="E1191" s="236" t="s">
        <v>1</v>
      </c>
      <c r="F1191" s="237" t="s">
        <v>2814</v>
      </c>
      <c r="G1191" s="234"/>
      <c r="H1191" s="238">
        <v>1.776</v>
      </c>
      <c r="I1191" s="239"/>
      <c r="J1191" s="234"/>
      <c r="K1191" s="234"/>
      <c r="L1191" s="240"/>
      <c r="M1191" s="241"/>
      <c r="N1191" s="242"/>
      <c r="O1191" s="242"/>
      <c r="P1191" s="242"/>
      <c r="Q1191" s="242"/>
      <c r="R1191" s="242"/>
      <c r="S1191" s="242"/>
      <c r="T1191" s="24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4" t="s">
        <v>176</v>
      </c>
      <c r="AU1191" s="244" t="s">
        <v>85</v>
      </c>
      <c r="AV1191" s="13" t="s">
        <v>85</v>
      </c>
      <c r="AW1191" s="13" t="s">
        <v>31</v>
      </c>
      <c r="AX1191" s="13" t="s">
        <v>75</v>
      </c>
      <c r="AY1191" s="244" t="s">
        <v>169</v>
      </c>
    </row>
    <row r="1192" spans="1:51" s="13" customFormat="1" ht="12">
      <c r="A1192" s="13"/>
      <c r="B1192" s="233"/>
      <c r="C1192" s="234"/>
      <c r="D1192" s="235" t="s">
        <v>176</v>
      </c>
      <c r="E1192" s="236" t="s">
        <v>1</v>
      </c>
      <c r="F1192" s="237" t="s">
        <v>2815</v>
      </c>
      <c r="G1192" s="234"/>
      <c r="H1192" s="238">
        <v>0.795</v>
      </c>
      <c r="I1192" s="239"/>
      <c r="J1192" s="234"/>
      <c r="K1192" s="234"/>
      <c r="L1192" s="240"/>
      <c r="M1192" s="241"/>
      <c r="N1192" s="242"/>
      <c r="O1192" s="242"/>
      <c r="P1192" s="242"/>
      <c r="Q1192" s="242"/>
      <c r="R1192" s="242"/>
      <c r="S1192" s="242"/>
      <c r="T1192" s="24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4" t="s">
        <v>176</v>
      </c>
      <c r="AU1192" s="244" t="s">
        <v>85</v>
      </c>
      <c r="AV1192" s="13" t="s">
        <v>85</v>
      </c>
      <c r="AW1192" s="13" t="s">
        <v>31</v>
      </c>
      <c r="AX1192" s="13" t="s">
        <v>75</v>
      </c>
      <c r="AY1192" s="244" t="s">
        <v>169</v>
      </c>
    </row>
    <row r="1193" spans="1:51" s="13" customFormat="1" ht="12">
      <c r="A1193" s="13"/>
      <c r="B1193" s="233"/>
      <c r="C1193" s="234"/>
      <c r="D1193" s="235" t="s">
        <v>176</v>
      </c>
      <c r="E1193" s="236" t="s">
        <v>1</v>
      </c>
      <c r="F1193" s="237" t="s">
        <v>2816</v>
      </c>
      <c r="G1193" s="234"/>
      <c r="H1193" s="238">
        <v>0.284</v>
      </c>
      <c r="I1193" s="239"/>
      <c r="J1193" s="234"/>
      <c r="K1193" s="234"/>
      <c r="L1193" s="240"/>
      <c r="M1193" s="241"/>
      <c r="N1193" s="242"/>
      <c r="O1193" s="242"/>
      <c r="P1193" s="242"/>
      <c r="Q1193" s="242"/>
      <c r="R1193" s="242"/>
      <c r="S1193" s="242"/>
      <c r="T1193" s="24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4" t="s">
        <v>176</v>
      </c>
      <c r="AU1193" s="244" t="s">
        <v>85</v>
      </c>
      <c r="AV1193" s="13" t="s">
        <v>85</v>
      </c>
      <c r="AW1193" s="13" t="s">
        <v>31</v>
      </c>
      <c r="AX1193" s="13" t="s">
        <v>75</v>
      </c>
      <c r="AY1193" s="244" t="s">
        <v>169</v>
      </c>
    </row>
    <row r="1194" spans="1:51" s="13" customFormat="1" ht="12">
      <c r="A1194" s="13"/>
      <c r="B1194" s="233"/>
      <c r="C1194" s="234"/>
      <c r="D1194" s="235" t="s">
        <v>176</v>
      </c>
      <c r="E1194" s="236" t="s">
        <v>1</v>
      </c>
      <c r="F1194" s="237" t="s">
        <v>2817</v>
      </c>
      <c r="G1194" s="234"/>
      <c r="H1194" s="238">
        <v>0.389</v>
      </c>
      <c r="I1194" s="239"/>
      <c r="J1194" s="234"/>
      <c r="K1194" s="234"/>
      <c r="L1194" s="240"/>
      <c r="M1194" s="241"/>
      <c r="N1194" s="242"/>
      <c r="O1194" s="242"/>
      <c r="P1194" s="242"/>
      <c r="Q1194" s="242"/>
      <c r="R1194" s="242"/>
      <c r="S1194" s="242"/>
      <c r="T1194" s="24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4" t="s">
        <v>176</v>
      </c>
      <c r="AU1194" s="244" t="s">
        <v>85</v>
      </c>
      <c r="AV1194" s="13" t="s">
        <v>85</v>
      </c>
      <c r="AW1194" s="13" t="s">
        <v>31</v>
      </c>
      <c r="AX1194" s="13" t="s">
        <v>75</v>
      </c>
      <c r="AY1194" s="244" t="s">
        <v>169</v>
      </c>
    </row>
    <row r="1195" spans="1:51" s="14" customFormat="1" ht="12">
      <c r="A1195" s="14"/>
      <c r="B1195" s="245"/>
      <c r="C1195" s="246"/>
      <c r="D1195" s="235" t="s">
        <v>176</v>
      </c>
      <c r="E1195" s="247" t="s">
        <v>1</v>
      </c>
      <c r="F1195" s="248" t="s">
        <v>178</v>
      </c>
      <c r="G1195" s="246"/>
      <c r="H1195" s="249">
        <v>7.712</v>
      </c>
      <c r="I1195" s="250"/>
      <c r="J1195" s="246"/>
      <c r="K1195" s="246"/>
      <c r="L1195" s="251"/>
      <c r="M1195" s="252"/>
      <c r="N1195" s="253"/>
      <c r="O1195" s="253"/>
      <c r="P1195" s="253"/>
      <c r="Q1195" s="253"/>
      <c r="R1195" s="253"/>
      <c r="S1195" s="253"/>
      <c r="T1195" s="25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5" t="s">
        <v>176</v>
      </c>
      <c r="AU1195" s="255" t="s">
        <v>85</v>
      </c>
      <c r="AV1195" s="14" t="s">
        <v>175</v>
      </c>
      <c r="AW1195" s="14" t="s">
        <v>31</v>
      </c>
      <c r="AX1195" s="14" t="s">
        <v>83</v>
      </c>
      <c r="AY1195" s="255" t="s">
        <v>169</v>
      </c>
    </row>
    <row r="1196" spans="1:65" s="2" customFormat="1" ht="24.15" customHeight="1">
      <c r="A1196" s="38"/>
      <c r="B1196" s="39"/>
      <c r="C1196" s="219" t="s">
        <v>911</v>
      </c>
      <c r="D1196" s="219" t="s">
        <v>171</v>
      </c>
      <c r="E1196" s="220" t="s">
        <v>2818</v>
      </c>
      <c r="F1196" s="221" t="s">
        <v>2819</v>
      </c>
      <c r="G1196" s="222" t="s">
        <v>234</v>
      </c>
      <c r="H1196" s="223">
        <v>584.49</v>
      </c>
      <c r="I1196" s="224"/>
      <c r="J1196" s="225">
        <f>ROUND(I1196*H1196,2)</f>
        <v>0</v>
      </c>
      <c r="K1196" s="226"/>
      <c r="L1196" s="44"/>
      <c r="M1196" s="227" t="s">
        <v>1</v>
      </c>
      <c r="N1196" s="228" t="s">
        <v>40</v>
      </c>
      <c r="O1196" s="91"/>
      <c r="P1196" s="229">
        <f>O1196*H1196</f>
        <v>0</v>
      </c>
      <c r="Q1196" s="229">
        <v>0</v>
      </c>
      <c r="R1196" s="229">
        <f>Q1196*H1196</f>
        <v>0</v>
      </c>
      <c r="S1196" s="229">
        <v>0</v>
      </c>
      <c r="T1196" s="230">
        <f>S1196*H1196</f>
        <v>0</v>
      </c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R1196" s="231" t="s">
        <v>209</v>
      </c>
      <c r="AT1196" s="231" t="s">
        <v>171</v>
      </c>
      <c r="AU1196" s="231" t="s">
        <v>85</v>
      </c>
      <c r="AY1196" s="17" t="s">
        <v>169</v>
      </c>
      <c r="BE1196" s="232">
        <f>IF(N1196="základní",J1196,0)</f>
        <v>0</v>
      </c>
      <c r="BF1196" s="232">
        <f>IF(N1196="snížená",J1196,0)</f>
        <v>0</v>
      </c>
      <c r="BG1196" s="232">
        <f>IF(N1196="zákl. přenesená",J1196,0)</f>
        <v>0</v>
      </c>
      <c r="BH1196" s="232">
        <f>IF(N1196="sníž. přenesená",J1196,0)</f>
        <v>0</v>
      </c>
      <c r="BI1196" s="232">
        <f>IF(N1196="nulová",J1196,0)</f>
        <v>0</v>
      </c>
      <c r="BJ1196" s="17" t="s">
        <v>83</v>
      </c>
      <c r="BK1196" s="232">
        <f>ROUND(I1196*H1196,2)</f>
        <v>0</v>
      </c>
      <c r="BL1196" s="17" t="s">
        <v>209</v>
      </c>
      <c r="BM1196" s="231" t="s">
        <v>1553</v>
      </c>
    </row>
    <row r="1197" spans="1:51" s="13" customFormat="1" ht="12">
      <c r="A1197" s="13"/>
      <c r="B1197" s="233"/>
      <c r="C1197" s="234"/>
      <c r="D1197" s="235" t="s">
        <v>176</v>
      </c>
      <c r="E1197" s="236" t="s">
        <v>1</v>
      </c>
      <c r="F1197" s="237" t="s">
        <v>2820</v>
      </c>
      <c r="G1197" s="234"/>
      <c r="H1197" s="238">
        <v>392.232</v>
      </c>
      <c r="I1197" s="239"/>
      <c r="J1197" s="234"/>
      <c r="K1197" s="234"/>
      <c r="L1197" s="240"/>
      <c r="M1197" s="241"/>
      <c r="N1197" s="242"/>
      <c r="O1197" s="242"/>
      <c r="P1197" s="242"/>
      <c r="Q1197" s="242"/>
      <c r="R1197" s="242"/>
      <c r="S1197" s="242"/>
      <c r="T1197" s="24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4" t="s">
        <v>176</v>
      </c>
      <c r="AU1197" s="244" t="s">
        <v>85</v>
      </c>
      <c r="AV1197" s="13" t="s">
        <v>85</v>
      </c>
      <c r="AW1197" s="13" t="s">
        <v>31</v>
      </c>
      <c r="AX1197" s="13" t="s">
        <v>75</v>
      </c>
      <c r="AY1197" s="244" t="s">
        <v>169</v>
      </c>
    </row>
    <row r="1198" spans="1:51" s="13" customFormat="1" ht="12">
      <c r="A1198" s="13"/>
      <c r="B1198" s="233"/>
      <c r="C1198" s="234"/>
      <c r="D1198" s="235" t="s">
        <v>176</v>
      </c>
      <c r="E1198" s="236" t="s">
        <v>1</v>
      </c>
      <c r="F1198" s="237" t="s">
        <v>1123</v>
      </c>
      <c r="G1198" s="234"/>
      <c r="H1198" s="238">
        <v>97.2</v>
      </c>
      <c r="I1198" s="239"/>
      <c r="J1198" s="234"/>
      <c r="K1198" s="234"/>
      <c r="L1198" s="240"/>
      <c r="M1198" s="241"/>
      <c r="N1198" s="242"/>
      <c r="O1198" s="242"/>
      <c r="P1198" s="242"/>
      <c r="Q1198" s="242"/>
      <c r="R1198" s="242"/>
      <c r="S1198" s="242"/>
      <c r="T1198" s="24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4" t="s">
        <v>176</v>
      </c>
      <c r="AU1198" s="244" t="s">
        <v>85</v>
      </c>
      <c r="AV1198" s="13" t="s">
        <v>85</v>
      </c>
      <c r="AW1198" s="13" t="s">
        <v>31</v>
      </c>
      <c r="AX1198" s="13" t="s">
        <v>75</v>
      </c>
      <c r="AY1198" s="244" t="s">
        <v>169</v>
      </c>
    </row>
    <row r="1199" spans="1:51" s="13" customFormat="1" ht="12">
      <c r="A1199" s="13"/>
      <c r="B1199" s="233"/>
      <c r="C1199" s="234"/>
      <c r="D1199" s="235" t="s">
        <v>176</v>
      </c>
      <c r="E1199" s="236" t="s">
        <v>1</v>
      </c>
      <c r="F1199" s="237" t="s">
        <v>2821</v>
      </c>
      <c r="G1199" s="234"/>
      <c r="H1199" s="238">
        <v>95.058</v>
      </c>
      <c r="I1199" s="239"/>
      <c r="J1199" s="234"/>
      <c r="K1199" s="234"/>
      <c r="L1199" s="240"/>
      <c r="M1199" s="241"/>
      <c r="N1199" s="242"/>
      <c r="O1199" s="242"/>
      <c r="P1199" s="242"/>
      <c r="Q1199" s="242"/>
      <c r="R1199" s="242"/>
      <c r="S1199" s="242"/>
      <c r="T1199" s="24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4" t="s">
        <v>176</v>
      </c>
      <c r="AU1199" s="244" t="s">
        <v>85</v>
      </c>
      <c r="AV1199" s="13" t="s">
        <v>85</v>
      </c>
      <c r="AW1199" s="13" t="s">
        <v>31</v>
      </c>
      <c r="AX1199" s="13" t="s">
        <v>75</v>
      </c>
      <c r="AY1199" s="244" t="s">
        <v>169</v>
      </c>
    </row>
    <row r="1200" spans="1:51" s="14" customFormat="1" ht="12">
      <c r="A1200" s="14"/>
      <c r="B1200" s="245"/>
      <c r="C1200" s="246"/>
      <c r="D1200" s="235" t="s">
        <v>176</v>
      </c>
      <c r="E1200" s="247" t="s">
        <v>1</v>
      </c>
      <c r="F1200" s="248" t="s">
        <v>178</v>
      </c>
      <c r="G1200" s="246"/>
      <c r="H1200" s="249">
        <v>584.49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5" t="s">
        <v>176</v>
      </c>
      <c r="AU1200" s="255" t="s">
        <v>85</v>
      </c>
      <c r="AV1200" s="14" t="s">
        <v>175</v>
      </c>
      <c r="AW1200" s="14" t="s">
        <v>31</v>
      </c>
      <c r="AX1200" s="14" t="s">
        <v>83</v>
      </c>
      <c r="AY1200" s="255" t="s">
        <v>169</v>
      </c>
    </row>
    <row r="1201" spans="1:65" s="2" customFormat="1" ht="16.5" customHeight="1">
      <c r="A1201" s="38"/>
      <c r="B1201" s="39"/>
      <c r="C1201" s="269" t="s">
        <v>2822</v>
      </c>
      <c r="D1201" s="269" t="s">
        <v>811</v>
      </c>
      <c r="E1201" s="270" t="s">
        <v>2823</v>
      </c>
      <c r="F1201" s="271" t="s">
        <v>2824</v>
      </c>
      <c r="G1201" s="272" t="s">
        <v>234</v>
      </c>
      <c r="H1201" s="273">
        <v>538.375</v>
      </c>
      <c r="I1201" s="274"/>
      <c r="J1201" s="275">
        <f>ROUND(I1201*H1201,2)</f>
        <v>0</v>
      </c>
      <c r="K1201" s="276"/>
      <c r="L1201" s="277"/>
      <c r="M1201" s="278" t="s">
        <v>1</v>
      </c>
      <c r="N1201" s="279" t="s">
        <v>40</v>
      </c>
      <c r="O1201" s="91"/>
      <c r="P1201" s="229">
        <f>O1201*H1201</f>
        <v>0</v>
      </c>
      <c r="Q1201" s="229">
        <v>0</v>
      </c>
      <c r="R1201" s="229">
        <f>Q1201*H1201</f>
        <v>0</v>
      </c>
      <c r="S1201" s="229">
        <v>0</v>
      </c>
      <c r="T1201" s="230">
        <f>S1201*H1201</f>
        <v>0</v>
      </c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R1201" s="231" t="s">
        <v>246</v>
      </c>
      <c r="AT1201" s="231" t="s">
        <v>811</v>
      </c>
      <c r="AU1201" s="231" t="s">
        <v>85</v>
      </c>
      <c r="AY1201" s="17" t="s">
        <v>169</v>
      </c>
      <c r="BE1201" s="232">
        <f>IF(N1201="základní",J1201,0)</f>
        <v>0</v>
      </c>
      <c r="BF1201" s="232">
        <f>IF(N1201="snížená",J1201,0)</f>
        <v>0</v>
      </c>
      <c r="BG1201" s="232">
        <f>IF(N1201="zákl. přenesená",J1201,0)</f>
        <v>0</v>
      </c>
      <c r="BH1201" s="232">
        <f>IF(N1201="sníž. přenesená",J1201,0)</f>
        <v>0</v>
      </c>
      <c r="BI1201" s="232">
        <f>IF(N1201="nulová",J1201,0)</f>
        <v>0</v>
      </c>
      <c r="BJ1201" s="17" t="s">
        <v>83</v>
      </c>
      <c r="BK1201" s="232">
        <f>ROUND(I1201*H1201,2)</f>
        <v>0</v>
      </c>
      <c r="BL1201" s="17" t="s">
        <v>209</v>
      </c>
      <c r="BM1201" s="231" t="s">
        <v>1559</v>
      </c>
    </row>
    <row r="1202" spans="1:65" s="2" customFormat="1" ht="16.5" customHeight="1">
      <c r="A1202" s="38"/>
      <c r="B1202" s="39"/>
      <c r="C1202" s="269" t="s">
        <v>915</v>
      </c>
      <c r="D1202" s="269" t="s">
        <v>811</v>
      </c>
      <c r="E1202" s="270" t="s">
        <v>2825</v>
      </c>
      <c r="F1202" s="271" t="s">
        <v>2826</v>
      </c>
      <c r="G1202" s="272" t="s">
        <v>234</v>
      </c>
      <c r="H1202" s="273">
        <v>104.564</v>
      </c>
      <c r="I1202" s="274"/>
      <c r="J1202" s="275">
        <f>ROUND(I1202*H1202,2)</f>
        <v>0</v>
      </c>
      <c r="K1202" s="276"/>
      <c r="L1202" s="277"/>
      <c r="M1202" s="278" t="s">
        <v>1</v>
      </c>
      <c r="N1202" s="279" t="s">
        <v>40</v>
      </c>
      <c r="O1202" s="91"/>
      <c r="P1202" s="229">
        <f>O1202*H1202</f>
        <v>0</v>
      </c>
      <c r="Q1202" s="229">
        <v>0</v>
      </c>
      <c r="R1202" s="229">
        <f>Q1202*H1202</f>
        <v>0</v>
      </c>
      <c r="S1202" s="229">
        <v>0</v>
      </c>
      <c r="T1202" s="230">
        <f>S1202*H1202</f>
        <v>0</v>
      </c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R1202" s="231" t="s">
        <v>246</v>
      </c>
      <c r="AT1202" s="231" t="s">
        <v>811</v>
      </c>
      <c r="AU1202" s="231" t="s">
        <v>85</v>
      </c>
      <c r="AY1202" s="17" t="s">
        <v>169</v>
      </c>
      <c r="BE1202" s="232">
        <f>IF(N1202="základní",J1202,0)</f>
        <v>0</v>
      </c>
      <c r="BF1202" s="232">
        <f>IF(N1202="snížená",J1202,0)</f>
        <v>0</v>
      </c>
      <c r="BG1202" s="232">
        <f>IF(N1202="zákl. přenesená",J1202,0)</f>
        <v>0</v>
      </c>
      <c r="BH1202" s="232">
        <f>IF(N1202="sníž. přenesená",J1202,0)</f>
        <v>0</v>
      </c>
      <c r="BI1202" s="232">
        <f>IF(N1202="nulová",J1202,0)</f>
        <v>0</v>
      </c>
      <c r="BJ1202" s="17" t="s">
        <v>83</v>
      </c>
      <c r="BK1202" s="232">
        <f>ROUND(I1202*H1202,2)</f>
        <v>0</v>
      </c>
      <c r="BL1202" s="17" t="s">
        <v>209</v>
      </c>
      <c r="BM1202" s="231" t="s">
        <v>1565</v>
      </c>
    </row>
    <row r="1203" spans="1:65" s="2" customFormat="1" ht="33" customHeight="1">
      <c r="A1203" s="38"/>
      <c r="B1203" s="39"/>
      <c r="C1203" s="219" t="s">
        <v>2827</v>
      </c>
      <c r="D1203" s="219" t="s">
        <v>171</v>
      </c>
      <c r="E1203" s="220" t="s">
        <v>2828</v>
      </c>
      <c r="F1203" s="221" t="s">
        <v>2829</v>
      </c>
      <c r="G1203" s="222" t="s">
        <v>199</v>
      </c>
      <c r="H1203" s="223">
        <v>494</v>
      </c>
      <c r="I1203" s="224"/>
      <c r="J1203" s="225">
        <f>ROUND(I1203*H1203,2)</f>
        <v>0</v>
      </c>
      <c r="K1203" s="226"/>
      <c r="L1203" s="44"/>
      <c r="M1203" s="227" t="s">
        <v>1</v>
      </c>
      <c r="N1203" s="228" t="s">
        <v>40</v>
      </c>
      <c r="O1203" s="91"/>
      <c r="P1203" s="229">
        <f>O1203*H1203</f>
        <v>0</v>
      </c>
      <c r="Q1203" s="229">
        <v>0</v>
      </c>
      <c r="R1203" s="229">
        <f>Q1203*H1203</f>
        <v>0</v>
      </c>
      <c r="S1203" s="229">
        <v>0</v>
      </c>
      <c r="T1203" s="230">
        <f>S1203*H1203</f>
        <v>0</v>
      </c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R1203" s="231" t="s">
        <v>209</v>
      </c>
      <c r="AT1203" s="231" t="s">
        <v>171</v>
      </c>
      <c r="AU1203" s="231" t="s">
        <v>85</v>
      </c>
      <c r="AY1203" s="17" t="s">
        <v>169</v>
      </c>
      <c r="BE1203" s="232">
        <f>IF(N1203="základní",J1203,0)</f>
        <v>0</v>
      </c>
      <c r="BF1203" s="232">
        <f>IF(N1203="snížená",J1203,0)</f>
        <v>0</v>
      </c>
      <c r="BG1203" s="232">
        <f>IF(N1203="zákl. přenesená",J1203,0)</f>
        <v>0</v>
      </c>
      <c r="BH1203" s="232">
        <f>IF(N1203="sníž. přenesená",J1203,0)</f>
        <v>0</v>
      </c>
      <c r="BI1203" s="232">
        <f>IF(N1203="nulová",J1203,0)</f>
        <v>0</v>
      </c>
      <c r="BJ1203" s="17" t="s">
        <v>83</v>
      </c>
      <c r="BK1203" s="232">
        <f>ROUND(I1203*H1203,2)</f>
        <v>0</v>
      </c>
      <c r="BL1203" s="17" t="s">
        <v>209</v>
      </c>
      <c r="BM1203" s="231" t="s">
        <v>1573</v>
      </c>
    </row>
    <row r="1204" spans="1:51" s="13" customFormat="1" ht="12">
      <c r="A1204" s="13"/>
      <c r="B1204" s="233"/>
      <c r="C1204" s="234"/>
      <c r="D1204" s="235" t="s">
        <v>176</v>
      </c>
      <c r="E1204" s="236" t="s">
        <v>1</v>
      </c>
      <c r="F1204" s="237" t="s">
        <v>2830</v>
      </c>
      <c r="G1204" s="234"/>
      <c r="H1204" s="238">
        <v>494</v>
      </c>
      <c r="I1204" s="239"/>
      <c r="J1204" s="234"/>
      <c r="K1204" s="234"/>
      <c r="L1204" s="240"/>
      <c r="M1204" s="241"/>
      <c r="N1204" s="242"/>
      <c r="O1204" s="242"/>
      <c r="P1204" s="242"/>
      <c r="Q1204" s="242"/>
      <c r="R1204" s="242"/>
      <c r="S1204" s="242"/>
      <c r="T1204" s="24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4" t="s">
        <v>176</v>
      </c>
      <c r="AU1204" s="244" t="s">
        <v>85</v>
      </c>
      <c r="AV1204" s="13" t="s">
        <v>85</v>
      </c>
      <c r="AW1204" s="13" t="s">
        <v>31</v>
      </c>
      <c r="AX1204" s="13" t="s">
        <v>75</v>
      </c>
      <c r="AY1204" s="244" t="s">
        <v>169</v>
      </c>
    </row>
    <row r="1205" spans="1:51" s="14" customFormat="1" ht="12">
      <c r="A1205" s="14"/>
      <c r="B1205" s="245"/>
      <c r="C1205" s="246"/>
      <c r="D1205" s="235" t="s">
        <v>176</v>
      </c>
      <c r="E1205" s="247" t="s">
        <v>1</v>
      </c>
      <c r="F1205" s="248" t="s">
        <v>178</v>
      </c>
      <c r="G1205" s="246"/>
      <c r="H1205" s="249">
        <v>494</v>
      </c>
      <c r="I1205" s="250"/>
      <c r="J1205" s="246"/>
      <c r="K1205" s="246"/>
      <c r="L1205" s="251"/>
      <c r="M1205" s="252"/>
      <c r="N1205" s="253"/>
      <c r="O1205" s="253"/>
      <c r="P1205" s="253"/>
      <c r="Q1205" s="253"/>
      <c r="R1205" s="253"/>
      <c r="S1205" s="253"/>
      <c r="T1205" s="25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5" t="s">
        <v>176</v>
      </c>
      <c r="AU1205" s="255" t="s">
        <v>85</v>
      </c>
      <c r="AV1205" s="14" t="s">
        <v>175</v>
      </c>
      <c r="AW1205" s="14" t="s">
        <v>31</v>
      </c>
      <c r="AX1205" s="14" t="s">
        <v>83</v>
      </c>
      <c r="AY1205" s="255" t="s">
        <v>169</v>
      </c>
    </row>
    <row r="1206" spans="1:65" s="2" customFormat="1" ht="33" customHeight="1">
      <c r="A1206" s="38"/>
      <c r="B1206" s="39"/>
      <c r="C1206" s="219" t="s">
        <v>953</v>
      </c>
      <c r="D1206" s="219" t="s">
        <v>171</v>
      </c>
      <c r="E1206" s="220" t="s">
        <v>2831</v>
      </c>
      <c r="F1206" s="221" t="s">
        <v>2832</v>
      </c>
      <c r="G1206" s="222" t="s">
        <v>199</v>
      </c>
      <c r="H1206" s="223">
        <v>7</v>
      </c>
      <c r="I1206" s="224"/>
      <c r="J1206" s="225">
        <f>ROUND(I1206*H1206,2)</f>
        <v>0</v>
      </c>
      <c r="K1206" s="226"/>
      <c r="L1206" s="44"/>
      <c r="M1206" s="227" t="s">
        <v>1</v>
      </c>
      <c r="N1206" s="228" t="s">
        <v>40</v>
      </c>
      <c r="O1206" s="91"/>
      <c r="P1206" s="229">
        <f>O1206*H1206</f>
        <v>0</v>
      </c>
      <c r="Q1206" s="229">
        <v>0</v>
      </c>
      <c r="R1206" s="229">
        <f>Q1206*H1206</f>
        <v>0</v>
      </c>
      <c r="S1206" s="229">
        <v>0</v>
      </c>
      <c r="T1206" s="230">
        <f>S1206*H1206</f>
        <v>0</v>
      </c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R1206" s="231" t="s">
        <v>209</v>
      </c>
      <c r="AT1206" s="231" t="s">
        <v>171</v>
      </c>
      <c r="AU1206" s="231" t="s">
        <v>85</v>
      </c>
      <c r="AY1206" s="17" t="s">
        <v>169</v>
      </c>
      <c r="BE1206" s="232">
        <f>IF(N1206="základní",J1206,0)</f>
        <v>0</v>
      </c>
      <c r="BF1206" s="232">
        <f>IF(N1206="snížená",J1206,0)</f>
        <v>0</v>
      </c>
      <c r="BG1206" s="232">
        <f>IF(N1206="zákl. přenesená",J1206,0)</f>
        <v>0</v>
      </c>
      <c r="BH1206" s="232">
        <f>IF(N1206="sníž. přenesená",J1206,0)</f>
        <v>0</v>
      </c>
      <c r="BI1206" s="232">
        <f>IF(N1206="nulová",J1206,0)</f>
        <v>0</v>
      </c>
      <c r="BJ1206" s="17" t="s">
        <v>83</v>
      </c>
      <c r="BK1206" s="232">
        <f>ROUND(I1206*H1206,2)</f>
        <v>0</v>
      </c>
      <c r="BL1206" s="17" t="s">
        <v>209</v>
      </c>
      <c r="BM1206" s="231" t="s">
        <v>1577</v>
      </c>
    </row>
    <row r="1207" spans="1:51" s="13" customFormat="1" ht="12">
      <c r="A1207" s="13"/>
      <c r="B1207" s="233"/>
      <c r="C1207" s="234"/>
      <c r="D1207" s="235" t="s">
        <v>176</v>
      </c>
      <c r="E1207" s="236" t="s">
        <v>1</v>
      </c>
      <c r="F1207" s="237" t="s">
        <v>2833</v>
      </c>
      <c r="G1207" s="234"/>
      <c r="H1207" s="238">
        <v>7</v>
      </c>
      <c r="I1207" s="239"/>
      <c r="J1207" s="234"/>
      <c r="K1207" s="234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4" t="s">
        <v>176</v>
      </c>
      <c r="AU1207" s="244" t="s">
        <v>85</v>
      </c>
      <c r="AV1207" s="13" t="s">
        <v>85</v>
      </c>
      <c r="AW1207" s="13" t="s">
        <v>31</v>
      </c>
      <c r="AX1207" s="13" t="s">
        <v>75</v>
      </c>
      <c r="AY1207" s="244" t="s">
        <v>169</v>
      </c>
    </row>
    <row r="1208" spans="1:51" s="14" customFormat="1" ht="12">
      <c r="A1208" s="14"/>
      <c r="B1208" s="245"/>
      <c r="C1208" s="246"/>
      <c r="D1208" s="235" t="s">
        <v>176</v>
      </c>
      <c r="E1208" s="247" t="s">
        <v>1</v>
      </c>
      <c r="F1208" s="248" t="s">
        <v>178</v>
      </c>
      <c r="G1208" s="246"/>
      <c r="H1208" s="249">
        <v>7</v>
      </c>
      <c r="I1208" s="250"/>
      <c r="J1208" s="246"/>
      <c r="K1208" s="246"/>
      <c r="L1208" s="251"/>
      <c r="M1208" s="252"/>
      <c r="N1208" s="253"/>
      <c r="O1208" s="253"/>
      <c r="P1208" s="253"/>
      <c r="Q1208" s="253"/>
      <c r="R1208" s="253"/>
      <c r="S1208" s="253"/>
      <c r="T1208" s="25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5" t="s">
        <v>176</v>
      </c>
      <c r="AU1208" s="255" t="s">
        <v>85</v>
      </c>
      <c r="AV1208" s="14" t="s">
        <v>175</v>
      </c>
      <c r="AW1208" s="14" t="s">
        <v>31</v>
      </c>
      <c r="AX1208" s="14" t="s">
        <v>83</v>
      </c>
      <c r="AY1208" s="255" t="s">
        <v>169</v>
      </c>
    </row>
    <row r="1209" spans="1:65" s="2" customFormat="1" ht="21.75" customHeight="1">
      <c r="A1209" s="38"/>
      <c r="B1209" s="39"/>
      <c r="C1209" s="269" t="s">
        <v>2834</v>
      </c>
      <c r="D1209" s="269" t="s">
        <v>811</v>
      </c>
      <c r="E1209" s="270" t="s">
        <v>2799</v>
      </c>
      <c r="F1209" s="271" t="s">
        <v>2800</v>
      </c>
      <c r="G1209" s="272" t="s">
        <v>174</v>
      </c>
      <c r="H1209" s="273">
        <v>13.3</v>
      </c>
      <c r="I1209" s="274"/>
      <c r="J1209" s="275">
        <f>ROUND(I1209*H1209,2)</f>
        <v>0</v>
      </c>
      <c r="K1209" s="276"/>
      <c r="L1209" s="277"/>
      <c r="M1209" s="278" t="s">
        <v>1</v>
      </c>
      <c r="N1209" s="279" t="s">
        <v>40</v>
      </c>
      <c r="O1209" s="91"/>
      <c r="P1209" s="229">
        <f>O1209*H1209</f>
        <v>0</v>
      </c>
      <c r="Q1209" s="229">
        <v>0</v>
      </c>
      <c r="R1209" s="229">
        <f>Q1209*H1209</f>
        <v>0</v>
      </c>
      <c r="S1209" s="229">
        <v>0</v>
      </c>
      <c r="T1209" s="230">
        <f>S1209*H1209</f>
        <v>0</v>
      </c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R1209" s="231" t="s">
        <v>246</v>
      </c>
      <c r="AT1209" s="231" t="s">
        <v>811</v>
      </c>
      <c r="AU1209" s="231" t="s">
        <v>85</v>
      </c>
      <c r="AY1209" s="17" t="s">
        <v>169</v>
      </c>
      <c r="BE1209" s="232">
        <f>IF(N1209="základní",J1209,0)</f>
        <v>0</v>
      </c>
      <c r="BF1209" s="232">
        <f>IF(N1209="snížená",J1209,0)</f>
        <v>0</v>
      </c>
      <c r="BG1209" s="232">
        <f>IF(N1209="zákl. přenesená",J1209,0)</f>
        <v>0</v>
      </c>
      <c r="BH1209" s="232">
        <f>IF(N1209="sníž. přenesená",J1209,0)</f>
        <v>0</v>
      </c>
      <c r="BI1209" s="232">
        <f>IF(N1209="nulová",J1209,0)</f>
        <v>0</v>
      </c>
      <c r="BJ1209" s="17" t="s">
        <v>83</v>
      </c>
      <c r="BK1209" s="232">
        <f>ROUND(I1209*H1209,2)</f>
        <v>0</v>
      </c>
      <c r="BL1209" s="17" t="s">
        <v>209</v>
      </c>
      <c r="BM1209" s="231" t="s">
        <v>1581</v>
      </c>
    </row>
    <row r="1210" spans="1:65" s="2" customFormat="1" ht="24.15" customHeight="1">
      <c r="A1210" s="38"/>
      <c r="B1210" s="39"/>
      <c r="C1210" s="219" t="s">
        <v>957</v>
      </c>
      <c r="D1210" s="219" t="s">
        <v>171</v>
      </c>
      <c r="E1210" s="220" t="s">
        <v>2835</v>
      </c>
      <c r="F1210" s="221" t="s">
        <v>2836</v>
      </c>
      <c r="G1210" s="222" t="s">
        <v>174</v>
      </c>
      <c r="H1210" s="223">
        <v>26.5</v>
      </c>
      <c r="I1210" s="224"/>
      <c r="J1210" s="225">
        <f>ROUND(I1210*H1210,2)</f>
        <v>0</v>
      </c>
      <c r="K1210" s="226"/>
      <c r="L1210" s="44"/>
      <c r="M1210" s="227" t="s">
        <v>1</v>
      </c>
      <c r="N1210" s="228" t="s">
        <v>40</v>
      </c>
      <c r="O1210" s="91"/>
      <c r="P1210" s="229">
        <f>O1210*H1210</f>
        <v>0</v>
      </c>
      <c r="Q1210" s="229">
        <v>0</v>
      </c>
      <c r="R1210" s="229">
        <f>Q1210*H1210</f>
        <v>0</v>
      </c>
      <c r="S1210" s="229">
        <v>0</v>
      </c>
      <c r="T1210" s="230">
        <f>S1210*H1210</f>
        <v>0</v>
      </c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R1210" s="231" t="s">
        <v>209</v>
      </c>
      <c r="AT1210" s="231" t="s">
        <v>171</v>
      </c>
      <c r="AU1210" s="231" t="s">
        <v>85</v>
      </c>
      <c r="AY1210" s="17" t="s">
        <v>169</v>
      </c>
      <c r="BE1210" s="232">
        <f>IF(N1210="základní",J1210,0)</f>
        <v>0</v>
      </c>
      <c r="BF1210" s="232">
        <f>IF(N1210="snížená",J1210,0)</f>
        <v>0</v>
      </c>
      <c r="BG1210" s="232">
        <f>IF(N1210="zákl. přenesená",J1210,0)</f>
        <v>0</v>
      </c>
      <c r="BH1210" s="232">
        <f>IF(N1210="sníž. přenesená",J1210,0)</f>
        <v>0</v>
      </c>
      <c r="BI1210" s="232">
        <f>IF(N1210="nulová",J1210,0)</f>
        <v>0</v>
      </c>
      <c r="BJ1210" s="17" t="s">
        <v>83</v>
      </c>
      <c r="BK1210" s="232">
        <f>ROUND(I1210*H1210,2)</f>
        <v>0</v>
      </c>
      <c r="BL1210" s="17" t="s">
        <v>209</v>
      </c>
      <c r="BM1210" s="231" t="s">
        <v>1593</v>
      </c>
    </row>
    <row r="1211" spans="1:51" s="13" customFormat="1" ht="12">
      <c r="A1211" s="13"/>
      <c r="B1211" s="233"/>
      <c r="C1211" s="234"/>
      <c r="D1211" s="235" t="s">
        <v>176</v>
      </c>
      <c r="E1211" s="236" t="s">
        <v>1</v>
      </c>
      <c r="F1211" s="237" t="s">
        <v>2837</v>
      </c>
      <c r="G1211" s="234"/>
      <c r="H1211" s="238">
        <v>9.414</v>
      </c>
      <c r="I1211" s="239"/>
      <c r="J1211" s="234"/>
      <c r="K1211" s="234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4" t="s">
        <v>176</v>
      </c>
      <c r="AU1211" s="244" t="s">
        <v>85</v>
      </c>
      <c r="AV1211" s="13" t="s">
        <v>85</v>
      </c>
      <c r="AW1211" s="13" t="s">
        <v>31</v>
      </c>
      <c r="AX1211" s="13" t="s">
        <v>75</v>
      </c>
      <c r="AY1211" s="244" t="s">
        <v>169</v>
      </c>
    </row>
    <row r="1212" spans="1:51" s="13" customFormat="1" ht="12">
      <c r="A1212" s="13"/>
      <c r="B1212" s="233"/>
      <c r="C1212" s="234"/>
      <c r="D1212" s="235" t="s">
        <v>176</v>
      </c>
      <c r="E1212" s="236" t="s">
        <v>1</v>
      </c>
      <c r="F1212" s="237" t="s">
        <v>2838</v>
      </c>
      <c r="G1212" s="234"/>
      <c r="H1212" s="238">
        <v>2.333</v>
      </c>
      <c r="I1212" s="239"/>
      <c r="J1212" s="234"/>
      <c r="K1212" s="234"/>
      <c r="L1212" s="240"/>
      <c r="M1212" s="241"/>
      <c r="N1212" s="242"/>
      <c r="O1212" s="242"/>
      <c r="P1212" s="242"/>
      <c r="Q1212" s="242"/>
      <c r="R1212" s="242"/>
      <c r="S1212" s="242"/>
      <c r="T1212" s="24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4" t="s">
        <v>176</v>
      </c>
      <c r="AU1212" s="244" t="s">
        <v>85</v>
      </c>
      <c r="AV1212" s="13" t="s">
        <v>85</v>
      </c>
      <c r="AW1212" s="13" t="s">
        <v>31</v>
      </c>
      <c r="AX1212" s="13" t="s">
        <v>75</v>
      </c>
      <c r="AY1212" s="244" t="s">
        <v>169</v>
      </c>
    </row>
    <row r="1213" spans="1:51" s="13" customFormat="1" ht="12">
      <c r="A1213" s="13"/>
      <c r="B1213" s="233"/>
      <c r="C1213" s="234"/>
      <c r="D1213" s="235" t="s">
        <v>176</v>
      </c>
      <c r="E1213" s="236" t="s">
        <v>1</v>
      </c>
      <c r="F1213" s="237" t="s">
        <v>2839</v>
      </c>
      <c r="G1213" s="234"/>
      <c r="H1213" s="238">
        <v>2.662</v>
      </c>
      <c r="I1213" s="239"/>
      <c r="J1213" s="234"/>
      <c r="K1213" s="234"/>
      <c r="L1213" s="240"/>
      <c r="M1213" s="241"/>
      <c r="N1213" s="242"/>
      <c r="O1213" s="242"/>
      <c r="P1213" s="242"/>
      <c r="Q1213" s="242"/>
      <c r="R1213" s="242"/>
      <c r="S1213" s="242"/>
      <c r="T1213" s="24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4" t="s">
        <v>176</v>
      </c>
      <c r="AU1213" s="244" t="s">
        <v>85</v>
      </c>
      <c r="AV1213" s="13" t="s">
        <v>85</v>
      </c>
      <c r="AW1213" s="13" t="s">
        <v>31</v>
      </c>
      <c r="AX1213" s="13" t="s">
        <v>75</v>
      </c>
      <c r="AY1213" s="244" t="s">
        <v>169</v>
      </c>
    </row>
    <row r="1214" spans="1:51" s="13" customFormat="1" ht="12">
      <c r="A1214" s="13"/>
      <c r="B1214" s="233"/>
      <c r="C1214" s="234"/>
      <c r="D1214" s="235" t="s">
        <v>176</v>
      </c>
      <c r="E1214" s="236" t="s">
        <v>1</v>
      </c>
      <c r="F1214" s="237" t="s">
        <v>2840</v>
      </c>
      <c r="G1214" s="234"/>
      <c r="H1214" s="238">
        <v>11.856</v>
      </c>
      <c r="I1214" s="239"/>
      <c r="J1214" s="234"/>
      <c r="K1214" s="234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4" t="s">
        <v>176</v>
      </c>
      <c r="AU1214" s="244" t="s">
        <v>85</v>
      </c>
      <c r="AV1214" s="13" t="s">
        <v>85</v>
      </c>
      <c r="AW1214" s="13" t="s">
        <v>31</v>
      </c>
      <c r="AX1214" s="13" t="s">
        <v>75</v>
      </c>
      <c r="AY1214" s="244" t="s">
        <v>169</v>
      </c>
    </row>
    <row r="1215" spans="1:51" s="13" customFormat="1" ht="12">
      <c r="A1215" s="13"/>
      <c r="B1215" s="233"/>
      <c r="C1215" s="234"/>
      <c r="D1215" s="235" t="s">
        <v>176</v>
      </c>
      <c r="E1215" s="236" t="s">
        <v>1</v>
      </c>
      <c r="F1215" s="237" t="s">
        <v>2841</v>
      </c>
      <c r="G1215" s="234"/>
      <c r="H1215" s="238">
        <v>0.235</v>
      </c>
      <c r="I1215" s="239"/>
      <c r="J1215" s="234"/>
      <c r="K1215" s="234"/>
      <c r="L1215" s="240"/>
      <c r="M1215" s="241"/>
      <c r="N1215" s="242"/>
      <c r="O1215" s="242"/>
      <c r="P1215" s="242"/>
      <c r="Q1215" s="242"/>
      <c r="R1215" s="242"/>
      <c r="S1215" s="242"/>
      <c r="T1215" s="24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4" t="s">
        <v>176</v>
      </c>
      <c r="AU1215" s="244" t="s">
        <v>85</v>
      </c>
      <c r="AV1215" s="13" t="s">
        <v>85</v>
      </c>
      <c r="AW1215" s="13" t="s">
        <v>31</v>
      </c>
      <c r="AX1215" s="13" t="s">
        <v>75</v>
      </c>
      <c r="AY1215" s="244" t="s">
        <v>169</v>
      </c>
    </row>
    <row r="1216" spans="1:51" s="14" customFormat="1" ht="12">
      <c r="A1216" s="14"/>
      <c r="B1216" s="245"/>
      <c r="C1216" s="246"/>
      <c r="D1216" s="235" t="s">
        <v>176</v>
      </c>
      <c r="E1216" s="247" t="s">
        <v>1</v>
      </c>
      <c r="F1216" s="248" t="s">
        <v>178</v>
      </c>
      <c r="G1216" s="246"/>
      <c r="H1216" s="249">
        <v>26.5</v>
      </c>
      <c r="I1216" s="250"/>
      <c r="J1216" s="246"/>
      <c r="K1216" s="246"/>
      <c r="L1216" s="251"/>
      <c r="M1216" s="252"/>
      <c r="N1216" s="253"/>
      <c r="O1216" s="253"/>
      <c r="P1216" s="253"/>
      <c r="Q1216" s="253"/>
      <c r="R1216" s="253"/>
      <c r="S1216" s="253"/>
      <c r="T1216" s="25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5" t="s">
        <v>176</v>
      </c>
      <c r="AU1216" s="255" t="s">
        <v>85</v>
      </c>
      <c r="AV1216" s="14" t="s">
        <v>175</v>
      </c>
      <c r="AW1216" s="14" t="s">
        <v>31</v>
      </c>
      <c r="AX1216" s="14" t="s">
        <v>83</v>
      </c>
      <c r="AY1216" s="255" t="s">
        <v>169</v>
      </c>
    </row>
    <row r="1217" spans="1:65" s="2" customFormat="1" ht="24.15" customHeight="1">
      <c r="A1217" s="38"/>
      <c r="B1217" s="39"/>
      <c r="C1217" s="219" t="s">
        <v>2842</v>
      </c>
      <c r="D1217" s="219" t="s">
        <v>171</v>
      </c>
      <c r="E1217" s="220" t="s">
        <v>2843</v>
      </c>
      <c r="F1217" s="221" t="s">
        <v>2844</v>
      </c>
      <c r="G1217" s="222" t="s">
        <v>217</v>
      </c>
      <c r="H1217" s="223">
        <v>22.274</v>
      </c>
      <c r="I1217" s="224"/>
      <c r="J1217" s="225">
        <f>ROUND(I1217*H1217,2)</f>
        <v>0</v>
      </c>
      <c r="K1217" s="226"/>
      <c r="L1217" s="44"/>
      <c r="M1217" s="227" t="s">
        <v>1</v>
      </c>
      <c r="N1217" s="228" t="s">
        <v>40</v>
      </c>
      <c r="O1217" s="91"/>
      <c r="P1217" s="229">
        <f>O1217*H1217</f>
        <v>0</v>
      </c>
      <c r="Q1217" s="229">
        <v>0</v>
      </c>
      <c r="R1217" s="229">
        <f>Q1217*H1217</f>
        <v>0</v>
      </c>
      <c r="S1217" s="229">
        <v>0</v>
      </c>
      <c r="T1217" s="230">
        <f>S1217*H1217</f>
        <v>0</v>
      </c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R1217" s="231" t="s">
        <v>209</v>
      </c>
      <c r="AT1217" s="231" t="s">
        <v>171</v>
      </c>
      <c r="AU1217" s="231" t="s">
        <v>85</v>
      </c>
      <c r="AY1217" s="17" t="s">
        <v>169</v>
      </c>
      <c r="BE1217" s="232">
        <f>IF(N1217="základní",J1217,0)</f>
        <v>0</v>
      </c>
      <c r="BF1217" s="232">
        <f>IF(N1217="snížená",J1217,0)</f>
        <v>0</v>
      </c>
      <c r="BG1217" s="232">
        <f>IF(N1217="zákl. přenesená",J1217,0)</f>
        <v>0</v>
      </c>
      <c r="BH1217" s="232">
        <f>IF(N1217="sníž. přenesená",J1217,0)</f>
        <v>0</v>
      </c>
      <c r="BI1217" s="232">
        <f>IF(N1217="nulová",J1217,0)</f>
        <v>0</v>
      </c>
      <c r="BJ1217" s="17" t="s">
        <v>83</v>
      </c>
      <c r="BK1217" s="232">
        <f>ROUND(I1217*H1217,2)</f>
        <v>0</v>
      </c>
      <c r="BL1217" s="17" t="s">
        <v>209</v>
      </c>
      <c r="BM1217" s="231" t="s">
        <v>1631</v>
      </c>
    </row>
    <row r="1218" spans="1:63" s="12" customFormat="1" ht="22.8" customHeight="1">
      <c r="A1218" s="12"/>
      <c r="B1218" s="203"/>
      <c r="C1218" s="204"/>
      <c r="D1218" s="205" t="s">
        <v>74</v>
      </c>
      <c r="E1218" s="217" t="s">
        <v>2845</v>
      </c>
      <c r="F1218" s="217" t="s">
        <v>2846</v>
      </c>
      <c r="G1218" s="204"/>
      <c r="H1218" s="204"/>
      <c r="I1218" s="207"/>
      <c r="J1218" s="218">
        <f>BK1218</f>
        <v>0</v>
      </c>
      <c r="K1218" s="204"/>
      <c r="L1218" s="209"/>
      <c r="M1218" s="210"/>
      <c r="N1218" s="211"/>
      <c r="O1218" s="211"/>
      <c r="P1218" s="212">
        <f>SUM(P1219:P1268)</f>
        <v>0</v>
      </c>
      <c r="Q1218" s="211"/>
      <c r="R1218" s="212">
        <f>SUM(R1219:R1268)</f>
        <v>0</v>
      </c>
      <c r="S1218" s="211"/>
      <c r="T1218" s="213">
        <f>SUM(T1219:T1268)</f>
        <v>0</v>
      </c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R1218" s="214" t="s">
        <v>85</v>
      </c>
      <c r="AT1218" s="215" t="s">
        <v>74</v>
      </c>
      <c r="AU1218" s="215" t="s">
        <v>83</v>
      </c>
      <c r="AY1218" s="214" t="s">
        <v>169</v>
      </c>
      <c r="BK1218" s="216">
        <f>SUM(BK1219:BK1268)</f>
        <v>0</v>
      </c>
    </row>
    <row r="1219" spans="1:65" s="2" customFormat="1" ht="24.15" customHeight="1">
      <c r="A1219" s="38"/>
      <c r="B1219" s="39"/>
      <c r="C1219" s="219" t="s">
        <v>961</v>
      </c>
      <c r="D1219" s="219" t="s">
        <v>171</v>
      </c>
      <c r="E1219" s="220" t="s">
        <v>2847</v>
      </c>
      <c r="F1219" s="221" t="s">
        <v>2848</v>
      </c>
      <c r="G1219" s="222" t="s">
        <v>234</v>
      </c>
      <c r="H1219" s="223">
        <v>14.744</v>
      </c>
      <c r="I1219" s="224"/>
      <c r="J1219" s="225">
        <f>ROUND(I1219*H1219,2)</f>
        <v>0</v>
      </c>
      <c r="K1219" s="226"/>
      <c r="L1219" s="44"/>
      <c r="M1219" s="227" t="s">
        <v>1</v>
      </c>
      <c r="N1219" s="228" t="s">
        <v>40</v>
      </c>
      <c r="O1219" s="91"/>
      <c r="P1219" s="229">
        <f>O1219*H1219</f>
        <v>0</v>
      </c>
      <c r="Q1219" s="229">
        <v>0</v>
      </c>
      <c r="R1219" s="229">
        <f>Q1219*H1219</f>
        <v>0</v>
      </c>
      <c r="S1219" s="229">
        <v>0</v>
      </c>
      <c r="T1219" s="230">
        <f>S1219*H1219</f>
        <v>0</v>
      </c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R1219" s="231" t="s">
        <v>209</v>
      </c>
      <c r="AT1219" s="231" t="s">
        <v>171</v>
      </c>
      <c r="AU1219" s="231" t="s">
        <v>85</v>
      </c>
      <c r="AY1219" s="17" t="s">
        <v>169</v>
      </c>
      <c r="BE1219" s="232">
        <f>IF(N1219="základní",J1219,0)</f>
        <v>0</v>
      </c>
      <c r="BF1219" s="232">
        <f>IF(N1219="snížená",J1219,0)</f>
        <v>0</v>
      </c>
      <c r="BG1219" s="232">
        <f>IF(N1219="zákl. přenesená",J1219,0)</f>
        <v>0</v>
      </c>
      <c r="BH1219" s="232">
        <f>IF(N1219="sníž. přenesená",J1219,0)</f>
        <v>0</v>
      </c>
      <c r="BI1219" s="232">
        <f>IF(N1219="nulová",J1219,0)</f>
        <v>0</v>
      </c>
      <c r="BJ1219" s="17" t="s">
        <v>83</v>
      </c>
      <c r="BK1219" s="232">
        <f>ROUND(I1219*H1219,2)</f>
        <v>0</v>
      </c>
      <c r="BL1219" s="17" t="s">
        <v>209</v>
      </c>
      <c r="BM1219" s="231" t="s">
        <v>1627</v>
      </c>
    </row>
    <row r="1220" spans="1:51" s="13" customFormat="1" ht="12">
      <c r="A1220" s="13"/>
      <c r="B1220" s="233"/>
      <c r="C1220" s="234"/>
      <c r="D1220" s="235" t="s">
        <v>176</v>
      </c>
      <c r="E1220" s="236" t="s">
        <v>1</v>
      </c>
      <c r="F1220" s="237" t="s">
        <v>2849</v>
      </c>
      <c r="G1220" s="234"/>
      <c r="H1220" s="238">
        <v>14.744</v>
      </c>
      <c r="I1220" s="239"/>
      <c r="J1220" s="234"/>
      <c r="K1220" s="234"/>
      <c r="L1220" s="240"/>
      <c r="M1220" s="241"/>
      <c r="N1220" s="242"/>
      <c r="O1220" s="242"/>
      <c r="P1220" s="242"/>
      <c r="Q1220" s="242"/>
      <c r="R1220" s="242"/>
      <c r="S1220" s="242"/>
      <c r="T1220" s="24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44" t="s">
        <v>176</v>
      </c>
      <c r="AU1220" s="244" t="s">
        <v>85</v>
      </c>
      <c r="AV1220" s="13" t="s">
        <v>85</v>
      </c>
      <c r="AW1220" s="13" t="s">
        <v>31</v>
      </c>
      <c r="AX1220" s="13" t="s">
        <v>75</v>
      </c>
      <c r="AY1220" s="244" t="s">
        <v>169</v>
      </c>
    </row>
    <row r="1221" spans="1:51" s="14" customFormat="1" ht="12">
      <c r="A1221" s="14"/>
      <c r="B1221" s="245"/>
      <c r="C1221" s="246"/>
      <c r="D1221" s="235" t="s">
        <v>176</v>
      </c>
      <c r="E1221" s="247" t="s">
        <v>1</v>
      </c>
      <c r="F1221" s="248" t="s">
        <v>178</v>
      </c>
      <c r="G1221" s="246"/>
      <c r="H1221" s="249">
        <v>14.744</v>
      </c>
      <c r="I1221" s="250"/>
      <c r="J1221" s="246"/>
      <c r="K1221" s="246"/>
      <c r="L1221" s="251"/>
      <c r="M1221" s="252"/>
      <c r="N1221" s="253"/>
      <c r="O1221" s="253"/>
      <c r="P1221" s="253"/>
      <c r="Q1221" s="253"/>
      <c r="R1221" s="253"/>
      <c r="S1221" s="253"/>
      <c r="T1221" s="25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55" t="s">
        <v>176</v>
      </c>
      <c r="AU1221" s="255" t="s">
        <v>85</v>
      </c>
      <c r="AV1221" s="14" t="s">
        <v>175</v>
      </c>
      <c r="AW1221" s="14" t="s">
        <v>31</v>
      </c>
      <c r="AX1221" s="14" t="s">
        <v>83</v>
      </c>
      <c r="AY1221" s="255" t="s">
        <v>169</v>
      </c>
    </row>
    <row r="1222" spans="1:65" s="2" customFormat="1" ht="37.8" customHeight="1">
      <c r="A1222" s="38"/>
      <c r="B1222" s="39"/>
      <c r="C1222" s="219" t="s">
        <v>2850</v>
      </c>
      <c r="D1222" s="219" t="s">
        <v>171</v>
      </c>
      <c r="E1222" s="220" t="s">
        <v>2851</v>
      </c>
      <c r="F1222" s="221" t="s">
        <v>2852</v>
      </c>
      <c r="G1222" s="222" t="s">
        <v>234</v>
      </c>
      <c r="H1222" s="223">
        <v>13.572</v>
      </c>
      <c r="I1222" s="224"/>
      <c r="J1222" s="225">
        <f>ROUND(I1222*H1222,2)</f>
        <v>0</v>
      </c>
      <c r="K1222" s="226"/>
      <c r="L1222" s="44"/>
      <c r="M1222" s="227" t="s">
        <v>1</v>
      </c>
      <c r="N1222" s="228" t="s">
        <v>40</v>
      </c>
      <c r="O1222" s="91"/>
      <c r="P1222" s="229">
        <f>O1222*H1222</f>
        <v>0</v>
      </c>
      <c r="Q1222" s="229">
        <v>0</v>
      </c>
      <c r="R1222" s="229">
        <f>Q1222*H1222</f>
        <v>0</v>
      </c>
      <c r="S1222" s="229">
        <v>0</v>
      </c>
      <c r="T1222" s="230">
        <f>S1222*H1222</f>
        <v>0</v>
      </c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R1222" s="231" t="s">
        <v>209</v>
      </c>
      <c r="AT1222" s="231" t="s">
        <v>171</v>
      </c>
      <c r="AU1222" s="231" t="s">
        <v>85</v>
      </c>
      <c r="AY1222" s="17" t="s">
        <v>169</v>
      </c>
      <c r="BE1222" s="232">
        <f>IF(N1222="základní",J1222,0)</f>
        <v>0</v>
      </c>
      <c r="BF1222" s="232">
        <f>IF(N1222="snížená",J1222,0)</f>
        <v>0</v>
      </c>
      <c r="BG1222" s="232">
        <f>IF(N1222="zákl. přenesená",J1222,0)</f>
        <v>0</v>
      </c>
      <c r="BH1222" s="232">
        <f>IF(N1222="sníž. přenesená",J1222,0)</f>
        <v>0</v>
      </c>
      <c r="BI1222" s="232">
        <f>IF(N1222="nulová",J1222,0)</f>
        <v>0</v>
      </c>
      <c r="BJ1222" s="17" t="s">
        <v>83</v>
      </c>
      <c r="BK1222" s="232">
        <f>ROUND(I1222*H1222,2)</f>
        <v>0</v>
      </c>
      <c r="BL1222" s="17" t="s">
        <v>209</v>
      </c>
      <c r="BM1222" s="231" t="s">
        <v>1655</v>
      </c>
    </row>
    <row r="1223" spans="1:51" s="13" customFormat="1" ht="12">
      <c r="A1223" s="13"/>
      <c r="B1223" s="233"/>
      <c r="C1223" s="234"/>
      <c r="D1223" s="235" t="s">
        <v>176</v>
      </c>
      <c r="E1223" s="236" t="s">
        <v>1</v>
      </c>
      <c r="F1223" s="237" t="s">
        <v>2853</v>
      </c>
      <c r="G1223" s="234"/>
      <c r="H1223" s="238">
        <v>13.572</v>
      </c>
      <c r="I1223" s="239"/>
      <c r="J1223" s="234"/>
      <c r="K1223" s="234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4" t="s">
        <v>176</v>
      </c>
      <c r="AU1223" s="244" t="s">
        <v>85</v>
      </c>
      <c r="AV1223" s="13" t="s">
        <v>85</v>
      </c>
      <c r="AW1223" s="13" t="s">
        <v>31</v>
      </c>
      <c r="AX1223" s="13" t="s">
        <v>75</v>
      </c>
      <c r="AY1223" s="244" t="s">
        <v>169</v>
      </c>
    </row>
    <row r="1224" spans="1:51" s="14" customFormat="1" ht="12">
      <c r="A1224" s="14"/>
      <c r="B1224" s="245"/>
      <c r="C1224" s="246"/>
      <c r="D1224" s="235" t="s">
        <v>176</v>
      </c>
      <c r="E1224" s="247" t="s">
        <v>1</v>
      </c>
      <c r="F1224" s="248" t="s">
        <v>178</v>
      </c>
      <c r="G1224" s="246"/>
      <c r="H1224" s="249">
        <v>13.572</v>
      </c>
      <c r="I1224" s="250"/>
      <c r="J1224" s="246"/>
      <c r="K1224" s="246"/>
      <c r="L1224" s="251"/>
      <c r="M1224" s="252"/>
      <c r="N1224" s="253"/>
      <c r="O1224" s="253"/>
      <c r="P1224" s="253"/>
      <c r="Q1224" s="253"/>
      <c r="R1224" s="253"/>
      <c r="S1224" s="253"/>
      <c r="T1224" s="25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5" t="s">
        <v>176</v>
      </c>
      <c r="AU1224" s="255" t="s">
        <v>85</v>
      </c>
      <c r="AV1224" s="14" t="s">
        <v>175</v>
      </c>
      <c r="AW1224" s="14" t="s">
        <v>31</v>
      </c>
      <c r="AX1224" s="14" t="s">
        <v>83</v>
      </c>
      <c r="AY1224" s="255" t="s">
        <v>169</v>
      </c>
    </row>
    <row r="1225" spans="1:65" s="2" customFormat="1" ht="33" customHeight="1">
      <c r="A1225" s="38"/>
      <c r="B1225" s="39"/>
      <c r="C1225" s="219" t="s">
        <v>407</v>
      </c>
      <c r="D1225" s="219" t="s">
        <v>171</v>
      </c>
      <c r="E1225" s="220" t="s">
        <v>2854</v>
      </c>
      <c r="F1225" s="221" t="s">
        <v>2855</v>
      </c>
      <c r="G1225" s="222" t="s">
        <v>234</v>
      </c>
      <c r="H1225" s="223">
        <v>7.217</v>
      </c>
      <c r="I1225" s="224"/>
      <c r="J1225" s="225">
        <f>ROUND(I1225*H1225,2)</f>
        <v>0</v>
      </c>
      <c r="K1225" s="226"/>
      <c r="L1225" s="44"/>
      <c r="M1225" s="227" t="s">
        <v>1</v>
      </c>
      <c r="N1225" s="228" t="s">
        <v>40</v>
      </c>
      <c r="O1225" s="91"/>
      <c r="P1225" s="229">
        <f>O1225*H1225</f>
        <v>0</v>
      </c>
      <c r="Q1225" s="229">
        <v>0</v>
      </c>
      <c r="R1225" s="229">
        <f>Q1225*H1225</f>
        <v>0</v>
      </c>
      <c r="S1225" s="229">
        <v>0</v>
      </c>
      <c r="T1225" s="230">
        <f>S1225*H1225</f>
        <v>0</v>
      </c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R1225" s="231" t="s">
        <v>209</v>
      </c>
      <c r="AT1225" s="231" t="s">
        <v>171</v>
      </c>
      <c r="AU1225" s="231" t="s">
        <v>85</v>
      </c>
      <c r="AY1225" s="17" t="s">
        <v>169</v>
      </c>
      <c r="BE1225" s="232">
        <f>IF(N1225="základní",J1225,0)</f>
        <v>0</v>
      </c>
      <c r="BF1225" s="232">
        <f>IF(N1225="snížená",J1225,0)</f>
        <v>0</v>
      </c>
      <c r="BG1225" s="232">
        <f>IF(N1225="zákl. přenesená",J1225,0)</f>
        <v>0</v>
      </c>
      <c r="BH1225" s="232">
        <f>IF(N1225="sníž. přenesená",J1225,0)</f>
        <v>0</v>
      </c>
      <c r="BI1225" s="232">
        <f>IF(N1225="nulová",J1225,0)</f>
        <v>0</v>
      </c>
      <c r="BJ1225" s="17" t="s">
        <v>83</v>
      </c>
      <c r="BK1225" s="232">
        <f>ROUND(I1225*H1225,2)</f>
        <v>0</v>
      </c>
      <c r="BL1225" s="17" t="s">
        <v>209</v>
      </c>
      <c r="BM1225" s="231" t="s">
        <v>1643</v>
      </c>
    </row>
    <row r="1226" spans="1:51" s="13" customFormat="1" ht="12">
      <c r="A1226" s="13"/>
      <c r="B1226" s="233"/>
      <c r="C1226" s="234"/>
      <c r="D1226" s="235" t="s">
        <v>176</v>
      </c>
      <c r="E1226" s="236" t="s">
        <v>1</v>
      </c>
      <c r="F1226" s="237" t="s">
        <v>2856</v>
      </c>
      <c r="G1226" s="234"/>
      <c r="H1226" s="238">
        <v>7.217</v>
      </c>
      <c r="I1226" s="239"/>
      <c r="J1226" s="234"/>
      <c r="K1226" s="234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44" t="s">
        <v>176</v>
      </c>
      <c r="AU1226" s="244" t="s">
        <v>85</v>
      </c>
      <c r="AV1226" s="13" t="s">
        <v>85</v>
      </c>
      <c r="AW1226" s="13" t="s">
        <v>31</v>
      </c>
      <c r="AX1226" s="13" t="s">
        <v>75</v>
      </c>
      <c r="AY1226" s="244" t="s">
        <v>169</v>
      </c>
    </row>
    <row r="1227" spans="1:51" s="14" customFormat="1" ht="12">
      <c r="A1227" s="14"/>
      <c r="B1227" s="245"/>
      <c r="C1227" s="246"/>
      <c r="D1227" s="235" t="s">
        <v>176</v>
      </c>
      <c r="E1227" s="247" t="s">
        <v>1</v>
      </c>
      <c r="F1227" s="248" t="s">
        <v>178</v>
      </c>
      <c r="G1227" s="246"/>
      <c r="H1227" s="249">
        <v>7.217</v>
      </c>
      <c r="I1227" s="250"/>
      <c r="J1227" s="246"/>
      <c r="K1227" s="246"/>
      <c r="L1227" s="251"/>
      <c r="M1227" s="252"/>
      <c r="N1227" s="253"/>
      <c r="O1227" s="253"/>
      <c r="P1227" s="253"/>
      <c r="Q1227" s="253"/>
      <c r="R1227" s="253"/>
      <c r="S1227" s="253"/>
      <c r="T1227" s="25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55" t="s">
        <v>176</v>
      </c>
      <c r="AU1227" s="255" t="s">
        <v>85</v>
      </c>
      <c r="AV1227" s="14" t="s">
        <v>175</v>
      </c>
      <c r="AW1227" s="14" t="s">
        <v>31</v>
      </c>
      <c r="AX1227" s="14" t="s">
        <v>83</v>
      </c>
      <c r="AY1227" s="255" t="s">
        <v>169</v>
      </c>
    </row>
    <row r="1228" spans="1:65" s="2" customFormat="1" ht="24.15" customHeight="1">
      <c r="A1228" s="38"/>
      <c r="B1228" s="39"/>
      <c r="C1228" s="219" t="s">
        <v>420</v>
      </c>
      <c r="D1228" s="219" t="s">
        <v>171</v>
      </c>
      <c r="E1228" s="220" t="s">
        <v>2857</v>
      </c>
      <c r="F1228" s="221" t="s">
        <v>2858</v>
      </c>
      <c r="G1228" s="222" t="s">
        <v>234</v>
      </c>
      <c r="H1228" s="223">
        <v>48.7</v>
      </c>
      <c r="I1228" s="224"/>
      <c r="J1228" s="225">
        <f>ROUND(I1228*H1228,2)</f>
        <v>0</v>
      </c>
      <c r="K1228" s="226"/>
      <c r="L1228" s="44"/>
      <c r="M1228" s="227" t="s">
        <v>1</v>
      </c>
      <c r="N1228" s="228" t="s">
        <v>40</v>
      </c>
      <c r="O1228" s="91"/>
      <c r="P1228" s="229">
        <f>O1228*H1228</f>
        <v>0</v>
      </c>
      <c r="Q1228" s="229">
        <v>0</v>
      </c>
      <c r="R1228" s="229">
        <f>Q1228*H1228</f>
        <v>0</v>
      </c>
      <c r="S1228" s="229">
        <v>0</v>
      </c>
      <c r="T1228" s="230">
        <f>S1228*H1228</f>
        <v>0</v>
      </c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R1228" s="231" t="s">
        <v>209</v>
      </c>
      <c r="AT1228" s="231" t="s">
        <v>171</v>
      </c>
      <c r="AU1228" s="231" t="s">
        <v>85</v>
      </c>
      <c r="AY1228" s="17" t="s">
        <v>169</v>
      </c>
      <c r="BE1228" s="232">
        <f>IF(N1228="základní",J1228,0)</f>
        <v>0</v>
      </c>
      <c r="BF1228" s="232">
        <f>IF(N1228="snížená",J1228,0)</f>
        <v>0</v>
      </c>
      <c r="BG1228" s="232">
        <f>IF(N1228="zákl. přenesená",J1228,0)</f>
        <v>0</v>
      </c>
      <c r="BH1228" s="232">
        <f>IF(N1228="sníž. přenesená",J1228,0)</f>
        <v>0</v>
      </c>
      <c r="BI1228" s="232">
        <f>IF(N1228="nulová",J1228,0)</f>
        <v>0</v>
      </c>
      <c r="BJ1228" s="17" t="s">
        <v>83</v>
      </c>
      <c r="BK1228" s="232">
        <f>ROUND(I1228*H1228,2)</f>
        <v>0</v>
      </c>
      <c r="BL1228" s="17" t="s">
        <v>209</v>
      </c>
      <c r="BM1228" s="231" t="s">
        <v>1651</v>
      </c>
    </row>
    <row r="1229" spans="1:51" s="13" customFormat="1" ht="12">
      <c r="A1229" s="13"/>
      <c r="B1229" s="233"/>
      <c r="C1229" s="234"/>
      <c r="D1229" s="235" t="s">
        <v>176</v>
      </c>
      <c r="E1229" s="236" t="s">
        <v>1</v>
      </c>
      <c r="F1229" s="237" t="s">
        <v>691</v>
      </c>
      <c r="G1229" s="234"/>
      <c r="H1229" s="238">
        <v>48.7</v>
      </c>
      <c r="I1229" s="239"/>
      <c r="J1229" s="234"/>
      <c r="K1229" s="234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4" t="s">
        <v>176</v>
      </c>
      <c r="AU1229" s="244" t="s">
        <v>85</v>
      </c>
      <c r="AV1229" s="13" t="s">
        <v>85</v>
      </c>
      <c r="AW1229" s="13" t="s">
        <v>31</v>
      </c>
      <c r="AX1229" s="13" t="s">
        <v>75</v>
      </c>
      <c r="AY1229" s="244" t="s">
        <v>169</v>
      </c>
    </row>
    <row r="1230" spans="1:51" s="14" customFormat="1" ht="12">
      <c r="A1230" s="14"/>
      <c r="B1230" s="245"/>
      <c r="C1230" s="246"/>
      <c r="D1230" s="235" t="s">
        <v>176</v>
      </c>
      <c r="E1230" s="247" t="s">
        <v>1</v>
      </c>
      <c r="F1230" s="248" t="s">
        <v>178</v>
      </c>
      <c r="G1230" s="246"/>
      <c r="H1230" s="249">
        <v>48.7</v>
      </c>
      <c r="I1230" s="250"/>
      <c r="J1230" s="246"/>
      <c r="K1230" s="246"/>
      <c r="L1230" s="251"/>
      <c r="M1230" s="252"/>
      <c r="N1230" s="253"/>
      <c r="O1230" s="253"/>
      <c r="P1230" s="253"/>
      <c r="Q1230" s="253"/>
      <c r="R1230" s="253"/>
      <c r="S1230" s="253"/>
      <c r="T1230" s="25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5" t="s">
        <v>176</v>
      </c>
      <c r="AU1230" s="255" t="s">
        <v>85</v>
      </c>
      <c r="AV1230" s="14" t="s">
        <v>175</v>
      </c>
      <c r="AW1230" s="14" t="s">
        <v>31</v>
      </c>
      <c r="AX1230" s="14" t="s">
        <v>83</v>
      </c>
      <c r="AY1230" s="255" t="s">
        <v>169</v>
      </c>
    </row>
    <row r="1231" spans="1:65" s="2" customFormat="1" ht="24.15" customHeight="1">
      <c r="A1231" s="38"/>
      <c r="B1231" s="39"/>
      <c r="C1231" s="219" t="s">
        <v>969</v>
      </c>
      <c r="D1231" s="219" t="s">
        <v>171</v>
      </c>
      <c r="E1231" s="220" t="s">
        <v>2859</v>
      </c>
      <c r="F1231" s="221" t="s">
        <v>2860</v>
      </c>
      <c r="G1231" s="222" t="s">
        <v>234</v>
      </c>
      <c r="H1231" s="223">
        <v>48.7</v>
      </c>
      <c r="I1231" s="224"/>
      <c r="J1231" s="225">
        <f>ROUND(I1231*H1231,2)</f>
        <v>0</v>
      </c>
      <c r="K1231" s="226"/>
      <c r="L1231" s="44"/>
      <c r="M1231" s="227" t="s">
        <v>1</v>
      </c>
      <c r="N1231" s="228" t="s">
        <v>40</v>
      </c>
      <c r="O1231" s="91"/>
      <c r="P1231" s="229">
        <f>O1231*H1231</f>
        <v>0</v>
      </c>
      <c r="Q1231" s="229">
        <v>0</v>
      </c>
      <c r="R1231" s="229">
        <f>Q1231*H1231</f>
        <v>0</v>
      </c>
      <c r="S1231" s="229">
        <v>0</v>
      </c>
      <c r="T1231" s="230">
        <f>S1231*H1231</f>
        <v>0</v>
      </c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R1231" s="231" t="s">
        <v>209</v>
      </c>
      <c r="AT1231" s="231" t="s">
        <v>171</v>
      </c>
      <c r="AU1231" s="231" t="s">
        <v>85</v>
      </c>
      <c r="AY1231" s="17" t="s">
        <v>169</v>
      </c>
      <c r="BE1231" s="232">
        <f>IF(N1231="základní",J1231,0)</f>
        <v>0</v>
      </c>
      <c r="BF1231" s="232">
        <f>IF(N1231="snížená",J1231,0)</f>
        <v>0</v>
      </c>
      <c r="BG1231" s="232">
        <f>IF(N1231="zákl. přenesená",J1231,0)</f>
        <v>0</v>
      </c>
      <c r="BH1231" s="232">
        <f>IF(N1231="sníž. přenesená",J1231,0)</f>
        <v>0</v>
      </c>
      <c r="BI1231" s="232">
        <f>IF(N1231="nulová",J1231,0)</f>
        <v>0</v>
      </c>
      <c r="BJ1231" s="17" t="s">
        <v>83</v>
      </c>
      <c r="BK1231" s="232">
        <f>ROUND(I1231*H1231,2)</f>
        <v>0</v>
      </c>
      <c r="BL1231" s="17" t="s">
        <v>209</v>
      </c>
      <c r="BM1231" s="231" t="s">
        <v>1315</v>
      </c>
    </row>
    <row r="1232" spans="1:51" s="13" customFormat="1" ht="12">
      <c r="A1232" s="13"/>
      <c r="B1232" s="233"/>
      <c r="C1232" s="234"/>
      <c r="D1232" s="235" t="s">
        <v>176</v>
      </c>
      <c r="E1232" s="236" t="s">
        <v>1</v>
      </c>
      <c r="F1232" s="237" t="s">
        <v>690</v>
      </c>
      <c r="G1232" s="234"/>
      <c r="H1232" s="238">
        <v>48.7</v>
      </c>
      <c r="I1232" s="239"/>
      <c r="J1232" s="234"/>
      <c r="K1232" s="234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44" t="s">
        <v>176</v>
      </c>
      <c r="AU1232" s="244" t="s">
        <v>85</v>
      </c>
      <c r="AV1232" s="13" t="s">
        <v>85</v>
      </c>
      <c r="AW1232" s="13" t="s">
        <v>31</v>
      </c>
      <c r="AX1232" s="13" t="s">
        <v>75</v>
      </c>
      <c r="AY1232" s="244" t="s">
        <v>169</v>
      </c>
    </row>
    <row r="1233" spans="1:51" s="14" customFormat="1" ht="12">
      <c r="A1233" s="14"/>
      <c r="B1233" s="245"/>
      <c r="C1233" s="246"/>
      <c r="D1233" s="235" t="s">
        <v>176</v>
      </c>
      <c r="E1233" s="247" t="s">
        <v>1</v>
      </c>
      <c r="F1233" s="248" t="s">
        <v>178</v>
      </c>
      <c r="G1233" s="246"/>
      <c r="H1233" s="249">
        <v>48.7</v>
      </c>
      <c r="I1233" s="250"/>
      <c r="J1233" s="246"/>
      <c r="K1233" s="246"/>
      <c r="L1233" s="251"/>
      <c r="M1233" s="252"/>
      <c r="N1233" s="253"/>
      <c r="O1233" s="253"/>
      <c r="P1233" s="253"/>
      <c r="Q1233" s="253"/>
      <c r="R1233" s="253"/>
      <c r="S1233" s="253"/>
      <c r="T1233" s="25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5" t="s">
        <v>176</v>
      </c>
      <c r="AU1233" s="255" t="s">
        <v>85</v>
      </c>
      <c r="AV1233" s="14" t="s">
        <v>175</v>
      </c>
      <c r="AW1233" s="14" t="s">
        <v>31</v>
      </c>
      <c r="AX1233" s="14" t="s">
        <v>83</v>
      </c>
      <c r="AY1233" s="255" t="s">
        <v>169</v>
      </c>
    </row>
    <row r="1234" spans="1:65" s="2" customFormat="1" ht="24.15" customHeight="1">
      <c r="A1234" s="38"/>
      <c r="B1234" s="39"/>
      <c r="C1234" s="219" t="s">
        <v>2861</v>
      </c>
      <c r="D1234" s="219" t="s">
        <v>171</v>
      </c>
      <c r="E1234" s="220" t="s">
        <v>2862</v>
      </c>
      <c r="F1234" s="221" t="s">
        <v>2863</v>
      </c>
      <c r="G1234" s="222" t="s">
        <v>234</v>
      </c>
      <c r="H1234" s="223">
        <v>19.3</v>
      </c>
      <c r="I1234" s="224"/>
      <c r="J1234" s="225">
        <f>ROUND(I1234*H1234,2)</f>
        <v>0</v>
      </c>
      <c r="K1234" s="226"/>
      <c r="L1234" s="44"/>
      <c r="M1234" s="227" t="s">
        <v>1</v>
      </c>
      <c r="N1234" s="228" t="s">
        <v>40</v>
      </c>
      <c r="O1234" s="91"/>
      <c r="P1234" s="229">
        <f>O1234*H1234</f>
        <v>0</v>
      </c>
      <c r="Q1234" s="229">
        <v>0</v>
      </c>
      <c r="R1234" s="229">
        <f>Q1234*H1234</f>
        <v>0</v>
      </c>
      <c r="S1234" s="229">
        <v>0</v>
      </c>
      <c r="T1234" s="230">
        <f>S1234*H1234</f>
        <v>0</v>
      </c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R1234" s="231" t="s">
        <v>209</v>
      </c>
      <c r="AT1234" s="231" t="s">
        <v>171</v>
      </c>
      <c r="AU1234" s="231" t="s">
        <v>85</v>
      </c>
      <c r="AY1234" s="17" t="s">
        <v>169</v>
      </c>
      <c r="BE1234" s="232">
        <f>IF(N1234="základní",J1234,0)</f>
        <v>0</v>
      </c>
      <c r="BF1234" s="232">
        <f>IF(N1234="snížená",J1234,0)</f>
        <v>0</v>
      </c>
      <c r="BG1234" s="232">
        <f>IF(N1234="zákl. přenesená",J1234,0)</f>
        <v>0</v>
      </c>
      <c r="BH1234" s="232">
        <f>IF(N1234="sníž. přenesená",J1234,0)</f>
        <v>0</v>
      </c>
      <c r="BI1234" s="232">
        <f>IF(N1234="nulová",J1234,0)</f>
        <v>0</v>
      </c>
      <c r="BJ1234" s="17" t="s">
        <v>83</v>
      </c>
      <c r="BK1234" s="232">
        <f>ROUND(I1234*H1234,2)</f>
        <v>0</v>
      </c>
      <c r="BL1234" s="17" t="s">
        <v>209</v>
      </c>
      <c r="BM1234" s="231" t="s">
        <v>1307</v>
      </c>
    </row>
    <row r="1235" spans="1:51" s="13" customFormat="1" ht="12">
      <c r="A1235" s="13"/>
      <c r="B1235" s="233"/>
      <c r="C1235" s="234"/>
      <c r="D1235" s="235" t="s">
        <v>176</v>
      </c>
      <c r="E1235" s="236" t="s">
        <v>1</v>
      </c>
      <c r="F1235" s="237" t="s">
        <v>2864</v>
      </c>
      <c r="G1235" s="234"/>
      <c r="H1235" s="238">
        <v>19.3</v>
      </c>
      <c r="I1235" s="239"/>
      <c r="J1235" s="234"/>
      <c r="K1235" s="234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4" t="s">
        <v>176</v>
      </c>
      <c r="AU1235" s="244" t="s">
        <v>85</v>
      </c>
      <c r="AV1235" s="13" t="s">
        <v>85</v>
      </c>
      <c r="AW1235" s="13" t="s">
        <v>31</v>
      </c>
      <c r="AX1235" s="13" t="s">
        <v>75</v>
      </c>
      <c r="AY1235" s="244" t="s">
        <v>169</v>
      </c>
    </row>
    <row r="1236" spans="1:51" s="14" customFormat="1" ht="12">
      <c r="A1236" s="14"/>
      <c r="B1236" s="245"/>
      <c r="C1236" s="246"/>
      <c r="D1236" s="235" t="s">
        <v>176</v>
      </c>
      <c r="E1236" s="247" t="s">
        <v>1</v>
      </c>
      <c r="F1236" s="248" t="s">
        <v>178</v>
      </c>
      <c r="G1236" s="246"/>
      <c r="H1236" s="249">
        <v>19.3</v>
      </c>
      <c r="I1236" s="250"/>
      <c r="J1236" s="246"/>
      <c r="K1236" s="246"/>
      <c r="L1236" s="251"/>
      <c r="M1236" s="252"/>
      <c r="N1236" s="253"/>
      <c r="O1236" s="253"/>
      <c r="P1236" s="253"/>
      <c r="Q1236" s="253"/>
      <c r="R1236" s="253"/>
      <c r="S1236" s="253"/>
      <c r="T1236" s="25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5" t="s">
        <v>176</v>
      </c>
      <c r="AU1236" s="255" t="s">
        <v>85</v>
      </c>
      <c r="AV1236" s="14" t="s">
        <v>175</v>
      </c>
      <c r="AW1236" s="14" t="s">
        <v>31</v>
      </c>
      <c r="AX1236" s="14" t="s">
        <v>83</v>
      </c>
      <c r="AY1236" s="255" t="s">
        <v>169</v>
      </c>
    </row>
    <row r="1237" spans="1:65" s="2" customFormat="1" ht="24.15" customHeight="1">
      <c r="A1237" s="38"/>
      <c r="B1237" s="39"/>
      <c r="C1237" s="219" t="s">
        <v>972</v>
      </c>
      <c r="D1237" s="219" t="s">
        <v>171</v>
      </c>
      <c r="E1237" s="220" t="s">
        <v>2865</v>
      </c>
      <c r="F1237" s="221" t="s">
        <v>2866</v>
      </c>
      <c r="G1237" s="222" t="s">
        <v>234</v>
      </c>
      <c r="H1237" s="223">
        <v>31</v>
      </c>
      <c r="I1237" s="224"/>
      <c r="J1237" s="225">
        <f>ROUND(I1237*H1237,2)</f>
        <v>0</v>
      </c>
      <c r="K1237" s="226"/>
      <c r="L1237" s="44"/>
      <c r="M1237" s="227" t="s">
        <v>1</v>
      </c>
      <c r="N1237" s="228" t="s">
        <v>40</v>
      </c>
      <c r="O1237" s="91"/>
      <c r="P1237" s="229">
        <f>O1237*H1237</f>
        <v>0</v>
      </c>
      <c r="Q1237" s="229">
        <v>0</v>
      </c>
      <c r="R1237" s="229">
        <f>Q1237*H1237</f>
        <v>0</v>
      </c>
      <c r="S1237" s="229">
        <v>0</v>
      </c>
      <c r="T1237" s="230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31" t="s">
        <v>209</v>
      </c>
      <c r="AT1237" s="231" t="s">
        <v>171</v>
      </c>
      <c r="AU1237" s="231" t="s">
        <v>85</v>
      </c>
      <c r="AY1237" s="17" t="s">
        <v>169</v>
      </c>
      <c r="BE1237" s="232">
        <f>IF(N1237="základní",J1237,0)</f>
        <v>0</v>
      </c>
      <c r="BF1237" s="232">
        <f>IF(N1237="snížená",J1237,0)</f>
        <v>0</v>
      </c>
      <c r="BG1237" s="232">
        <f>IF(N1237="zákl. přenesená",J1237,0)</f>
        <v>0</v>
      </c>
      <c r="BH1237" s="232">
        <f>IF(N1237="sníž. přenesená",J1237,0)</f>
        <v>0</v>
      </c>
      <c r="BI1237" s="232">
        <f>IF(N1237="nulová",J1237,0)</f>
        <v>0</v>
      </c>
      <c r="BJ1237" s="17" t="s">
        <v>83</v>
      </c>
      <c r="BK1237" s="232">
        <f>ROUND(I1237*H1237,2)</f>
        <v>0</v>
      </c>
      <c r="BL1237" s="17" t="s">
        <v>209</v>
      </c>
      <c r="BM1237" s="231" t="s">
        <v>1337</v>
      </c>
    </row>
    <row r="1238" spans="1:51" s="13" customFormat="1" ht="12">
      <c r="A1238" s="13"/>
      <c r="B1238" s="233"/>
      <c r="C1238" s="234"/>
      <c r="D1238" s="235" t="s">
        <v>176</v>
      </c>
      <c r="E1238" s="236" t="s">
        <v>1</v>
      </c>
      <c r="F1238" s="237" t="s">
        <v>2867</v>
      </c>
      <c r="G1238" s="234"/>
      <c r="H1238" s="238">
        <v>31</v>
      </c>
      <c r="I1238" s="239"/>
      <c r="J1238" s="234"/>
      <c r="K1238" s="234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44" t="s">
        <v>176</v>
      </c>
      <c r="AU1238" s="244" t="s">
        <v>85</v>
      </c>
      <c r="AV1238" s="13" t="s">
        <v>85</v>
      </c>
      <c r="AW1238" s="13" t="s">
        <v>31</v>
      </c>
      <c r="AX1238" s="13" t="s">
        <v>75</v>
      </c>
      <c r="AY1238" s="244" t="s">
        <v>169</v>
      </c>
    </row>
    <row r="1239" spans="1:51" s="14" customFormat="1" ht="12">
      <c r="A1239" s="14"/>
      <c r="B1239" s="245"/>
      <c r="C1239" s="246"/>
      <c r="D1239" s="235" t="s">
        <v>176</v>
      </c>
      <c r="E1239" s="247" t="s">
        <v>1</v>
      </c>
      <c r="F1239" s="248" t="s">
        <v>178</v>
      </c>
      <c r="G1239" s="246"/>
      <c r="H1239" s="249">
        <v>31</v>
      </c>
      <c r="I1239" s="250"/>
      <c r="J1239" s="246"/>
      <c r="K1239" s="246"/>
      <c r="L1239" s="251"/>
      <c r="M1239" s="252"/>
      <c r="N1239" s="253"/>
      <c r="O1239" s="253"/>
      <c r="P1239" s="253"/>
      <c r="Q1239" s="253"/>
      <c r="R1239" s="253"/>
      <c r="S1239" s="253"/>
      <c r="T1239" s="25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5" t="s">
        <v>176</v>
      </c>
      <c r="AU1239" s="255" t="s">
        <v>85</v>
      </c>
      <c r="AV1239" s="14" t="s">
        <v>175</v>
      </c>
      <c r="AW1239" s="14" t="s">
        <v>31</v>
      </c>
      <c r="AX1239" s="14" t="s">
        <v>83</v>
      </c>
      <c r="AY1239" s="255" t="s">
        <v>169</v>
      </c>
    </row>
    <row r="1240" spans="1:65" s="2" customFormat="1" ht="16.5" customHeight="1">
      <c r="A1240" s="38"/>
      <c r="B1240" s="39"/>
      <c r="C1240" s="219" t="s">
        <v>2868</v>
      </c>
      <c r="D1240" s="219" t="s">
        <v>171</v>
      </c>
      <c r="E1240" s="220" t="s">
        <v>2869</v>
      </c>
      <c r="F1240" s="221" t="s">
        <v>2870</v>
      </c>
      <c r="G1240" s="222" t="s">
        <v>234</v>
      </c>
      <c r="H1240" s="223">
        <v>147.7</v>
      </c>
      <c r="I1240" s="224"/>
      <c r="J1240" s="225">
        <f>ROUND(I1240*H1240,2)</f>
        <v>0</v>
      </c>
      <c r="K1240" s="226"/>
      <c r="L1240" s="44"/>
      <c r="M1240" s="227" t="s">
        <v>1</v>
      </c>
      <c r="N1240" s="228" t="s">
        <v>40</v>
      </c>
      <c r="O1240" s="91"/>
      <c r="P1240" s="229">
        <f>O1240*H1240</f>
        <v>0</v>
      </c>
      <c r="Q1240" s="229">
        <v>0</v>
      </c>
      <c r="R1240" s="229">
        <f>Q1240*H1240</f>
        <v>0</v>
      </c>
      <c r="S1240" s="229">
        <v>0</v>
      </c>
      <c r="T1240" s="230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31" t="s">
        <v>209</v>
      </c>
      <c r="AT1240" s="231" t="s">
        <v>171</v>
      </c>
      <c r="AU1240" s="231" t="s">
        <v>85</v>
      </c>
      <c r="AY1240" s="17" t="s">
        <v>169</v>
      </c>
      <c r="BE1240" s="232">
        <f>IF(N1240="základní",J1240,0)</f>
        <v>0</v>
      </c>
      <c r="BF1240" s="232">
        <f>IF(N1240="snížená",J1240,0)</f>
        <v>0</v>
      </c>
      <c r="BG1240" s="232">
        <f>IF(N1240="zákl. přenesená",J1240,0)</f>
        <v>0</v>
      </c>
      <c r="BH1240" s="232">
        <f>IF(N1240="sníž. přenesená",J1240,0)</f>
        <v>0</v>
      </c>
      <c r="BI1240" s="232">
        <f>IF(N1240="nulová",J1240,0)</f>
        <v>0</v>
      </c>
      <c r="BJ1240" s="17" t="s">
        <v>83</v>
      </c>
      <c r="BK1240" s="232">
        <f>ROUND(I1240*H1240,2)</f>
        <v>0</v>
      </c>
      <c r="BL1240" s="17" t="s">
        <v>209</v>
      </c>
      <c r="BM1240" s="231" t="s">
        <v>1659</v>
      </c>
    </row>
    <row r="1241" spans="1:51" s="13" customFormat="1" ht="12">
      <c r="A1241" s="13"/>
      <c r="B1241" s="233"/>
      <c r="C1241" s="234"/>
      <c r="D1241" s="235" t="s">
        <v>176</v>
      </c>
      <c r="E1241" s="236" t="s">
        <v>1</v>
      </c>
      <c r="F1241" s="237" t="s">
        <v>2867</v>
      </c>
      <c r="G1241" s="234"/>
      <c r="H1241" s="238">
        <v>31</v>
      </c>
      <c r="I1241" s="239"/>
      <c r="J1241" s="234"/>
      <c r="K1241" s="234"/>
      <c r="L1241" s="240"/>
      <c r="M1241" s="241"/>
      <c r="N1241" s="242"/>
      <c r="O1241" s="242"/>
      <c r="P1241" s="242"/>
      <c r="Q1241" s="242"/>
      <c r="R1241" s="242"/>
      <c r="S1241" s="242"/>
      <c r="T1241" s="24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4" t="s">
        <v>176</v>
      </c>
      <c r="AU1241" s="244" t="s">
        <v>85</v>
      </c>
      <c r="AV1241" s="13" t="s">
        <v>85</v>
      </c>
      <c r="AW1241" s="13" t="s">
        <v>31</v>
      </c>
      <c r="AX1241" s="13" t="s">
        <v>75</v>
      </c>
      <c r="AY1241" s="244" t="s">
        <v>169</v>
      </c>
    </row>
    <row r="1242" spans="1:51" s="13" customFormat="1" ht="12">
      <c r="A1242" s="13"/>
      <c r="B1242" s="233"/>
      <c r="C1242" s="234"/>
      <c r="D1242" s="235" t="s">
        <v>176</v>
      </c>
      <c r="E1242" s="236" t="s">
        <v>1</v>
      </c>
      <c r="F1242" s="237" t="s">
        <v>690</v>
      </c>
      <c r="G1242" s="234"/>
      <c r="H1242" s="238">
        <v>48.7</v>
      </c>
      <c r="I1242" s="239"/>
      <c r="J1242" s="234"/>
      <c r="K1242" s="234"/>
      <c r="L1242" s="240"/>
      <c r="M1242" s="241"/>
      <c r="N1242" s="242"/>
      <c r="O1242" s="242"/>
      <c r="P1242" s="242"/>
      <c r="Q1242" s="242"/>
      <c r="R1242" s="242"/>
      <c r="S1242" s="242"/>
      <c r="T1242" s="24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4" t="s">
        <v>176</v>
      </c>
      <c r="AU1242" s="244" t="s">
        <v>85</v>
      </c>
      <c r="AV1242" s="13" t="s">
        <v>85</v>
      </c>
      <c r="AW1242" s="13" t="s">
        <v>31</v>
      </c>
      <c r="AX1242" s="13" t="s">
        <v>75</v>
      </c>
      <c r="AY1242" s="244" t="s">
        <v>169</v>
      </c>
    </row>
    <row r="1243" spans="1:51" s="13" customFormat="1" ht="12">
      <c r="A1243" s="13"/>
      <c r="B1243" s="233"/>
      <c r="C1243" s="234"/>
      <c r="D1243" s="235" t="s">
        <v>176</v>
      </c>
      <c r="E1243" s="236" t="s">
        <v>1</v>
      </c>
      <c r="F1243" s="237" t="s">
        <v>691</v>
      </c>
      <c r="G1243" s="234"/>
      <c r="H1243" s="238">
        <v>48.7</v>
      </c>
      <c r="I1243" s="239"/>
      <c r="J1243" s="234"/>
      <c r="K1243" s="234"/>
      <c r="L1243" s="240"/>
      <c r="M1243" s="241"/>
      <c r="N1243" s="242"/>
      <c r="O1243" s="242"/>
      <c r="P1243" s="242"/>
      <c r="Q1243" s="242"/>
      <c r="R1243" s="242"/>
      <c r="S1243" s="242"/>
      <c r="T1243" s="24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4" t="s">
        <v>176</v>
      </c>
      <c r="AU1243" s="244" t="s">
        <v>85</v>
      </c>
      <c r="AV1243" s="13" t="s">
        <v>85</v>
      </c>
      <c r="AW1243" s="13" t="s">
        <v>31</v>
      </c>
      <c r="AX1243" s="13" t="s">
        <v>75</v>
      </c>
      <c r="AY1243" s="244" t="s">
        <v>169</v>
      </c>
    </row>
    <row r="1244" spans="1:51" s="13" customFormat="1" ht="12">
      <c r="A1244" s="13"/>
      <c r="B1244" s="233"/>
      <c r="C1244" s="234"/>
      <c r="D1244" s="235" t="s">
        <v>176</v>
      </c>
      <c r="E1244" s="236" t="s">
        <v>1</v>
      </c>
      <c r="F1244" s="237" t="s">
        <v>2864</v>
      </c>
      <c r="G1244" s="234"/>
      <c r="H1244" s="238">
        <v>19.3</v>
      </c>
      <c r="I1244" s="239"/>
      <c r="J1244" s="234"/>
      <c r="K1244" s="234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4" t="s">
        <v>176</v>
      </c>
      <c r="AU1244" s="244" t="s">
        <v>85</v>
      </c>
      <c r="AV1244" s="13" t="s">
        <v>85</v>
      </c>
      <c r="AW1244" s="13" t="s">
        <v>31</v>
      </c>
      <c r="AX1244" s="13" t="s">
        <v>75</v>
      </c>
      <c r="AY1244" s="244" t="s">
        <v>169</v>
      </c>
    </row>
    <row r="1245" spans="1:51" s="14" customFormat="1" ht="12">
      <c r="A1245" s="14"/>
      <c r="B1245" s="245"/>
      <c r="C1245" s="246"/>
      <c r="D1245" s="235" t="s">
        <v>176</v>
      </c>
      <c r="E1245" s="247" t="s">
        <v>1</v>
      </c>
      <c r="F1245" s="248" t="s">
        <v>178</v>
      </c>
      <c r="G1245" s="246"/>
      <c r="H1245" s="249">
        <v>147.70000000000002</v>
      </c>
      <c r="I1245" s="250"/>
      <c r="J1245" s="246"/>
      <c r="K1245" s="246"/>
      <c r="L1245" s="251"/>
      <c r="M1245" s="252"/>
      <c r="N1245" s="253"/>
      <c r="O1245" s="253"/>
      <c r="P1245" s="253"/>
      <c r="Q1245" s="253"/>
      <c r="R1245" s="253"/>
      <c r="S1245" s="253"/>
      <c r="T1245" s="25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55" t="s">
        <v>176</v>
      </c>
      <c r="AU1245" s="255" t="s">
        <v>85</v>
      </c>
      <c r="AV1245" s="14" t="s">
        <v>175</v>
      </c>
      <c r="AW1245" s="14" t="s">
        <v>31</v>
      </c>
      <c r="AX1245" s="14" t="s">
        <v>83</v>
      </c>
      <c r="AY1245" s="255" t="s">
        <v>169</v>
      </c>
    </row>
    <row r="1246" spans="1:65" s="2" customFormat="1" ht="16.5" customHeight="1">
      <c r="A1246" s="38"/>
      <c r="B1246" s="39"/>
      <c r="C1246" s="219" t="s">
        <v>980</v>
      </c>
      <c r="D1246" s="219" t="s">
        <v>171</v>
      </c>
      <c r="E1246" s="220" t="s">
        <v>2871</v>
      </c>
      <c r="F1246" s="221" t="s">
        <v>2872</v>
      </c>
      <c r="G1246" s="222" t="s">
        <v>234</v>
      </c>
      <c r="H1246" s="223">
        <v>147.7</v>
      </c>
      <c r="I1246" s="224"/>
      <c r="J1246" s="225">
        <f>ROUND(I1246*H1246,2)</f>
        <v>0</v>
      </c>
      <c r="K1246" s="226"/>
      <c r="L1246" s="44"/>
      <c r="M1246" s="227" t="s">
        <v>1</v>
      </c>
      <c r="N1246" s="228" t="s">
        <v>40</v>
      </c>
      <c r="O1246" s="91"/>
      <c r="P1246" s="229">
        <f>O1246*H1246</f>
        <v>0</v>
      </c>
      <c r="Q1246" s="229">
        <v>0</v>
      </c>
      <c r="R1246" s="229">
        <f>Q1246*H1246</f>
        <v>0</v>
      </c>
      <c r="S1246" s="229">
        <v>0</v>
      </c>
      <c r="T1246" s="230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31" t="s">
        <v>209</v>
      </c>
      <c r="AT1246" s="231" t="s">
        <v>171</v>
      </c>
      <c r="AU1246" s="231" t="s">
        <v>85</v>
      </c>
      <c r="AY1246" s="17" t="s">
        <v>169</v>
      </c>
      <c r="BE1246" s="232">
        <f>IF(N1246="základní",J1246,0)</f>
        <v>0</v>
      </c>
      <c r="BF1246" s="232">
        <f>IF(N1246="snížená",J1246,0)</f>
        <v>0</v>
      </c>
      <c r="BG1246" s="232">
        <f>IF(N1246="zákl. přenesená",J1246,0)</f>
        <v>0</v>
      </c>
      <c r="BH1246" s="232">
        <f>IF(N1246="sníž. přenesená",J1246,0)</f>
        <v>0</v>
      </c>
      <c r="BI1246" s="232">
        <f>IF(N1246="nulová",J1246,0)</f>
        <v>0</v>
      </c>
      <c r="BJ1246" s="17" t="s">
        <v>83</v>
      </c>
      <c r="BK1246" s="232">
        <f>ROUND(I1246*H1246,2)</f>
        <v>0</v>
      </c>
      <c r="BL1246" s="17" t="s">
        <v>209</v>
      </c>
      <c r="BM1246" s="231" t="s">
        <v>1669</v>
      </c>
    </row>
    <row r="1247" spans="1:51" s="13" customFormat="1" ht="12">
      <c r="A1247" s="13"/>
      <c r="B1247" s="233"/>
      <c r="C1247" s="234"/>
      <c r="D1247" s="235" t="s">
        <v>176</v>
      </c>
      <c r="E1247" s="236" t="s">
        <v>1</v>
      </c>
      <c r="F1247" s="237" t="s">
        <v>2867</v>
      </c>
      <c r="G1247" s="234"/>
      <c r="H1247" s="238">
        <v>31</v>
      </c>
      <c r="I1247" s="239"/>
      <c r="J1247" s="234"/>
      <c r="K1247" s="234"/>
      <c r="L1247" s="240"/>
      <c r="M1247" s="241"/>
      <c r="N1247" s="242"/>
      <c r="O1247" s="242"/>
      <c r="P1247" s="242"/>
      <c r="Q1247" s="242"/>
      <c r="R1247" s="242"/>
      <c r="S1247" s="242"/>
      <c r="T1247" s="24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4" t="s">
        <v>176</v>
      </c>
      <c r="AU1247" s="244" t="s">
        <v>85</v>
      </c>
      <c r="AV1247" s="13" t="s">
        <v>85</v>
      </c>
      <c r="AW1247" s="13" t="s">
        <v>31</v>
      </c>
      <c r="AX1247" s="13" t="s">
        <v>75</v>
      </c>
      <c r="AY1247" s="244" t="s">
        <v>169</v>
      </c>
    </row>
    <row r="1248" spans="1:51" s="13" customFormat="1" ht="12">
      <c r="A1248" s="13"/>
      <c r="B1248" s="233"/>
      <c r="C1248" s="234"/>
      <c r="D1248" s="235" t="s">
        <v>176</v>
      </c>
      <c r="E1248" s="236" t="s">
        <v>1</v>
      </c>
      <c r="F1248" s="237" t="s">
        <v>690</v>
      </c>
      <c r="G1248" s="234"/>
      <c r="H1248" s="238">
        <v>48.7</v>
      </c>
      <c r="I1248" s="239"/>
      <c r="J1248" s="234"/>
      <c r="K1248" s="234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44" t="s">
        <v>176</v>
      </c>
      <c r="AU1248" s="244" t="s">
        <v>85</v>
      </c>
      <c r="AV1248" s="13" t="s">
        <v>85</v>
      </c>
      <c r="AW1248" s="13" t="s">
        <v>31</v>
      </c>
      <c r="AX1248" s="13" t="s">
        <v>75</v>
      </c>
      <c r="AY1248" s="244" t="s">
        <v>169</v>
      </c>
    </row>
    <row r="1249" spans="1:51" s="13" customFormat="1" ht="12">
      <c r="A1249" s="13"/>
      <c r="B1249" s="233"/>
      <c r="C1249" s="234"/>
      <c r="D1249" s="235" t="s">
        <v>176</v>
      </c>
      <c r="E1249" s="236" t="s">
        <v>1</v>
      </c>
      <c r="F1249" s="237" t="s">
        <v>691</v>
      </c>
      <c r="G1249" s="234"/>
      <c r="H1249" s="238">
        <v>48.7</v>
      </c>
      <c r="I1249" s="239"/>
      <c r="J1249" s="234"/>
      <c r="K1249" s="234"/>
      <c r="L1249" s="240"/>
      <c r="M1249" s="241"/>
      <c r="N1249" s="242"/>
      <c r="O1249" s="242"/>
      <c r="P1249" s="242"/>
      <c r="Q1249" s="242"/>
      <c r="R1249" s="242"/>
      <c r="S1249" s="242"/>
      <c r="T1249" s="24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4" t="s">
        <v>176</v>
      </c>
      <c r="AU1249" s="244" t="s">
        <v>85</v>
      </c>
      <c r="AV1249" s="13" t="s">
        <v>85</v>
      </c>
      <c r="AW1249" s="13" t="s">
        <v>31</v>
      </c>
      <c r="AX1249" s="13" t="s">
        <v>75</v>
      </c>
      <c r="AY1249" s="244" t="s">
        <v>169</v>
      </c>
    </row>
    <row r="1250" spans="1:51" s="13" customFormat="1" ht="12">
      <c r="A1250" s="13"/>
      <c r="B1250" s="233"/>
      <c r="C1250" s="234"/>
      <c r="D1250" s="235" t="s">
        <v>176</v>
      </c>
      <c r="E1250" s="236" t="s">
        <v>1</v>
      </c>
      <c r="F1250" s="237" t="s">
        <v>2864</v>
      </c>
      <c r="G1250" s="234"/>
      <c r="H1250" s="238">
        <v>19.3</v>
      </c>
      <c r="I1250" s="239"/>
      <c r="J1250" s="234"/>
      <c r="K1250" s="234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4" t="s">
        <v>176</v>
      </c>
      <c r="AU1250" s="244" t="s">
        <v>85</v>
      </c>
      <c r="AV1250" s="13" t="s">
        <v>85</v>
      </c>
      <c r="AW1250" s="13" t="s">
        <v>31</v>
      </c>
      <c r="AX1250" s="13" t="s">
        <v>75</v>
      </c>
      <c r="AY1250" s="244" t="s">
        <v>169</v>
      </c>
    </row>
    <row r="1251" spans="1:51" s="14" customFormat="1" ht="12">
      <c r="A1251" s="14"/>
      <c r="B1251" s="245"/>
      <c r="C1251" s="246"/>
      <c r="D1251" s="235" t="s">
        <v>176</v>
      </c>
      <c r="E1251" s="247" t="s">
        <v>1</v>
      </c>
      <c r="F1251" s="248" t="s">
        <v>178</v>
      </c>
      <c r="G1251" s="246"/>
      <c r="H1251" s="249">
        <v>147.70000000000002</v>
      </c>
      <c r="I1251" s="250"/>
      <c r="J1251" s="246"/>
      <c r="K1251" s="246"/>
      <c r="L1251" s="251"/>
      <c r="M1251" s="252"/>
      <c r="N1251" s="253"/>
      <c r="O1251" s="253"/>
      <c r="P1251" s="253"/>
      <c r="Q1251" s="253"/>
      <c r="R1251" s="253"/>
      <c r="S1251" s="253"/>
      <c r="T1251" s="25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5" t="s">
        <v>176</v>
      </c>
      <c r="AU1251" s="255" t="s">
        <v>85</v>
      </c>
      <c r="AV1251" s="14" t="s">
        <v>175</v>
      </c>
      <c r="AW1251" s="14" t="s">
        <v>31</v>
      </c>
      <c r="AX1251" s="14" t="s">
        <v>83</v>
      </c>
      <c r="AY1251" s="255" t="s">
        <v>169</v>
      </c>
    </row>
    <row r="1252" spans="1:65" s="2" customFormat="1" ht="24.15" customHeight="1">
      <c r="A1252" s="38"/>
      <c r="B1252" s="39"/>
      <c r="C1252" s="269" t="s">
        <v>2873</v>
      </c>
      <c r="D1252" s="269" t="s">
        <v>811</v>
      </c>
      <c r="E1252" s="270" t="s">
        <v>2874</v>
      </c>
      <c r="F1252" s="271" t="s">
        <v>2875</v>
      </c>
      <c r="G1252" s="272" t="s">
        <v>234</v>
      </c>
      <c r="H1252" s="273">
        <v>177.24</v>
      </c>
      <c r="I1252" s="274"/>
      <c r="J1252" s="275">
        <f>ROUND(I1252*H1252,2)</f>
        <v>0</v>
      </c>
      <c r="K1252" s="276"/>
      <c r="L1252" s="277"/>
      <c r="M1252" s="278" t="s">
        <v>1</v>
      </c>
      <c r="N1252" s="279" t="s">
        <v>40</v>
      </c>
      <c r="O1252" s="91"/>
      <c r="P1252" s="229">
        <f>O1252*H1252</f>
        <v>0</v>
      </c>
      <c r="Q1252" s="229">
        <v>0</v>
      </c>
      <c r="R1252" s="229">
        <f>Q1252*H1252</f>
        <v>0</v>
      </c>
      <c r="S1252" s="229">
        <v>0</v>
      </c>
      <c r="T1252" s="230">
        <f>S1252*H1252</f>
        <v>0</v>
      </c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R1252" s="231" t="s">
        <v>246</v>
      </c>
      <c r="AT1252" s="231" t="s">
        <v>811</v>
      </c>
      <c r="AU1252" s="231" t="s">
        <v>85</v>
      </c>
      <c r="AY1252" s="17" t="s">
        <v>169</v>
      </c>
      <c r="BE1252" s="232">
        <f>IF(N1252="základní",J1252,0)</f>
        <v>0</v>
      </c>
      <c r="BF1252" s="232">
        <f>IF(N1252="snížená",J1252,0)</f>
        <v>0</v>
      </c>
      <c r="BG1252" s="232">
        <f>IF(N1252="zákl. přenesená",J1252,0)</f>
        <v>0</v>
      </c>
      <c r="BH1252" s="232">
        <f>IF(N1252="sníž. přenesená",J1252,0)</f>
        <v>0</v>
      </c>
      <c r="BI1252" s="232">
        <f>IF(N1252="nulová",J1252,0)</f>
        <v>0</v>
      </c>
      <c r="BJ1252" s="17" t="s">
        <v>83</v>
      </c>
      <c r="BK1252" s="232">
        <f>ROUND(I1252*H1252,2)</f>
        <v>0</v>
      </c>
      <c r="BL1252" s="17" t="s">
        <v>209</v>
      </c>
      <c r="BM1252" s="231" t="s">
        <v>1667</v>
      </c>
    </row>
    <row r="1253" spans="1:65" s="2" customFormat="1" ht="21.75" customHeight="1">
      <c r="A1253" s="38"/>
      <c r="B1253" s="39"/>
      <c r="C1253" s="219" t="s">
        <v>983</v>
      </c>
      <c r="D1253" s="219" t="s">
        <v>171</v>
      </c>
      <c r="E1253" s="220" t="s">
        <v>2876</v>
      </c>
      <c r="F1253" s="221" t="s">
        <v>2877</v>
      </c>
      <c r="G1253" s="222" t="s">
        <v>234</v>
      </c>
      <c r="H1253" s="223">
        <v>8.4</v>
      </c>
      <c r="I1253" s="224"/>
      <c r="J1253" s="225">
        <f>ROUND(I1253*H1253,2)</f>
        <v>0</v>
      </c>
      <c r="K1253" s="226"/>
      <c r="L1253" s="44"/>
      <c r="M1253" s="227" t="s">
        <v>1</v>
      </c>
      <c r="N1253" s="228" t="s">
        <v>40</v>
      </c>
      <c r="O1253" s="91"/>
      <c r="P1253" s="229">
        <f>O1253*H1253</f>
        <v>0</v>
      </c>
      <c r="Q1253" s="229">
        <v>0</v>
      </c>
      <c r="R1253" s="229">
        <f>Q1253*H1253</f>
        <v>0</v>
      </c>
      <c r="S1253" s="229">
        <v>0</v>
      </c>
      <c r="T1253" s="230">
        <f>S1253*H1253</f>
        <v>0</v>
      </c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R1253" s="231" t="s">
        <v>209</v>
      </c>
      <c r="AT1253" s="231" t="s">
        <v>171</v>
      </c>
      <c r="AU1253" s="231" t="s">
        <v>85</v>
      </c>
      <c r="AY1253" s="17" t="s">
        <v>169</v>
      </c>
      <c r="BE1253" s="232">
        <f>IF(N1253="základní",J1253,0)</f>
        <v>0</v>
      </c>
      <c r="BF1253" s="232">
        <f>IF(N1253="snížená",J1253,0)</f>
        <v>0</v>
      </c>
      <c r="BG1253" s="232">
        <f>IF(N1253="zákl. přenesená",J1253,0)</f>
        <v>0</v>
      </c>
      <c r="BH1253" s="232">
        <f>IF(N1253="sníž. přenesená",J1253,0)</f>
        <v>0</v>
      </c>
      <c r="BI1253" s="232">
        <f>IF(N1253="nulová",J1253,0)</f>
        <v>0</v>
      </c>
      <c r="BJ1253" s="17" t="s">
        <v>83</v>
      </c>
      <c r="BK1253" s="232">
        <f>ROUND(I1253*H1253,2)</f>
        <v>0</v>
      </c>
      <c r="BL1253" s="17" t="s">
        <v>209</v>
      </c>
      <c r="BM1253" s="231" t="s">
        <v>1323</v>
      </c>
    </row>
    <row r="1254" spans="1:51" s="13" customFormat="1" ht="12">
      <c r="A1254" s="13"/>
      <c r="B1254" s="233"/>
      <c r="C1254" s="234"/>
      <c r="D1254" s="235" t="s">
        <v>176</v>
      </c>
      <c r="E1254" s="236" t="s">
        <v>1</v>
      </c>
      <c r="F1254" s="237" t="s">
        <v>2878</v>
      </c>
      <c r="G1254" s="234"/>
      <c r="H1254" s="238">
        <v>5.6</v>
      </c>
      <c r="I1254" s="239"/>
      <c r="J1254" s="234"/>
      <c r="K1254" s="234"/>
      <c r="L1254" s="240"/>
      <c r="M1254" s="241"/>
      <c r="N1254" s="242"/>
      <c r="O1254" s="242"/>
      <c r="P1254" s="242"/>
      <c r="Q1254" s="242"/>
      <c r="R1254" s="242"/>
      <c r="S1254" s="242"/>
      <c r="T1254" s="24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4" t="s">
        <v>176</v>
      </c>
      <c r="AU1254" s="244" t="s">
        <v>85</v>
      </c>
      <c r="AV1254" s="13" t="s">
        <v>85</v>
      </c>
      <c r="AW1254" s="13" t="s">
        <v>31</v>
      </c>
      <c r="AX1254" s="13" t="s">
        <v>75</v>
      </c>
      <c r="AY1254" s="244" t="s">
        <v>169</v>
      </c>
    </row>
    <row r="1255" spans="1:51" s="13" customFormat="1" ht="12">
      <c r="A1255" s="13"/>
      <c r="B1255" s="233"/>
      <c r="C1255" s="234"/>
      <c r="D1255" s="235" t="s">
        <v>176</v>
      </c>
      <c r="E1255" s="236" t="s">
        <v>1</v>
      </c>
      <c r="F1255" s="237" t="s">
        <v>2879</v>
      </c>
      <c r="G1255" s="234"/>
      <c r="H1255" s="238">
        <v>2.8</v>
      </c>
      <c r="I1255" s="239"/>
      <c r="J1255" s="234"/>
      <c r="K1255" s="234"/>
      <c r="L1255" s="240"/>
      <c r="M1255" s="241"/>
      <c r="N1255" s="242"/>
      <c r="O1255" s="242"/>
      <c r="P1255" s="242"/>
      <c r="Q1255" s="242"/>
      <c r="R1255" s="242"/>
      <c r="S1255" s="242"/>
      <c r="T1255" s="24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4" t="s">
        <v>176</v>
      </c>
      <c r="AU1255" s="244" t="s">
        <v>85</v>
      </c>
      <c r="AV1255" s="13" t="s">
        <v>85</v>
      </c>
      <c r="AW1255" s="13" t="s">
        <v>31</v>
      </c>
      <c r="AX1255" s="13" t="s">
        <v>75</v>
      </c>
      <c r="AY1255" s="244" t="s">
        <v>169</v>
      </c>
    </row>
    <row r="1256" spans="1:51" s="14" customFormat="1" ht="12">
      <c r="A1256" s="14"/>
      <c r="B1256" s="245"/>
      <c r="C1256" s="246"/>
      <c r="D1256" s="235" t="s">
        <v>176</v>
      </c>
      <c r="E1256" s="247" t="s">
        <v>1</v>
      </c>
      <c r="F1256" s="248" t="s">
        <v>178</v>
      </c>
      <c r="G1256" s="246"/>
      <c r="H1256" s="249">
        <v>8.399999999999999</v>
      </c>
      <c r="I1256" s="250"/>
      <c r="J1256" s="246"/>
      <c r="K1256" s="246"/>
      <c r="L1256" s="251"/>
      <c r="M1256" s="252"/>
      <c r="N1256" s="253"/>
      <c r="O1256" s="253"/>
      <c r="P1256" s="253"/>
      <c r="Q1256" s="253"/>
      <c r="R1256" s="253"/>
      <c r="S1256" s="253"/>
      <c r="T1256" s="25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5" t="s">
        <v>176</v>
      </c>
      <c r="AU1256" s="255" t="s">
        <v>85</v>
      </c>
      <c r="AV1256" s="14" t="s">
        <v>175</v>
      </c>
      <c r="AW1256" s="14" t="s">
        <v>31</v>
      </c>
      <c r="AX1256" s="14" t="s">
        <v>83</v>
      </c>
      <c r="AY1256" s="255" t="s">
        <v>169</v>
      </c>
    </row>
    <row r="1257" spans="1:65" s="2" customFormat="1" ht="24.15" customHeight="1">
      <c r="A1257" s="38"/>
      <c r="B1257" s="39"/>
      <c r="C1257" s="219" t="s">
        <v>2880</v>
      </c>
      <c r="D1257" s="219" t="s">
        <v>171</v>
      </c>
      <c r="E1257" s="220" t="s">
        <v>2881</v>
      </c>
      <c r="F1257" s="221" t="s">
        <v>2882</v>
      </c>
      <c r="G1257" s="222" t="s">
        <v>208</v>
      </c>
      <c r="H1257" s="223">
        <v>4</v>
      </c>
      <c r="I1257" s="224"/>
      <c r="J1257" s="225">
        <f>ROUND(I1257*H1257,2)</f>
        <v>0</v>
      </c>
      <c r="K1257" s="226"/>
      <c r="L1257" s="44"/>
      <c r="M1257" s="227" t="s">
        <v>1</v>
      </c>
      <c r="N1257" s="228" t="s">
        <v>40</v>
      </c>
      <c r="O1257" s="91"/>
      <c r="P1257" s="229">
        <f>O1257*H1257</f>
        <v>0</v>
      </c>
      <c r="Q1257" s="229">
        <v>0</v>
      </c>
      <c r="R1257" s="229">
        <f>Q1257*H1257</f>
        <v>0</v>
      </c>
      <c r="S1257" s="229">
        <v>0</v>
      </c>
      <c r="T1257" s="230">
        <f>S1257*H1257</f>
        <v>0</v>
      </c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R1257" s="231" t="s">
        <v>209</v>
      </c>
      <c r="AT1257" s="231" t="s">
        <v>171</v>
      </c>
      <c r="AU1257" s="231" t="s">
        <v>85</v>
      </c>
      <c r="AY1257" s="17" t="s">
        <v>169</v>
      </c>
      <c r="BE1257" s="232">
        <f>IF(N1257="základní",J1257,0)</f>
        <v>0</v>
      </c>
      <c r="BF1257" s="232">
        <f>IF(N1257="snížená",J1257,0)</f>
        <v>0</v>
      </c>
      <c r="BG1257" s="232">
        <f>IF(N1257="zákl. přenesená",J1257,0)</f>
        <v>0</v>
      </c>
      <c r="BH1257" s="232">
        <f>IF(N1257="sníž. přenesená",J1257,0)</f>
        <v>0</v>
      </c>
      <c r="BI1257" s="232">
        <f>IF(N1257="nulová",J1257,0)</f>
        <v>0</v>
      </c>
      <c r="BJ1257" s="17" t="s">
        <v>83</v>
      </c>
      <c r="BK1257" s="232">
        <f>ROUND(I1257*H1257,2)</f>
        <v>0</v>
      </c>
      <c r="BL1257" s="17" t="s">
        <v>209</v>
      </c>
      <c r="BM1257" s="231" t="s">
        <v>1331</v>
      </c>
    </row>
    <row r="1258" spans="1:65" s="2" customFormat="1" ht="24.15" customHeight="1">
      <c r="A1258" s="38"/>
      <c r="B1258" s="39"/>
      <c r="C1258" s="219" t="s">
        <v>988</v>
      </c>
      <c r="D1258" s="219" t="s">
        <v>171</v>
      </c>
      <c r="E1258" s="220" t="s">
        <v>2883</v>
      </c>
      <c r="F1258" s="221" t="s">
        <v>2884</v>
      </c>
      <c r="G1258" s="222" t="s">
        <v>234</v>
      </c>
      <c r="H1258" s="223">
        <v>18.044</v>
      </c>
      <c r="I1258" s="224"/>
      <c r="J1258" s="225">
        <f>ROUND(I1258*H1258,2)</f>
        <v>0</v>
      </c>
      <c r="K1258" s="226"/>
      <c r="L1258" s="44"/>
      <c r="M1258" s="227" t="s">
        <v>1</v>
      </c>
      <c r="N1258" s="228" t="s">
        <v>40</v>
      </c>
      <c r="O1258" s="91"/>
      <c r="P1258" s="229">
        <f>O1258*H1258</f>
        <v>0</v>
      </c>
      <c r="Q1258" s="229">
        <v>0</v>
      </c>
      <c r="R1258" s="229">
        <f>Q1258*H1258</f>
        <v>0</v>
      </c>
      <c r="S1258" s="229">
        <v>0</v>
      </c>
      <c r="T1258" s="230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31" t="s">
        <v>209</v>
      </c>
      <c r="AT1258" s="231" t="s">
        <v>171</v>
      </c>
      <c r="AU1258" s="231" t="s">
        <v>85</v>
      </c>
      <c r="AY1258" s="17" t="s">
        <v>169</v>
      </c>
      <c r="BE1258" s="232">
        <f>IF(N1258="základní",J1258,0)</f>
        <v>0</v>
      </c>
      <c r="BF1258" s="232">
        <f>IF(N1258="snížená",J1258,0)</f>
        <v>0</v>
      </c>
      <c r="BG1258" s="232">
        <f>IF(N1258="zákl. přenesená",J1258,0)</f>
        <v>0</v>
      </c>
      <c r="BH1258" s="232">
        <f>IF(N1258="sníž. přenesená",J1258,0)</f>
        <v>0</v>
      </c>
      <c r="BI1258" s="232">
        <f>IF(N1258="nulová",J1258,0)</f>
        <v>0</v>
      </c>
      <c r="BJ1258" s="17" t="s">
        <v>83</v>
      </c>
      <c r="BK1258" s="232">
        <f>ROUND(I1258*H1258,2)</f>
        <v>0</v>
      </c>
      <c r="BL1258" s="17" t="s">
        <v>209</v>
      </c>
      <c r="BM1258" s="231" t="s">
        <v>1347</v>
      </c>
    </row>
    <row r="1259" spans="1:51" s="13" customFormat="1" ht="12">
      <c r="A1259" s="13"/>
      <c r="B1259" s="233"/>
      <c r="C1259" s="234"/>
      <c r="D1259" s="235" t="s">
        <v>176</v>
      </c>
      <c r="E1259" s="236" t="s">
        <v>1</v>
      </c>
      <c r="F1259" s="237" t="s">
        <v>2885</v>
      </c>
      <c r="G1259" s="234"/>
      <c r="H1259" s="238">
        <v>8.292</v>
      </c>
      <c r="I1259" s="239"/>
      <c r="J1259" s="234"/>
      <c r="K1259" s="234"/>
      <c r="L1259" s="240"/>
      <c r="M1259" s="241"/>
      <c r="N1259" s="242"/>
      <c r="O1259" s="242"/>
      <c r="P1259" s="242"/>
      <c r="Q1259" s="242"/>
      <c r="R1259" s="242"/>
      <c r="S1259" s="242"/>
      <c r="T1259" s="24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4" t="s">
        <v>176</v>
      </c>
      <c r="AU1259" s="244" t="s">
        <v>85</v>
      </c>
      <c r="AV1259" s="13" t="s">
        <v>85</v>
      </c>
      <c r="AW1259" s="13" t="s">
        <v>31</v>
      </c>
      <c r="AX1259" s="13" t="s">
        <v>75</v>
      </c>
      <c r="AY1259" s="244" t="s">
        <v>169</v>
      </c>
    </row>
    <row r="1260" spans="1:51" s="13" customFormat="1" ht="12">
      <c r="A1260" s="13"/>
      <c r="B1260" s="233"/>
      <c r="C1260" s="234"/>
      <c r="D1260" s="235" t="s">
        <v>176</v>
      </c>
      <c r="E1260" s="236" t="s">
        <v>1</v>
      </c>
      <c r="F1260" s="237" t="s">
        <v>2886</v>
      </c>
      <c r="G1260" s="234"/>
      <c r="H1260" s="238">
        <v>7.274</v>
      </c>
      <c r="I1260" s="239"/>
      <c r="J1260" s="234"/>
      <c r="K1260" s="234"/>
      <c r="L1260" s="240"/>
      <c r="M1260" s="241"/>
      <c r="N1260" s="242"/>
      <c r="O1260" s="242"/>
      <c r="P1260" s="242"/>
      <c r="Q1260" s="242"/>
      <c r="R1260" s="242"/>
      <c r="S1260" s="242"/>
      <c r="T1260" s="24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4" t="s">
        <v>176</v>
      </c>
      <c r="AU1260" s="244" t="s">
        <v>85</v>
      </c>
      <c r="AV1260" s="13" t="s">
        <v>85</v>
      </c>
      <c r="AW1260" s="13" t="s">
        <v>31</v>
      </c>
      <c r="AX1260" s="13" t="s">
        <v>75</v>
      </c>
      <c r="AY1260" s="244" t="s">
        <v>169</v>
      </c>
    </row>
    <row r="1261" spans="1:51" s="13" customFormat="1" ht="12">
      <c r="A1261" s="13"/>
      <c r="B1261" s="233"/>
      <c r="C1261" s="234"/>
      <c r="D1261" s="235" t="s">
        <v>176</v>
      </c>
      <c r="E1261" s="236" t="s">
        <v>1</v>
      </c>
      <c r="F1261" s="237" t="s">
        <v>2887</v>
      </c>
      <c r="G1261" s="234"/>
      <c r="H1261" s="238">
        <v>2.478</v>
      </c>
      <c r="I1261" s="239"/>
      <c r="J1261" s="234"/>
      <c r="K1261" s="234"/>
      <c r="L1261" s="240"/>
      <c r="M1261" s="241"/>
      <c r="N1261" s="242"/>
      <c r="O1261" s="242"/>
      <c r="P1261" s="242"/>
      <c r="Q1261" s="242"/>
      <c r="R1261" s="242"/>
      <c r="S1261" s="242"/>
      <c r="T1261" s="24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4" t="s">
        <v>176</v>
      </c>
      <c r="AU1261" s="244" t="s">
        <v>85</v>
      </c>
      <c r="AV1261" s="13" t="s">
        <v>85</v>
      </c>
      <c r="AW1261" s="13" t="s">
        <v>31</v>
      </c>
      <c r="AX1261" s="13" t="s">
        <v>75</v>
      </c>
      <c r="AY1261" s="244" t="s">
        <v>169</v>
      </c>
    </row>
    <row r="1262" spans="1:51" s="14" customFormat="1" ht="12">
      <c r="A1262" s="14"/>
      <c r="B1262" s="245"/>
      <c r="C1262" s="246"/>
      <c r="D1262" s="235" t="s">
        <v>176</v>
      </c>
      <c r="E1262" s="247" t="s">
        <v>1</v>
      </c>
      <c r="F1262" s="248" t="s">
        <v>178</v>
      </c>
      <c r="G1262" s="246"/>
      <c r="H1262" s="249">
        <v>18.044</v>
      </c>
      <c r="I1262" s="250"/>
      <c r="J1262" s="246"/>
      <c r="K1262" s="246"/>
      <c r="L1262" s="251"/>
      <c r="M1262" s="252"/>
      <c r="N1262" s="253"/>
      <c r="O1262" s="253"/>
      <c r="P1262" s="253"/>
      <c r="Q1262" s="253"/>
      <c r="R1262" s="253"/>
      <c r="S1262" s="253"/>
      <c r="T1262" s="25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5" t="s">
        <v>176</v>
      </c>
      <c r="AU1262" s="255" t="s">
        <v>85</v>
      </c>
      <c r="AV1262" s="14" t="s">
        <v>175</v>
      </c>
      <c r="AW1262" s="14" t="s">
        <v>31</v>
      </c>
      <c r="AX1262" s="14" t="s">
        <v>83</v>
      </c>
      <c r="AY1262" s="255" t="s">
        <v>169</v>
      </c>
    </row>
    <row r="1263" spans="1:65" s="2" customFormat="1" ht="33" customHeight="1">
      <c r="A1263" s="38"/>
      <c r="B1263" s="39"/>
      <c r="C1263" s="219" t="s">
        <v>2888</v>
      </c>
      <c r="D1263" s="219" t="s">
        <v>171</v>
      </c>
      <c r="E1263" s="220" t="s">
        <v>2889</v>
      </c>
      <c r="F1263" s="221" t="s">
        <v>2890</v>
      </c>
      <c r="G1263" s="222" t="s">
        <v>208</v>
      </c>
      <c r="H1263" s="223">
        <v>5</v>
      </c>
      <c r="I1263" s="224"/>
      <c r="J1263" s="225">
        <f>ROUND(I1263*H1263,2)</f>
        <v>0</v>
      </c>
      <c r="K1263" s="226"/>
      <c r="L1263" s="44"/>
      <c r="M1263" s="227" t="s">
        <v>1</v>
      </c>
      <c r="N1263" s="228" t="s">
        <v>40</v>
      </c>
      <c r="O1263" s="91"/>
      <c r="P1263" s="229">
        <f>O1263*H1263</f>
        <v>0</v>
      </c>
      <c r="Q1263" s="229">
        <v>0</v>
      </c>
      <c r="R1263" s="229">
        <f>Q1263*H1263</f>
        <v>0</v>
      </c>
      <c r="S1263" s="229">
        <v>0</v>
      </c>
      <c r="T1263" s="230">
        <f>S1263*H1263</f>
        <v>0</v>
      </c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R1263" s="231" t="s">
        <v>209</v>
      </c>
      <c r="AT1263" s="231" t="s">
        <v>171</v>
      </c>
      <c r="AU1263" s="231" t="s">
        <v>85</v>
      </c>
      <c r="AY1263" s="17" t="s">
        <v>169</v>
      </c>
      <c r="BE1263" s="232">
        <f>IF(N1263="základní",J1263,0)</f>
        <v>0</v>
      </c>
      <c r="BF1263" s="232">
        <f>IF(N1263="snížená",J1263,0)</f>
        <v>0</v>
      </c>
      <c r="BG1263" s="232">
        <f>IF(N1263="zákl. přenesená",J1263,0)</f>
        <v>0</v>
      </c>
      <c r="BH1263" s="232">
        <f>IF(N1263="sníž. přenesená",J1263,0)</f>
        <v>0</v>
      </c>
      <c r="BI1263" s="232">
        <f>IF(N1263="nulová",J1263,0)</f>
        <v>0</v>
      </c>
      <c r="BJ1263" s="17" t="s">
        <v>83</v>
      </c>
      <c r="BK1263" s="232">
        <f>ROUND(I1263*H1263,2)</f>
        <v>0</v>
      </c>
      <c r="BL1263" s="17" t="s">
        <v>209</v>
      </c>
      <c r="BM1263" s="231" t="s">
        <v>1353</v>
      </c>
    </row>
    <row r="1264" spans="1:51" s="13" customFormat="1" ht="12">
      <c r="A1264" s="13"/>
      <c r="B1264" s="233"/>
      <c r="C1264" s="234"/>
      <c r="D1264" s="235" t="s">
        <v>176</v>
      </c>
      <c r="E1264" s="236" t="s">
        <v>1</v>
      </c>
      <c r="F1264" s="237" t="s">
        <v>2891</v>
      </c>
      <c r="G1264" s="234"/>
      <c r="H1264" s="238">
        <v>2</v>
      </c>
      <c r="I1264" s="239"/>
      <c r="J1264" s="234"/>
      <c r="K1264" s="234"/>
      <c r="L1264" s="240"/>
      <c r="M1264" s="241"/>
      <c r="N1264" s="242"/>
      <c r="O1264" s="242"/>
      <c r="P1264" s="242"/>
      <c r="Q1264" s="242"/>
      <c r="R1264" s="242"/>
      <c r="S1264" s="242"/>
      <c r="T1264" s="24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4" t="s">
        <v>176</v>
      </c>
      <c r="AU1264" s="244" t="s">
        <v>85</v>
      </c>
      <c r="AV1264" s="13" t="s">
        <v>85</v>
      </c>
      <c r="AW1264" s="13" t="s">
        <v>31</v>
      </c>
      <c r="AX1264" s="13" t="s">
        <v>75</v>
      </c>
      <c r="AY1264" s="244" t="s">
        <v>169</v>
      </c>
    </row>
    <row r="1265" spans="1:51" s="13" customFormat="1" ht="12">
      <c r="A1265" s="13"/>
      <c r="B1265" s="233"/>
      <c r="C1265" s="234"/>
      <c r="D1265" s="235" t="s">
        <v>176</v>
      </c>
      <c r="E1265" s="236" t="s">
        <v>1</v>
      </c>
      <c r="F1265" s="237" t="s">
        <v>2892</v>
      </c>
      <c r="G1265" s="234"/>
      <c r="H1265" s="238">
        <v>2</v>
      </c>
      <c r="I1265" s="239"/>
      <c r="J1265" s="234"/>
      <c r="K1265" s="234"/>
      <c r="L1265" s="240"/>
      <c r="M1265" s="241"/>
      <c r="N1265" s="242"/>
      <c r="O1265" s="242"/>
      <c r="P1265" s="242"/>
      <c r="Q1265" s="242"/>
      <c r="R1265" s="242"/>
      <c r="S1265" s="242"/>
      <c r="T1265" s="24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4" t="s">
        <v>176</v>
      </c>
      <c r="AU1265" s="244" t="s">
        <v>85</v>
      </c>
      <c r="AV1265" s="13" t="s">
        <v>85</v>
      </c>
      <c r="AW1265" s="13" t="s">
        <v>31</v>
      </c>
      <c r="AX1265" s="13" t="s">
        <v>75</v>
      </c>
      <c r="AY1265" s="244" t="s">
        <v>169</v>
      </c>
    </row>
    <row r="1266" spans="1:51" s="13" customFormat="1" ht="12">
      <c r="A1266" s="13"/>
      <c r="B1266" s="233"/>
      <c r="C1266" s="234"/>
      <c r="D1266" s="235" t="s">
        <v>176</v>
      </c>
      <c r="E1266" s="236" t="s">
        <v>1</v>
      </c>
      <c r="F1266" s="237" t="s">
        <v>2893</v>
      </c>
      <c r="G1266" s="234"/>
      <c r="H1266" s="238">
        <v>1</v>
      </c>
      <c r="I1266" s="239"/>
      <c r="J1266" s="234"/>
      <c r="K1266" s="234"/>
      <c r="L1266" s="240"/>
      <c r="M1266" s="241"/>
      <c r="N1266" s="242"/>
      <c r="O1266" s="242"/>
      <c r="P1266" s="242"/>
      <c r="Q1266" s="242"/>
      <c r="R1266" s="242"/>
      <c r="S1266" s="242"/>
      <c r="T1266" s="24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4" t="s">
        <v>176</v>
      </c>
      <c r="AU1266" s="244" t="s">
        <v>85</v>
      </c>
      <c r="AV1266" s="13" t="s">
        <v>85</v>
      </c>
      <c r="AW1266" s="13" t="s">
        <v>31</v>
      </c>
      <c r="AX1266" s="13" t="s">
        <v>75</v>
      </c>
      <c r="AY1266" s="244" t="s">
        <v>169</v>
      </c>
    </row>
    <row r="1267" spans="1:51" s="14" customFormat="1" ht="12">
      <c r="A1267" s="14"/>
      <c r="B1267" s="245"/>
      <c r="C1267" s="246"/>
      <c r="D1267" s="235" t="s">
        <v>176</v>
      </c>
      <c r="E1267" s="247" t="s">
        <v>1</v>
      </c>
      <c r="F1267" s="248" t="s">
        <v>178</v>
      </c>
      <c r="G1267" s="246"/>
      <c r="H1267" s="249">
        <v>5</v>
      </c>
      <c r="I1267" s="250"/>
      <c r="J1267" s="246"/>
      <c r="K1267" s="246"/>
      <c r="L1267" s="251"/>
      <c r="M1267" s="252"/>
      <c r="N1267" s="253"/>
      <c r="O1267" s="253"/>
      <c r="P1267" s="253"/>
      <c r="Q1267" s="253"/>
      <c r="R1267" s="253"/>
      <c r="S1267" s="253"/>
      <c r="T1267" s="25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5" t="s">
        <v>176</v>
      </c>
      <c r="AU1267" s="255" t="s">
        <v>85</v>
      </c>
      <c r="AV1267" s="14" t="s">
        <v>175</v>
      </c>
      <c r="AW1267" s="14" t="s">
        <v>31</v>
      </c>
      <c r="AX1267" s="14" t="s">
        <v>83</v>
      </c>
      <c r="AY1267" s="255" t="s">
        <v>169</v>
      </c>
    </row>
    <row r="1268" spans="1:65" s="2" customFormat="1" ht="24.15" customHeight="1">
      <c r="A1268" s="38"/>
      <c r="B1268" s="39"/>
      <c r="C1268" s="219" t="s">
        <v>994</v>
      </c>
      <c r="D1268" s="219" t="s">
        <v>171</v>
      </c>
      <c r="E1268" s="220" t="s">
        <v>2894</v>
      </c>
      <c r="F1268" s="221" t="s">
        <v>2895</v>
      </c>
      <c r="G1268" s="222" t="s">
        <v>217</v>
      </c>
      <c r="H1268" s="223">
        <v>4.952</v>
      </c>
      <c r="I1268" s="224"/>
      <c r="J1268" s="225">
        <f>ROUND(I1268*H1268,2)</f>
        <v>0</v>
      </c>
      <c r="K1268" s="226"/>
      <c r="L1268" s="44"/>
      <c r="M1268" s="227" t="s">
        <v>1</v>
      </c>
      <c r="N1268" s="228" t="s">
        <v>40</v>
      </c>
      <c r="O1268" s="91"/>
      <c r="P1268" s="229">
        <f>O1268*H1268</f>
        <v>0</v>
      </c>
      <c r="Q1268" s="229">
        <v>0</v>
      </c>
      <c r="R1268" s="229">
        <f>Q1268*H1268</f>
        <v>0</v>
      </c>
      <c r="S1268" s="229">
        <v>0</v>
      </c>
      <c r="T1268" s="230">
        <f>S1268*H1268</f>
        <v>0</v>
      </c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R1268" s="231" t="s">
        <v>209</v>
      </c>
      <c r="AT1268" s="231" t="s">
        <v>171</v>
      </c>
      <c r="AU1268" s="231" t="s">
        <v>85</v>
      </c>
      <c r="AY1268" s="17" t="s">
        <v>169</v>
      </c>
      <c r="BE1268" s="232">
        <f>IF(N1268="základní",J1268,0)</f>
        <v>0</v>
      </c>
      <c r="BF1268" s="232">
        <f>IF(N1268="snížená",J1268,0)</f>
        <v>0</v>
      </c>
      <c r="BG1268" s="232">
        <f>IF(N1268="zákl. přenesená",J1268,0)</f>
        <v>0</v>
      </c>
      <c r="BH1268" s="232">
        <f>IF(N1268="sníž. přenesená",J1268,0)</f>
        <v>0</v>
      </c>
      <c r="BI1268" s="232">
        <f>IF(N1268="nulová",J1268,0)</f>
        <v>0</v>
      </c>
      <c r="BJ1268" s="17" t="s">
        <v>83</v>
      </c>
      <c r="BK1268" s="232">
        <f>ROUND(I1268*H1268,2)</f>
        <v>0</v>
      </c>
      <c r="BL1268" s="17" t="s">
        <v>209</v>
      </c>
      <c r="BM1268" s="231" t="s">
        <v>1357</v>
      </c>
    </row>
    <row r="1269" spans="1:63" s="12" customFormat="1" ht="22.8" customHeight="1">
      <c r="A1269" s="12"/>
      <c r="B1269" s="203"/>
      <c r="C1269" s="204"/>
      <c r="D1269" s="205" t="s">
        <v>74</v>
      </c>
      <c r="E1269" s="217" t="s">
        <v>2896</v>
      </c>
      <c r="F1269" s="217" t="s">
        <v>2897</v>
      </c>
      <c r="G1269" s="204"/>
      <c r="H1269" s="204"/>
      <c r="I1269" s="207"/>
      <c r="J1269" s="218">
        <f>BK1269</f>
        <v>0</v>
      </c>
      <c r="K1269" s="204"/>
      <c r="L1269" s="209"/>
      <c r="M1269" s="210"/>
      <c r="N1269" s="211"/>
      <c r="O1269" s="211"/>
      <c r="P1269" s="212">
        <f>SUM(P1270:P1277)</f>
        <v>0</v>
      </c>
      <c r="Q1269" s="211"/>
      <c r="R1269" s="212">
        <f>SUM(R1270:R1277)</f>
        <v>0</v>
      </c>
      <c r="S1269" s="211"/>
      <c r="T1269" s="213">
        <f>SUM(T1270:T1277)</f>
        <v>0</v>
      </c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R1269" s="214" t="s">
        <v>83</v>
      </c>
      <c r="AT1269" s="215" t="s">
        <v>74</v>
      </c>
      <c r="AU1269" s="215" t="s">
        <v>83</v>
      </c>
      <c r="AY1269" s="214" t="s">
        <v>169</v>
      </c>
      <c r="BK1269" s="216">
        <f>SUM(BK1270:BK1277)</f>
        <v>0</v>
      </c>
    </row>
    <row r="1270" spans="1:65" s="2" customFormat="1" ht="33" customHeight="1">
      <c r="A1270" s="38"/>
      <c r="B1270" s="39"/>
      <c r="C1270" s="219" t="s">
        <v>2898</v>
      </c>
      <c r="D1270" s="219" t="s">
        <v>171</v>
      </c>
      <c r="E1270" s="220" t="s">
        <v>2899</v>
      </c>
      <c r="F1270" s="221" t="s">
        <v>2900</v>
      </c>
      <c r="G1270" s="222" t="s">
        <v>234</v>
      </c>
      <c r="H1270" s="223">
        <v>73.205</v>
      </c>
      <c r="I1270" s="224"/>
      <c r="J1270" s="225">
        <f>ROUND(I1270*H1270,2)</f>
        <v>0</v>
      </c>
      <c r="K1270" s="226"/>
      <c r="L1270" s="44"/>
      <c r="M1270" s="227" t="s">
        <v>1</v>
      </c>
      <c r="N1270" s="228" t="s">
        <v>40</v>
      </c>
      <c r="O1270" s="91"/>
      <c r="P1270" s="229">
        <f>O1270*H1270</f>
        <v>0</v>
      </c>
      <c r="Q1270" s="229">
        <v>0</v>
      </c>
      <c r="R1270" s="229">
        <f>Q1270*H1270</f>
        <v>0</v>
      </c>
      <c r="S1270" s="229">
        <v>0</v>
      </c>
      <c r="T1270" s="230">
        <f>S1270*H1270</f>
        <v>0</v>
      </c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R1270" s="231" t="s">
        <v>175</v>
      </c>
      <c r="AT1270" s="231" t="s">
        <v>171</v>
      </c>
      <c r="AU1270" s="231" t="s">
        <v>85</v>
      </c>
      <c r="AY1270" s="17" t="s">
        <v>169</v>
      </c>
      <c r="BE1270" s="232">
        <f>IF(N1270="základní",J1270,0)</f>
        <v>0</v>
      </c>
      <c r="BF1270" s="232">
        <f>IF(N1270="snížená",J1270,0)</f>
        <v>0</v>
      </c>
      <c r="BG1270" s="232">
        <f>IF(N1270="zákl. přenesená",J1270,0)</f>
        <v>0</v>
      </c>
      <c r="BH1270" s="232">
        <f>IF(N1270="sníž. přenesená",J1270,0)</f>
        <v>0</v>
      </c>
      <c r="BI1270" s="232">
        <f>IF(N1270="nulová",J1270,0)</f>
        <v>0</v>
      </c>
      <c r="BJ1270" s="17" t="s">
        <v>83</v>
      </c>
      <c r="BK1270" s="232">
        <f>ROUND(I1270*H1270,2)</f>
        <v>0</v>
      </c>
      <c r="BL1270" s="17" t="s">
        <v>175</v>
      </c>
      <c r="BM1270" s="231" t="s">
        <v>1365</v>
      </c>
    </row>
    <row r="1271" spans="1:51" s="13" customFormat="1" ht="12">
      <c r="A1271" s="13"/>
      <c r="B1271" s="233"/>
      <c r="C1271" s="234"/>
      <c r="D1271" s="235" t="s">
        <v>176</v>
      </c>
      <c r="E1271" s="236" t="s">
        <v>1</v>
      </c>
      <c r="F1271" s="237" t="s">
        <v>2901</v>
      </c>
      <c r="G1271" s="234"/>
      <c r="H1271" s="238">
        <v>73.205</v>
      </c>
      <c r="I1271" s="239"/>
      <c r="J1271" s="234"/>
      <c r="K1271" s="234"/>
      <c r="L1271" s="240"/>
      <c r="M1271" s="241"/>
      <c r="N1271" s="242"/>
      <c r="O1271" s="242"/>
      <c r="P1271" s="242"/>
      <c r="Q1271" s="242"/>
      <c r="R1271" s="242"/>
      <c r="S1271" s="242"/>
      <c r="T1271" s="24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4" t="s">
        <v>176</v>
      </c>
      <c r="AU1271" s="244" t="s">
        <v>85</v>
      </c>
      <c r="AV1271" s="13" t="s">
        <v>85</v>
      </c>
      <c r="AW1271" s="13" t="s">
        <v>31</v>
      </c>
      <c r="AX1271" s="13" t="s">
        <v>75</v>
      </c>
      <c r="AY1271" s="244" t="s">
        <v>169</v>
      </c>
    </row>
    <row r="1272" spans="1:51" s="14" customFormat="1" ht="12">
      <c r="A1272" s="14"/>
      <c r="B1272" s="245"/>
      <c r="C1272" s="246"/>
      <c r="D1272" s="235" t="s">
        <v>176</v>
      </c>
      <c r="E1272" s="247" t="s">
        <v>1</v>
      </c>
      <c r="F1272" s="248" t="s">
        <v>178</v>
      </c>
      <c r="G1272" s="246"/>
      <c r="H1272" s="249">
        <v>73.205</v>
      </c>
      <c r="I1272" s="250"/>
      <c r="J1272" s="246"/>
      <c r="K1272" s="246"/>
      <c r="L1272" s="251"/>
      <c r="M1272" s="252"/>
      <c r="N1272" s="253"/>
      <c r="O1272" s="253"/>
      <c r="P1272" s="253"/>
      <c r="Q1272" s="253"/>
      <c r="R1272" s="253"/>
      <c r="S1272" s="253"/>
      <c r="T1272" s="25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5" t="s">
        <v>176</v>
      </c>
      <c r="AU1272" s="255" t="s">
        <v>85</v>
      </c>
      <c r="AV1272" s="14" t="s">
        <v>175</v>
      </c>
      <c r="AW1272" s="14" t="s">
        <v>31</v>
      </c>
      <c r="AX1272" s="14" t="s">
        <v>83</v>
      </c>
      <c r="AY1272" s="255" t="s">
        <v>169</v>
      </c>
    </row>
    <row r="1273" spans="1:65" s="2" customFormat="1" ht="33" customHeight="1">
      <c r="A1273" s="38"/>
      <c r="B1273" s="39"/>
      <c r="C1273" s="219" t="s">
        <v>1000</v>
      </c>
      <c r="D1273" s="219" t="s">
        <v>171</v>
      </c>
      <c r="E1273" s="220" t="s">
        <v>2902</v>
      </c>
      <c r="F1273" s="221" t="s">
        <v>2903</v>
      </c>
      <c r="G1273" s="222" t="s">
        <v>234</v>
      </c>
      <c r="H1273" s="223">
        <v>74.97</v>
      </c>
      <c r="I1273" s="224"/>
      <c r="J1273" s="225">
        <f>ROUND(I1273*H1273,2)</f>
        <v>0</v>
      </c>
      <c r="K1273" s="226"/>
      <c r="L1273" s="44"/>
      <c r="M1273" s="227" t="s">
        <v>1</v>
      </c>
      <c r="N1273" s="228" t="s">
        <v>40</v>
      </c>
      <c r="O1273" s="91"/>
      <c r="P1273" s="229">
        <f>O1273*H1273</f>
        <v>0</v>
      </c>
      <c r="Q1273" s="229">
        <v>0</v>
      </c>
      <c r="R1273" s="229">
        <f>Q1273*H1273</f>
        <v>0</v>
      </c>
      <c r="S1273" s="229">
        <v>0</v>
      </c>
      <c r="T1273" s="230">
        <f>S1273*H1273</f>
        <v>0</v>
      </c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R1273" s="231" t="s">
        <v>175</v>
      </c>
      <c r="AT1273" s="231" t="s">
        <v>171</v>
      </c>
      <c r="AU1273" s="231" t="s">
        <v>85</v>
      </c>
      <c r="AY1273" s="17" t="s">
        <v>169</v>
      </c>
      <c r="BE1273" s="232">
        <f>IF(N1273="základní",J1273,0)</f>
        <v>0</v>
      </c>
      <c r="BF1273" s="232">
        <f>IF(N1273="snížená",J1273,0)</f>
        <v>0</v>
      </c>
      <c r="BG1273" s="232">
        <f>IF(N1273="zákl. přenesená",J1273,0)</f>
        <v>0</v>
      </c>
      <c r="BH1273" s="232">
        <f>IF(N1273="sníž. přenesená",J1273,0)</f>
        <v>0</v>
      </c>
      <c r="BI1273" s="232">
        <f>IF(N1273="nulová",J1273,0)</f>
        <v>0</v>
      </c>
      <c r="BJ1273" s="17" t="s">
        <v>83</v>
      </c>
      <c r="BK1273" s="232">
        <f>ROUND(I1273*H1273,2)</f>
        <v>0</v>
      </c>
      <c r="BL1273" s="17" t="s">
        <v>175</v>
      </c>
      <c r="BM1273" s="231" t="s">
        <v>1373</v>
      </c>
    </row>
    <row r="1274" spans="1:51" s="13" customFormat="1" ht="12">
      <c r="A1274" s="13"/>
      <c r="B1274" s="233"/>
      <c r="C1274" s="234"/>
      <c r="D1274" s="235" t="s">
        <v>176</v>
      </c>
      <c r="E1274" s="236" t="s">
        <v>1</v>
      </c>
      <c r="F1274" s="237" t="s">
        <v>2904</v>
      </c>
      <c r="G1274" s="234"/>
      <c r="H1274" s="238">
        <v>74.97</v>
      </c>
      <c r="I1274" s="239"/>
      <c r="J1274" s="234"/>
      <c r="K1274" s="234"/>
      <c r="L1274" s="240"/>
      <c r="M1274" s="241"/>
      <c r="N1274" s="242"/>
      <c r="O1274" s="242"/>
      <c r="P1274" s="242"/>
      <c r="Q1274" s="242"/>
      <c r="R1274" s="242"/>
      <c r="S1274" s="242"/>
      <c r="T1274" s="24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4" t="s">
        <v>176</v>
      </c>
      <c r="AU1274" s="244" t="s">
        <v>85</v>
      </c>
      <c r="AV1274" s="13" t="s">
        <v>85</v>
      </c>
      <c r="AW1274" s="13" t="s">
        <v>31</v>
      </c>
      <c r="AX1274" s="13" t="s">
        <v>75</v>
      </c>
      <c r="AY1274" s="244" t="s">
        <v>169</v>
      </c>
    </row>
    <row r="1275" spans="1:51" s="14" customFormat="1" ht="12">
      <c r="A1275" s="14"/>
      <c r="B1275" s="245"/>
      <c r="C1275" s="246"/>
      <c r="D1275" s="235" t="s">
        <v>176</v>
      </c>
      <c r="E1275" s="247" t="s">
        <v>1</v>
      </c>
      <c r="F1275" s="248" t="s">
        <v>178</v>
      </c>
      <c r="G1275" s="246"/>
      <c r="H1275" s="249">
        <v>74.97</v>
      </c>
      <c r="I1275" s="250"/>
      <c r="J1275" s="246"/>
      <c r="K1275" s="246"/>
      <c r="L1275" s="251"/>
      <c r="M1275" s="252"/>
      <c r="N1275" s="253"/>
      <c r="O1275" s="253"/>
      <c r="P1275" s="253"/>
      <c r="Q1275" s="253"/>
      <c r="R1275" s="253"/>
      <c r="S1275" s="253"/>
      <c r="T1275" s="25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5" t="s">
        <v>176</v>
      </c>
      <c r="AU1275" s="255" t="s">
        <v>85</v>
      </c>
      <c r="AV1275" s="14" t="s">
        <v>175</v>
      </c>
      <c r="AW1275" s="14" t="s">
        <v>31</v>
      </c>
      <c r="AX1275" s="14" t="s">
        <v>83</v>
      </c>
      <c r="AY1275" s="255" t="s">
        <v>169</v>
      </c>
    </row>
    <row r="1276" spans="1:65" s="2" customFormat="1" ht="24.15" customHeight="1">
      <c r="A1276" s="38"/>
      <c r="B1276" s="39"/>
      <c r="C1276" s="219" t="s">
        <v>2905</v>
      </c>
      <c r="D1276" s="219" t="s">
        <v>171</v>
      </c>
      <c r="E1276" s="220" t="s">
        <v>2906</v>
      </c>
      <c r="F1276" s="221" t="s">
        <v>2907</v>
      </c>
      <c r="G1276" s="222" t="s">
        <v>2908</v>
      </c>
      <c r="H1276" s="223">
        <v>1</v>
      </c>
      <c r="I1276" s="224"/>
      <c r="J1276" s="225">
        <f>ROUND(I1276*H1276,2)</f>
        <v>0</v>
      </c>
      <c r="K1276" s="226"/>
      <c r="L1276" s="44"/>
      <c r="M1276" s="227" t="s">
        <v>1</v>
      </c>
      <c r="N1276" s="228" t="s">
        <v>40</v>
      </c>
      <c r="O1276" s="91"/>
      <c r="P1276" s="229">
        <f>O1276*H1276</f>
        <v>0</v>
      </c>
      <c r="Q1276" s="229">
        <v>0</v>
      </c>
      <c r="R1276" s="229">
        <f>Q1276*H1276</f>
        <v>0</v>
      </c>
      <c r="S1276" s="229">
        <v>0</v>
      </c>
      <c r="T1276" s="230">
        <f>S1276*H1276</f>
        <v>0</v>
      </c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R1276" s="231" t="s">
        <v>175</v>
      </c>
      <c r="AT1276" s="231" t="s">
        <v>171</v>
      </c>
      <c r="AU1276" s="231" t="s">
        <v>85</v>
      </c>
      <c r="AY1276" s="17" t="s">
        <v>169</v>
      </c>
      <c r="BE1276" s="232">
        <f>IF(N1276="základní",J1276,0)</f>
        <v>0</v>
      </c>
      <c r="BF1276" s="232">
        <f>IF(N1276="snížená",J1276,0)</f>
        <v>0</v>
      </c>
      <c r="BG1276" s="232">
        <f>IF(N1276="zákl. přenesená",J1276,0)</f>
        <v>0</v>
      </c>
      <c r="BH1276" s="232">
        <f>IF(N1276="sníž. přenesená",J1276,0)</f>
        <v>0</v>
      </c>
      <c r="BI1276" s="232">
        <f>IF(N1276="nulová",J1276,0)</f>
        <v>0</v>
      </c>
      <c r="BJ1276" s="17" t="s">
        <v>83</v>
      </c>
      <c r="BK1276" s="232">
        <f>ROUND(I1276*H1276,2)</f>
        <v>0</v>
      </c>
      <c r="BL1276" s="17" t="s">
        <v>175</v>
      </c>
      <c r="BM1276" s="231" t="s">
        <v>1369</v>
      </c>
    </row>
    <row r="1277" spans="1:65" s="2" customFormat="1" ht="24.15" customHeight="1">
      <c r="A1277" s="38"/>
      <c r="B1277" s="39"/>
      <c r="C1277" s="219" t="s">
        <v>113</v>
      </c>
      <c r="D1277" s="219" t="s">
        <v>171</v>
      </c>
      <c r="E1277" s="220" t="s">
        <v>2909</v>
      </c>
      <c r="F1277" s="221" t="s">
        <v>2910</v>
      </c>
      <c r="G1277" s="222" t="s">
        <v>2717</v>
      </c>
      <c r="H1277" s="280"/>
      <c r="I1277" s="224"/>
      <c r="J1277" s="225">
        <f>ROUND(I1277*H1277,2)</f>
        <v>0</v>
      </c>
      <c r="K1277" s="226"/>
      <c r="L1277" s="44"/>
      <c r="M1277" s="227" t="s">
        <v>1</v>
      </c>
      <c r="N1277" s="228" t="s">
        <v>40</v>
      </c>
      <c r="O1277" s="91"/>
      <c r="P1277" s="229">
        <f>O1277*H1277</f>
        <v>0</v>
      </c>
      <c r="Q1277" s="229">
        <v>0</v>
      </c>
      <c r="R1277" s="229">
        <f>Q1277*H1277</f>
        <v>0</v>
      </c>
      <c r="S1277" s="229">
        <v>0</v>
      </c>
      <c r="T1277" s="230">
        <f>S1277*H1277</f>
        <v>0</v>
      </c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R1277" s="231" t="s">
        <v>175</v>
      </c>
      <c r="AT1277" s="231" t="s">
        <v>171</v>
      </c>
      <c r="AU1277" s="231" t="s">
        <v>85</v>
      </c>
      <c r="AY1277" s="17" t="s">
        <v>169</v>
      </c>
      <c r="BE1277" s="232">
        <f>IF(N1277="základní",J1277,0)</f>
        <v>0</v>
      </c>
      <c r="BF1277" s="232">
        <f>IF(N1277="snížená",J1277,0)</f>
        <v>0</v>
      </c>
      <c r="BG1277" s="232">
        <f>IF(N1277="zákl. přenesená",J1277,0)</f>
        <v>0</v>
      </c>
      <c r="BH1277" s="232">
        <f>IF(N1277="sníž. přenesená",J1277,0)</f>
        <v>0</v>
      </c>
      <c r="BI1277" s="232">
        <f>IF(N1277="nulová",J1277,0)</f>
        <v>0</v>
      </c>
      <c r="BJ1277" s="17" t="s">
        <v>83</v>
      </c>
      <c r="BK1277" s="232">
        <f>ROUND(I1277*H1277,2)</f>
        <v>0</v>
      </c>
      <c r="BL1277" s="17" t="s">
        <v>175</v>
      </c>
      <c r="BM1277" s="231" t="s">
        <v>1385</v>
      </c>
    </row>
    <row r="1278" spans="1:63" s="12" customFormat="1" ht="22.8" customHeight="1">
      <c r="A1278" s="12"/>
      <c r="B1278" s="203"/>
      <c r="C1278" s="204"/>
      <c r="D1278" s="205" t="s">
        <v>74</v>
      </c>
      <c r="E1278" s="217" t="s">
        <v>2911</v>
      </c>
      <c r="F1278" s="217" t="s">
        <v>2912</v>
      </c>
      <c r="G1278" s="204"/>
      <c r="H1278" s="204"/>
      <c r="I1278" s="207"/>
      <c r="J1278" s="218">
        <f>BK1278</f>
        <v>0</v>
      </c>
      <c r="K1278" s="204"/>
      <c r="L1278" s="209"/>
      <c r="M1278" s="210"/>
      <c r="N1278" s="211"/>
      <c r="O1278" s="211"/>
      <c r="P1278" s="212">
        <f>SUM(P1279:P1305)</f>
        <v>0</v>
      </c>
      <c r="Q1278" s="211"/>
      <c r="R1278" s="212">
        <f>SUM(R1279:R1305)</f>
        <v>0</v>
      </c>
      <c r="S1278" s="211"/>
      <c r="T1278" s="213">
        <f>SUM(T1279:T1305)</f>
        <v>0</v>
      </c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R1278" s="214" t="s">
        <v>85</v>
      </c>
      <c r="AT1278" s="215" t="s">
        <v>74</v>
      </c>
      <c r="AU1278" s="215" t="s">
        <v>83</v>
      </c>
      <c r="AY1278" s="214" t="s">
        <v>169</v>
      </c>
      <c r="BK1278" s="216">
        <f>SUM(BK1279:BK1305)</f>
        <v>0</v>
      </c>
    </row>
    <row r="1279" spans="1:65" s="2" customFormat="1" ht="33" customHeight="1">
      <c r="A1279" s="38"/>
      <c r="B1279" s="39"/>
      <c r="C1279" s="219" t="s">
        <v>2913</v>
      </c>
      <c r="D1279" s="219" t="s">
        <v>171</v>
      </c>
      <c r="E1279" s="220" t="s">
        <v>2914</v>
      </c>
      <c r="F1279" s="221" t="s">
        <v>2915</v>
      </c>
      <c r="G1279" s="222" t="s">
        <v>199</v>
      </c>
      <c r="H1279" s="223">
        <v>76.7</v>
      </c>
      <c r="I1279" s="224"/>
      <c r="J1279" s="225">
        <f>ROUND(I1279*H1279,2)</f>
        <v>0</v>
      </c>
      <c r="K1279" s="226"/>
      <c r="L1279" s="44"/>
      <c r="M1279" s="227" t="s">
        <v>1</v>
      </c>
      <c r="N1279" s="228" t="s">
        <v>40</v>
      </c>
      <c r="O1279" s="91"/>
      <c r="P1279" s="229">
        <f>O1279*H1279</f>
        <v>0</v>
      </c>
      <c r="Q1279" s="229">
        <v>0</v>
      </c>
      <c r="R1279" s="229">
        <f>Q1279*H1279</f>
        <v>0</v>
      </c>
      <c r="S1279" s="229">
        <v>0</v>
      </c>
      <c r="T1279" s="230">
        <f>S1279*H1279</f>
        <v>0</v>
      </c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R1279" s="231" t="s">
        <v>209</v>
      </c>
      <c r="AT1279" s="231" t="s">
        <v>171</v>
      </c>
      <c r="AU1279" s="231" t="s">
        <v>85</v>
      </c>
      <c r="AY1279" s="17" t="s">
        <v>169</v>
      </c>
      <c r="BE1279" s="232">
        <f>IF(N1279="základní",J1279,0)</f>
        <v>0</v>
      </c>
      <c r="BF1279" s="232">
        <f>IF(N1279="snížená",J1279,0)</f>
        <v>0</v>
      </c>
      <c r="BG1279" s="232">
        <f>IF(N1279="zákl. přenesená",J1279,0)</f>
        <v>0</v>
      </c>
      <c r="BH1279" s="232">
        <f>IF(N1279="sníž. přenesená",J1279,0)</f>
        <v>0</v>
      </c>
      <c r="BI1279" s="232">
        <f>IF(N1279="nulová",J1279,0)</f>
        <v>0</v>
      </c>
      <c r="BJ1279" s="17" t="s">
        <v>83</v>
      </c>
      <c r="BK1279" s="232">
        <f>ROUND(I1279*H1279,2)</f>
        <v>0</v>
      </c>
      <c r="BL1279" s="17" t="s">
        <v>209</v>
      </c>
      <c r="BM1279" s="231" t="s">
        <v>1713</v>
      </c>
    </row>
    <row r="1280" spans="1:51" s="13" customFormat="1" ht="12">
      <c r="A1280" s="13"/>
      <c r="B1280" s="233"/>
      <c r="C1280" s="234"/>
      <c r="D1280" s="235" t="s">
        <v>176</v>
      </c>
      <c r="E1280" s="236" t="s">
        <v>1</v>
      </c>
      <c r="F1280" s="237" t="s">
        <v>2916</v>
      </c>
      <c r="G1280" s="234"/>
      <c r="H1280" s="238">
        <v>76.7</v>
      </c>
      <c r="I1280" s="239"/>
      <c r="J1280" s="234"/>
      <c r="K1280" s="234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4" t="s">
        <v>176</v>
      </c>
      <c r="AU1280" s="244" t="s">
        <v>85</v>
      </c>
      <c r="AV1280" s="13" t="s">
        <v>85</v>
      </c>
      <c r="AW1280" s="13" t="s">
        <v>31</v>
      </c>
      <c r="AX1280" s="13" t="s">
        <v>75</v>
      </c>
      <c r="AY1280" s="244" t="s">
        <v>169</v>
      </c>
    </row>
    <row r="1281" spans="1:51" s="14" customFormat="1" ht="12">
      <c r="A1281" s="14"/>
      <c r="B1281" s="245"/>
      <c r="C1281" s="246"/>
      <c r="D1281" s="235" t="s">
        <v>176</v>
      </c>
      <c r="E1281" s="247" t="s">
        <v>1</v>
      </c>
      <c r="F1281" s="248" t="s">
        <v>178</v>
      </c>
      <c r="G1281" s="246"/>
      <c r="H1281" s="249">
        <v>76.7</v>
      </c>
      <c r="I1281" s="250"/>
      <c r="J1281" s="246"/>
      <c r="K1281" s="246"/>
      <c r="L1281" s="251"/>
      <c r="M1281" s="252"/>
      <c r="N1281" s="253"/>
      <c r="O1281" s="253"/>
      <c r="P1281" s="253"/>
      <c r="Q1281" s="253"/>
      <c r="R1281" s="253"/>
      <c r="S1281" s="253"/>
      <c r="T1281" s="25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55" t="s">
        <v>176</v>
      </c>
      <c r="AU1281" s="255" t="s">
        <v>85</v>
      </c>
      <c r="AV1281" s="14" t="s">
        <v>175</v>
      </c>
      <c r="AW1281" s="14" t="s">
        <v>31</v>
      </c>
      <c r="AX1281" s="14" t="s">
        <v>83</v>
      </c>
      <c r="AY1281" s="255" t="s">
        <v>169</v>
      </c>
    </row>
    <row r="1282" spans="1:65" s="2" customFormat="1" ht="33" customHeight="1">
      <c r="A1282" s="38"/>
      <c r="B1282" s="39"/>
      <c r="C1282" s="219" t="s">
        <v>1007</v>
      </c>
      <c r="D1282" s="219" t="s">
        <v>171</v>
      </c>
      <c r="E1282" s="220" t="s">
        <v>2917</v>
      </c>
      <c r="F1282" s="221" t="s">
        <v>2918</v>
      </c>
      <c r="G1282" s="222" t="s">
        <v>199</v>
      </c>
      <c r="H1282" s="223">
        <v>57.5</v>
      </c>
      <c r="I1282" s="224"/>
      <c r="J1282" s="225">
        <f>ROUND(I1282*H1282,2)</f>
        <v>0</v>
      </c>
      <c r="K1282" s="226"/>
      <c r="L1282" s="44"/>
      <c r="M1282" s="227" t="s">
        <v>1</v>
      </c>
      <c r="N1282" s="228" t="s">
        <v>40</v>
      </c>
      <c r="O1282" s="91"/>
      <c r="P1282" s="229">
        <f>O1282*H1282</f>
        <v>0</v>
      </c>
      <c r="Q1282" s="229">
        <v>0</v>
      </c>
      <c r="R1282" s="229">
        <f>Q1282*H1282</f>
        <v>0</v>
      </c>
      <c r="S1282" s="229">
        <v>0</v>
      </c>
      <c r="T1282" s="230">
        <f>S1282*H1282</f>
        <v>0</v>
      </c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R1282" s="231" t="s">
        <v>209</v>
      </c>
      <c r="AT1282" s="231" t="s">
        <v>171</v>
      </c>
      <c r="AU1282" s="231" t="s">
        <v>85</v>
      </c>
      <c r="AY1282" s="17" t="s">
        <v>169</v>
      </c>
      <c r="BE1282" s="232">
        <f>IF(N1282="základní",J1282,0)</f>
        <v>0</v>
      </c>
      <c r="BF1282" s="232">
        <f>IF(N1282="snížená",J1282,0)</f>
        <v>0</v>
      </c>
      <c r="BG1282" s="232">
        <f>IF(N1282="zákl. přenesená",J1282,0)</f>
        <v>0</v>
      </c>
      <c r="BH1282" s="232">
        <f>IF(N1282="sníž. přenesená",J1282,0)</f>
        <v>0</v>
      </c>
      <c r="BI1282" s="232">
        <f>IF(N1282="nulová",J1282,0)</f>
        <v>0</v>
      </c>
      <c r="BJ1282" s="17" t="s">
        <v>83</v>
      </c>
      <c r="BK1282" s="232">
        <f>ROUND(I1282*H1282,2)</f>
        <v>0</v>
      </c>
      <c r="BL1282" s="17" t="s">
        <v>209</v>
      </c>
      <c r="BM1282" s="231" t="s">
        <v>1693</v>
      </c>
    </row>
    <row r="1283" spans="1:51" s="13" customFormat="1" ht="12">
      <c r="A1283" s="13"/>
      <c r="B1283" s="233"/>
      <c r="C1283" s="234"/>
      <c r="D1283" s="235" t="s">
        <v>176</v>
      </c>
      <c r="E1283" s="236" t="s">
        <v>1</v>
      </c>
      <c r="F1283" s="237" t="s">
        <v>2919</v>
      </c>
      <c r="G1283" s="234"/>
      <c r="H1283" s="238">
        <v>57.5</v>
      </c>
      <c r="I1283" s="239"/>
      <c r="J1283" s="234"/>
      <c r="K1283" s="234"/>
      <c r="L1283" s="240"/>
      <c r="M1283" s="241"/>
      <c r="N1283" s="242"/>
      <c r="O1283" s="242"/>
      <c r="P1283" s="242"/>
      <c r="Q1283" s="242"/>
      <c r="R1283" s="242"/>
      <c r="S1283" s="242"/>
      <c r="T1283" s="24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4" t="s">
        <v>176</v>
      </c>
      <c r="AU1283" s="244" t="s">
        <v>85</v>
      </c>
      <c r="AV1283" s="13" t="s">
        <v>85</v>
      </c>
      <c r="AW1283" s="13" t="s">
        <v>31</v>
      </c>
      <c r="AX1283" s="13" t="s">
        <v>75</v>
      </c>
      <c r="AY1283" s="244" t="s">
        <v>169</v>
      </c>
    </row>
    <row r="1284" spans="1:51" s="14" customFormat="1" ht="12">
      <c r="A1284" s="14"/>
      <c r="B1284" s="245"/>
      <c r="C1284" s="246"/>
      <c r="D1284" s="235" t="s">
        <v>176</v>
      </c>
      <c r="E1284" s="247" t="s">
        <v>1</v>
      </c>
      <c r="F1284" s="248" t="s">
        <v>178</v>
      </c>
      <c r="G1284" s="246"/>
      <c r="H1284" s="249">
        <v>57.5</v>
      </c>
      <c r="I1284" s="250"/>
      <c r="J1284" s="246"/>
      <c r="K1284" s="246"/>
      <c r="L1284" s="251"/>
      <c r="M1284" s="252"/>
      <c r="N1284" s="253"/>
      <c r="O1284" s="253"/>
      <c r="P1284" s="253"/>
      <c r="Q1284" s="253"/>
      <c r="R1284" s="253"/>
      <c r="S1284" s="253"/>
      <c r="T1284" s="25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55" t="s">
        <v>176</v>
      </c>
      <c r="AU1284" s="255" t="s">
        <v>85</v>
      </c>
      <c r="AV1284" s="14" t="s">
        <v>175</v>
      </c>
      <c r="AW1284" s="14" t="s">
        <v>31</v>
      </c>
      <c r="AX1284" s="14" t="s">
        <v>83</v>
      </c>
      <c r="AY1284" s="255" t="s">
        <v>169</v>
      </c>
    </row>
    <row r="1285" spans="1:65" s="2" customFormat="1" ht="33" customHeight="1">
      <c r="A1285" s="38"/>
      <c r="B1285" s="39"/>
      <c r="C1285" s="219" t="s">
        <v>2920</v>
      </c>
      <c r="D1285" s="219" t="s">
        <v>171</v>
      </c>
      <c r="E1285" s="220" t="s">
        <v>2921</v>
      </c>
      <c r="F1285" s="221" t="s">
        <v>2922</v>
      </c>
      <c r="G1285" s="222" t="s">
        <v>199</v>
      </c>
      <c r="H1285" s="223">
        <v>62.2</v>
      </c>
      <c r="I1285" s="224"/>
      <c r="J1285" s="225">
        <f>ROUND(I1285*H1285,2)</f>
        <v>0</v>
      </c>
      <c r="K1285" s="226"/>
      <c r="L1285" s="44"/>
      <c r="M1285" s="227" t="s">
        <v>1</v>
      </c>
      <c r="N1285" s="228" t="s">
        <v>40</v>
      </c>
      <c r="O1285" s="91"/>
      <c r="P1285" s="229">
        <f>O1285*H1285</f>
        <v>0</v>
      </c>
      <c r="Q1285" s="229">
        <v>0</v>
      </c>
      <c r="R1285" s="229">
        <f>Q1285*H1285</f>
        <v>0</v>
      </c>
      <c r="S1285" s="229">
        <v>0</v>
      </c>
      <c r="T1285" s="230">
        <f>S1285*H1285</f>
        <v>0</v>
      </c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R1285" s="231" t="s">
        <v>209</v>
      </c>
      <c r="AT1285" s="231" t="s">
        <v>171</v>
      </c>
      <c r="AU1285" s="231" t="s">
        <v>85</v>
      </c>
      <c r="AY1285" s="17" t="s">
        <v>169</v>
      </c>
      <c r="BE1285" s="232">
        <f>IF(N1285="základní",J1285,0)</f>
        <v>0</v>
      </c>
      <c r="BF1285" s="232">
        <f>IF(N1285="snížená",J1285,0)</f>
        <v>0</v>
      </c>
      <c r="BG1285" s="232">
        <f>IF(N1285="zákl. přenesená",J1285,0)</f>
        <v>0</v>
      </c>
      <c r="BH1285" s="232">
        <f>IF(N1285="sníž. přenesená",J1285,0)</f>
        <v>0</v>
      </c>
      <c r="BI1285" s="232">
        <f>IF(N1285="nulová",J1285,0)</f>
        <v>0</v>
      </c>
      <c r="BJ1285" s="17" t="s">
        <v>83</v>
      </c>
      <c r="BK1285" s="232">
        <f>ROUND(I1285*H1285,2)</f>
        <v>0</v>
      </c>
      <c r="BL1285" s="17" t="s">
        <v>209</v>
      </c>
      <c r="BM1285" s="231" t="s">
        <v>1389</v>
      </c>
    </row>
    <row r="1286" spans="1:51" s="13" customFormat="1" ht="12">
      <c r="A1286" s="13"/>
      <c r="B1286" s="233"/>
      <c r="C1286" s="234"/>
      <c r="D1286" s="235" t="s">
        <v>176</v>
      </c>
      <c r="E1286" s="236" t="s">
        <v>1</v>
      </c>
      <c r="F1286" s="237" t="s">
        <v>2923</v>
      </c>
      <c r="G1286" s="234"/>
      <c r="H1286" s="238">
        <v>62.2</v>
      </c>
      <c r="I1286" s="239"/>
      <c r="J1286" s="234"/>
      <c r="K1286" s="234"/>
      <c r="L1286" s="240"/>
      <c r="M1286" s="241"/>
      <c r="N1286" s="242"/>
      <c r="O1286" s="242"/>
      <c r="P1286" s="242"/>
      <c r="Q1286" s="242"/>
      <c r="R1286" s="242"/>
      <c r="S1286" s="242"/>
      <c r="T1286" s="24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4" t="s">
        <v>176</v>
      </c>
      <c r="AU1286" s="244" t="s">
        <v>85</v>
      </c>
      <c r="AV1286" s="13" t="s">
        <v>85</v>
      </c>
      <c r="AW1286" s="13" t="s">
        <v>31</v>
      </c>
      <c r="AX1286" s="13" t="s">
        <v>75</v>
      </c>
      <c r="AY1286" s="244" t="s">
        <v>169</v>
      </c>
    </row>
    <row r="1287" spans="1:51" s="14" customFormat="1" ht="12">
      <c r="A1287" s="14"/>
      <c r="B1287" s="245"/>
      <c r="C1287" s="246"/>
      <c r="D1287" s="235" t="s">
        <v>176</v>
      </c>
      <c r="E1287" s="247" t="s">
        <v>1</v>
      </c>
      <c r="F1287" s="248" t="s">
        <v>178</v>
      </c>
      <c r="G1287" s="246"/>
      <c r="H1287" s="249">
        <v>62.2</v>
      </c>
      <c r="I1287" s="250"/>
      <c r="J1287" s="246"/>
      <c r="K1287" s="246"/>
      <c r="L1287" s="251"/>
      <c r="M1287" s="252"/>
      <c r="N1287" s="253"/>
      <c r="O1287" s="253"/>
      <c r="P1287" s="253"/>
      <c r="Q1287" s="253"/>
      <c r="R1287" s="253"/>
      <c r="S1287" s="253"/>
      <c r="T1287" s="25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55" t="s">
        <v>176</v>
      </c>
      <c r="AU1287" s="255" t="s">
        <v>85</v>
      </c>
      <c r="AV1287" s="14" t="s">
        <v>175</v>
      </c>
      <c r="AW1287" s="14" t="s">
        <v>31</v>
      </c>
      <c r="AX1287" s="14" t="s">
        <v>83</v>
      </c>
      <c r="AY1287" s="255" t="s">
        <v>169</v>
      </c>
    </row>
    <row r="1288" spans="1:65" s="2" customFormat="1" ht="33" customHeight="1">
      <c r="A1288" s="38"/>
      <c r="B1288" s="39"/>
      <c r="C1288" s="219" t="s">
        <v>1010</v>
      </c>
      <c r="D1288" s="219" t="s">
        <v>171</v>
      </c>
      <c r="E1288" s="220" t="s">
        <v>2924</v>
      </c>
      <c r="F1288" s="221" t="s">
        <v>2925</v>
      </c>
      <c r="G1288" s="222" t="s">
        <v>208</v>
      </c>
      <c r="H1288" s="223">
        <v>4</v>
      </c>
      <c r="I1288" s="224"/>
      <c r="J1288" s="225">
        <f>ROUND(I1288*H1288,2)</f>
        <v>0</v>
      </c>
      <c r="K1288" s="226"/>
      <c r="L1288" s="44"/>
      <c r="M1288" s="227" t="s">
        <v>1</v>
      </c>
      <c r="N1288" s="228" t="s">
        <v>40</v>
      </c>
      <c r="O1288" s="91"/>
      <c r="P1288" s="229">
        <f>O1288*H1288</f>
        <v>0</v>
      </c>
      <c r="Q1288" s="229">
        <v>0</v>
      </c>
      <c r="R1288" s="229">
        <f>Q1288*H1288</f>
        <v>0</v>
      </c>
      <c r="S1288" s="229">
        <v>0</v>
      </c>
      <c r="T1288" s="230">
        <f>S1288*H1288</f>
        <v>0</v>
      </c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R1288" s="231" t="s">
        <v>209</v>
      </c>
      <c r="AT1288" s="231" t="s">
        <v>171</v>
      </c>
      <c r="AU1288" s="231" t="s">
        <v>85</v>
      </c>
      <c r="AY1288" s="17" t="s">
        <v>169</v>
      </c>
      <c r="BE1288" s="232">
        <f>IF(N1288="základní",J1288,0)</f>
        <v>0</v>
      </c>
      <c r="BF1288" s="232">
        <f>IF(N1288="snížená",J1288,0)</f>
        <v>0</v>
      </c>
      <c r="BG1288" s="232">
        <f>IF(N1288="zákl. přenesená",J1288,0)</f>
        <v>0</v>
      </c>
      <c r="BH1288" s="232">
        <f>IF(N1288="sníž. přenesená",J1288,0)</f>
        <v>0</v>
      </c>
      <c r="BI1288" s="232">
        <f>IF(N1288="nulová",J1288,0)</f>
        <v>0</v>
      </c>
      <c r="BJ1288" s="17" t="s">
        <v>83</v>
      </c>
      <c r="BK1288" s="232">
        <f>ROUND(I1288*H1288,2)</f>
        <v>0</v>
      </c>
      <c r="BL1288" s="17" t="s">
        <v>209</v>
      </c>
      <c r="BM1288" s="231" t="s">
        <v>1397</v>
      </c>
    </row>
    <row r="1289" spans="1:51" s="13" customFormat="1" ht="12">
      <c r="A1289" s="13"/>
      <c r="B1289" s="233"/>
      <c r="C1289" s="234"/>
      <c r="D1289" s="235" t="s">
        <v>176</v>
      </c>
      <c r="E1289" s="236" t="s">
        <v>1</v>
      </c>
      <c r="F1289" s="237" t="s">
        <v>2926</v>
      </c>
      <c r="G1289" s="234"/>
      <c r="H1289" s="238">
        <v>4</v>
      </c>
      <c r="I1289" s="239"/>
      <c r="J1289" s="234"/>
      <c r="K1289" s="234"/>
      <c r="L1289" s="240"/>
      <c r="M1289" s="241"/>
      <c r="N1289" s="242"/>
      <c r="O1289" s="242"/>
      <c r="P1289" s="242"/>
      <c r="Q1289" s="242"/>
      <c r="R1289" s="242"/>
      <c r="S1289" s="242"/>
      <c r="T1289" s="24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4" t="s">
        <v>176</v>
      </c>
      <c r="AU1289" s="244" t="s">
        <v>85</v>
      </c>
      <c r="AV1289" s="13" t="s">
        <v>85</v>
      </c>
      <c r="AW1289" s="13" t="s">
        <v>31</v>
      </c>
      <c r="AX1289" s="13" t="s">
        <v>75</v>
      </c>
      <c r="AY1289" s="244" t="s">
        <v>169</v>
      </c>
    </row>
    <row r="1290" spans="1:51" s="14" customFormat="1" ht="12">
      <c r="A1290" s="14"/>
      <c r="B1290" s="245"/>
      <c r="C1290" s="246"/>
      <c r="D1290" s="235" t="s">
        <v>176</v>
      </c>
      <c r="E1290" s="247" t="s">
        <v>1</v>
      </c>
      <c r="F1290" s="248" t="s">
        <v>178</v>
      </c>
      <c r="G1290" s="246"/>
      <c r="H1290" s="249">
        <v>4</v>
      </c>
      <c r="I1290" s="250"/>
      <c r="J1290" s="246"/>
      <c r="K1290" s="246"/>
      <c r="L1290" s="251"/>
      <c r="M1290" s="252"/>
      <c r="N1290" s="253"/>
      <c r="O1290" s="253"/>
      <c r="P1290" s="253"/>
      <c r="Q1290" s="253"/>
      <c r="R1290" s="253"/>
      <c r="S1290" s="253"/>
      <c r="T1290" s="25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5" t="s">
        <v>176</v>
      </c>
      <c r="AU1290" s="255" t="s">
        <v>85</v>
      </c>
      <c r="AV1290" s="14" t="s">
        <v>175</v>
      </c>
      <c r="AW1290" s="14" t="s">
        <v>31</v>
      </c>
      <c r="AX1290" s="14" t="s">
        <v>83</v>
      </c>
      <c r="AY1290" s="255" t="s">
        <v>169</v>
      </c>
    </row>
    <row r="1291" spans="1:65" s="2" customFormat="1" ht="33" customHeight="1">
      <c r="A1291" s="38"/>
      <c r="B1291" s="39"/>
      <c r="C1291" s="219" t="s">
        <v>2927</v>
      </c>
      <c r="D1291" s="219" t="s">
        <v>171</v>
      </c>
      <c r="E1291" s="220" t="s">
        <v>2928</v>
      </c>
      <c r="F1291" s="221" t="s">
        <v>2929</v>
      </c>
      <c r="G1291" s="222" t="s">
        <v>208</v>
      </c>
      <c r="H1291" s="223">
        <v>4</v>
      </c>
      <c r="I1291" s="224"/>
      <c r="J1291" s="225">
        <f>ROUND(I1291*H1291,2)</f>
        <v>0</v>
      </c>
      <c r="K1291" s="226"/>
      <c r="L1291" s="44"/>
      <c r="M1291" s="227" t="s">
        <v>1</v>
      </c>
      <c r="N1291" s="228" t="s">
        <v>40</v>
      </c>
      <c r="O1291" s="91"/>
      <c r="P1291" s="229">
        <f>O1291*H1291</f>
        <v>0</v>
      </c>
      <c r="Q1291" s="229">
        <v>0</v>
      </c>
      <c r="R1291" s="229">
        <f>Q1291*H1291</f>
        <v>0</v>
      </c>
      <c r="S1291" s="229">
        <v>0</v>
      </c>
      <c r="T1291" s="230">
        <f>S1291*H1291</f>
        <v>0</v>
      </c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R1291" s="231" t="s">
        <v>209</v>
      </c>
      <c r="AT1291" s="231" t="s">
        <v>171</v>
      </c>
      <c r="AU1291" s="231" t="s">
        <v>85</v>
      </c>
      <c r="AY1291" s="17" t="s">
        <v>169</v>
      </c>
      <c r="BE1291" s="232">
        <f>IF(N1291="základní",J1291,0)</f>
        <v>0</v>
      </c>
      <c r="BF1291" s="232">
        <f>IF(N1291="snížená",J1291,0)</f>
        <v>0</v>
      </c>
      <c r="BG1291" s="232">
        <f>IF(N1291="zákl. přenesená",J1291,0)</f>
        <v>0</v>
      </c>
      <c r="BH1291" s="232">
        <f>IF(N1291="sníž. přenesená",J1291,0)</f>
        <v>0</v>
      </c>
      <c r="BI1291" s="232">
        <f>IF(N1291="nulová",J1291,0)</f>
        <v>0</v>
      </c>
      <c r="BJ1291" s="17" t="s">
        <v>83</v>
      </c>
      <c r="BK1291" s="232">
        <f>ROUND(I1291*H1291,2)</f>
        <v>0</v>
      </c>
      <c r="BL1291" s="17" t="s">
        <v>209</v>
      </c>
      <c r="BM1291" s="231" t="s">
        <v>1401</v>
      </c>
    </row>
    <row r="1292" spans="1:65" s="2" customFormat="1" ht="24.15" customHeight="1">
      <c r="A1292" s="38"/>
      <c r="B1292" s="39"/>
      <c r="C1292" s="219" t="s">
        <v>1015</v>
      </c>
      <c r="D1292" s="219" t="s">
        <v>171</v>
      </c>
      <c r="E1292" s="220" t="s">
        <v>2930</v>
      </c>
      <c r="F1292" s="221" t="s">
        <v>2931</v>
      </c>
      <c r="G1292" s="222" t="s">
        <v>199</v>
      </c>
      <c r="H1292" s="223">
        <v>25</v>
      </c>
      <c r="I1292" s="224"/>
      <c r="J1292" s="225">
        <f>ROUND(I1292*H1292,2)</f>
        <v>0</v>
      </c>
      <c r="K1292" s="226"/>
      <c r="L1292" s="44"/>
      <c r="M1292" s="227" t="s">
        <v>1</v>
      </c>
      <c r="N1292" s="228" t="s">
        <v>40</v>
      </c>
      <c r="O1292" s="91"/>
      <c r="P1292" s="229">
        <f>O1292*H1292</f>
        <v>0</v>
      </c>
      <c r="Q1292" s="229">
        <v>0</v>
      </c>
      <c r="R1292" s="229">
        <f>Q1292*H1292</f>
        <v>0</v>
      </c>
      <c r="S1292" s="229">
        <v>0</v>
      </c>
      <c r="T1292" s="230">
        <f>S1292*H1292</f>
        <v>0</v>
      </c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R1292" s="231" t="s">
        <v>209</v>
      </c>
      <c r="AT1292" s="231" t="s">
        <v>171</v>
      </c>
      <c r="AU1292" s="231" t="s">
        <v>85</v>
      </c>
      <c r="AY1292" s="17" t="s">
        <v>169</v>
      </c>
      <c r="BE1292" s="232">
        <f>IF(N1292="základní",J1292,0)</f>
        <v>0</v>
      </c>
      <c r="BF1292" s="232">
        <f>IF(N1292="snížená",J1292,0)</f>
        <v>0</v>
      </c>
      <c r="BG1292" s="232">
        <f>IF(N1292="zákl. přenesená",J1292,0)</f>
        <v>0</v>
      </c>
      <c r="BH1292" s="232">
        <f>IF(N1292="sníž. přenesená",J1292,0)</f>
        <v>0</v>
      </c>
      <c r="BI1292" s="232">
        <f>IF(N1292="nulová",J1292,0)</f>
        <v>0</v>
      </c>
      <c r="BJ1292" s="17" t="s">
        <v>83</v>
      </c>
      <c r="BK1292" s="232">
        <f>ROUND(I1292*H1292,2)</f>
        <v>0</v>
      </c>
      <c r="BL1292" s="17" t="s">
        <v>209</v>
      </c>
      <c r="BM1292" s="231" t="s">
        <v>1409</v>
      </c>
    </row>
    <row r="1293" spans="1:51" s="13" customFormat="1" ht="12">
      <c r="A1293" s="13"/>
      <c r="B1293" s="233"/>
      <c r="C1293" s="234"/>
      <c r="D1293" s="235" t="s">
        <v>176</v>
      </c>
      <c r="E1293" s="236" t="s">
        <v>1</v>
      </c>
      <c r="F1293" s="237" t="s">
        <v>2932</v>
      </c>
      <c r="G1293" s="234"/>
      <c r="H1293" s="238">
        <v>25</v>
      </c>
      <c r="I1293" s="239"/>
      <c r="J1293" s="234"/>
      <c r="K1293" s="234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4" t="s">
        <v>176</v>
      </c>
      <c r="AU1293" s="244" t="s">
        <v>85</v>
      </c>
      <c r="AV1293" s="13" t="s">
        <v>85</v>
      </c>
      <c r="AW1293" s="13" t="s">
        <v>31</v>
      </c>
      <c r="AX1293" s="13" t="s">
        <v>75</v>
      </c>
      <c r="AY1293" s="244" t="s">
        <v>169</v>
      </c>
    </row>
    <row r="1294" spans="1:51" s="14" customFormat="1" ht="12">
      <c r="A1294" s="14"/>
      <c r="B1294" s="245"/>
      <c r="C1294" s="246"/>
      <c r="D1294" s="235" t="s">
        <v>176</v>
      </c>
      <c r="E1294" s="247" t="s">
        <v>1</v>
      </c>
      <c r="F1294" s="248" t="s">
        <v>178</v>
      </c>
      <c r="G1294" s="246"/>
      <c r="H1294" s="249">
        <v>25</v>
      </c>
      <c r="I1294" s="250"/>
      <c r="J1294" s="246"/>
      <c r="K1294" s="246"/>
      <c r="L1294" s="251"/>
      <c r="M1294" s="252"/>
      <c r="N1294" s="253"/>
      <c r="O1294" s="253"/>
      <c r="P1294" s="253"/>
      <c r="Q1294" s="253"/>
      <c r="R1294" s="253"/>
      <c r="S1294" s="253"/>
      <c r="T1294" s="25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5" t="s">
        <v>176</v>
      </c>
      <c r="AU1294" s="255" t="s">
        <v>85</v>
      </c>
      <c r="AV1294" s="14" t="s">
        <v>175</v>
      </c>
      <c r="AW1294" s="14" t="s">
        <v>31</v>
      </c>
      <c r="AX1294" s="14" t="s">
        <v>83</v>
      </c>
      <c r="AY1294" s="255" t="s">
        <v>169</v>
      </c>
    </row>
    <row r="1295" spans="1:65" s="2" customFormat="1" ht="24.15" customHeight="1">
      <c r="A1295" s="38"/>
      <c r="B1295" s="39"/>
      <c r="C1295" s="219" t="s">
        <v>2933</v>
      </c>
      <c r="D1295" s="219" t="s">
        <v>171</v>
      </c>
      <c r="E1295" s="220" t="s">
        <v>2934</v>
      </c>
      <c r="F1295" s="221" t="s">
        <v>2935</v>
      </c>
      <c r="G1295" s="222" t="s">
        <v>199</v>
      </c>
      <c r="H1295" s="223">
        <v>5.65</v>
      </c>
      <c r="I1295" s="224"/>
      <c r="J1295" s="225">
        <f>ROUND(I1295*H1295,2)</f>
        <v>0</v>
      </c>
      <c r="K1295" s="226"/>
      <c r="L1295" s="44"/>
      <c r="M1295" s="227" t="s">
        <v>1</v>
      </c>
      <c r="N1295" s="228" t="s">
        <v>40</v>
      </c>
      <c r="O1295" s="91"/>
      <c r="P1295" s="229">
        <f>O1295*H1295</f>
        <v>0</v>
      </c>
      <c r="Q1295" s="229">
        <v>0</v>
      </c>
      <c r="R1295" s="229">
        <f>Q1295*H1295</f>
        <v>0</v>
      </c>
      <c r="S1295" s="229">
        <v>0</v>
      </c>
      <c r="T1295" s="230">
        <f>S1295*H1295</f>
        <v>0</v>
      </c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R1295" s="231" t="s">
        <v>209</v>
      </c>
      <c r="AT1295" s="231" t="s">
        <v>171</v>
      </c>
      <c r="AU1295" s="231" t="s">
        <v>85</v>
      </c>
      <c r="AY1295" s="17" t="s">
        <v>169</v>
      </c>
      <c r="BE1295" s="232">
        <f>IF(N1295="základní",J1295,0)</f>
        <v>0</v>
      </c>
      <c r="BF1295" s="232">
        <f>IF(N1295="snížená",J1295,0)</f>
        <v>0</v>
      </c>
      <c r="BG1295" s="232">
        <f>IF(N1295="zákl. přenesená",J1295,0)</f>
        <v>0</v>
      </c>
      <c r="BH1295" s="232">
        <f>IF(N1295="sníž. přenesená",J1295,0)</f>
        <v>0</v>
      </c>
      <c r="BI1295" s="232">
        <f>IF(N1295="nulová",J1295,0)</f>
        <v>0</v>
      </c>
      <c r="BJ1295" s="17" t="s">
        <v>83</v>
      </c>
      <c r="BK1295" s="232">
        <f>ROUND(I1295*H1295,2)</f>
        <v>0</v>
      </c>
      <c r="BL1295" s="17" t="s">
        <v>209</v>
      </c>
      <c r="BM1295" s="231" t="s">
        <v>1413</v>
      </c>
    </row>
    <row r="1296" spans="1:51" s="13" customFormat="1" ht="12">
      <c r="A1296" s="13"/>
      <c r="B1296" s="233"/>
      <c r="C1296" s="234"/>
      <c r="D1296" s="235" t="s">
        <v>176</v>
      </c>
      <c r="E1296" s="236" t="s">
        <v>1</v>
      </c>
      <c r="F1296" s="237" t="s">
        <v>2936</v>
      </c>
      <c r="G1296" s="234"/>
      <c r="H1296" s="238">
        <v>5.65</v>
      </c>
      <c r="I1296" s="239"/>
      <c r="J1296" s="234"/>
      <c r="K1296" s="234"/>
      <c r="L1296" s="240"/>
      <c r="M1296" s="241"/>
      <c r="N1296" s="242"/>
      <c r="O1296" s="242"/>
      <c r="P1296" s="242"/>
      <c r="Q1296" s="242"/>
      <c r="R1296" s="242"/>
      <c r="S1296" s="242"/>
      <c r="T1296" s="24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4" t="s">
        <v>176</v>
      </c>
      <c r="AU1296" s="244" t="s">
        <v>85</v>
      </c>
      <c r="AV1296" s="13" t="s">
        <v>85</v>
      </c>
      <c r="AW1296" s="13" t="s">
        <v>31</v>
      </c>
      <c r="AX1296" s="13" t="s">
        <v>75</v>
      </c>
      <c r="AY1296" s="244" t="s">
        <v>169</v>
      </c>
    </row>
    <row r="1297" spans="1:51" s="14" customFormat="1" ht="12">
      <c r="A1297" s="14"/>
      <c r="B1297" s="245"/>
      <c r="C1297" s="246"/>
      <c r="D1297" s="235" t="s">
        <v>176</v>
      </c>
      <c r="E1297" s="247" t="s">
        <v>1</v>
      </c>
      <c r="F1297" s="248" t="s">
        <v>178</v>
      </c>
      <c r="G1297" s="246"/>
      <c r="H1297" s="249">
        <v>5.65</v>
      </c>
      <c r="I1297" s="250"/>
      <c r="J1297" s="246"/>
      <c r="K1297" s="246"/>
      <c r="L1297" s="251"/>
      <c r="M1297" s="252"/>
      <c r="N1297" s="253"/>
      <c r="O1297" s="253"/>
      <c r="P1297" s="253"/>
      <c r="Q1297" s="253"/>
      <c r="R1297" s="253"/>
      <c r="S1297" s="253"/>
      <c r="T1297" s="25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5" t="s">
        <v>176</v>
      </c>
      <c r="AU1297" s="255" t="s">
        <v>85</v>
      </c>
      <c r="AV1297" s="14" t="s">
        <v>175</v>
      </c>
      <c r="AW1297" s="14" t="s">
        <v>31</v>
      </c>
      <c r="AX1297" s="14" t="s">
        <v>83</v>
      </c>
      <c r="AY1297" s="255" t="s">
        <v>169</v>
      </c>
    </row>
    <row r="1298" spans="1:65" s="2" customFormat="1" ht="24.15" customHeight="1">
      <c r="A1298" s="38"/>
      <c r="B1298" s="39"/>
      <c r="C1298" s="219" t="s">
        <v>1019</v>
      </c>
      <c r="D1298" s="219" t="s">
        <v>171</v>
      </c>
      <c r="E1298" s="220" t="s">
        <v>2937</v>
      </c>
      <c r="F1298" s="221" t="s">
        <v>2938</v>
      </c>
      <c r="G1298" s="222" t="s">
        <v>199</v>
      </c>
      <c r="H1298" s="223">
        <v>5.65</v>
      </c>
      <c r="I1298" s="224"/>
      <c r="J1298" s="225">
        <f>ROUND(I1298*H1298,2)</f>
        <v>0</v>
      </c>
      <c r="K1298" s="226"/>
      <c r="L1298" s="44"/>
      <c r="M1298" s="227" t="s">
        <v>1</v>
      </c>
      <c r="N1298" s="228" t="s">
        <v>40</v>
      </c>
      <c r="O1298" s="91"/>
      <c r="P1298" s="229">
        <f>O1298*H1298</f>
        <v>0</v>
      </c>
      <c r="Q1298" s="229">
        <v>0</v>
      </c>
      <c r="R1298" s="229">
        <f>Q1298*H1298</f>
        <v>0</v>
      </c>
      <c r="S1298" s="229">
        <v>0</v>
      </c>
      <c r="T1298" s="230">
        <f>S1298*H1298</f>
        <v>0</v>
      </c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R1298" s="231" t="s">
        <v>209</v>
      </c>
      <c r="AT1298" s="231" t="s">
        <v>171</v>
      </c>
      <c r="AU1298" s="231" t="s">
        <v>85</v>
      </c>
      <c r="AY1298" s="17" t="s">
        <v>169</v>
      </c>
      <c r="BE1298" s="232">
        <f>IF(N1298="základní",J1298,0)</f>
        <v>0</v>
      </c>
      <c r="BF1298" s="232">
        <f>IF(N1298="snížená",J1298,0)</f>
        <v>0</v>
      </c>
      <c r="BG1298" s="232">
        <f>IF(N1298="zákl. přenesená",J1298,0)</f>
        <v>0</v>
      </c>
      <c r="BH1298" s="232">
        <f>IF(N1298="sníž. přenesená",J1298,0)</f>
        <v>0</v>
      </c>
      <c r="BI1298" s="232">
        <f>IF(N1298="nulová",J1298,0)</f>
        <v>0</v>
      </c>
      <c r="BJ1298" s="17" t="s">
        <v>83</v>
      </c>
      <c r="BK1298" s="232">
        <f>ROUND(I1298*H1298,2)</f>
        <v>0</v>
      </c>
      <c r="BL1298" s="17" t="s">
        <v>209</v>
      </c>
      <c r="BM1298" s="231" t="s">
        <v>1417</v>
      </c>
    </row>
    <row r="1299" spans="1:51" s="13" customFormat="1" ht="12">
      <c r="A1299" s="13"/>
      <c r="B1299" s="233"/>
      <c r="C1299" s="234"/>
      <c r="D1299" s="235" t="s">
        <v>176</v>
      </c>
      <c r="E1299" s="236" t="s">
        <v>1</v>
      </c>
      <c r="F1299" s="237" t="s">
        <v>2939</v>
      </c>
      <c r="G1299" s="234"/>
      <c r="H1299" s="238">
        <v>5.65</v>
      </c>
      <c r="I1299" s="239"/>
      <c r="J1299" s="234"/>
      <c r="K1299" s="234"/>
      <c r="L1299" s="240"/>
      <c r="M1299" s="241"/>
      <c r="N1299" s="242"/>
      <c r="O1299" s="242"/>
      <c r="P1299" s="242"/>
      <c r="Q1299" s="242"/>
      <c r="R1299" s="242"/>
      <c r="S1299" s="242"/>
      <c r="T1299" s="24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4" t="s">
        <v>176</v>
      </c>
      <c r="AU1299" s="244" t="s">
        <v>85</v>
      </c>
      <c r="AV1299" s="13" t="s">
        <v>85</v>
      </c>
      <c r="AW1299" s="13" t="s">
        <v>31</v>
      </c>
      <c r="AX1299" s="13" t="s">
        <v>75</v>
      </c>
      <c r="AY1299" s="244" t="s">
        <v>169</v>
      </c>
    </row>
    <row r="1300" spans="1:51" s="14" customFormat="1" ht="12">
      <c r="A1300" s="14"/>
      <c r="B1300" s="245"/>
      <c r="C1300" s="246"/>
      <c r="D1300" s="235" t="s">
        <v>176</v>
      </c>
      <c r="E1300" s="247" t="s">
        <v>1</v>
      </c>
      <c r="F1300" s="248" t="s">
        <v>178</v>
      </c>
      <c r="G1300" s="246"/>
      <c r="H1300" s="249">
        <v>5.65</v>
      </c>
      <c r="I1300" s="250"/>
      <c r="J1300" s="246"/>
      <c r="K1300" s="246"/>
      <c r="L1300" s="251"/>
      <c r="M1300" s="252"/>
      <c r="N1300" s="253"/>
      <c r="O1300" s="253"/>
      <c r="P1300" s="253"/>
      <c r="Q1300" s="253"/>
      <c r="R1300" s="253"/>
      <c r="S1300" s="253"/>
      <c r="T1300" s="25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5" t="s">
        <v>176</v>
      </c>
      <c r="AU1300" s="255" t="s">
        <v>85</v>
      </c>
      <c r="AV1300" s="14" t="s">
        <v>175</v>
      </c>
      <c r="AW1300" s="14" t="s">
        <v>31</v>
      </c>
      <c r="AX1300" s="14" t="s">
        <v>83</v>
      </c>
      <c r="AY1300" s="255" t="s">
        <v>169</v>
      </c>
    </row>
    <row r="1301" spans="1:65" s="2" customFormat="1" ht="24.15" customHeight="1">
      <c r="A1301" s="38"/>
      <c r="B1301" s="39"/>
      <c r="C1301" s="219" t="s">
        <v>2940</v>
      </c>
      <c r="D1301" s="219" t="s">
        <v>171</v>
      </c>
      <c r="E1301" s="220" t="s">
        <v>2941</v>
      </c>
      <c r="F1301" s="221" t="s">
        <v>2942</v>
      </c>
      <c r="G1301" s="222" t="s">
        <v>199</v>
      </c>
      <c r="H1301" s="223">
        <v>31.6</v>
      </c>
      <c r="I1301" s="224"/>
      <c r="J1301" s="225">
        <f>ROUND(I1301*H1301,2)</f>
        <v>0</v>
      </c>
      <c r="K1301" s="226"/>
      <c r="L1301" s="44"/>
      <c r="M1301" s="227" t="s">
        <v>1</v>
      </c>
      <c r="N1301" s="228" t="s">
        <v>40</v>
      </c>
      <c r="O1301" s="91"/>
      <c r="P1301" s="229">
        <f>O1301*H1301</f>
        <v>0</v>
      </c>
      <c r="Q1301" s="229">
        <v>0</v>
      </c>
      <c r="R1301" s="229">
        <f>Q1301*H1301</f>
        <v>0</v>
      </c>
      <c r="S1301" s="229">
        <v>0</v>
      </c>
      <c r="T1301" s="230">
        <f>S1301*H1301</f>
        <v>0</v>
      </c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R1301" s="231" t="s">
        <v>209</v>
      </c>
      <c r="AT1301" s="231" t="s">
        <v>171</v>
      </c>
      <c r="AU1301" s="231" t="s">
        <v>85</v>
      </c>
      <c r="AY1301" s="17" t="s">
        <v>169</v>
      </c>
      <c r="BE1301" s="232">
        <f>IF(N1301="základní",J1301,0)</f>
        <v>0</v>
      </c>
      <c r="BF1301" s="232">
        <f>IF(N1301="snížená",J1301,0)</f>
        <v>0</v>
      </c>
      <c r="BG1301" s="232">
        <f>IF(N1301="zákl. přenesená",J1301,0)</f>
        <v>0</v>
      </c>
      <c r="BH1301" s="232">
        <f>IF(N1301="sníž. přenesená",J1301,0)</f>
        <v>0</v>
      </c>
      <c r="BI1301" s="232">
        <f>IF(N1301="nulová",J1301,0)</f>
        <v>0</v>
      </c>
      <c r="BJ1301" s="17" t="s">
        <v>83</v>
      </c>
      <c r="BK1301" s="232">
        <f>ROUND(I1301*H1301,2)</f>
        <v>0</v>
      </c>
      <c r="BL1301" s="17" t="s">
        <v>209</v>
      </c>
      <c r="BM1301" s="231" t="s">
        <v>1421</v>
      </c>
    </row>
    <row r="1302" spans="1:51" s="13" customFormat="1" ht="12">
      <c r="A1302" s="13"/>
      <c r="B1302" s="233"/>
      <c r="C1302" s="234"/>
      <c r="D1302" s="235" t="s">
        <v>176</v>
      </c>
      <c r="E1302" s="236" t="s">
        <v>1</v>
      </c>
      <c r="F1302" s="237" t="s">
        <v>2943</v>
      </c>
      <c r="G1302" s="234"/>
      <c r="H1302" s="238">
        <v>31.6</v>
      </c>
      <c r="I1302" s="239"/>
      <c r="J1302" s="234"/>
      <c r="K1302" s="234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4" t="s">
        <v>176</v>
      </c>
      <c r="AU1302" s="244" t="s">
        <v>85</v>
      </c>
      <c r="AV1302" s="13" t="s">
        <v>85</v>
      </c>
      <c r="AW1302" s="13" t="s">
        <v>31</v>
      </c>
      <c r="AX1302" s="13" t="s">
        <v>75</v>
      </c>
      <c r="AY1302" s="244" t="s">
        <v>169</v>
      </c>
    </row>
    <row r="1303" spans="1:51" s="14" customFormat="1" ht="12">
      <c r="A1303" s="14"/>
      <c r="B1303" s="245"/>
      <c r="C1303" s="246"/>
      <c r="D1303" s="235" t="s">
        <v>176</v>
      </c>
      <c r="E1303" s="247" t="s">
        <v>1</v>
      </c>
      <c r="F1303" s="248" t="s">
        <v>178</v>
      </c>
      <c r="G1303" s="246"/>
      <c r="H1303" s="249">
        <v>31.6</v>
      </c>
      <c r="I1303" s="250"/>
      <c r="J1303" s="246"/>
      <c r="K1303" s="246"/>
      <c r="L1303" s="251"/>
      <c r="M1303" s="252"/>
      <c r="N1303" s="253"/>
      <c r="O1303" s="253"/>
      <c r="P1303" s="253"/>
      <c r="Q1303" s="253"/>
      <c r="R1303" s="253"/>
      <c r="S1303" s="253"/>
      <c r="T1303" s="25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5" t="s">
        <v>176</v>
      </c>
      <c r="AU1303" s="255" t="s">
        <v>85</v>
      </c>
      <c r="AV1303" s="14" t="s">
        <v>175</v>
      </c>
      <c r="AW1303" s="14" t="s">
        <v>31</v>
      </c>
      <c r="AX1303" s="14" t="s">
        <v>83</v>
      </c>
      <c r="AY1303" s="255" t="s">
        <v>169</v>
      </c>
    </row>
    <row r="1304" spans="1:65" s="2" customFormat="1" ht="33" customHeight="1">
      <c r="A1304" s="38"/>
      <c r="B1304" s="39"/>
      <c r="C1304" s="219" t="s">
        <v>1023</v>
      </c>
      <c r="D1304" s="219" t="s">
        <v>171</v>
      </c>
      <c r="E1304" s="220" t="s">
        <v>2944</v>
      </c>
      <c r="F1304" s="221" t="s">
        <v>2945</v>
      </c>
      <c r="G1304" s="222" t="s">
        <v>199</v>
      </c>
      <c r="H1304" s="223">
        <v>115</v>
      </c>
      <c r="I1304" s="224"/>
      <c r="J1304" s="225">
        <f>ROUND(I1304*H1304,2)</f>
        <v>0</v>
      </c>
      <c r="K1304" s="226"/>
      <c r="L1304" s="44"/>
      <c r="M1304" s="227" t="s">
        <v>1</v>
      </c>
      <c r="N1304" s="228" t="s">
        <v>40</v>
      </c>
      <c r="O1304" s="91"/>
      <c r="P1304" s="229">
        <f>O1304*H1304</f>
        <v>0</v>
      </c>
      <c r="Q1304" s="229">
        <v>0</v>
      </c>
      <c r="R1304" s="229">
        <f>Q1304*H1304</f>
        <v>0</v>
      </c>
      <c r="S1304" s="229">
        <v>0</v>
      </c>
      <c r="T1304" s="230">
        <f>S1304*H1304</f>
        <v>0</v>
      </c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R1304" s="231" t="s">
        <v>209</v>
      </c>
      <c r="AT1304" s="231" t="s">
        <v>171</v>
      </c>
      <c r="AU1304" s="231" t="s">
        <v>85</v>
      </c>
      <c r="AY1304" s="17" t="s">
        <v>169</v>
      </c>
      <c r="BE1304" s="232">
        <f>IF(N1304="základní",J1304,0)</f>
        <v>0</v>
      </c>
      <c r="BF1304" s="232">
        <f>IF(N1304="snížená",J1304,0)</f>
        <v>0</v>
      </c>
      <c r="BG1304" s="232">
        <f>IF(N1304="zákl. přenesená",J1304,0)</f>
        <v>0</v>
      </c>
      <c r="BH1304" s="232">
        <f>IF(N1304="sníž. přenesená",J1304,0)</f>
        <v>0</v>
      </c>
      <c r="BI1304" s="232">
        <f>IF(N1304="nulová",J1304,0)</f>
        <v>0</v>
      </c>
      <c r="BJ1304" s="17" t="s">
        <v>83</v>
      </c>
      <c r="BK1304" s="232">
        <f>ROUND(I1304*H1304,2)</f>
        <v>0</v>
      </c>
      <c r="BL1304" s="17" t="s">
        <v>209</v>
      </c>
      <c r="BM1304" s="231" t="s">
        <v>1635</v>
      </c>
    </row>
    <row r="1305" spans="1:65" s="2" customFormat="1" ht="24.15" customHeight="1">
      <c r="A1305" s="38"/>
      <c r="B1305" s="39"/>
      <c r="C1305" s="219" t="s">
        <v>2946</v>
      </c>
      <c r="D1305" s="219" t="s">
        <v>171</v>
      </c>
      <c r="E1305" s="220" t="s">
        <v>2947</v>
      </c>
      <c r="F1305" s="221" t="s">
        <v>2948</v>
      </c>
      <c r="G1305" s="222" t="s">
        <v>217</v>
      </c>
      <c r="H1305" s="223">
        <v>0.839</v>
      </c>
      <c r="I1305" s="224"/>
      <c r="J1305" s="225">
        <f>ROUND(I1305*H1305,2)</f>
        <v>0</v>
      </c>
      <c r="K1305" s="226"/>
      <c r="L1305" s="44"/>
      <c r="M1305" s="227" t="s">
        <v>1</v>
      </c>
      <c r="N1305" s="228" t="s">
        <v>40</v>
      </c>
      <c r="O1305" s="91"/>
      <c r="P1305" s="229">
        <f>O1305*H1305</f>
        <v>0</v>
      </c>
      <c r="Q1305" s="229">
        <v>0</v>
      </c>
      <c r="R1305" s="229">
        <f>Q1305*H1305</f>
        <v>0</v>
      </c>
      <c r="S1305" s="229">
        <v>0</v>
      </c>
      <c r="T1305" s="230">
        <f>S1305*H1305</f>
        <v>0</v>
      </c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R1305" s="231" t="s">
        <v>209</v>
      </c>
      <c r="AT1305" s="231" t="s">
        <v>171</v>
      </c>
      <c r="AU1305" s="231" t="s">
        <v>85</v>
      </c>
      <c r="AY1305" s="17" t="s">
        <v>169</v>
      </c>
      <c r="BE1305" s="232">
        <f>IF(N1305="základní",J1305,0)</f>
        <v>0</v>
      </c>
      <c r="BF1305" s="232">
        <f>IF(N1305="snížená",J1305,0)</f>
        <v>0</v>
      </c>
      <c r="BG1305" s="232">
        <f>IF(N1305="zákl. přenesená",J1305,0)</f>
        <v>0</v>
      </c>
      <c r="BH1305" s="232">
        <f>IF(N1305="sníž. přenesená",J1305,0)</f>
        <v>0</v>
      </c>
      <c r="BI1305" s="232">
        <f>IF(N1305="nulová",J1305,0)</f>
        <v>0</v>
      </c>
      <c r="BJ1305" s="17" t="s">
        <v>83</v>
      </c>
      <c r="BK1305" s="232">
        <f>ROUND(I1305*H1305,2)</f>
        <v>0</v>
      </c>
      <c r="BL1305" s="17" t="s">
        <v>209</v>
      </c>
      <c r="BM1305" s="231" t="s">
        <v>2949</v>
      </c>
    </row>
    <row r="1306" spans="1:63" s="12" customFormat="1" ht="22.8" customHeight="1">
      <c r="A1306" s="12"/>
      <c r="B1306" s="203"/>
      <c r="C1306" s="204"/>
      <c r="D1306" s="205" t="s">
        <v>74</v>
      </c>
      <c r="E1306" s="217" t="s">
        <v>2950</v>
      </c>
      <c r="F1306" s="217" t="s">
        <v>2951</v>
      </c>
      <c r="G1306" s="204"/>
      <c r="H1306" s="204"/>
      <c r="I1306" s="207"/>
      <c r="J1306" s="218">
        <f>BK1306</f>
        <v>0</v>
      </c>
      <c r="K1306" s="204"/>
      <c r="L1306" s="209"/>
      <c r="M1306" s="210"/>
      <c r="N1306" s="211"/>
      <c r="O1306" s="211"/>
      <c r="P1306" s="212">
        <f>SUM(P1307:P1357)</f>
        <v>0</v>
      </c>
      <c r="Q1306" s="211"/>
      <c r="R1306" s="212">
        <f>SUM(R1307:R1357)</f>
        <v>0</v>
      </c>
      <c r="S1306" s="211"/>
      <c r="T1306" s="213">
        <f>SUM(T1307:T1357)</f>
        <v>0</v>
      </c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R1306" s="214" t="s">
        <v>85</v>
      </c>
      <c r="AT1306" s="215" t="s">
        <v>74</v>
      </c>
      <c r="AU1306" s="215" t="s">
        <v>83</v>
      </c>
      <c r="AY1306" s="214" t="s">
        <v>169</v>
      </c>
      <c r="BK1306" s="216">
        <f>SUM(BK1307:BK1357)</f>
        <v>0</v>
      </c>
    </row>
    <row r="1307" spans="1:65" s="2" customFormat="1" ht="24.15" customHeight="1">
      <c r="A1307" s="38"/>
      <c r="B1307" s="39"/>
      <c r="C1307" s="219" t="s">
        <v>1028</v>
      </c>
      <c r="D1307" s="219" t="s">
        <v>171</v>
      </c>
      <c r="E1307" s="220" t="s">
        <v>2952</v>
      </c>
      <c r="F1307" s="221" t="s">
        <v>2953</v>
      </c>
      <c r="G1307" s="222" t="s">
        <v>234</v>
      </c>
      <c r="H1307" s="223">
        <v>212.875</v>
      </c>
      <c r="I1307" s="224"/>
      <c r="J1307" s="225">
        <f>ROUND(I1307*H1307,2)</f>
        <v>0</v>
      </c>
      <c r="K1307" s="226"/>
      <c r="L1307" s="44"/>
      <c r="M1307" s="227" t="s">
        <v>1</v>
      </c>
      <c r="N1307" s="228" t="s">
        <v>40</v>
      </c>
      <c r="O1307" s="91"/>
      <c r="P1307" s="229">
        <f>O1307*H1307</f>
        <v>0</v>
      </c>
      <c r="Q1307" s="229">
        <v>0</v>
      </c>
      <c r="R1307" s="229">
        <f>Q1307*H1307</f>
        <v>0</v>
      </c>
      <c r="S1307" s="229">
        <v>0</v>
      </c>
      <c r="T1307" s="230">
        <f>S1307*H1307</f>
        <v>0</v>
      </c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R1307" s="231" t="s">
        <v>209</v>
      </c>
      <c r="AT1307" s="231" t="s">
        <v>171</v>
      </c>
      <c r="AU1307" s="231" t="s">
        <v>85</v>
      </c>
      <c r="AY1307" s="17" t="s">
        <v>169</v>
      </c>
      <c r="BE1307" s="232">
        <f>IF(N1307="základní",J1307,0)</f>
        <v>0</v>
      </c>
      <c r="BF1307" s="232">
        <f>IF(N1307="snížená",J1307,0)</f>
        <v>0</v>
      </c>
      <c r="BG1307" s="232">
        <f>IF(N1307="zákl. přenesená",J1307,0)</f>
        <v>0</v>
      </c>
      <c r="BH1307" s="232">
        <f>IF(N1307="sníž. přenesená",J1307,0)</f>
        <v>0</v>
      </c>
      <c r="BI1307" s="232">
        <f>IF(N1307="nulová",J1307,0)</f>
        <v>0</v>
      </c>
      <c r="BJ1307" s="17" t="s">
        <v>83</v>
      </c>
      <c r="BK1307" s="232">
        <f>ROUND(I1307*H1307,2)</f>
        <v>0</v>
      </c>
      <c r="BL1307" s="17" t="s">
        <v>209</v>
      </c>
      <c r="BM1307" s="231" t="s">
        <v>2954</v>
      </c>
    </row>
    <row r="1308" spans="1:51" s="13" customFormat="1" ht="12">
      <c r="A1308" s="13"/>
      <c r="B1308" s="233"/>
      <c r="C1308" s="234"/>
      <c r="D1308" s="235" t="s">
        <v>176</v>
      </c>
      <c r="E1308" s="236" t="s">
        <v>1</v>
      </c>
      <c r="F1308" s="237" t="s">
        <v>2955</v>
      </c>
      <c r="G1308" s="234"/>
      <c r="H1308" s="238">
        <v>217.024</v>
      </c>
      <c r="I1308" s="239"/>
      <c r="J1308" s="234"/>
      <c r="K1308" s="234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4" t="s">
        <v>176</v>
      </c>
      <c r="AU1308" s="244" t="s">
        <v>85</v>
      </c>
      <c r="AV1308" s="13" t="s">
        <v>85</v>
      </c>
      <c r="AW1308" s="13" t="s">
        <v>31</v>
      </c>
      <c r="AX1308" s="13" t="s">
        <v>75</v>
      </c>
      <c r="AY1308" s="244" t="s">
        <v>169</v>
      </c>
    </row>
    <row r="1309" spans="1:51" s="13" customFormat="1" ht="12">
      <c r="A1309" s="13"/>
      <c r="B1309" s="233"/>
      <c r="C1309" s="234"/>
      <c r="D1309" s="235" t="s">
        <v>176</v>
      </c>
      <c r="E1309" s="236" t="s">
        <v>1</v>
      </c>
      <c r="F1309" s="237" t="s">
        <v>2956</v>
      </c>
      <c r="G1309" s="234"/>
      <c r="H1309" s="238">
        <v>-47.866</v>
      </c>
      <c r="I1309" s="239"/>
      <c r="J1309" s="234"/>
      <c r="K1309" s="234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4" t="s">
        <v>176</v>
      </c>
      <c r="AU1309" s="244" t="s">
        <v>85</v>
      </c>
      <c r="AV1309" s="13" t="s">
        <v>85</v>
      </c>
      <c r="AW1309" s="13" t="s">
        <v>31</v>
      </c>
      <c r="AX1309" s="13" t="s">
        <v>75</v>
      </c>
      <c r="AY1309" s="244" t="s">
        <v>169</v>
      </c>
    </row>
    <row r="1310" spans="1:51" s="13" customFormat="1" ht="12">
      <c r="A1310" s="13"/>
      <c r="B1310" s="233"/>
      <c r="C1310" s="234"/>
      <c r="D1310" s="235" t="s">
        <v>176</v>
      </c>
      <c r="E1310" s="236" t="s">
        <v>1</v>
      </c>
      <c r="F1310" s="237" t="s">
        <v>2957</v>
      </c>
      <c r="G1310" s="234"/>
      <c r="H1310" s="238">
        <v>43.717</v>
      </c>
      <c r="I1310" s="239"/>
      <c r="J1310" s="234"/>
      <c r="K1310" s="234"/>
      <c r="L1310" s="240"/>
      <c r="M1310" s="241"/>
      <c r="N1310" s="242"/>
      <c r="O1310" s="242"/>
      <c r="P1310" s="242"/>
      <c r="Q1310" s="242"/>
      <c r="R1310" s="242"/>
      <c r="S1310" s="242"/>
      <c r="T1310" s="24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4" t="s">
        <v>176</v>
      </c>
      <c r="AU1310" s="244" t="s">
        <v>85</v>
      </c>
      <c r="AV1310" s="13" t="s">
        <v>85</v>
      </c>
      <c r="AW1310" s="13" t="s">
        <v>31</v>
      </c>
      <c r="AX1310" s="13" t="s">
        <v>75</v>
      </c>
      <c r="AY1310" s="244" t="s">
        <v>169</v>
      </c>
    </row>
    <row r="1311" spans="1:51" s="14" customFormat="1" ht="12">
      <c r="A1311" s="14"/>
      <c r="B1311" s="245"/>
      <c r="C1311" s="246"/>
      <c r="D1311" s="235" t="s">
        <v>176</v>
      </c>
      <c r="E1311" s="247" t="s">
        <v>1</v>
      </c>
      <c r="F1311" s="248" t="s">
        <v>178</v>
      </c>
      <c r="G1311" s="246"/>
      <c r="H1311" s="249">
        <v>212.875</v>
      </c>
      <c r="I1311" s="250"/>
      <c r="J1311" s="246"/>
      <c r="K1311" s="246"/>
      <c r="L1311" s="251"/>
      <c r="M1311" s="252"/>
      <c r="N1311" s="253"/>
      <c r="O1311" s="253"/>
      <c r="P1311" s="253"/>
      <c r="Q1311" s="253"/>
      <c r="R1311" s="253"/>
      <c r="S1311" s="253"/>
      <c r="T1311" s="25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5" t="s">
        <v>176</v>
      </c>
      <c r="AU1311" s="255" t="s">
        <v>85</v>
      </c>
      <c r="AV1311" s="14" t="s">
        <v>175</v>
      </c>
      <c r="AW1311" s="14" t="s">
        <v>31</v>
      </c>
      <c r="AX1311" s="14" t="s">
        <v>83</v>
      </c>
      <c r="AY1311" s="255" t="s">
        <v>169</v>
      </c>
    </row>
    <row r="1312" spans="1:65" s="2" customFormat="1" ht="24.15" customHeight="1">
      <c r="A1312" s="38"/>
      <c r="B1312" s="39"/>
      <c r="C1312" s="269" t="s">
        <v>2958</v>
      </c>
      <c r="D1312" s="269" t="s">
        <v>811</v>
      </c>
      <c r="E1312" s="270" t="s">
        <v>2959</v>
      </c>
      <c r="F1312" s="271" t="s">
        <v>2960</v>
      </c>
      <c r="G1312" s="272" t="s">
        <v>234</v>
      </c>
      <c r="H1312" s="273">
        <v>244.333</v>
      </c>
      <c r="I1312" s="274"/>
      <c r="J1312" s="275">
        <f>ROUND(I1312*H1312,2)</f>
        <v>0</v>
      </c>
      <c r="K1312" s="276"/>
      <c r="L1312" s="277"/>
      <c r="M1312" s="278" t="s">
        <v>1</v>
      </c>
      <c r="N1312" s="279" t="s">
        <v>40</v>
      </c>
      <c r="O1312" s="91"/>
      <c r="P1312" s="229">
        <f>O1312*H1312</f>
        <v>0</v>
      </c>
      <c r="Q1312" s="229">
        <v>0</v>
      </c>
      <c r="R1312" s="229">
        <f>Q1312*H1312</f>
        <v>0</v>
      </c>
      <c r="S1312" s="229">
        <v>0</v>
      </c>
      <c r="T1312" s="230">
        <f>S1312*H1312</f>
        <v>0</v>
      </c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R1312" s="231" t="s">
        <v>246</v>
      </c>
      <c r="AT1312" s="231" t="s">
        <v>811</v>
      </c>
      <c r="AU1312" s="231" t="s">
        <v>85</v>
      </c>
      <c r="AY1312" s="17" t="s">
        <v>169</v>
      </c>
      <c r="BE1312" s="232">
        <f>IF(N1312="základní",J1312,0)</f>
        <v>0</v>
      </c>
      <c r="BF1312" s="232">
        <f>IF(N1312="snížená",J1312,0)</f>
        <v>0</v>
      </c>
      <c r="BG1312" s="232">
        <f>IF(N1312="zákl. přenesená",J1312,0)</f>
        <v>0</v>
      </c>
      <c r="BH1312" s="232">
        <f>IF(N1312="sníž. přenesená",J1312,0)</f>
        <v>0</v>
      </c>
      <c r="BI1312" s="232">
        <f>IF(N1312="nulová",J1312,0)</f>
        <v>0</v>
      </c>
      <c r="BJ1312" s="17" t="s">
        <v>83</v>
      </c>
      <c r="BK1312" s="232">
        <f>ROUND(I1312*H1312,2)</f>
        <v>0</v>
      </c>
      <c r="BL1312" s="17" t="s">
        <v>209</v>
      </c>
      <c r="BM1312" s="231" t="s">
        <v>2961</v>
      </c>
    </row>
    <row r="1313" spans="1:65" s="2" customFormat="1" ht="16.5" customHeight="1">
      <c r="A1313" s="38"/>
      <c r="B1313" s="39"/>
      <c r="C1313" s="219" t="s">
        <v>1042</v>
      </c>
      <c r="D1313" s="219" t="s">
        <v>171</v>
      </c>
      <c r="E1313" s="220" t="s">
        <v>2962</v>
      </c>
      <c r="F1313" s="221" t="s">
        <v>2963</v>
      </c>
      <c r="G1313" s="222" t="s">
        <v>199</v>
      </c>
      <c r="H1313" s="223">
        <v>468.325</v>
      </c>
      <c r="I1313" s="224"/>
      <c r="J1313" s="225">
        <f>ROUND(I1313*H1313,2)</f>
        <v>0</v>
      </c>
      <c r="K1313" s="226"/>
      <c r="L1313" s="44"/>
      <c r="M1313" s="227" t="s">
        <v>1</v>
      </c>
      <c r="N1313" s="228" t="s">
        <v>40</v>
      </c>
      <c r="O1313" s="91"/>
      <c r="P1313" s="229">
        <f>O1313*H1313</f>
        <v>0</v>
      </c>
      <c r="Q1313" s="229">
        <v>0</v>
      </c>
      <c r="R1313" s="229">
        <f>Q1313*H1313</f>
        <v>0</v>
      </c>
      <c r="S1313" s="229">
        <v>0</v>
      </c>
      <c r="T1313" s="230">
        <f>S1313*H1313</f>
        <v>0</v>
      </c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R1313" s="231" t="s">
        <v>209</v>
      </c>
      <c r="AT1313" s="231" t="s">
        <v>171</v>
      </c>
      <c r="AU1313" s="231" t="s">
        <v>85</v>
      </c>
      <c r="AY1313" s="17" t="s">
        <v>169</v>
      </c>
      <c r="BE1313" s="232">
        <f>IF(N1313="základní",J1313,0)</f>
        <v>0</v>
      </c>
      <c r="BF1313" s="232">
        <f>IF(N1313="snížená",J1313,0)</f>
        <v>0</v>
      </c>
      <c r="BG1313" s="232">
        <f>IF(N1313="zákl. přenesená",J1313,0)</f>
        <v>0</v>
      </c>
      <c r="BH1313" s="232">
        <f>IF(N1313="sníž. přenesená",J1313,0)</f>
        <v>0</v>
      </c>
      <c r="BI1313" s="232">
        <f>IF(N1313="nulová",J1313,0)</f>
        <v>0</v>
      </c>
      <c r="BJ1313" s="17" t="s">
        <v>83</v>
      </c>
      <c r="BK1313" s="232">
        <f>ROUND(I1313*H1313,2)</f>
        <v>0</v>
      </c>
      <c r="BL1313" s="17" t="s">
        <v>209</v>
      </c>
      <c r="BM1313" s="231" t="s">
        <v>2964</v>
      </c>
    </row>
    <row r="1314" spans="1:51" s="13" customFormat="1" ht="12">
      <c r="A1314" s="13"/>
      <c r="B1314" s="233"/>
      <c r="C1314" s="234"/>
      <c r="D1314" s="235" t="s">
        <v>176</v>
      </c>
      <c r="E1314" s="236" t="s">
        <v>1</v>
      </c>
      <c r="F1314" s="237" t="s">
        <v>2965</v>
      </c>
      <c r="G1314" s="234"/>
      <c r="H1314" s="238">
        <v>468.325</v>
      </c>
      <c r="I1314" s="239"/>
      <c r="J1314" s="234"/>
      <c r="K1314" s="234"/>
      <c r="L1314" s="240"/>
      <c r="M1314" s="241"/>
      <c r="N1314" s="242"/>
      <c r="O1314" s="242"/>
      <c r="P1314" s="242"/>
      <c r="Q1314" s="242"/>
      <c r="R1314" s="242"/>
      <c r="S1314" s="242"/>
      <c r="T1314" s="24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4" t="s">
        <v>176</v>
      </c>
      <c r="AU1314" s="244" t="s">
        <v>85</v>
      </c>
      <c r="AV1314" s="13" t="s">
        <v>85</v>
      </c>
      <c r="AW1314" s="13" t="s">
        <v>31</v>
      </c>
      <c r="AX1314" s="13" t="s">
        <v>75</v>
      </c>
      <c r="AY1314" s="244" t="s">
        <v>169</v>
      </c>
    </row>
    <row r="1315" spans="1:51" s="14" customFormat="1" ht="12">
      <c r="A1315" s="14"/>
      <c r="B1315" s="245"/>
      <c r="C1315" s="246"/>
      <c r="D1315" s="235" t="s">
        <v>176</v>
      </c>
      <c r="E1315" s="247" t="s">
        <v>1</v>
      </c>
      <c r="F1315" s="248" t="s">
        <v>178</v>
      </c>
      <c r="G1315" s="246"/>
      <c r="H1315" s="249">
        <v>468.325</v>
      </c>
      <c r="I1315" s="250"/>
      <c r="J1315" s="246"/>
      <c r="K1315" s="246"/>
      <c r="L1315" s="251"/>
      <c r="M1315" s="252"/>
      <c r="N1315" s="253"/>
      <c r="O1315" s="253"/>
      <c r="P1315" s="253"/>
      <c r="Q1315" s="253"/>
      <c r="R1315" s="253"/>
      <c r="S1315" s="253"/>
      <c r="T1315" s="25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5" t="s">
        <v>176</v>
      </c>
      <c r="AU1315" s="255" t="s">
        <v>85</v>
      </c>
      <c r="AV1315" s="14" t="s">
        <v>175</v>
      </c>
      <c r="AW1315" s="14" t="s">
        <v>31</v>
      </c>
      <c r="AX1315" s="14" t="s">
        <v>83</v>
      </c>
      <c r="AY1315" s="255" t="s">
        <v>169</v>
      </c>
    </row>
    <row r="1316" spans="1:65" s="2" customFormat="1" ht="16.5" customHeight="1">
      <c r="A1316" s="38"/>
      <c r="B1316" s="39"/>
      <c r="C1316" s="269" t="s">
        <v>2966</v>
      </c>
      <c r="D1316" s="269" t="s">
        <v>811</v>
      </c>
      <c r="E1316" s="270" t="s">
        <v>2967</v>
      </c>
      <c r="F1316" s="271" t="s">
        <v>2968</v>
      </c>
      <c r="G1316" s="272" t="s">
        <v>174</v>
      </c>
      <c r="H1316" s="273">
        <v>1.102</v>
      </c>
      <c r="I1316" s="274"/>
      <c r="J1316" s="275">
        <f>ROUND(I1316*H1316,2)</f>
        <v>0</v>
      </c>
      <c r="K1316" s="276"/>
      <c r="L1316" s="277"/>
      <c r="M1316" s="278" t="s">
        <v>1</v>
      </c>
      <c r="N1316" s="279" t="s">
        <v>40</v>
      </c>
      <c r="O1316" s="91"/>
      <c r="P1316" s="229">
        <f>O1316*H1316</f>
        <v>0</v>
      </c>
      <c r="Q1316" s="229">
        <v>0</v>
      </c>
      <c r="R1316" s="229">
        <f>Q1316*H1316</f>
        <v>0</v>
      </c>
      <c r="S1316" s="229">
        <v>0</v>
      </c>
      <c r="T1316" s="230">
        <f>S1316*H1316</f>
        <v>0</v>
      </c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R1316" s="231" t="s">
        <v>246</v>
      </c>
      <c r="AT1316" s="231" t="s">
        <v>811</v>
      </c>
      <c r="AU1316" s="231" t="s">
        <v>85</v>
      </c>
      <c r="AY1316" s="17" t="s">
        <v>169</v>
      </c>
      <c r="BE1316" s="232">
        <f>IF(N1316="základní",J1316,0)</f>
        <v>0</v>
      </c>
      <c r="BF1316" s="232">
        <f>IF(N1316="snížená",J1316,0)</f>
        <v>0</v>
      </c>
      <c r="BG1316" s="232">
        <f>IF(N1316="zákl. přenesená",J1316,0)</f>
        <v>0</v>
      </c>
      <c r="BH1316" s="232">
        <f>IF(N1316="sníž. přenesená",J1316,0)</f>
        <v>0</v>
      </c>
      <c r="BI1316" s="232">
        <f>IF(N1316="nulová",J1316,0)</f>
        <v>0</v>
      </c>
      <c r="BJ1316" s="17" t="s">
        <v>83</v>
      </c>
      <c r="BK1316" s="232">
        <f>ROUND(I1316*H1316,2)</f>
        <v>0</v>
      </c>
      <c r="BL1316" s="17" t="s">
        <v>209</v>
      </c>
      <c r="BM1316" s="231" t="s">
        <v>1737</v>
      </c>
    </row>
    <row r="1317" spans="1:65" s="2" customFormat="1" ht="24.15" customHeight="1">
      <c r="A1317" s="38"/>
      <c r="B1317" s="39"/>
      <c r="C1317" s="269" t="s">
        <v>1045</v>
      </c>
      <c r="D1317" s="269" t="s">
        <v>811</v>
      </c>
      <c r="E1317" s="270" t="s">
        <v>2969</v>
      </c>
      <c r="F1317" s="271" t="s">
        <v>2970</v>
      </c>
      <c r="G1317" s="272" t="s">
        <v>174</v>
      </c>
      <c r="H1317" s="273">
        <v>0.36</v>
      </c>
      <c r="I1317" s="274"/>
      <c r="J1317" s="275">
        <f>ROUND(I1317*H1317,2)</f>
        <v>0</v>
      </c>
      <c r="K1317" s="276"/>
      <c r="L1317" s="277"/>
      <c r="M1317" s="278" t="s">
        <v>1</v>
      </c>
      <c r="N1317" s="279" t="s">
        <v>40</v>
      </c>
      <c r="O1317" s="91"/>
      <c r="P1317" s="229">
        <f>O1317*H1317</f>
        <v>0</v>
      </c>
      <c r="Q1317" s="229">
        <v>0</v>
      </c>
      <c r="R1317" s="229">
        <f>Q1317*H1317</f>
        <v>0</v>
      </c>
      <c r="S1317" s="229">
        <v>0</v>
      </c>
      <c r="T1317" s="230">
        <f>S1317*H1317</f>
        <v>0</v>
      </c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R1317" s="231" t="s">
        <v>246</v>
      </c>
      <c r="AT1317" s="231" t="s">
        <v>811</v>
      </c>
      <c r="AU1317" s="231" t="s">
        <v>85</v>
      </c>
      <c r="AY1317" s="17" t="s">
        <v>169</v>
      </c>
      <c r="BE1317" s="232">
        <f>IF(N1317="základní",J1317,0)</f>
        <v>0</v>
      </c>
      <c r="BF1317" s="232">
        <f>IF(N1317="snížená",J1317,0)</f>
        <v>0</v>
      </c>
      <c r="BG1317" s="232">
        <f>IF(N1317="zákl. přenesená",J1317,0)</f>
        <v>0</v>
      </c>
      <c r="BH1317" s="232">
        <f>IF(N1317="sníž. přenesená",J1317,0)</f>
        <v>0</v>
      </c>
      <c r="BI1317" s="232">
        <f>IF(N1317="nulová",J1317,0)</f>
        <v>0</v>
      </c>
      <c r="BJ1317" s="17" t="s">
        <v>83</v>
      </c>
      <c r="BK1317" s="232">
        <f>ROUND(I1317*H1317,2)</f>
        <v>0</v>
      </c>
      <c r="BL1317" s="17" t="s">
        <v>209</v>
      </c>
      <c r="BM1317" s="231" t="s">
        <v>1457</v>
      </c>
    </row>
    <row r="1318" spans="1:65" s="2" customFormat="1" ht="24.15" customHeight="1">
      <c r="A1318" s="38"/>
      <c r="B1318" s="39"/>
      <c r="C1318" s="219" t="s">
        <v>2971</v>
      </c>
      <c r="D1318" s="219" t="s">
        <v>171</v>
      </c>
      <c r="E1318" s="220" t="s">
        <v>2972</v>
      </c>
      <c r="F1318" s="221" t="s">
        <v>2973</v>
      </c>
      <c r="G1318" s="222" t="s">
        <v>234</v>
      </c>
      <c r="H1318" s="223">
        <v>12.346</v>
      </c>
      <c r="I1318" s="224"/>
      <c r="J1318" s="225">
        <f>ROUND(I1318*H1318,2)</f>
        <v>0</v>
      </c>
      <c r="K1318" s="226"/>
      <c r="L1318" s="44"/>
      <c r="M1318" s="227" t="s">
        <v>1</v>
      </c>
      <c r="N1318" s="228" t="s">
        <v>40</v>
      </c>
      <c r="O1318" s="91"/>
      <c r="P1318" s="229">
        <f>O1318*H1318</f>
        <v>0</v>
      </c>
      <c r="Q1318" s="229">
        <v>0</v>
      </c>
      <c r="R1318" s="229">
        <f>Q1318*H1318</f>
        <v>0</v>
      </c>
      <c r="S1318" s="229">
        <v>0</v>
      </c>
      <c r="T1318" s="230">
        <f>S1318*H1318</f>
        <v>0</v>
      </c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  <c r="AE1318" s="38"/>
      <c r="AR1318" s="231" t="s">
        <v>209</v>
      </c>
      <c r="AT1318" s="231" t="s">
        <v>171</v>
      </c>
      <c r="AU1318" s="231" t="s">
        <v>85</v>
      </c>
      <c r="AY1318" s="17" t="s">
        <v>169</v>
      </c>
      <c r="BE1318" s="232">
        <f>IF(N1318="základní",J1318,0)</f>
        <v>0</v>
      </c>
      <c r="BF1318" s="232">
        <f>IF(N1318="snížená",J1318,0)</f>
        <v>0</v>
      </c>
      <c r="BG1318" s="232">
        <f>IF(N1318="zákl. přenesená",J1318,0)</f>
        <v>0</v>
      </c>
      <c r="BH1318" s="232">
        <f>IF(N1318="sníž. přenesená",J1318,0)</f>
        <v>0</v>
      </c>
      <c r="BI1318" s="232">
        <f>IF(N1318="nulová",J1318,0)</f>
        <v>0</v>
      </c>
      <c r="BJ1318" s="17" t="s">
        <v>83</v>
      </c>
      <c r="BK1318" s="232">
        <f>ROUND(I1318*H1318,2)</f>
        <v>0</v>
      </c>
      <c r="BL1318" s="17" t="s">
        <v>209</v>
      </c>
      <c r="BM1318" s="231" t="s">
        <v>1453</v>
      </c>
    </row>
    <row r="1319" spans="1:51" s="13" customFormat="1" ht="12">
      <c r="A1319" s="13"/>
      <c r="B1319" s="233"/>
      <c r="C1319" s="234"/>
      <c r="D1319" s="235" t="s">
        <v>176</v>
      </c>
      <c r="E1319" s="236" t="s">
        <v>1</v>
      </c>
      <c r="F1319" s="237" t="s">
        <v>2974</v>
      </c>
      <c r="G1319" s="234"/>
      <c r="H1319" s="238">
        <v>12.346</v>
      </c>
      <c r="I1319" s="239"/>
      <c r="J1319" s="234"/>
      <c r="K1319" s="234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4" t="s">
        <v>176</v>
      </c>
      <c r="AU1319" s="244" t="s">
        <v>85</v>
      </c>
      <c r="AV1319" s="13" t="s">
        <v>85</v>
      </c>
      <c r="AW1319" s="13" t="s">
        <v>31</v>
      </c>
      <c r="AX1319" s="13" t="s">
        <v>75</v>
      </c>
      <c r="AY1319" s="244" t="s">
        <v>169</v>
      </c>
    </row>
    <row r="1320" spans="1:51" s="14" customFormat="1" ht="12">
      <c r="A1320" s="14"/>
      <c r="B1320" s="245"/>
      <c r="C1320" s="246"/>
      <c r="D1320" s="235" t="s">
        <v>176</v>
      </c>
      <c r="E1320" s="247" t="s">
        <v>1</v>
      </c>
      <c r="F1320" s="248" t="s">
        <v>178</v>
      </c>
      <c r="G1320" s="246"/>
      <c r="H1320" s="249">
        <v>12.346</v>
      </c>
      <c r="I1320" s="250"/>
      <c r="J1320" s="246"/>
      <c r="K1320" s="246"/>
      <c r="L1320" s="251"/>
      <c r="M1320" s="252"/>
      <c r="N1320" s="253"/>
      <c r="O1320" s="253"/>
      <c r="P1320" s="253"/>
      <c r="Q1320" s="253"/>
      <c r="R1320" s="253"/>
      <c r="S1320" s="253"/>
      <c r="T1320" s="25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5" t="s">
        <v>176</v>
      </c>
      <c r="AU1320" s="255" t="s">
        <v>85</v>
      </c>
      <c r="AV1320" s="14" t="s">
        <v>175</v>
      </c>
      <c r="AW1320" s="14" t="s">
        <v>31</v>
      </c>
      <c r="AX1320" s="14" t="s">
        <v>83</v>
      </c>
      <c r="AY1320" s="255" t="s">
        <v>169</v>
      </c>
    </row>
    <row r="1321" spans="1:65" s="2" customFormat="1" ht="16.5" customHeight="1">
      <c r="A1321" s="38"/>
      <c r="B1321" s="39"/>
      <c r="C1321" s="219" t="s">
        <v>1050</v>
      </c>
      <c r="D1321" s="219" t="s">
        <v>171</v>
      </c>
      <c r="E1321" s="220" t="s">
        <v>2975</v>
      </c>
      <c r="F1321" s="221" t="s">
        <v>2976</v>
      </c>
      <c r="G1321" s="222" t="s">
        <v>199</v>
      </c>
      <c r="H1321" s="223">
        <v>158.92</v>
      </c>
      <c r="I1321" s="224"/>
      <c r="J1321" s="225">
        <f>ROUND(I1321*H1321,2)</f>
        <v>0</v>
      </c>
      <c r="K1321" s="226"/>
      <c r="L1321" s="44"/>
      <c r="M1321" s="227" t="s">
        <v>1</v>
      </c>
      <c r="N1321" s="228" t="s">
        <v>40</v>
      </c>
      <c r="O1321" s="91"/>
      <c r="P1321" s="229">
        <f>O1321*H1321</f>
        <v>0</v>
      </c>
      <c r="Q1321" s="229">
        <v>0</v>
      </c>
      <c r="R1321" s="229">
        <f>Q1321*H1321</f>
        <v>0</v>
      </c>
      <c r="S1321" s="229">
        <v>0</v>
      </c>
      <c r="T1321" s="230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31" t="s">
        <v>209</v>
      </c>
      <c r="AT1321" s="231" t="s">
        <v>171</v>
      </c>
      <c r="AU1321" s="231" t="s">
        <v>85</v>
      </c>
      <c r="AY1321" s="17" t="s">
        <v>169</v>
      </c>
      <c r="BE1321" s="232">
        <f>IF(N1321="základní",J1321,0)</f>
        <v>0</v>
      </c>
      <c r="BF1321" s="232">
        <f>IF(N1321="snížená",J1321,0)</f>
        <v>0</v>
      </c>
      <c r="BG1321" s="232">
        <f>IF(N1321="zákl. přenesená",J1321,0)</f>
        <v>0</v>
      </c>
      <c r="BH1321" s="232">
        <f>IF(N1321="sníž. přenesená",J1321,0)</f>
        <v>0</v>
      </c>
      <c r="BI1321" s="232">
        <f>IF(N1321="nulová",J1321,0)</f>
        <v>0</v>
      </c>
      <c r="BJ1321" s="17" t="s">
        <v>83</v>
      </c>
      <c r="BK1321" s="232">
        <f>ROUND(I1321*H1321,2)</f>
        <v>0</v>
      </c>
      <c r="BL1321" s="17" t="s">
        <v>209</v>
      </c>
      <c r="BM1321" s="231" t="s">
        <v>1467</v>
      </c>
    </row>
    <row r="1322" spans="1:51" s="13" customFormat="1" ht="12">
      <c r="A1322" s="13"/>
      <c r="B1322" s="233"/>
      <c r="C1322" s="234"/>
      <c r="D1322" s="235" t="s">
        <v>176</v>
      </c>
      <c r="E1322" s="236" t="s">
        <v>1</v>
      </c>
      <c r="F1322" s="237" t="s">
        <v>2977</v>
      </c>
      <c r="G1322" s="234"/>
      <c r="H1322" s="238">
        <v>35.46</v>
      </c>
      <c r="I1322" s="239"/>
      <c r="J1322" s="234"/>
      <c r="K1322" s="234"/>
      <c r="L1322" s="240"/>
      <c r="M1322" s="241"/>
      <c r="N1322" s="242"/>
      <c r="O1322" s="242"/>
      <c r="P1322" s="242"/>
      <c r="Q1322" s="242"/>
      <c r="R1322" s="242"/>
      <c r="S1322" s="242"/>
      <c r="T1322" s="24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4" t="s">
        <v>176</v>
      </c>
      <c r="AU1322" s="244" t="s">
        <v>85</v>
      </c>
      <c r="AV1322" s="13" t="s">
        <v>85</v>
      </c>
      <c r="AW1322" s="13" t="s">
        <v>31</v>
      </c>
      <c r="AX1322" s="13" t="s">
        <v>75</v>
      </c>
      <c r="AY1322" s="244" t="s">
        <v>169</v>
      </c>
    </row>
    <row r="1323" spans="1:51" s="13" customFormat="1" ht="12">
      <c r="A1323" s="13"/>
      <c r="B1323" s="233"/>
      <c r="C1323" s="234"/>
      <c r="D1323" s="235" t="s">
        <v>176</v>
      </c>
      <c r="E1323" s="236" t="s">
        <v>1</v>
      </c>
      <c r="F1323" s="237" t="s">
        <v>2978</v>
      </c>
      <c r="G1323" s="234"/>
      <c r="H1323" s="238">
        <v>123.46</v>
      </c>
      <c r="I1323" s="239"/>
      <c r="J1323" s="234"/>
      <c r="K1323" s="234"/>
      <c r="L1323" s="240"/>
      <c r="M1323" s="241"/>
      <c r="N1323" s="242"/>
      <c r="O1323" s="242"/>
      <c r="P1323" s="242"/>
      <c r="Q1323" s="242"/>
      <c r="R1323" s="242"/>
      <c r="S1323" s="242"/>
      <c r="T1323" s="24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44" t="s">
        <v>176</v>
      </c>
      <c r="AU1323" s="244" t="s">
        <v>85</v>
      </c>
      <c r="AV1323" s="13" t="s">
        <v>85</v>
      </c>
      <c r="AW1323" s="13" t="s">
        <v>31</v>
      </c>
      <c r="AX1323" s="13" t="s">
        <v>75</v>
      </c>
      <c r="AY1323" s="244" t="s">
        <v>169</v>
      </c>
    </row>
    <row r="1324" spans="1:51" s="14" customFormat="1" ht="12">
      <c r="A1324" s="14"/>
      <c r="B1324" s="245"/>
      <c r="C1324" s="246"/>
      <c r="D1324" s="235" t="s">
        <v>176</v>
      </c>
      <c r="E1324" s="247" t="s">
        <v>1</v>
      </c>
      <c r="F1324" s="248" t="s">
        <v>178</v>
      </c>
      <c r="G1324" s="246"/>
      <c r="H1324" s="249">
        <v>158.92</v>
      </c>
      <c r="I1324" s="250"/>
      <c r="J1324" s="246"/>
      <c r="K1324" s="246"/>
      <c r="L1324" s="251"/>
      <c r="M1324" s="252"/>
      <c r="N1324" s="253"/>
      <c r="O1324" s="253"/>
      <c r="P1324" s="253"/>
      <c r="Q1324" s="253"/>
      <c r="R1324" s="253"/>
      <c r="S1324" s="253"/>
      <c r="T1324" s="25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5" t="s">
        <v>176</v>
      </c>
      <c r="AU1324" s="255" t="s">
        <v>85</v>
      </c>
      <c r="AV1324" s="14" t="s">
        <v>175</v>
      </c>
      <c r="AW1324" s="14" t="s">
        <v>31</v>
      </c>
      <c r="AX1324" s="14" t="s">
        <v>83</v>
      </c>
      <c r="AY1324" s="255" t="s">
        <v>169</v>
      </c>
    </row>
    <row r="1325" spans="1:65" s="2" customFormat="1" ht="16.5" customHeight="1">
      <c r="A1325" s="38"/>
      <c r="B1325" s="39"/>
      <c r="C1325" s="269" t="s">
        <v>2979</v>
      </c>
      <c r="D1325" s="269" t="s">
        <v>811</v>
      </c>
      <c r="E1325" s="270" t="s">
        <v>2980</v>
      </c>
      <c r="F1325" s="271" t="s">
        <v>2981</v>
      </c>
      <c r="G1325" s="272" t="s">
        <v>199</v>
      </c>
      <c r="H1325" s="273">
        <v>154.783</v>
      </c>
      <c r="I1325" s="274"/>
      <c r="J1325" s="275">
        <f>ROUND(I1325*H1325,2)</f>
        <v>0</v>
      </c>
      <c r="K1325" s="276"/>
      <c r="L1325" s="277"/>
      <c r="M1325" s="278" t="s">
        <v>1</v>
      </c>
      <c r="N1325" s="279" t="s">
        <v>40</v>
      </c>
      <c r="O1325" s="91"/>
      <c r="P1325" s="229">
        <f>O1325*H1325</f>
        <v>0</v>
      </c>
      <c r="Q1325" s="229">
        <v>0</v>
      </c>
      <c r="R1325" s="229">
        <f>Q1325*H1325</f>
        <v>0</v>
      </c>
      <c r="S1325" s="229">
        <v>0</v>
      </c>
      <c r="T1325" s="230">
        <f>S1325*H1325</f>
        <v>0</v>
      </c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R1325" s="231" t="s">
        <v>246</v>
      </c>
      <c r="AT1325" s="231" t="s">
        <v>811</v>
      </c>
      <c r="AU1325" s="231" t="s">
        <v>85</v>
      </c>
      <c r="AY1325" s="17" t="s">
        <v>169</v>
      </c>
      <c r="BE1325" s="232">
        <f>IF(N1325="základní",J1325,0)</f>
        <v>0</v>
      </c>
      <c r="BF1325" s="232">
        <f>IF(N1325="snížená",J1325,0)</f>
        <v>0</v>
      </c>
      <c r="BG1325" s="232">
        <f>IF(N1325="zákl. přenesená",J1325,0)</f>
        <v>0</v>
      </c>
      <c r="BH1325" s="232">
        <f>IF(N1325="sníž. přenesená",J1325,0)</f>
        <v>0</v>
      </c>
      <c r="BI1325" s="232">
        <f>IF(N1325="nulová",J1325,0)</f>
        <v>0</v>
      </c>
      <c r="BJ1325" s="17" t="s">
        <v>83</v>
      </c>
      <c r="BK1325" s="232">
        <f>ROUND(I1325*H1325,2)</f>
        <v>0</v>
      </c>
      <c r="BL1325" s="17" t="s">
        <v>209</v>
      </c>
      <c r="BM1325" s="231" t="s">
        <v>1471</v>
      </c>
    </row>
    <row r="1326" spans="1:65" s="2" customFormat="1" ht="24.15" customHeight="1">
      <c r="A1326" s="38"/>
      <c r="B1326" s="39"/>
      <c r="C1326" s="219" t="s">
        <v>1053</v>
      </c>
      <c r="D1326" s="219" t="s">
        <v>171</v>
      </c>
      <c r="E1326" s="220" t="s">
        <v>2982</v>
      </c>
      <c r="F1326" s="221" t="s">
        <v>2983</v>
      </c>
      <c r="G1326" s="222" t="s">
        <v>199</v>
      </c>
      <c r="H1326" s="223">
        <v>30.415</v>
      </c>
      <c r="I1326" s="224"/>
      <c r="J1326" s="225">
        <f>ROUND(I1326*H1326,2)</f>
        <v>0</v>
      </c>
      <c r="K1326" s="226"/>
      <c r="L1326" s="44"/>
      <c r="M1326" s="227" t="s">
        <v>1</v>
      </c>
      <c r="N1326" s="228" t="s">
        <v>40</v>
      </c>
      <c r="O1326" s="91"/>
      <c r="P1326" s="229">
        <f>O1326*H1326</f>
        <v>0</v>
      </c>
      <c r="Q1326" s="229">
        <v>0</v>
      </c>
      <c r="R1326" s="229">
        <f>Q1326*H1326</f>
        <v>0</v>
      </c>
      <c r="S1326" s="229">
        <v>0</v>
      </c>
      <c r="T1326" s="230">
        <f>S1326*H1326</f>
        <v>0</v>
      </c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R1326" s="231" t="s">
        <v>209</v>
      </c>
      <c r="AT1326" s="231" t="s">
        <v>171</v>
      </c>
      <c r="AU1326" s="231" t="s">
        <v>85</v>
      </c>
      <c r="AY1326" s="17" t="s">
        <v>169</v>
      </c>
      <c r="BE1326" s="232">
        <f>IF(N1326="základní",J1326,0)</f>
        <v>0</v>
      </c>
      <c r="BF1326" s="232">
        <f>IF(N1326="snížená",J1326,0)</f>
        <v>0</v>
      </c>
      <c r="BG1326" s="232">
        <f>IF(N1326="zákl. přenesená",J1326,0)</f>
        <v>0</v>
      </c>
      <c r="BH1326" s="232">
        <f>IF(N1326="sníž. přenesená",J1326,0)</f>
        <v>0</v>
      </c>
      <c r="BI1326" s="232">
        <f>IF(N1326="nulová",J1326,0)</f>
        <v>0</v>
      </c>
      <c r="BJ1326" s="17" t="s">
        <v>83</v>
      </c>
      <c r="BK1326" s="232">
        <f>ROUND(I1326*H1326,2)</f>
        <v>0</v>
      </c>
      <c r="BL1326" s="17" t="s">
        <v>209</v>
      </c>
      <c r="BM1326" s="231" t="s">
        <v>1477</v>
      </c>
    </row>
    <row r="1327" spans="1:51" s="13" customFormat="1" ht="12">
      <c r="A1327" s="13"/>
      <c r="B1327" s="233"/>
      <c r="C1327" s="234"/>
      <c r="D1327" s="235" t="s">
        <v>176</v>
      </c>
      <c r="E1327" s="236" t="s">
        <v>1</v>
      </c>
      <c r="F1327" s="237" t="s">
        <v>2984</v>
      </c>
      <c r="G1327" s="234"/>
      <c r="H1327" s="238">
        <v>30.415</v>
      </c>
      <c r="I1327" s="239"/>
      <c r="J1327" s="234"/>
      <c r="K1327" s="234"/>
      <c r="L1327" s="240"/>
      <c r="M1327" s="241"/>
      <c r="N1327" s="242"/>
      <c r="O1327" s="242"/>
      <c r="P1327" s="242"/>
      <c r="Q1327" s="242"/>
      <c r="R1327" s="242"/>
      <c r="S1327" s="242"/>
      <c r="T1327" s="24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4" t="s">
        <v>176</v>
      </c>
      <c r="AU1327" s="244" t="s">
        <v>85</v>
      </c>
      <c r="AV1327" s="13" t="s">
        <v>85</v>
      </c>
      <c r="AW1327" s="13" t="s">
        <v>31</v>
      </c>
      <c r="AX1327" s="13" t="s">
        <v>75</v>
      </c>
      <c r="AY1327" s="244" t="s">
        <v>169</v>
      </c>
    </row>
    <row r="1328" spans="1:51" s="14" customFormat="1" ht="12">
      <c r="A1328" s="14"/>
      <c r="B1328" s="245"/>
      <c r="C1328" s="246"/>
      <c r="D1328" s="235" t="s">
        <v>176</v>
      </c>
      <c r="E1328" s="247" t="s">
        <v>1</v>
      </c>
      <c r="F1328" s="248" t="s">
        <v>178</v>
      </c>
      <c r="G1328" s="246"/>
      <c r="H1328" s="249">
        <v>30.415</v>
      </c>
      <c r="I1328" s="250"/>
      <c r="J1328" s="246"/>
      <c r="K1328" s="246"/>
      <c r="L1328" s="251"/>
      <c r="M1328" s="252"/>
      <c r="N1328" s="253"/>
      <c r="O1328" s="253"/>
      <c r="P1328" s="253"/>
      <c r="Q1328" s="253"/>
      <c r="R1328" s="253"/>
      <c r="S1328" s="253"/>
      <c r="T1328" s="25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55" t="s">
        <v>176</v>
      </c>
      <c r="AU1328" s="255" t="s">
        <v>85</v>
      </c>
      <c r="AV1328" s="14" t="s">
        <v>175</v>
      </c>
      <c r="AW1328" s="14" t="s">
        <v>31</v>
      </c>
      <c r="AX1328" s="14" t="s">
        <v>83</v>
      </c>
      <c r="AY1328" s="255" t="s">
        <v>169</v>
      </c>
    </row>
    <row r="1329" spans="1:65" s="2" customFormat="1" ht="24.15" customHeight="1">
      <c r="A1329" s="38"/>
      <c r="B1329" s="39"/>
      <c r="C1329" s="269" t="s">
        <v>2985</v>
      </c>
      <c r="D1329" s="269" t="s">
        <v>811</v>
      </c>
      <c r="E1329" s="270" t="s">
        <v>2986</v>
      </c>
      <c r="F1329" s="271" t="s">
        <v>2987</v>
      </c>
      <c r="G1329" s="272" t="s">
        <v>199</v>
      </c>
      <c r="H1329" s="273">
        <v>30.415</v>
      </c>
      <c r="I1329" s="274"/>
      <c r="J1329" s="275">
        <f>ROUND(I1329*H1329,2)</f>
        <v>0</v>
      </c>
      <c r="K1329" s="276"/>
      <c r="L1329" s="277"/>
      <c r="M1329" s="278" t="s">
        <v>1</v>
      </c>
      <c r="N1329" s="279" t="s">
        <v>40</v>
      </c>
      <c r="O1329" s="91"/>
      <c r="P1329" s="229">
        <f>O1329*H1329</f>
        <v>0</v>
      </c>
      <c r="Q1329" s="229">
        <v>0</v>
      </c>
      <c r="R1329" s="229">
        <f>Q1329*H1329</f>
        <v>0</v>
      </c>
      <c r="S1329" s="229">
        <v>0</v>
      </c>
      <c r="T1329" s="230">
        <f>S1329*H1329</f>
        <v>0</v>
      </c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R1329" s="231" t="s">
        <v>246</v>
      </c>
      <c r="AT1329" s="231" t="s">
        <v>811</v>
      </c>
      <c r="AU1329" s="231" t="s">
        <v>85</v>
      </c>
      <c r="AY1329" s="17" t="s">
        <v>169</v>
      </c>
      <c r="BE1329" s="232">
        <f>IF(N1329="základní",J1329,0)</f>
        <v>0</v>
      </c>
      <c r="BF1329" s="232">
        <f>IF(N1329="snížená",J1329,0)</f>
        <v>0</v>
      </c>
      <c r="BG1329" s="232">
        <f>IF(N1329="zákl. přenesená",J1329,0)</f>
        <v>0</v>
      </c>
      <c r="BH1329" s="232">
        <f>IF(N1329="sníž. přenesená",J1329,0)</f>
        <v>0</v>
      </c>
      <c r="BI1329" s="232">
        <f>IF(N1329="nulová",J1329,0)</f>
        <v>0</v>
      </c>
      <c r="BJ1329" s="17" t="s">
        <v>83</v>
      </c>
      <c r="BK1329" s="232">
        <f>ROUND(I1329*H1329,2)</f>
        <v>0</v>
      </c>
      <c r="BL1329" s="17" t="s">
        <v>209</v>
      </c>
      <c r="BM1329" s="231" t="s">
        <v>1481</v>
      </c>
    </row>
    <row r="1330" spans="1:65" s="2" customFormat="1" ht="37.8" customHeight="1">
      <c r="A1330" s="38"/>
      <c r="B1330" s="39"/>
      <c r="C1330" s="219" t="s">
        <v>1057</v>
      </c>
      <c r="D1330" s="219" t="s">
        <v>171</v>
      </c>
      <c r="E1330" s="220" t="s">
        <v>2988</v>
      </c>
      <c r="F1330" s="221" t="s">
        <v>2989</v>
      </c>
      <c r="G1330" s="222" t="s">
        <v>413</v>
      </c>
      <c r="H1330" s="223">
        <v>3</v>
      </c>
      <c r="I1330" s="224"/>
      <c r="J1330" s="225">
        <f>ROUND(I1330*H1330,2)</f>
        <v>0</v>
      </c>
      <c r="K1330" s="226"/>
      <c r="L1330" s="44"/>
      <c r="M1330" s="227" t="s">
        <v>1</v>
      </c>
      <c r="N1330" s="228" t="s">
        <v>40</v>
      </c>
      <c r="O1330" s="91"/>
      <c r="P1330" s="229">
        <f>O1330*H1330</f>
        <v>0</v>
      </c>
      <c r="Q1330" s="229">
        <v>0</v>
      </c>
      <c r="R1330" s="229">
        <f>Q1330*H1330</f>
        <v>0</v>
      </c>
      <c r="S1330" s="229">
        <v>0</v>
      </c>
      <c r="T1330" s="230">
        <f>S1330*H1330</f>
        <v>0</v>
      </c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R1330" s="231" t="s">
        <v>209</v>
      </c>
      <c r="AT1330" s="231" t="s">
        <v>171</v>
      </c>
      <c r="AU1330" s="231" t="s">
        <v>85</v>
      </c>
      <c r="AY1330" s="17" t="s">
        <v>169</v>
      </c>
      <c r="BE1330" s="232">
        <f>IF(N1330="základní",J1330,0)</f>
        <v>0</v>
      </c>
      <c r="BF1330" s="232">
        <f>IF(N1330="snížená",J1330,0)</f>
        <v>0</v>
      </c>
      <c r="BG1330" s="232">
        <f>IF(N1330="zákl. přenesená",J1330,0)</f>
        <v>0</v>
      </c>
      <c r="BH1330" s="232">
        <f>IF(N1330="sníž. přenesená",J1330,0)</f>
        <v>0</v>
      </c>
      <c r="BI1330" s="232">
        <f>IF(N1330="nulová",J1330,0)</f>
        <v>0</v>
      </c>
      <c r="BJ1330" s="17" t="s">
        <v>83</v>
      </c>
      <c r="BK1330" s="232">
        <f>ROUND(I1330*H1330,2)</f>
        <v>0</v>
      </c>
      <c r="BL1330" s="17" t="s">
        <v>209</v>
      </c>
      <c r="BM1330" s="231" t="s">
        <v>1743</v>
      </c>
    </row>
    <row r="1331" spans="1:51" s="13" customFormat="1" ht="12">
      <c r="A1331" s="13"/>
      <c r="B1331" s="233"/>
      <c r="C1331" s="234"/>
      <c r="D1331" s="235" t="s">
        <v>176</v>
      </c>
      <c r="E1331" s="236" t="s">
        <v>1</v>
      </c>
      <c r="F1331" s="237" t="s">
        <v>2990</v>
      </c>
      <c r="G1331" s="234"/>
      <c r="H1331" s="238">
        <v>3</v>
      </c>
      <c r="I1331" s="239"/>
      <c r="J1331" s="234"/>
      <c r="K1331" s="234"/>
      <c r="L1331" s="240"/>
      <c r="M1331" s="241"/>
      <c r="N1331" s="242"/>
      <c r="O1331" s="242"/>
      <c r="P1331" s="242"/>
      <c r="Q1331" s="242"/>
      <c r="R1331" s="242"/>
      <c r="S1331" s="242"/>
      <c r="T1331" s="24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4" t="s">
        <v>176</v>
      </c>
      <c r="AU1331" s="244" t="s">
        <v>85</v>
      </c>
      <c r="AV1331" s="13" t="s">
        <v>85</v>
      </c>
      <c r="AW1331" s="13" t="s">
        <v>31</v>
      </c>
      <c r="AX1331" s="13" t="s">
        <v>75</v>
      </c>
      <c r="AY1331" s="244" t="s">
        <v>169</v>
      </c>
    </row>
    <row r="1332" spans="1:51" s="14" customFormat="1" ht="12">
      <c r="A1332" s="14"/>
      <c r="B1332" s="245"/>
      <c r="C1332" s="246"/>
      <c r="D1332" s="235" t="s">
        <v>176</v>
      </c>
      <c r="E1332" s="247" t="s">
        <v>1</v>
      </c>
      <c r="F1332" s="248" t="s">
        <v>178</v>
      </c>
      <c r="G1332" s="246"/>
      <c r="H1332" s="249">
        <v>3</v>
      </c>
      <c r="I1332" s="250"/>
      <c r="J1332" s="246"/>
      <c r="K1332" s="246"/>
      <c r="L1332" s="251"/>
      <c r="M1332" s="252"/>
      <c r="N1332" s="253"/>
      <c r="O1332" s="253"/>
      <c r="P1332" s="253"/>
      <c r="Q1332" s="253"/>
      <c r="R1332" s="253"/>
      <c r="S1332" s="253"/>
      <c r="T1332" s="25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55" t="s">
        <v>176</v>
      </c>
      <c r="AU1332" s="255" t="s">
        <v>85</v>
      </c>
      <c r="AV1332" s="14" t="s">
        <v>175</v>
      </c>
      <c r="AW1332" s="14" t="s">
        <v>31</v>
      </c>
      <c r="AX1332" s="14" t="s">
        <v>83</v>
      </c>
      <c r="AY1332" s="255" t="s">
        <v>169</v>
      </c>
    </row>
    <row r="1333" spans="1:65" s="2" customFormat="1" ht="44.25" customHeight="1">
      <c r="A1333" s="38"/>
      <c r="B1333" s="39"/>
      <c r="C1333" s="219" t="s">
        <v>2991</v>
      </c>
      <c r="D1333" s="219" t="s">
        <v>171</v>
      </c>
      <c r="E1333" s="220" t="s">
        <v>2992</v>
      </c>
      <c r="F1333" s="221" t="s">
        <v>2993</v>
      </c>
      <c r="G1333" s="222" t="s">
        <v>413</v>
      </c>
      <c r="H1333" s="223">
        <v>4</v>
      </c>
      <c r="I1333" s="224"/>
      <c r="J1333" s="225">
        <f>ROUND(I1333*H1333,2)</f>
        <v>0</v>
      </c>
      <c r="K1333" s="226"/>
      <c r="L1333" s="44"/>
      <c r="M1333" s="227" t="s">
        <v>1</v>
      </c>
      <c r="N1333" s="228" t="s">
        <v>40</v>
      </c>
      <c r="O1333" s="91"/>
      <c r="P1333" s="229">
        <f>O1333*H1333</f>
        <v>0</v>
      </c>
      <c r="Q1333" s="229">
        <v>0</v>
      </c>
      <c r="R1333" s="229">
        <f>Q1333*H1333</f>
        <v>0</v>
      </c>
      <c r="S1333" s="229">
        <v>0</v>
      </c>
      <c r="T1333" s="230">
        <f>S1333*H1333</f>
        <v>0</v>
      </c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R1333" s="231" t="s">
        <v>209</v>
      </c>
      <c r="AT1333" s="231" t="s">
        <v>171</v>
      </c>
      <c r="AU1333" s="231" t="s">
        <v>85</v>
      </c>
      <c r="AY1333" s="17" t="s">
        <v>169</v>
      </c>
      <c r="BE1333" s="232">
        <f>IF(N1333="základní",J1333,0)</f>
        <v>0</v>
      </c>
      <c r="BF1333" s="232">
        <f>IF(N1333="snížená",J1333,0)</f>
        <v>0</v>
      </c>
      <c r="BG1333" s="232">
        <f>IF(N1333="zákl. přenesená",J1333,0)</f>
        <v>0</v>
      </c>
      <c r="BH1333" s="232">
        <f>IF(N1333="sníž. přenesená",J1333,0)</f>
        <v>0</v>
      </c>
      <c r="BI1333" s="232">
        <f>IF(N1333="nulová",J1333,0)</f>
        <v>0</v>
      </c>
      <c r="BJ1333" s="17" t="s">
        <v>83</v>
      </c>
      <c r="BK1333" s="232">
        <f>ROUND(I1333*H1333,2)</f>
        <v>0</v>
      </c>
      <c r="BL1333" s="17" t="s">
        <v>209</v>
      </c>
      <c r="BM1333" s="231" t="s">
        <v>1489</v>
      </c>
    </row>
    <row r="1334" spans="1:51" s="13" customFormat="1" ht="12">
      <c r="A1334" s="13"/>
      <c r="B1334" s="233"/>
      <c r="C1334" s="234"/>
      <c r="D1334" s="235" t="s">
        <v>176</v>
      </c>
      <c r="E1334" s="236" t="s">
        <v>1</v>
      </c>
      <c r="F1334" s="237" t="s">
        <v>2994</v>
      </c>
      <c r="G1334" s="234"/>
      <c r="H1334" s="238">
        <v>4</v>
      </c>
      <c r="I1334" s="239"/>
      <c r="J1334" s="234"/>
      <c r="K1334" s="234"/>
      <c r="L1334" s="240"/>
      <c r="M1334" s="241"/>
      <c r="N1334" s="242"/>
      <c r="O1334" s="242"/>
      <c r="P1334" s="242"/>
      <c r="Q1334" s="242"/>
      <c r="R1334" s="242"/>
      <c r="S1334" s="242"/>
      <c r="T1334" s="24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44" t="s">
        <v>176</v>
      </c>
      <c r="AU1334" s="244" t="s">
        <v>85</v>
      </c>
      <c r="AV1334" s="13" t="s">
        <v>85</v>
      </c>
      <c r="AW1334" s="13" t="s">
        <v>31</v>
      </c>
      <c r="AX1334" s="13" t="s">
        <v>75</v>
      </c>
      <c r="AY1334" s="244" t="s">
        <v>169</v>
      </c>
    </row>
    <row r="1335" spans="1:51" s="14" customFormat="1" ht="12">
      <c r="A1335" s="14"/>
      <c r="B1335" s="245"/>
      <c r="C1335" s="246"/>
      <c r="D1335" s="235" t="s">
        <v>176</v>
      </c>
      <c r="E1335" s="247" t="s">
        <v>1</v>
      </c>
      <c r="F1335" s="248" t="s">
        <v>178</v>
      </c>
      <c r="G1335" s="246"/>
      <c r="H1335" s="249">
        <v>4</v>
      </c>
      <c r="I1335" s="250"/>
      <c r="J1335" s="246"/>
      <c r="K1335" s="246"/>
      <c r="L1335" s="251"/>
      <c r="M1335" s="252"/>
      <c r="N1335" s="253"/>
      <c r="O1335" s="253"/>
      <c r="P1335" s="253"/>
      <c r="Q1335" s="253"/>
      <c r="R1335" s="253"/>
      <c r="S1335" s="253"/>
      <c r="T1335" s="25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55" t="s">
        <v>176</v>
      </c>
      <c r="AU1335" s="255" t="s">
        <v>85</v>
      </c>
      <c r="AV1335" s="14" t="s">
        <v>175</v>
      </c>
      <c r="AW1335" s="14" t="s">
        <v>31</v>
      </c>
      <c r="AX1335" s="14" t="s">
        <v>83</v>
      </c>
      <c r="AY1335" s="255" t="s">
        <v>169</v>
      </c>
    </row>
    <row r="1336" spans="1:65" s="2" customFormat="1" ht="44.25" customHeight="1">
      <c r="A1336" s="38"/>
      <c r="B1336" s="39"/>
      <c r="C1336" s="219" t="s">
        <v>1060</v>
      </c>
      <c r="D1336" s="219" t="s">
        <v>171</v>
      </c>
      <c r="E1336" s="220" t="s">
        <v>2995</v>
      </c>
      <c r="F1336" s="221" t="s">
        <v>2996</v>
      </c>
      <c r="G1336" s="222" t="s">
        <v>413</v>
      </c>
      <c r="H1336" s="223">
        <v>1</v>
      </c>
      <c r="I1336" s="224"/>
      <c r="J1336" s="225">
        <f>ROUND(I1336*H1336,2)</f>
        <v>0</v>
      </c>
      <c r="K1336" s="226"/>
      <c r="L1336" s="44"/>
      <c r="M1336" s="227" t="s">
        <v>1</v>
      </c>
      <c r="N1336" s="228" t="s">
        <v>40</v>
      </c>
      <c r="O1336" s="91"/>
      <c r="P1336" s="229">
        <f>O1336*H1336</f>
        <v>0</v>
      </c>
      <c r="Q1336" s="229">
        <v>0</v>
      </c>
      <c r="R1336" s="229">
        <f>Q1336*H1336</f>
        <v>0</v>
      </c>
      <c r="S1336" s="229">
        <v>0</v>
      </c>
      <c r="T1336" s="230">
        <f>S1336*H1336</f>
        <v>0</v>
      </c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R1336" s="231" t="s">
        <v>209</v>
      </c>
      <c r="AT1336" s="231" t="s">
        <v>171</v>
      </c>
      <c r="AU1336" s="231" t="s">
        <v>85</v>
      </c>
      <c r="AY1336" s="17" t="s">
        <v>169</v>
      </c>
      <c r="BE1336" s="232">
        <f>IF(N1336="základní",J1336,0)</f>
        <v>0</v>
      </c>
      <c r="BF1336" s="232">
        <f>IF(N1336="snížená",J1336,0)</f>
        <v>0</v>
      </c>
      <c r="BG1336" s="232">
        <f>IF(N1336="zákl. přenesená",J1336,0)</f>
        <v>0</v>
      </c>
      <c r="BH1336" s="232">
        <f>IF(N1336="sníž. přenesená",J1336,0)</f>
        <v>0</v>
      </c>
      <c r="BI1336" s="232">
        <f>IF(N1336="nulová",J1336,0)</f>
        <v>0</v>
      </c>
      <c r="BJ1336" s="17" t="s">
        <v>83</v>
      </c>
      <c r="BK1336" s="232">
        <f>ROUND(I1336*H1336,2)</f>
        <v>0</v>
      </c>
      <c r="BL1336" s="17" t="s">
        <v>209</v>
      </c>
      <c r="BM1336" s="231" t="s">
        <v>1729</v>
      </c>
    </row>
    <row r="1337" spans="1:51" s="13" customFormat="1" ht="12">
      <c r="A1337" s="13"/>
      <c r="B1337" s="233"/>
      <c r="C1337" s="234"/>
      <c r="D1337" s="235" t="s">
        <v>176</v>
      </c>
      <c r="E1337" s="236" t="s">
        <v>1</v>
      </c>
      <c r="F1337" s="237" t="s">
        <v>2997</v>
      </c>
      <c r="G1337" s="234"/>
      <c r="H1337" s="238">
        <v>1</v>
      </c>
      <c r="I1337" s="239"/>
      <c r="J1337" s="234"/>
      <c r="K1337" s="234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4" t="s">
        <v>176</v>
      </c>
      <c r="AU1337" s="244" t="s">
        <v>85</v>
      </c>
      <c r="AV1337" s="13" t="s">
        <v>85</v>
      </c>
      <c r="AW1337" s="13" t="s">
        <v>31</v>
      </c>
      <c r="AX1337" s="13" t="s">
        <v>75</v>
      </c>
      <c r="AY1337" s="244" t="s">
        <v>169</v>
      </c>
    </row>
    <row r="1338" spans="1:51" s="14" customFormat="1" ht="12">
      <c r="A1338" s="14"/>
      <c r="B1338" s="245"/>
      <c r="C1338" s="246"/>
      <c r="D1338" s="235" t="s">
        <v>176</v>
      </c>
      <c r="E1338" s="247" t="s">
        <v>1</v>
      </c>
      <c r="F1338" s="248" t="s">
        <v>178</v>
      </c>
      <c r="G1338" s="246"/>
      <c r="H1338" s="249">
        <v>1</v>
      </c>
      <c r="I1338" s="250"/>
      <c r="J1338" s="246"/>
      <c r="K1338" s="246"/>
      <c r="L1338" s="251"/>
      <c r="M1338" s="252"/>
      <c r="N1338" s="253"/>
      <c r="O1338" s="253"/>
      <c r="P1338" s="253"/>
      <c r="Q1338" s="253"/>
      <c r="R1338" s="253"/>
      <c r="S1338" s="253"/>
      <c r="T1338" s="25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55" t="s">
        <v>176</v>
      </c>
      <c r="AU1338" s="255" t="s">
        <v>85</v>
      </c>
      <c r="AV1338" s="14" t="s">
        <v>175</v>
      </c>
      <c r="AW1338" s="14" t="s">
        <v>31</v>
      </c>
      <c r="AX1338" s="14" t="s">
        <v>83</v>
      </c>
      <c r="AY1338" s="255" t="s">
        <v>169</v>
      </c>
    </row>
    <row r="1339" spans="1:65" s="2" customFormat="1" ht="37.8" customHeight="1">
      <c r="A1339" s="38"/>
      <c r="B1339" s="39"/>
      <c r="C1339" s="219" t="s">
        <v>2998</v>
      </c>
      <c r="D1339" s="219" t="s">
        <v>171</v>
      </c>
      <c r="E1339" s="220" t="s">
        <v>2999</v>
      </c>
      <c r="F1339" s="221" t="s">
        <v>3000</v>
      </c>
      <c r="G1339" s="222" t="s">
        <v>413</v>
      </c>
      <c r="H1339" s="223">
        <v>6</v>
      </c>
      <c r="I1339" s="224"/>
      <c r="J1339" s="225">
        <f>ROUND(I1339*H1339,2)</f>
        <v>0</v>
      </c>
      <c r="K1339" s="226"/>
      <c r="L1339" s="44"/>
      <c r="M1339" s="227" t="s">
        <v>1</v>
      </c>
      <c r="N1339" s="228" t="s">
        <v>40</v>
      </c>
      <c r="O1339" s="91"/>
      <c r="P1339" s="229">
        <f>O1339*H1339</f>
        <v>0</v>
      </c>
      <c r="Q1339" s="229">
        <v>0</v>
      </c>
      <c r="R1339" s="229">
        <f>Q1339*H1339</f>
        <v>0</v>
      </c>
      <c r="S1339" s="229">
        <v>0</v>
      </c>
      <c r="T1339" s="230">
        <f>S1339*H1339</f>
        <v>0</v>
      </c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R1339" s="231" t="s">
        <v>209</v>
      </c>
      <c r="AT1339" s="231" t="s">
        <v>171</v>
      </c>
      <c r="AU1339" s="231" t="s">
        <v>85</v>
      </c>
      <c r="AY1339" s="17" t="s">
        <v>169</v>
      </c>
      <c r="BE1339" s="232">
        <f>IF(N1339="základní",J1339,0)</f>
        <v>0</v>
      </c>
      <c r="BF1339" s="232">
        <f>IF(N1339="snížená",J1339,0)</f>
        <v>0</v>
      </c>
      <c r="BG1339" s="232">
        <f>IF(N1339="zákl. přenesená",J1339,0)</f>
        <v>0</v>
      </c>
      <c r="BH1339" s="232">
        <f>IF(N1339="sníž. přenesená",J1339,0)</f>
        <v>0</v>
      </c>
      <c r="BI1339" s="232">
        <f>IF(N1339="nulová",J1339,0)</f>
        <v>0</v>
      </c>
      <c r="BJ1339" s="17" t="s">
        <v>83</v>
      </c>
      <c r="BK1339" s="232">
        <f>ROUND(I1339*H1339,2)</f>
        <v>0</v>
      </c>
      <c r="BL1339" s="17" t="s">
        <v>209</v>
      </c>
      <c r="BM1339" s="231" t="s">
        <v>1501</v>
      </c>
    </row>
    <row r="1340" spans="1:51" s="13" customFormat="1" ht="12">
      <c r="A1340" s="13"/>
      <c r="B1340" s="233"/>
      <c r="C1340" s="234"/>
      <c r="D1340" s="235" t="s">
        <v>176</v>
      </c>
      <c r="E1340" s="236" t="s">
        <v>1</v>
      </c>
      <c r="F1340" s="237" t="s">
        <v>3001</v>
      </c>
      <c r="G1340" s="234"/>
      <c r="H1340" s="238">
        <v>6</v>
      </c>
      <c r="I1340" s="239"/>
      <c r="J1340" s="234"/>
      <c r="K1340" s="234"/>
      <c r="L1340" s="240"/>
      <c r="M1340" s="241"/>
      <c r="N1340" s="242"/>
      <c r="O1340" s="242"/>
      <c r="P1340" s="242"/>
      <c r="Q1340" s="242"/>
      <c r="R1340" s="242"/>
      <c r="S1340" s="242"/>
      <c r="T1340" s="24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44" t="s">
        <v>176</v>
      </c>
      <c r="AU1340" s="244" t="s">
        <v>85</v>
      </c>
      <c r="AV1340" s="13" t="s">
        <v>85</v>
      </c>
      <c r="AW1340" s="13" t="s">
        <v>31</v>
      </c>
      <c r="AX1340" s="13" t="s">
        <v>75</v>
      </c>
      <c r="AY1340" s="244" t="s">
        <v>169</v>
      </c>
    </row>
    <row r="1341" spans="1:51" s="14" customFormat="1" ht="12">
      <c r="A1341" s="14"/>
      <c r="B1341" s="245"/>
      <c r="C1341" s="246"/>
      <c r="D1341" s="235" t="s">
        <v>176</v>
      </c>
      <c r="E1341" s="247" t="s">
        <v>1</v>
      </c>
      <c r="F1341" s="248" t="s">
        <v>178</v>
      </c>
      <c r="G1341" s="246"/>
      <c r="H1341" s="249">
        <v>6</v>
      </c>
      <c r="I1341" s="250"/>
      <c r="J1341" s="246"/>
      <c r="K1341" s="246"/>
      <c r="L1341" s="251"/>
      <c r="M1341" s="252"/>
      <c r="N1341" s="253"/>
      <c r="O1341" s="253"/>
      <c r="P1341" s="253"/>
      <c r="Q1341" s="253"/>
      <c r="R1341" s="253"/>
      <c r="S1341" s="253"/>
      <c r="T1341" s="25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5" t="s">
        <v>176</v>
      </c>
      <c r="AU1341" s="255" t="s">
        <v>85</v>
      </c>
      <c r="AV1341" s="14" t="s">
        <v>175</v>
      </c>
      <c r="AW1341" s="14" t="s">
        <v>31</v>
      </c>
      <c r="AX1341" s="14" t="s">
        <v>83</v>
      </c>
      <c r="AY1341" s="255" t="s">
        <v>169</v>
      </c>
    </row>
    <row r="1342" spans="1:65" s="2" customFormat="1" ht="44.25" customHeight="1">
      <c r="A1342" s="38"/>
      <c r="B1342" s="39"/>
      <c r="C1342" s="219" t="s">
        <v>1064</v>
      </c>
      <c r="D1342" s="219" t="s">
        <v>171</v>
      </c>
      <c r="E1342" s="220" t="s">
        <v>3002</v>
      </c>
      <c r="F1342" s="221" t="s">
        <v>3003</v>
      </c>
      <c r="G1342" s="222" t="s">
        <v>413</v>
      </c>
      <c r="H1342" s="223">
        <v>5</v>
      </c>
      <c r="I1342" s="224"/>
      <c r="J1342" s="225">
        <f>ROUND(I1342*H1342,2)</f>
        <v>0</v>
      </c>
      <c r="K1342" s="226"/>
      <c r="L1342" s="44"/>
      <c r="M1342" s="227" t="s">
        <v>1</v>
      </c>
      <c r="N1342" s="228" t="s">
        <v>40</v>
      </c>
      <c r="O1342" s="91"/>
      <c r="P1342" s="229">
        <f>O1342*H1342</f>
        <v>0</v>
      </c>
      <c r="Q1342" s="229">
        <v>0</v>
      </c>
      <c r="R1342" s="229">
        <f>Q1342*H1342</f>
        <v>0</v>
      </c>
      <c r="S1342" s="229">
        <v>0</v>
      </c>
      <c r="T1342" s="230">
        <f>S1342*H1342</f>
        <v>0</v>
      </c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R1342" s="231" t="s">
        <v>209</v>
      </c>
      <c r="AT1342" s="231" t="s">
        <v>171</v>
      </c>
      <c r="AU1342" s="231" t="s">
        <v>85</v>
      </c>
      <c r="AY1342" s="17" t="s">
        <v>169</v>
      </c>
      <c r="BE1342" s="232">
        <f>IF(N1342="základní",J1342,0)</f>
        <v>0</v>
      </c>
      <c r="BF1342" s="232">
        <f>IF(N1342="snížená",J1342,0)</f>
        <v>0</v>
      </c>
      <c r="BG1342" s="232">
        <f>IF(N1342="zákl. přenesená",J1342,0)</f>
        <v>0</v>
      </c>
      <c r="BH1342" s="232">
        <f>IF(N1342="sníž. přenesená",J1342,0)</f>
        <v>0</v>
      </c>
      <c r="BI1342" s="232">
        <f>IF(N1342="nulová",J1342,0)</f>
        <v>0</v>
      </c>
      <c r="BJ1342" s="17" t="s">
        <v>83</v>
      </c>
      <c r="BK1342" s="232">
        <f>ROUND(I1342*H1342,2)</f>
        <v>0</v>
      </c>
      <c r="BL1342" s="17" t="s">
        <v>209</v>
      </c>
      <c r="BM1342" s="231" t="s">
        <v>1445</v>
      </c>
    </row>
    <row r="1343" spans="1:51" s="13" customFormat="1" ht="12">
      <c r="A1343" s="13"/>
      <c r="B1343" s="233"/>
      <c r="C1343" s="234"/>
      <c r="D1343" s="235" t="s">
        <v>176</v>
      </c>
      <c r="E1343" s="236" t="s">
        <v>1</v>
      </c>
      <c r="F1343" s="237" t="s">
        <v>3004</v>
      </c>
      <c r="G1343" s="234"/>
      <c r="H1343" s="238">
        <v>5</v>
      </c>
      <c r="I1343" s="239"/>
      <c r="J1343" s="234"/>
      <c r="K1343" s="234"/>
      <c r="L1343" s="240"/>
      <c r="M1343" s="241"/>
      <c r="N1343" s="242"/>
      <c r="O1343" s="242"/>
      <c r="P1343" s="242"/>
      <c r="Q1343" s="242"/>
      <c r="R1343" s="242"/>
      <c r="S1343" s="242"/>
      <c r="T1343" s="24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44" t="s">
        <v>176</v>
      </c>
      <c r="AU1343" s="244" t="s">
        <v>85</v>
      </c>
      <c r="AV1343" s="13" t="s">
        <v>85</v>
      </c>
      <c r="AW1343" s="13" t="s">
        <v>31</v>
      </c>
      <c r="AX1343" s="13" t="s">
        <v>75</v>
      </c>
      <c r="AY1343" s="244" t="s">
        <v>169</v>
      </c>
    </row>
    <row r="1344" spans="1:51" s="14" customFormat="1" ht="12">
      <c r="A1344" s="14"/>
      <c r="B1344" s="245"/>
      <c r="C1344" s="246"/>
      <c r="D1344" s="235" t="s">
        <v>176</v>
      </c>
      <c r="E1344" s="247" t="s">
        <v>1</v>
      </c>
      <c r="F1344" s="248" t="s">
        <v>178</v>
      </c>
      <c r="G1344" s="246"/>
      <c r="H1344" s="249">
        <v>5</v>
      </c>
      <c r="I1344" s="250"/>
      <c r="J1344" s="246"/>
      <c r="K1344" s="246"/>
      <c r="L1344" s="251"/>
      <c r="M1344" s="252"/>
      <c r="N1344" s="253"/>
      <c r="O1344" s="253"/>
      <c r="P1344" s="253"/>
      <c r="Q1344" s="253"/>
      <c r="R1344" s="253"/>
      <c r="S1344" s="253"/>
      <c r="T1344" s="25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55" t="s">
        <v>176</v>
      </c>
      <c r="AU1344" s="255" t="s">
        <v>85</v>
      </c>
      <c r="AV1344" s="14" t="s">
        <v>175</v>
      </c>
      <c r="AW1344" s="14" t="s">
        <v>31</v>
      </c>
      <c r="AX1344" s="14" t="s">
        <v>83</v>
      </c>
      <c r="AY1344" s="255" t="s">
        <v>169</v>
      </c>
    </row>
    <row r="1345" spans="1:65" s="2" customFormat="1" ht="37.8" customHeight="1">
      <c r="A1345" s="38"/>
      <c r="B1345" s="39"/>
      <c r="C1345" s="219" t="s">
        <v>3005</v>
      </c>
      <c r="D1345" s="219" t="s">
        <v>171</v>
      </c>
      <c r="E1345" s="220" t="s">
        <v>3006</v>
      </c>
      <c r="F1345" s="221" t="s">
        <v>3007</v>
      </c>
      <c r="G1345" s="222" t="s">
        <v>413</v>
      </c>
      <c r="H1345" s="223">
        <v>3</v>
      </c>
      <c r="I1345" s="224"/>
      <c r="J1345" s="225">
        <f>ROUND(I1345*H1345,2)</f>
        <v>0</v>
      </c>
      <c r="K1345" s="226"/>
      <c r="L1345" s="44"/>
      <c r="M1345" s="227" t="s">
        <v>1</v>
      </c>
      <c r="N1345" s="228" t="s">
        <v>40</v>
      </c>
      <c r="O1345" s="91"/>
      <c r="P1345" s="229">
        <f>O1345*H1345</f>
        <v>0</v>
      </c>
      <c r="Q1345" s="229">
        <v>0</v>
      </c>
      <c r="R1345" s="229">
        <f>Q1345*H1345</f>
        <v>0</v>
      </c>
      <c r="S1345" s="229">
        <v>0</v>
      </c>
      <c r="T1345" s="230">
        <f>S1345*H1345</f>
        <v>0</v>
      </c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R1345" s="231" t="s">
        <v>209</v>
      </c>
      <c r="AT1345" s="231" t="s">
        <v>171</v>
      </c>
      <c r="AU1345" s="231" t="s">
        <v>85</v>
      </c>
      <c r="AY1345" s="17" t="s">
        <v>169</v>
      </c>
      <c r="BE1345" s="232">
        <f>IF(N1345="základní",J1345,0)</f>
        <v>0</v>
      </c>
      <c r="BF1345" s="232">
        <f>IF(N1345="snížená",J1345,0)</f>
        <v>0</v>
      </c>
      <c r="BG1345" s="232">
        <f>IF(N1345="zákl. přenesená",J1345,0)</f>
        <v>0</v>
      </c>
      <c r="BH1345" s="232">
        <f>IF(N1345="sníž. přenesená",J1345,0)</f>
        <v>0</v>
      </c>
      <c r="BI1345" s="232">
        <f>IF(N1345="nulová",J1345,0)</f>
        <v>0</v>
      </c>
      <c r="BJ1345" s="17" t="s">
        <v>83</v>
      </c>
      <c r="BK1345" s="232">
        <f>ROUND(I1345*H1345,2)</f>
        <v>0</v>
      </c>
      <c r="BL1345" s="17" t="s">
        <v>209</v>
      </c>
      <c r="BM1345" s="231" t="s">
        <v>1429</v>
      </c>
    </row>
    <row r="1346" spans="1:51" s="13" customFormat="1" ht="12">
      <c r="A1346" s="13"/>
      <c r="B1346" s="233"/>
      <c r="C1346" s="234"/>
      <c r="D1346" s="235" t="s">
        <v>176</v>
      </c>
      <c r="E1346" s="236" t="s">
        <v>1</v>
      </c>
      <c r="F1346" s="237" t="s">
        <v>3008</v>
      </c>
      <c r="G1346" s="234"/>
      <c r="H1346" s="238">
        <v>3</v>
      </c>
      <c r="I1346" s="239"/>
      <c r="J1346" s="234"/>
      <c r="K1346" s="234"/>
      <c r="L1346" s="240"/>
      <c r="M1346" s="241"/>
      <c r="N1346" s="242"/>
      <c r="O1346" s="242"/>
      <c r="P1346" s="242"/>
      <c r="Q1346" s="242"/>
      <c r="R1346" s="242"/>
      <c r="S1346" s="242"/>
      <c r="T1346" s="24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44" t="s">
        <v>176</v>
      </c>
      <c r="AU1346" s="244" t="s">
        <v>85</v>
      </c>
      <c r="AV1346" s="13" t="s">
        <v>85</v>
      </c>
      <c r="AW1346" s="13" t="s">
        <v>31</v>
      </c>
      <c r="AX1346" s="13" t="s">
        <v>75</v>
      </c>
      <c r="AY1346" s="244" t="s">
        <v>169</v>
      </c>
    </row>
    <row r="1347" spans="1:51" s="14" customFormat="1" ht="12">
      <c r="A1347" s="14"/>
      <c r="B1347" s="245"/>
      <c r="C1347" s="246"/>
      <c r="D1347" s="235" t="s">
        <v>176</v>
      </c>
      <c r="E1347" s="247" t="s">
        <v>1</v>
      </c>
      <c r="F1347" s="248" t="s">
        <v>178</v>
      </c>
      <c r="G1347" s="246"/>
      <c r="H1347" s="249">
        <v>3</v>
      </c>
      <c r="I1347" s="250"/>
      <c r="J1347" s="246"/>
      <c r="K1347" s="246"/>
      <c r="L1347" s="251"/>
      <c r="M1347" s="252"/>
      <c r="N1347" s="253"/>
      <c r="O1347" s="253"/>
      <c r="P1347" s="253"/>
      <c r="Q1347" s="253"/>
      <c r="R1347" s="253"/>
      <c r="S1347" s="253"/>
      <c r="T1347" s="25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55" t="s">
        <v>176</v>
      </c>
      <c r="AU1347" s="255" t="s">
        <v>85</v>
      </c>
      <c r="AV1347" s="14" t="s">
        <v>175</v>
      </c>
      <c r="AW1347" s="14" t="s">
        <v>31</v>
      </c>
      <c r="AX1347" s="14" t="s">
        <v>83</v>
      </c>
      <c r="AY1347" s="255" t="s">
        <v>169</v>
      </c>
    </row>
    <row r="1348" spans="1:65" s="2" customFormat="1" ht="37.8" customHeight="1">
      <c r="A1348" s="38"/>
      <c r="B1348" s="39"/>
      <c r="C1348" s="219" t="s">
        <v>1071</v>
      </c>
      <c r="D1348" s="219" t="s">
        <v>171</v>
      </c>
      <c r="E1348" s="220" t="s">
        <v>3009</v>
      </c>
      <c r="F1348" s="221" t="s">
        <v>3010</v>
      </c>
      <c r="G1348" s="222" t="s">
        <v>413</v>
      </c>
      <c r="H1348" s="223">
        <v>1</v>
      </c>
      <c r="I1348" s="224"/>
      <c r="J1348" s="225">
        <f>ROUND(I1348*H1348,2)</f>
        <v>0</v>
      </c>
      <c r="K1348" s="226"/>
      <c r="L1348" s="44"/>
      <c r="M1348" s="227" t="s">
        <v>1</v>
      </c>
      <c r="N1348" s="228" t="s">
        <v>40</v>
      </c>
      <c r="O1348" s="91"/>
      <c r="P1348" s="229">
        <f>O1348*H1348</f>
        <v>0</v>
      </c>
      <c r="Q1348" s="229">
        <v>0</v>
      </c>
      <c r="R1348" s="229">
        <f>Q1348*H1348</f>
        <v>0</v>
      </c>
      <c r="S1348" s="229">
        <v>0</v>
      </c>
      <c r="T1348" s="230">
        <f>S1348*H1348</f>
        <v>0</v>
      </c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R1348" s="231" t="s">
        <v>209</v>
      </c>
      <c r="AT1348" s="231" t="s">
        <v>171</v>
      </c>
      <c r="AU1348" s="231" t="s">
        <v>85</v>
      </c>
      <c r="AY1348" s="17" t="s">
        <v>169</v>
      </c>
      <c r="BE1348" s="232">
        <f>IF(N1348="základní",J1348,0)</f>
        <v>0</v>
      </c>
      <c r="BF1348" s="232">
        <f>IF(N1348="snížená",J1348,0)</f>
        <v>0</v>
      </c>
      <c r="BG1348" s="232">
        <f>IF(N1348="zákl. přenesená",J1348,0)</f>
        <v>0</v>
      </c>
      <c r="BH1348" s="232">
        <f>IF(N1348="sníž. přenesená",J1348,0)</f>
        <v>0</v>
      </c>
      <c r="BI1348" s="232">
        <f>IF(N1348="nulová",J1348,0)</f>
        <v>0</v>
      </c>
      <c r="BJ1348" s="17" t="s">
        <v>83</v>
      </c>
      <c r="BK1348" s="232">
        <f>ROUND(I1348*H1348,2)</f>
        <v>0</v>
      </c>
      <c r="BL1348" s="17" t="s">
        <v>209</v>
      </c>
      <c r="BM1348" s="231" t="s">
        <v>1433</v>
      </c>
    </row>
    <row r="1349" spans="1:65" s="2" customFormat="1" ht="44.25" customHeight="1">
      <c r="A1349" s="38"/>
      <c r="B1349" s="39"/>
      <c r="C1349" s="219" t="s">
        <v>3011</v>
      </c>
      <c r="D1349" s="219" t="s">
        <v>171</v>
      </c>
      <c r="E1349" s="220" t="s">
        <v>3012</v>
      </c>
      <c r="F1349" s="221" t="s">
        <v>3013</v>
      </c>
      <c r="G1349" s="222" t="s">
        <v>199</v>
      </c>
      <c r="H1349" s="223">
        <v>84.93</v>
      </c>
      <c r="I1349" s="224"/>
      <c r="J1349" s="225">
        <f>ROUND(I1349*H1349,2)</f>
        <v>0</v>
      </c>
      <c r="K1349" s="226"/>
      <c r="L1349" s="44"/>
      <c r="M1349" s="227" t="s">
        <v>1</v>
      </c>
      <c r="N1349" s="228" t="s">
        <v>40</v>
      </c>
      <c r="O1349" s="91"/>
      <c r="P1349" s="229">
        <f>O1349*H1349</f>
        <v>0</v>
      </c>
      <c r="Q1349" s="229">
        <v>0</v>
      </c>
      <c r="R1349" s="229">
        <f>Q1349*H1349</f>
        <v>0</v>
      </c>
      <c r="S1349" s="229">
        <v>0</v>
      </c>
      <c r="T1349" s="230">
        <f>S1349*H1349</f>
        <v>0</v>
      </c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R1349" s="231" t="s">
        <v>209</v>
      </c>
      <c r="AT1349" s="231" t="s">
        <v>171</v>
      </c>
      <c r="AU1349" s="231" t="s">
        <v>85</v>
      </c>
      <c r="AY1349" s="17" t="s">
        <v>169</v>
      </c>
      <c r="BE1349" s="232">
        <f>IF(N1349="základní",J1349,0)</f>
        <v>0</v>
      </c>
      <c r="BF1349" s="232">
        <f>IF(N1349="snížená",J1349,0)</f>
        <v>0</v>
      </c>
      <c r="BG1349" s="232">
        <f>IF(N1349="zákl. přenesená",J1349,0)</f>
        <v>0</v>
      </c>
      <c r="BH1349" s="232">
        <f>IF(N1349="sníž. přenesená",J1349,0)</f>
        <v>0</v>
      </c>
      <c r="BI1349" s="232">
        <f>IF(N1349="nulová",J1349,0)</f>
        <v>0</v>
      </c>
      <c r="BJ1349" s="17" t="s">
        <v>83</v>
      </c>
      <c r="BK1349" s="232">
        <f>ROUND(I1349*H1349,2)</f>
        <v>0</v>
      </c>
      <c r="BL1349" s="17" t="s">
        <v>209</v>
      </c>
      <c r="BM1349" s="231" t="s">
        <v>1449</v>
      </c>
    </row>
    <row r="1350" spans="1:51" s="13" customFormat="1" ht="12">
      <c r="A1350" s="13"/>
      <c r="B1350" s="233"/>
      <c r="C1350" s="234"/>
      <c r="D1350" s="235" t="s">
        <v>176</v>
      </c>
      <c r="E1350" s="236" t="s">
        <v>1</v>
      </c>
      <c r="F1350" s="237" t="s">
        <v>3014</v>
      </c>
      <c r="G1350" s="234"/>
      <c r="H1350" s="238">
        <v>84.93</v>
      </c>
      <c r="I1350" s="239"/>
      <c r="J1350" s="234"/>
      <c r="K1350" s="234"/>
      <c r="L1350" s="240"/>
      <c r="M1350" s="241"/>
      <c r="N1350" s="242"/>
      <c r="O1350" s="242"/>
      <c r="P1350" s="242"/>
      <c r="Q1350" s="242"/>
      <c r="R1350" s="242"/>
      <c r="S1350" s="242"/>
      <c r="T1350" s="24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4" t="s">
        <v>176</v>
      </c>
      <c r="AU1350" s="244" t="s">
        <v>85</v>
      </c>
      <c r="AV1350" s="13" t="s">
        <v>85</v>
      </c>
      <c r="AW1350" s="13" t="s">
        <v>31</v>
      </c>
      <c r="AX1350" s="13" t="s">
        <v>75</v>
      </c>
      <c r="AY1350" s="244" t="s">
        <v>169</v>
      </c>
    </row>
    <row r="1351" spans="1:51" s="14" customFormat="1" ht="12">
      <c r="A1351" s="14"/>
      <c r="B1351" s="245"/>
      <c r="C1351" s="246"/>
      <c r="D1351" s="235" t="s">
        <v>176</v>
      </c>
      <c r="E1351" s="247" t="s">
        <v>1</v>
      </c>
      <c r="F1351" s="248" t="s">
        <v>178</v>
      </c>
      <c r="G1351" s="246"/>
      <c r="H1351" s="249">
        <v>84.93</v>
      </c>
      <c r="I1351" s="250"/>
      <c r="J1351" s="246"/>
      <c r="K1351" s="246"/>
      <c r="L1351" s="251"/>
      <c r="M1351" s="252"/>
      <c r="N1351" s="253"/>
      <c r="O1351" s="253"/>
      <c r="P1351" s="253"/>
      <c r="Q1351" s="253"/>
      <c r="R1351" s="253"/>
      <c r="S1351" s="253"/>
      <c r="T1351" s="25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55" t="s">
        <v>176</v>
      </c>
      <c r="AU1351" s="255" t="s">
        <v>85</v>
      </c>
      <c r="AV1351" s="14" t="s">
        <v>175</v>
      </c>
      <c r="AW1351" s="14" t="s">
        <v>31</v>
      </c>
      <c r="AX1351" s="14" t="s">
        <v>83</v>
      </c>
      <c r="AY1351" s="255" t="s">
        <v>169</v>
      </c>
    </row>
    <row r="1352" spans="1:65" s="2" customFormat="1" ht="33" customHeight="1">
      <c r="A1352" s="38"/>
      <c r="B1352" s="39"/>
      <c r="C1352" s="219" t="s">
        <v>1075</v>
      </c>
      <c r="D1352" s="219" t="s">
        <v>171</v>
      </c>
      <c r="E1352" s="220" t="s">
        <v>3015</v>
      </c>
      <c r="F1352" s="221" t="s">
        <v>3016</v>
      </c>
      <c r="G1352" s="222" t="s">
        <v>413</v>
      </c>
      <c r="H1352" s="223">
        <v>1</v>
      </c>
      <c r="I1352" s="224"/>
      <c r="J1352" s="225">
        <f>ROUND(I1352*H1352,2)</f>
        <v>0</v>
      </c>
      <c r="K1352" s="226"/>
      <c r="L1352" s="44"/>
      <c r="M1352" s="227" t="s">
        <v>1</v>
      </c>
      <c r="N1352" s="228" t="s">
        <v>40</v>
      </c>
      <c r="O1352" s="91"/>
      <c r="P1352" s="229">
        <f>O1352*H1352</f>
        <v>0</v>
      </c>
      <c r="Q1352" s="229">
        <v>0</v>
      </c>
      <c r="R1352" s="229">
        <f>Q1352*H1352</f>
        <v>0</v>
      </c>
      <c r="S1352" s="229">
        <v>0</v>
      </c>
      <c r="T1352" s="230">
        <f>S1352*H1352</f>
        <v>0</v>
      </c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R1352" s="231" t="s">
        <v>209</v>
      </c>
      <c r="AT1352" s="231" t="s">
        <v>171</v>
      </c>
      <c r="AU1352" s="231" t="s">
        <v>85</v>
      </c>
      <c r="AY1352" s="17" t="s">
        <v>169</v>
      </c>
      <c r="BE1352" s="232">
        <f>IF(N1352="základní",J1352,0)</f>
        <v>0</v>
      </c>
      <c r="BF1352" s="232">
        <f>IF(N1352="snížená",J1352,0)</f>
        <v>0</v>
      </c>
      <c r="BG1352" s="232">
        <f>IF(N1352="zákl. přenesená",J1352,0)</f>
        <v>0</v>
      </c>
      <c r="BH1352" s="232">
        <f>IF(N1352="sníž. přenesená",J1352,0)</f>
        <v>0</v>
      </c>
      <c r="BI1352" s="232">
        <f>IF(N1352="nulová",J1352,0)</f>
        <v>0</v>
      </c>
      <c r="BJ1352" s="17" t="s">
        <v>83</v>
      </c>
      <c r="BK1352" s="232">
        <f>ROUND(I1352*H1352,2)</f>
        <v>0</v>
      </c>
      <c r="BL1352" s="17" t="s">
        <v>209</v>
      </c>
      <c r="BM1352" s="231" t="s">
        <v>1441</v>
      </c>
    </row>
    <row r="1353" spans="1:65" s="2" customFormat="1" ht="33" customHeight="1">
      <c r="A1353" s="38"/>
      <c r="B1353" s="39"/>
      <c r="C1353" s="219" t="s">
        <v>3017</v>
      </c>
      <c r="D1353" s="219" t="s">
        <v>171</v>
      </c>
      <c r="E1353" s="220" t="s">
        <v>3018</v>
      </c>
      <c r="F1353" s="221" t="s">
        <v>3019</v>
      </c>
      <c r="G1353" s="222" t="s">
        <v>413</v>
      </c>
      <c r="H1353" s="223">
        <v>2</v>
      </c>
      <c r="I1353" s="224"/>
      <c r="J1353" s="225">
        <f>ROUND(I1353*H1353,2)</f>
        <v>0</v>
      </c>
      <c r="K1353" s="226"/>
      <c r="L1353" s="44"/>
      <c r="M1353" s="227" t="s">
        <v>1</v>
      </c>
      <c r="N1353" s="228" t="s">
        <v>40</v>
      </c>
      <c r="O1353" s="91"/>
      <c r="P1353" s="229">
        <f>O1353*H1353</f>
        <v>0</v>
      </c>
      <c r="Q1353" s="229">
        <v>0</v>
      </c>
      <c r="R1353" s="229">
        <f>Q1353*H1353</f>
        <v>0</v>
      </c>
      <c r="S1353" s="229">
        <v>0</v>
      </c>
      <c r="T1353" s="230">
        <f>S1353*H1353</f>
        <v>0</v>
      </c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R1353" s="231" t="s">
        <v>209</v>
      </c>
      <c r="AT1353" s="231" t="s">
        <v>171</v>
      </c>
      <c r="AU1353" s="231" t="s">
        <v>85</v>
      </c>
      <c r="AY1353" s="17" t="s">
        <v>169</v>
      </c>
      <c r="BE1353" s="232">
        <f>IF(N1353="základní",J1353,0)</f>
        <v>0</v>
      </c>
      <c r="BF1353" s="232">
        <f>IF(N1353="snížená",J1353,0)</f>
        <v>0</v>
      </c>
      <c r="BG1353" s="232">
        <f>IF(N1353="zákl. přenesená",J1353,0)</f>
        <v>0</v>
      </c>
      <c r="BH1353" s="232">
        <f>IF(N1353="sníž. přenesená",J1353,0)</f>
        <v>0</v>
      </c>
      <c r="BI1353" s="232">
        <f>IF(N1353="nulová",J1353,0)</f>
        <v>0</v>
      </c>
      <c r="BJ1353" s="17" t="s">
        <v>83</v>
      </c>
      <c r="BK1353" s="232">
        <f>ROUND(I1353*H1353,2)</f>
        <v>0</v>
      </c>
      <c r="BL1353" s="17" t="s">
        <v>209</v>
      </c>
      <c r="BM1353" s="231" t="s">
        <v>1689</v>
      </c>
    </row>
    <row r="1354" spans="1:65" s="2" customFormat="1" ht="37.8" customHeight="1">
      <c r="A1354" s="38"/>
      <c r="B1354" s="39"/>
      <c r="C1354" s="219" t="s">
        <v>1078</v>
      </c>
      <c r="D1354" s="219" t="s">
        <v>171</v>
      </c>
      <c r="E1354" s="220" t="s">
        <v>3020</v>
      </c>
      <c r="F1354" s="221" t="s">
        <v>3021</v>
      </c>
      <c r="G1354" s="222" t="s">
        <v>413</v>
      </c>
      <c r="H1354" s="223">
        <v>6</v>
      </c>
      <c r="I1354" s="224"/>
      <c r="J1354" s="225">
        <f>ROUND(I1354*H1354,2)</f>
        <v>0</v>
      </c>
      <c r="K1354" s="226"/>
      <c r="L1354" s="44"/>
      <c r="M1354" s="227" t="s">
        <v>1</v>
      </c>
      <c r="N1354" s="228" t="s">
        <v>40</v>
      </c>
      <c r="O1354" s="91"/>
      <c r="P1354" s="229">
        <f>O1354*H1354</f>
        <v>0</v>
      </c>
      <c r="Q1354" s="229">
        <v>0</v>
      </c>
      <c r="R1354" s="229">
        <f>Q1354*H1354</f>
        <v>0</v>
      </c>
      <c r="S1354" s="229">
        <v>0</v>
      </c>
      <c r="T1354" s="230">
        <f>S1354*H1354</f>
        <v>0</v>
      </c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R1354" s="231" t="s">
        <v>209</v>
      </c>
      <c r="AT1354" s="231" t="s">
        <v>171</v>
      </c>
      <c r="AU1354" s="231" t="s">
        <v>85</v>
      </c>
      <c r="AY1354" s="17" t="s">
        <v>169</v>
      </c>
      <c r="BE1354" s="232">
        <f>IF(N1354="základní",J1354,0)</f>
        <v>0</v>
      </c>
      <c r="BF1354" s="232">
        <f>IF(N1354="snížená",J1354,0)</f>
        <v>0</v>
      </c>
      <c r="BG1354" s="232">
        <f>IF(N1354="zákl. přenesená",J1354,0)</f>
        <v>0</v>
      </c>
      <c r="BH1354" s="232">
        <f>IF(N1354="sníž. přenesená",J1354,0)</f>
        <v>0</v>
      </c>
      <c r="BI1354" s="232">
        <f>IF(N1354="nulová",J1354,0)</f>
        <v>0</v>
      </c>
      <c r="BJ1354" s="17" t="s">
        <v>83</v>
      </c>
      <c r="BK1354" s="232">
        <f>ROUND(I1354*H1354,2)</f>
        <v>0</v>
      </c>
      <c r="BL1354" s="17" t="s">
        <v>209</v>
      </c>
      <c r="BM1354" s="231" t="s">
        <v>1751</v>
      </c>
    </row>
    <row r="1355" spans="1:65" s="2" customFormat="1" ht="44.25" customHeight="1">
      <c r="A1355" s="38"/>
      <c r="B1355" s="39"/>
      <c r="C1355" s="219" t="s">
        <v>3022</v>
      </c>
      <c r="D1355" s="219" t="s">
        <v>171</v>
      </c>
      <c r="E1355" s="220" t="s">
        <v>3023</v>
      </c>
      <c r="F1355" s="221" t="s">
        <v>3024</v>
      </c>
      <c r="G1355" s="222" t="s">
        <v>413</v>
      </c>
      <c r="H1355" s="223">
        <v>4</v>
      </c>
      <c r="I1355" s="224"/>
      <c r="J1355" s="225">
        <f>ROUND(I1355*H1355,2)</f>
        <v>0</v>
      </c>
      <c r="K1355" s="226"/>
      <c r="L1355" s="44"/>
      <c r="M1355" s="227" t="s">
        <v>1</v>
      </c>
      <c r="N1355" s="228" t="s">
        <v>40</v>
      </c>
      <c r="O1355" s="91"/>
      <c r="P1355" s="229">
        <f>O1355*H1355</f>
        <v>0</v>
      </c>
      <c r="Q1355" s="229">
        <v>0</v>
      </c>
      <c r="R1355" s="229">
        <f>Q1355*H1355</f>
        <v>0</v>
      </c>
      <c r="S1355" s="229">
        <v>0</v>
      </c>
      <c r="T1355" s="230">
        <f>S1355*H1355</f>
        <v>0</v>
      </c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R1355" s="231" t="s">
        <v>209</v>
      </c>
      <c r="AT1355" s="231" t="s">
        <v>171</v>
      </c>
      <c r="AU1355" s="231" t="s">
        <v>85</v>
      </c>
      <c r="AY1355" s="17" t="s">
        <v>169</v>
      </c>
      <c r="BE1355" s="232">
        <f>IF(N1355="základní",J1355,0)</f>
        <v>0</v>
      </c>
      <c r="BF1355" s="232">
        <f>IF(N1355="snížená",J1355,0)</f>
        <v>0</v>
      </c>
      <c r="BG1355" s="232">
        <f>IF(N1355="zákl. přenesená",J1355,0)</f>
        <v>0</v>
      </c>
      <c r="BH1355" s="232">
        <f>IF(N1355="sníž. přenesená",J1355,0)</f>
        <v>0</v>
      </c>
      <c r="BI1355" s="232">
        <f>IF(N1355="nulová",J1355,0)</f>
        <v>0</v>
      </c>
      <c r="BJ1355" s="17" t="s">
        <v>83</v>
      </c>
      <c r="BK1355" s="232">
        <f>ROUND(I1355*H1355,2)</f>
        <v>0</v>
      </c>
      <c r="BL1355" s="17" t="s">
        <v>209</v>
      </c>
      <c r="BM1355" s="231" t="s">
        <v>1759</v>
      </c>
    </row>
    <row r="1356" spans="1:65" s="2" customFormat="1" ht="37.8" customHeight="1">
      <c r="A1356" s="38"/>
      <c r="B1356" s="39"/>
      <c r="C1356" s="219" t="s">
        <v>1084</v>
      </c>
      <c r="D1356" s="219" t="s">
        <v>171</v>
      </c>
      <c r="E1356" s="220" t="s">
        <v>3025</v>
      </c>
      <c r="F1356" s="221" t="s">
        <v>3026</v>
      </c>
      <c r="G1356" s="222" t="s">
        <v>413</v>
      </c>
      <c r="H1356" s="223">
        <v>11</v>
      </c>
      <c r="I1356" s="224"/>
      <c r="J1356" s="225">
        <f>ROUND(I1356*H1356,2)</f>
        <v>0</v>
      </c>
      <c r="K1356" s="226"/>
      <c r="L1356" s="44"/>
      <c r="M1356" s="227" t="s">
        <v>1</v>
      </c>
      <c r="N1356" s="228" t="s">
        <v>40</v>
      </c>
      <c r="O1356" s="91"/>
      <c r="P1356" s="229">
        <f>O1356*H1356</f>
        <v>0</v>
      </c>
      <c r="Q1356" s="229">
        <v>0</v>
      </c>
      <c r="R1356" s="229">
        <f>Q1356*H1356</f>
        <v>0</v>
      </c>
      <c r="S1356" s="229">
        <v>0</v>
      </c>
      <c r="T1356" s="230">
        <f>S1356*H1356</f>
        <v>0</v>
      </c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R1356" s="231" t="s">
        <v>209</v>
      </c>
      <c r="AT1356" s="231" t="s">
        <v>171</v>
      </c>
      <c r="AU1356" s="231" t="s">
        <v>85</v>
      </c>
      <c r="AY1356" s="17" t="s">
        <v>169</v>
      </c>
      <c r="BE1356" s="232">
        <f>IF(N1356="základní",J1356,0)</f>
        <v>0</v>
      </c>
      <c r="BF1356" s="232">
        <f>IF(N1356="snížená",J1356,0)</f>
        <v>0</v>
      </c>
      <c r="BG1356" s="232">
        <f>IF(N1356="zákl. přenesená",J1356,0)</f>
        <v>0</v>
      </c>
      <c r="BH1356" s="232">
        <f>IF(N1356="sníž. přenesená",J1356,0)</f>
        <v>0</v>
      </c>
      <c r="BI1356" s="232">
        <f>IF(N1356="nulová",J1356,0)</f>
        <v>0</v>
      </c>
      <c r="BJ1356" s="17" t="s">
        <v>83</v>
      </c>
      <c r="BK1356" s="232">
        <f>ROUND(I1356*H1356,2)</f>
        <v>0</v>
      </c>
      <c r="BL1356" s="17" t="s">
        <v>209</v>
      </c>
      <c r="BM1356" s="231" t="s">
        <v>1781</v>
      </c>
    </row>
    <row r="1357" spans="1:65" s="2" customFormat="1" ht="24.15" customHeight="1">
      <c r="A1357" s="38"/>
      <c r="B1357" s="39"/>
      <c r="C1357" s="219" t="s">
        <v>3027</v>
      </c>
      <c r="D1357" s="219" t="s">
        <v>171</v>
      </c>
      <c r="E1357" s="220" t="s">
        <v>3028</v>
      </c>
      <c r="F1357" s="221" t="s">
        <v>3029</v>
      </c>
      <c r="G1357" s="222" t="s">
        <v>217</v>
      </c>
      <c r="H1357" s="223">
        <v>3.111</v>
      </c>
      <c r="I1357" s="224"/>
      <c r="J1357" s="225">
        <f>ROUND(I1357*H1357,2)</f>
        <v>0</v>
      </c>
      <c r="K1357" s="226"/>
      <c r="L1357" s="44"/>
      <c r="M1357" s="227" t="s">
        <v>1</v>
      </c>
      <c r="N1357" s="228" t="s">
        <v>40</v>
      </c>
      <c r="O1357" s="91"/>
      <c r="P1357" s="229">
        <f>O1357*H1357</f>
        <v>0</v>
      </c>
      <c r="Q1357" s="229">
        <v>0</v>
      </c>
      <c r="R1357" s="229">
        <f>Q1357*H1357</f>
        <v>0</v>
      </c>
      <c r="S1357" s="229">
        <v>0</v>
      </c>
      <c r="T1357" s="230">
        <f>S1357*H1357</f>
        <v>0</v>
      </c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R1357" s="231" t="s">
        <v>209</v>
      </c>
      <c r="AT1357" s="231" t="s">
        <v>171</v>
      </c>
      <c r="AU1357" s="231" t="s">
        <v>85</v>
      </c>
      <c r="AY1357" s="17" t="s">
        <v>169</v>
      </c>
      <c r="BE1357" s="232">
        <f>IF(N1357="základní",J1357,0)</f>
        <v>0</v>
      </c>
      <c r="BF1357" s="232">
        <f>IF(N1357="snížená",J1357,0)</f>
        <v>0</v>
      </c>
      <c r="BG1357" s="232">
        <f>IF(N1357="zákl. přenesená",J1357,0)</f>
        <v>0</v>
      </c>
      <c r="BH1357" s="232">
        <f>IF(N1357="sníž. přenesená",J1357,0)</f>
        <v>0</v>
      </c>
      <c r="BI1357" s="232">
        <f>IF(N1357="nulová",J1357,0)</f>
        <v>0</v>
      </c>
      <c r="BJ1357" s="17" t="s">
        <v>83</v>
      </c>
      <c r="BK1357" s="232">
        <f>ROUND(I1357*H1357,2)</f>
        <v>0</v>
      </c>
      <c r="BL1357" s="17" t="s">
        <v>209</v>
      </c>
      <c r="BM1357" s="231" t="s">
        <v>1771</v>
      </c>
    </row>
    <row r="1358" spans="1:63" s="12" customFormat="1" ht="22.8" customHeight="1">
      <c r="A1358" s="12"/>
      <c r="B1358" s="203"/>
      <c r="C1358" s="204"/>
      <c r="D1358" s="205" t="s">
        <v>74</v>
      </c>
      <c r="E1358" s="217" t="s">
        <v>351</v>
      </c>
      <c r="F1358" s="217" t="s">
        <v>352</v>
      </c>
      <c r="G1358" s="204"/>
      <c r="H1358" s="204"/>
      <c r="I1358" s="207"/>
      <c r="J1358" s="218">
        <f>BK1358</f>
        <v>0</v>
      </c>
      <c r="K1358" s="204"/>
      <c r="L1358" s="209"/>
      <c r="M1358" s="210"/>
      <c r="N1358" s="211"/>
      <c r="O1358" s="211"/>
      <c r="P1358" s="212">
        <f>SUM(P1359:P1399)</f>
        <v>0</v>
      </c>
      <c r="Q1358" s="211"/>
      <c r="R1358" s="212">
        <f>SUM(R1359:R1399)</f>
        <v>0</v>
      </c>
      <c r="S1358" s="211"/>
      <c r="T1358" s="213">
        <f>SUM(T1359:T1399)</f>
        <v>0</v>
      </c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R1358" s="214" t="s">
        <v>85</v>
      </c>
      <c r="AT1358" s="215" t="s">
        <v>74</v>
      </c>
      <c r="AU1358" s="215" t="s">
        <v>83</v>
      </c>
      <c r="AY1358" s="214" t="s">
        <v>169</v>
      </c>
      <c r="BK1358" s="216">
        <f>SUM(BK1359:BK1399)</f>
        <v>0</v>
      </c>
    </row>
    <row r="1359" spans="1:65" s="2" customFormat="1" ht="24.15" customHeight="1">
      <c r="A1359" s="38"/>
      <c r="B1359" s="39"/>
      <c r="C1359" s="219" t="s">
        <v>1091</v>
      </c>
      <c r="D1359" s="219" t="s">
        <v>171</v>
      </c>
      <c r="E1359" s="220" t="s">
        <v>3030</v>
      </c>
      <c r="F1359" s="221" t="s">
        <v>3031</v>
      </c>
      <c r="G1359" s="222" t="s">
        <v>199</v>
      </c>
      <c r="H1359" s="223">
        <v>1.7</v>
      </c>
      <c r="I1359" s="224"/>
      <c r="J1359" s="225">
        <f>ROUND(I1359*H1359,2)</f>
        <v>0</v>
      </c>
      <c r="K1359" s="226"/>
      <c r="L1359" s="44"/>
      <c r="M1359" s="227" t="s">
        <v>1</v>
      </c>
      <c r="N1359" s="228" t="s">
        <v>40</v>
      </c>
      <c r="O1359" s="91"/>
      <c r="P1359" s="229">
        <f>O1359*H1359</f>
        <v>0</v>
      </c>
      <c r="Q1359" s="229">
        <v>0</v>
      </c>
      <c r="R1359" s="229">
        <f>Q1359*H1359</f>
        <v>0</v>
      </c>
      <c r="S1359" s="229">
        <v>0</v>
      </c>
      <c r="T1359" s="230">
        <f>S1359*H1359</f>
        <v>0</v>
      </c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R1359" s="231" t="s">
        <v>209</v>
      </c>
      <c r="AT1359" s="231" t="s">
        <v>171</v>
      </c>
      <c r="AU1359" s="231" t="s">
        <v>85</v>
      </c>
      <c r="AY1359" s="17" t="s">
        <v>169</v>
      </c>
      <c r="BE1359" s="232">
        <f>IF(N1359="základní",J1359,0)</f>
        <v>0</v>
      </c>
      <c r="BF1359" s="232">
        <f>IF(N1359="snížená",J1359,0)</f>
        <v>0</v>
      </c>
      <c r="BG1359" s="232">
        <f>IF(N1359="zákl. přenesená",J1359,0)</f>
        <v>0</v>
      </c>
      <c r="BH1359" s="232">
        <f>IF(N1359="sníž. přenesená",J1359,0)</f>
        <v>0</v>
      </c>
      <c r="BI1359" s="232">
        <f>IF(N1359="nulová",J1359,0)</f>
        <v>0</v>
      </c>
      <c r="BJ1359" s="17" t="s">
        <v>83</v>
      </c>
      <c r="BK1359" s="232">
        <f>ROUND(I1359*H1359,2)</f>
        <v>0</v>
      </c>
      <c r="BL1359" s="17" t="s">
        <v>209</v>
      </c>
      <c r="BM1359" s="231" t="s">
        <v>1777</v>
      </c>
    </row>
    <row r="1360" spans="1:51" s="13" customFormat="1" ht="12">
      <c r="A1360" s="13"/>
      <c r="B1360" s="233"/>
      <c r="C1360" s="234"/>
      <c r="D1360" s="235" t="s">
        <v>176</v>
      </c>
      <c r="E1360" s="236" t="s">
        <v>1</v>
      </c>
      <c r="F1360" s="237" t="s">
        <v>3032</v>
      </c>
      <c r="G1360" s="234"/>
      <c r="H1360" s="238">
        <v>1.7</v>
      </c>
      <c r="I1360" s="239"/>
      <c r="J1360" s="234"/>
      <c r="K1360" s="234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4" t="s">
        <v>176</v>
      </c>
      <c r="AU1360" s="244" t="s">
        <v>85</v>
      </c>
      <c r="AV1360" s="13" t="s">
        <v>85</v>
      </c>
      <c r="AW1360" s="13" t="s">
        <v>31</v>
      </c>
      <c r="AX1360" s="13" t="s">
        <v>75</v>
      </c>
      <c r="AY1360" s="244" t="s">
        <v>169</v>
      </c>
    </row>
    <row r="1361" spans="1:51" s="14" customFormat="1" ht="12">
      <c r="A1361" s="14"/>
      <c r="B1361" s="245"/>
      <c r="C1361" s="246"/>
      <c r="D1361" s="235" t="s">
        <v>176</v>
      </c>
      <c r="E1361" s="247" t="s">
        <v>1</v>
      </c>
      <c r="F1361" s="248" t="s">
        <v>178</v>
      </c>
      <c r="G1361" s="246"/>
      <c r="H1361" s="249">
        <v>1.7</v>
      </c>
      <c r="I1361" s="250"/>
      <c r="J1361" s="246"/>
      <c r="K1361" s="246"/>
      <c r="L1361" s="251"/>
      <c r="M1361" s="252"/>
      <c r="N1361" s="253"/>
      <c r="O1361" s="253"/>
      <c r="P1361" s="253"/>
      <c r="Q1361" s="253"/>
      <c r="R1361" s="253"/>
      <c r="S1361" s="253"/>
      <c r="T1361" s="25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55" t="s">
        <v>176</v>
      </c>
      <c r="AU1361" s="255" t="s">
        <v>85</v>
      </c>
      <c r="AV1361" s="14" t="s">
        <v>175</v>
      </c>
      <c r="AW1361" s="14" t="s">
        <v>31</v>
      </c>
      <c r="AX1361" s="14" t="s">
        <v>83</v>
      </c>
      <c r="AY1361" s="255" t="s">
        <v>169</v>
      </c>
    </row>
    <row r="1362" spans="1:65" s="2" customFormat="1" ht="24.15" customHeight="1">
      <c r="A1362" s="38"/>
      <c r="B1362" s="39"/>
      <c r="C1362" s="269" t="s">
        <v>3033</v>
      </c>
      <c r="D1362" s="269" t="s">
        <v>811</v>
      </c>
      <c r="E1362" s="270" t="s">
        <v>3034</v>
      </c>
      <c r="F1362" s="271" t="s">
        <v>3035</v>
      </c>
      <c r="G1362" s="272" t="s">
        <v>3036</v>
      </c>
      <c r="H1362" s="273">
        <v>26.51</v>
      </c>
      <c r="I1362" s="274"/>
      <c r="J1362" s="275">
        <f>ROUND(I1362*H1362,2)</f>
        <v>0</v>
      </c>
      <c r="K1362" s="276"/>
      <c r="L1362" s="277"/>
      <c r="M1362" s="278" t="s">
        <v>1</v>
      </c>
      <c r="N1362" s="279" t="s">
        <v>40</v>
      </c>
      <c r="O1362" s="91"/>
      <c r="P1362" s="229">
        <f>O1362*H1362</f>
        <v>0</v>
      </c>
      <c r="Q1362" s="229">
        <v>0</v>
      </c>
      <c r="R1362" s="229">
        <f>Q1362*H1362</f>
        <v>0</v>
      </c>
      <c r="S1362" s="229">
        <v>0</v>
      </c>
      <c r="T1362" s="230">
        <f>S1362*H1362</f>
        <v>0</v>
      </c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R1362" s="231" t="s">
        <v>246</v>
      </c>
      <c r="AT1362" s="231" t="s">
        <v>811</v>
      </c>
      <c r="AU1362" s="231" t="s">
        <v>85</v>
      </c>
      <c r="AY1362" s="17" t="s">
        <v>169</v>
      </c>
      <c r="BE1362" s="232">
        <f>IF(N1362="základní",J1362,0)</f>
        <v>0</v>
      </c>
      <c r="BF1362" s="232">
        <f>IF(N1362="snížená",J1362,0)</f>
        <v>0</v>
      </c>
      <c r="BG1362" s="232">
        <f>IF(N1362="zákl. přenesená",J1362,0)</f>
        <v>0</v>
      </c>
      <c r="BH1362" s="232">
        <f>IF(N1362="sníž. přenesená",J1362,0)</f>
        <v>0</v>
      </c>
      <c r="BI1362" s="232">
        <f>IF(N1362="nulová",J1362,0)</f>
        <v>0</v>
      </c>
      <c r="BJ1362" s="17" t="s">
        <v>83</v>
      </c>
      <c r="BK1362" s="232">
        <f>ROUND(I1362*H1362,2)</f>
        <v>0</v>
      </c>
      <c r="BL1362" s="17" t="s">
        <v>209</v>
      </c>
      <c r="BM1362" s="231" t="s">
        <v>1797</v>
      </c>
    </row>
    <row r="1363" spans="1:51" s="13" customFormat="1" ht="12">
      <c r="A1363" s="13"/>
      <c r="B1363" s="233"/>
      <c r="C1363" s="234"/>
      <c r="D1363" s="235" t="s">
        <v>176</v>
      </c>
      <c r="E1363" s="236" t="s">
        <v>1</v>
      </c>
      <c r="F1363" s="237" t="s">
        <v>3037</v>
      </c>
      <c r="G1363" s="234"/>
      <c r="H1363" s="238">
        <v>12.784</v>
      </c>
      <c r="I1363" s="239"/>
      <c r="J1363" s="234"/>
      <c r="K1363" s="234"/>
      <c r="L1363" s="240"/>
      <c r="M1363" s="241"/>
      <c r="N1363" s="242"/>
      <c r="O1363" s="242"/>
      <c r="P1363" s="242"/>
      <c r="Q1363" s="242"/>
      <c r="R1363" s="242"/>
      <c r="S1363" s="242"/>
      <c r="T1363" s="24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44" t="s">
        <v>176</v>
      </c>
      <c r="AU1363" s="244" t="s">
        <v>85</v>
      </c>
      <c r="AV1363" s="13" t="s">
        <v>85</v>
      </c>
      <c r="AW1363" s="13" t="s">
        <v>31</v>
      </c>
      <c r="AX1363" s="13" t="s">
        <v>75</v>
      </c>
      <c r="AY1363" s="244" t="s">
        <v>169</v>
      </c>
    </row>
    <row r="1364" spans="1:51" s="13" customFormat="1" ht="12">
      <c r="A1364" s="13"/>
      <c r="B1364" s="233"/>
      <c r="C1364" s="234"/>
      <c r="D1364" s="235" t="s">
        <v>176</v>
      </c>
      <c r="E1364" s="236" t="s">
        <v>1</v>
      </c>
      <c r="F1364" s="237" t="s">
        <v>3038</v>
      </c>
      <c r="G1364" s="234"/>
      <c r="H1364" s="238">
        <v>10.268</v>
      </c>
      <c r="I1364" s="239"/>
      <c r="J1364" s="234"/>
      <c r="K1364" s="234"/>
      <c r="L1364" s="240"/>
      <c r="M1364" s="241"/>
      <c r="N1364" s="242"/>
      <c r="O1364" s="242"/>
      <c r="P1364" s="242"/>
      <c r="Q1364" s="242"/>
      <c r="R1364" s="242"/>
      <c r="S1364" s="242"/>
      <c r="T1364" s="24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4" t="s">
        <v>176</v>
      </c>
      <c r="AU1364" s="244" t="s">
        <v>85</v>
      </c>
      <c r="AV1364" s="13" t="s">
        <v>85</v>
      </c>
      <c r="AW1364" s="13" t="s">
        <v>31</v>
      </c>
      <c r="AX1364" s="13" t="s">
        <v>75</v>
      </c>
      <c r="AY1364" s="244" t="s">
        <v>169</v>
      </c>
    </row>
    <row r="1365" spans="1:51" s="13" customFormat="1" ht="12">
      <c r="A1365" s="13"/>
      <c r="B1365" s="233"/>
      <c r="C1365" s="234"/>
      <c r="D1365" s="235" t="s">
        <v>176</v>
      </c>
      <c r="E1365" s="236" t="s">
        <v>1</v>
      </c>
      <c r="F1365" s="237" t="s">
        <v>3039</v>
      </c>
      <c r="G1365" s="234"/>
      <c r="H1365" s="238">
        <v>3.458</v>
      </c>
      <c r="I1365" s="239"/>
      <c r="J1365" s="234"/>
      <c r="K1365" s="234"/>
      <c r="L1365" s="240"/>
      <c r="M1365" s="241"/>
      <c r="N1365" s="242"/>
      <c r="O1365" s="242"/>
      <c r="P1365" s="242"/>
      <c r="Q1365" s="242"/>
      <c r="R1365" s="242"/>
      <c r="S1365" s="242"/>
      <c r="T1365" s="24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4" t="s">
        <v>176</v>
      </c>
      <c r="AU1365" s="244" t="s">
        <v>85</v>
      </c>
      <c r="AV1365" s="13" t="s">
        <v>85</v>
      </c>
      <c r="AW1365" s="13" t="s">
        <v>31</v>
      </c>
      <c r="AX1365" s="13" t="s">
        <v>75</v>
      </c>
      <c r="AY1365" s="244" t="s">
        <v>169</v>
      </c>
    </row>
    <row r="1366" spans="1:51" s="14" customFormat="1" ht="12">
      <c r="A1366" s="14"/>
      <c r="B1366" s="245"/>
      <c r="C1366" s="246"/>
      <c r="D1366" s="235" t="s">
        <v>176</v>
      </c>
      <c r="E1366" s="247" t="s">
        <v>1</v>
      </c>
      <c r="F1366" s="248" t="s">
        <v>178</v>
      </c>
      <c r="G1366" s="246"/>
      <c r="H1366" s="249">
        <v>26.509999999999998</v>
      </c>
      <c r="I1366" s="250"/>
      <c r="J1366" s="246"/>
      <c r="K1366" s="246"/>
      <c r="L1366" s="251"/>
      <c r="M1366" s="252"/>
      <c r="N1366" s="253"/>
      <c r="O1366" s="253"/>
      <c r="P1366" s="253"/>
      <c r="Q1366" s="253"/>
      <c r="R1366" s="253"/>
      <c r="S1366" s="253"/>
      <c r="T1366" s="25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5" t="s">
        <v>176</v>
      </c>
      <c r="AU1366" s="255" t="s">
        <v>85</v>
      </c>
      <c r="AV1366" s="14" t="s">
        <v>175</v>
      </c>
      <c r="AW1366" s="14" t="s">
        <v>31</v>
      </c>
      <c r="AX1366" s="14" t="s">
        <v>83</v>
      </c>
      <c r="AY1366" s="255" t="s">
        <v>169</v>
      </c>
    </row>
    <row r="1367" spans="1:65" s="2" customFormat="1" ht="24.15" customHeight="1">
      <c r="A1367" s="38"/>
      <c r="B1367" s="39"/>
      <c r="C1367" s="219" t="s">
        <v>1101</v>
      </c>
      <c r="D1367" s="219" t="s">
        <v>171</v>
      </c>
      <c r="E1367" s="220" t="s">
        <v>3040</v>
      </c>
      <c r="F1367" s="221" t="s">
        <v>3041</v>
      </c>
      <c r="G1367" s="222" t="s">
        <v>199</v>
      </c>
      <c r="H1367" s="223">
        <v>3.72</v>
      </c>
      <c r="I1367" s="224"/>
      <c r="J1367" s="225">
        <f>ROUND(I1367*H1367,2)</f>
        <v>0</v>
      </c>
      <c r="K1367" s="226"/>
      <c r="L1367" s="44"/>
      <c r="M1367" s="227" t="s">
        <v>1</v>
      </c>
      <c r="N1367" s="228" t="s">
        <v>40</v>
      </c>
      <c r="O1367" s="91"/>
      <c r="P1367" s="229">
        <f>O1367*H1367</f>
        <v>0</v>
      </c>
      <c r="Q1367" s="229">
        <v>0</v>
      </c>
      <c r="R1367" s="229">
        <f>Q1367*H1367</f>
        <v>0</v>
      </c>
      <c r="S1367" s="229">
        <v>0</v>
      </c>
      <c r="T1367" s="230">
        <f>S1367*H1367</f>
        <v>0</v>
      </c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  <c r="AE1367" s="38"/>
      <c r="AR1367" s="231" t="s">
        <v>209</v>
      </c>
      <c r="AT1367" s="231" t="s">
        <v>171</v>
      </c>
      <c r="AU1367" s="231" t="s">
        <v>85</v>
      </c>
      <c r="AY1367" s="17" t="s">
        <v>169</v>
      </c>
      <c r="BE1367" s="232">
        <f>IF(N1367="základní",J1367,0)</f>
        <v>0</v>
      </c>
      <c r="BF1367" s="232">
        <f>IF(N1367="snížená",J1367,0)</f>
        <v>0</v>
      </c>
      <c r="BG1367" s="232">
        <f>IF(N1367="zákl. přenesená",J1367,0)</f>
        <v>0</v>
      </c>
      <c r="BH1367" s="232">
        <f>IF(N1367="sníž. přenesená",J1367,0)</f>
        <v>0</v>
      </c>
      <c r="BI1367" s="232">
        <f>IF(N1367="nulová",J1367,0)</f>
        <v>0</v>
      </c>
      <c r="BJ1367" s="17" t="s">
        <v>83</v>
      </c>
      <c r="BK1367" s="232">
        <f>ROUND(I1367*H1367,2)</f>
        <v>0</v>
      </c>
      <c r="BL1367" s="17" t="s">
        <v>209</v>
      </c>
      <c r="BM1367" s="231" t="s">
        <v>1785</v>
      </c>
    </row>
    <row r="1368" spans="1:51" s="13" customFormat="1" ht="12">
      <c r="A1368" s="13"/>
      <c r="B1368" s="233"/>
      <c r="C1368" s="234"/>
      <c r="D1368" s="235" t="s">
        <v>176</v>
      </c>
      <c r="E1368" s="236" t="s">
        <v>1</v>
      </c>
      <c r="F1368" s="237" t="s">
        <v>3042</v>
      </c>
      <c r="G1368" s="234"/>
      <c r="H1368" s="238">
        <v>3.72</v>
      </c>
      <c r="I1368" s="239"/>
      <c r="J1368" s="234"/>
      <c r="K1368" s="234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4" t="s">
        <v>176</v>
      </c>
      <c r="AU1368" s="244" t="s">
        <v>85</v>
      </c>
      <c r="AV1368" s="13" t="s">
        <v>85</v>
      </c>
      <c r="AW1368" s="13" t="s">
        <v>31</v>
      </c>
      <c r="AX1368" s="13" t="s">
        <v>75</v>
      </c>
      <c r="AY1368" s="244" t="s">
        <v>169</v>
      </c>
    </row>
    <row r="1369" spans="1:51" s="14" customFormat="1" ht="12">
      <c r="A1369" s="14"/>
      <c r="B1369" s="245"/>
      <c r="C1369" s="246"/>
      <c r="D1369" s="235" t="s">
        <v>176</v>
      </c>
      <c r="E1369" s="247" t="s">
        <v>1</v>
      </c>
      <c r="F1369" s="248" t="s">
        <v>178</v>
      </c>
      <c r="G1369" s="246"/>
      <c r="H1369" s="249">
        <v>3.72</v>
      </c>
      <c r="I1369" s="250"/>
      <c r="J1369" s="246"/>
      <c r="K1369" s="246"/>
      <c r="L1369" s="251"/>
      <c r="M1369" s="252"/>
      <c r="N1369" s="253"/>
      <c r="O1369" s="253"/>
      <c r="P1369" s="253"/>
      <c r="Q1369" s="253"/>
      <c r="R1369" s="253"/>
      <c r="S1369" s="253"/>
      <c r="T1369" s="25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5" t="s">
        <v>176</v>
      </c>
      <c r="AU1369" s="255" t="s">
        <v>85</v>
      </c>
      <c r="AV1369" s="14" t="s">
        <v>175</v>
      </c>
      <c r="AW1369" s="14" t="s">
        <v>31</v>
      </c>
      <c r="AX1369" s="14" t="s">
        <v>83</v>
      </c>
      <c r="AY1369" s="255" t="s">
        <v>169</v>
      </c>
    </row>
    <row r="1370" spans="1:65" s="2" customFormat="1" ht="21.75" customHeight="1">
      <c r="A1370" s="38"/>
      <c r="B1370" s="39"/>
      <c r="C1370" s="269" t="s">
        <v>3043</v>
      </c>
      <c r="D1370" s="269" t="s">
        <v>811</v>
      </c>
      <c r="E1370" s="270" t="s">
        <v>3044</v>
      </c>
      <c r="F1370" s="271" t="s">
        <v>3045</v>
      </c>
      <c r="G1370" s="272" t="s">
        <v>199</v>
      </c>
      <c r="H1370" s="273">
        <v>3.72</v>
      </c>
      <c r="I1370" s="274"/>
      <c r="J1370" s="275">
        <f>ROUND(I1370*H1370,2)</f>
        <v>0</v>
      </c>
      <c r="K1370" s="276"/>
      <c r="L1370" s="277"/>
      <c r="M1370" s="278" t="s">
        <v>1</v>
      </c>
      <c r="N1370" s="279" t="s">
        <v>40</v>
      </c>
      <c r="O1370" s="91"/>
      <c r="P1370" s="229">
        <f>O1370*H1370</f>
        <v>0</v>
      </c>
      <c r="Q1370" s="229">
        <v>0</v>
      </c>
      <c r="R1370" s="229">
        <f>Q1370*H1370</f>
        <v>0</v>
      </c>
      <c r="S1370" s="229">
        <v>0</v>
      </c>
      <c r="T1370" s="230">
        <f>S1370*H1370</f>
        <v>0</v>
      </c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R1370" s="231" t="s">
        <v>246</v>
      </c>
      <c r="AT1370" s="231" t="s">
        <v>811</v>
      </c>
      <c r="AU1370" s="231" t="s">
        <v>85</v>
      </c>
      <c r="AY1370" s="17" t="s">
        <v>169</v>
      </c>
      <c r="BE1370" s="232">
        <f>IF(N1370="základní",J1370,0)</f>
        <v>0</v>
      </c>
      <c r="BF1370" s="232">
        <f>IF(N1370="snížená",J1370,0)</f>
        <v>0</v>
      </c>
      <c r="BG1370" s="232">
        <f>IF(N1370="zákl. přenesená",J1370,0)</f>
        <v>0</v>
      </c>
      <c r="BH1370" s="232">
        <f>IF(N1370="sníž. přenesená",J1370,0)</f>
        <v>0</v>
      </c>
      <c r="BI1370" s="232">
        <f>IF(N1370="nulová",J1370,0)</f>
        <v>0</v>
      </c>
      <c r="BJ1370" s="17" t="s">
        <v>83</v>
      </c>
      <c r="BK1370" s="232">
        <f>ROUND(I1370*H1370,2)</f>
        <v>0</v>
      </c>
      <c r="BL1370" s="17" t="s">
        <v>209</v>
      </c>
      <c r="BM1370" s="231" t="s">
        <v>1809</v>
      </c>
    </row>
    <row r="1371" spans="1:65" s="2" customFormat="1" ht="33" customHeight="1">
      <c r="A1371" s="38"/>
      <c r="B1371" s="39"/>
      <c r="C1371" s="219" t="s">
        <v>1104</v>
      </c>
      <c r="D1371" s="219" t="s">
        <v>171</v>
      </c>
      <c r="E1371" s="220" t="s">
        <v>3046</v>
      </c>
      <c r="F1371" s="221" t="s">
        <v>3047</v>
      </c>
      <c r="G1371" s="222" t="s">
        <v>413</v>
      </c>
      <c r="H1371" s="223">
        <v>1</v>
      </c>
      <c r="I1371" s="224"/>
      <c r="J1371" s="225">
        <f>ROUND(I1371*H1371,2)</f>
        <v>0</v>
      </c>
      <c r="K1371" s="226"/>
      <c r="L1371" s="44"/>
      <c r="M1371" s="227" t="s">
        <v>1</v>
      </c>
      <c r="N1371" s="228" t="s">
        <v>40</v>
      </c>
      <c r="O1371" s="91"/>
      <c r="P1371" s="229">
        <f>O1371*H1371</f>
        <v>0</v>
      </c>
      <c r="Q1371" s="229">
        <v>0</v>
      </c>
      <c r="R1371" s="229">
        <f>Q1371*H1371</f>
        <v>0</v>
      </c>
      <c r="S1371" s="229">
        <v>0</v>
      </c>
      <c r="T1371" s="230">
        <f>S1371*H1371</f>
        <v>0</v>
      </c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  <c r="AE1371" s="38"/>
      <c r="AR1371" s="231" t="s">
        <v>209</v>
      </c>
      <c r="AT1371" s="231" t="s">
        <v>171</v>
      </c>
      <c r="AU1371" s="231" t="s">
        <v>85</v>
      </c>
      <c r="AY1371" s="17" t="s">
        <v>169</v>
      </c>
      <c r="BE1371" s="232">
        <f>IF(N1371="základní",J1371,0)</f>
        <v>0</v>
      </c>
      <c r="BF1371" s="232">
        <f>IF(N1371="snížená",J1371,0)</f>
        <v>0</v>
      </c>
      <c r="BG1371" s="232">
        <f>IF(N1371="zákl. přenesená",J1371,0)</f>
        <v>0</v>
      </c>
      <c r="BH1371" s="232">
        <f>IF(N1371="sníž. přenesená",J1371,0)</f>
        <v>0</v>
      </c>
      <c r="BI1371" s="232">
        <f>IF(N1371="nulová",J1371,0)</f>
        <v>0</v>
      </c>
      <c r="BJ1371" s="17" t="s">
        <v>83</v>
      </c>
      <c r="BK1371" s="232">
        <f>ROUND(I1371*H1371,2)</f>
        <v>0</v>
      </c>
      <c r="BL1371" s="17" t="s">
        <v>209</v>
      </c>
      <c r="BM1371" s="231" t="s">
        <v>1837</v>
      </c>
    </row>
    <row r="1372" spans="1:65" s="2" customFormat="1" ht="24.15" customHeight="1">
      <c r="A1372" s="38"/>
      <c r="B1372" s="39"/>
      <c r="C1372" s="219" t="s">
        <v>3048</v>
      </c>
      <c r="D1372" s="219" t="s">
        <v>171</v>
      </c>
      <c r="E1372" s="220" t="s">
        <v>3049</v>
      </c>
      <c r="F1372" s="221" t="s">
        <v>3050</v>
      </c>
      <c r="G1372" s="222" t="s">
        <v>413</v>
      </c>
      <c r="H1372" s="223">
        <v>1</v>
      </c>
      <c r="I1372" s="224"/>
      <c r="J1372" s="225">
        <f>ROUND(I1372*H1372,2)</f>
        <v>0</v>
      </c>
      <c r="K1372" s="226"/>
      <c r="L1372" s="44"/>
      <c r="M1372" s="227" t="s">
        <v>1</v>
      </c>
      <c r="N1372" s="228" t="s">
        <v>40</v>
      </c>
      <c r="O1372" s="91"/>
      <c r="P1372" s="229">
        <f>O1372*H1372</f>
        <v>0</v>
      </c>
      <c r="Q1372" s="229">
        <v>0</v>
      </c>
      <c r="R1372" s="229">
        <f>Q1372*H1372</f>
        <v>0</v>
      </c>
      <c r="S1372" s="229">
        <v>0</v>
      </c>
      <c r="T1372" s="230">
        <f>S1372*H1372</f>
        <v>0</v>
      </c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R1372" s="231" t="s">
        <v>209</v>
      </c>
      <c r="AT1372" s="231" t="s">
        <v>171</v>
      </c>
      <c r="AU1372" s="231" t="s">
        <v>85</v>
      </c>
      <c r="AY1372" s="17" t="s">
        <v>169</v>
      </c>
      <c r="BE1372" s="232">
        <f>IF(N1372="základní",J1372,0)</f>
        <v>0</v>
      </c>
      <c r="BF1372" s="232">
        <f>IF(N1372="snížená",J1372,0)</f>
        <v>0</v>
      </c>
      <c r="BG1372" s="232">
        <f>IF(N1372="zákl. přenesená",J1372,0)</f>
        <v>0</v>
      </c>
      <c r="BH1372" s="232">
        <f>IF(N1372="sníž. přenesená",J1372,0)</f>
        <v>0</v>
      </c>
      <c r="BI1372" s="232">
        <f>IF(N1372="nulová",J1372,0)</f>
        <v>0</v>
      </c>
      <c r="BJ1372" s="17" t="s">
        <v>83</v>
      </c>
      <c r="BK1372" s="232">
        <f>ROUND(I1372*H1372,2)</f>
        <v>0</v>
      </c>
      <c r="BL1372" s="17" t="s">
        <v>209</v>
      </c>
      <c r="BM1372" s="231" t="s">
        <v>1833</v>
      </c>
    </row>
    <row r="1373" spans="1:65" s="2" customFormat="1" ht="33" customHeight="1">
      <c r="A1373" s="38"/>
      <c r="B1373" s="39"/>
      <c r="C1373" s="219" t="s">
        <v>1110</v>
      </c>
      <c r="D1373" s="219" t="s">
        <v>171</v>
      </c>
      <c r="E1373" s="220" t="s">
        <v>3051</v>
      </c>
      <c r="F1373" s="221" t="s">
        <v>3052</v>
      </c>
      <c r="G1373" s="222" t="s">
        <v>413</v>
      </c>
      <c r="H1373" s="223">
        <v>6</v>
      </c>
      <c r="I1373" s="224"/>
      <c r="J1373" s="225">
        <f>ROUND(I1373*H1373,2)</f>
        <v>0</v>
      </c>
      <c r="K1373" s="226"/>
      <c r="L1373" s="44"/>
      <c r="M1373" s="227" t="s">
        <v>1</v>
      </c>
      <c r="N1373" s="228" t="s">
        <v>40</v>
      </c>
      <c r="O1373" s="91"/>
      <c r="P1373" s="229">
        <f>O1373*H1373</f>
        <v>0</v>
      </c>
      <c r="Q1373" s="229">
        <v>0</v>
      </c>
      <c r="R1373" s="229">
        <f>Q1373*H1373</f>
        <v>0</v>
      </c>
      <c r="S1373" s="229">
        <v>0</v>
      </c>
      <c r="T1373" s="230">
        <f>S1373*H1373</f>
        <v>0</v>
      </c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R1373" s="231" t="s">
        <v>209</v>
      </c>
      <c r="AT1373" s="231" t="s">
        <v>171</v>
      </c>
      <c r="AU1373" s="231" t="s">
        <v>85</v>
      </c>
      <c r="AY1373" s="17" t="s">
        <v>169</v>
      </c>
      <c r="BE1373" s="232">
        <f>IF(N1373="základní",J1373,0)</f>
        <v>0</v>
      </c>
      <c r="BF1373" s="232">
        <f>IF(N1373="snížená",J1373,0)</f>
        <v>0</v>
      </c>
      <c r="BG1373" s="232">
        <f>IF(N1373="zákl. přenesená",J1373,0)</f>
        <v>0</v>
      </c>
      <c r="BH1373" s="232">
        <f>IF(N1373="sníž. přenesená",J1373,0)</f>
        <v>0</v>
      </c>
      <c r="BI1373" s="232">
        <f>IF(N1373="nulová",J1373,0)</f>
        <v>0</v>
      </c>
      <c r="BJ1373" s="17" t="s">
        <v>83</v>
      </c>
      <c r="BK1373" s="232">
        <f>ROUND(I1373*H1373,2)</f>
        <v>0</v>
      </c>
      <c r="BL1373" s="17" t="s">
        <v>209</v>
      </c>
      <c r="BM1373" s="231" t="s">
        <v>1821</v>
      </c>
    </row>
    <row r="1374" spans="1:65" s="2" customFormat="1" ht="33" customHeight="1">
      <c r="A1374" s="38"/>
      <c r="B1374" s="39"/>
      <c r="C1374" s="219" t="s">
        <v>3053</v>
      </c>
      <c r="D1374" s="219" t="s">
        <v>171</v>
      </c>
      <c r="E1374" s="220" t="s">
        <v>3054</v>
      </c>
      <c r="F1374" s="221" t="s">
        <v>3055</v>
      </c>
      <c r="G1374" s="222" t="s">
        <v>413</v>
      </c>
      <c r="H1374" s="223">
        <v>4</v>
      </c>
      <c r="I1374" s="224"/>
      <c r="J1374" s="225">
        <f>ROUND(I1374*H1374,2)</f>
        <v>0</v>
      </c>
      <c r="K1374" s="226"/>
      <c r="L1374" s="44"/>
      <c r="M1374" s="227" t="s">
        <v>1</v>
      </c>
      <c r="N1374" s="228" t="s">
        <v>40</v>
      </c>
      <c r="O1374" s="91"/>
      <c r="P1374" s="229">
        <f>O1374*H1374</f>
        <v>0</v>
      </c>
      <c r="Q1374" s="229">
        <v>0</v>
      </c>
      <c r="R1374" s="229">
        <f>Q1374*H1374</f>
        <v>0</v>
      </c>
      <c r="S1374" s="229">
        <v>0</v>
      </c>
      <c r="T1374" s="230">
        <f>S1374*H1374</f>
        <v>0</v>
      </c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  <c r="AE1374" s="38"/>
      <c r="AR1374" s="231" t="s">
        <v>209</v>
      </c>
      <c r="AT1374" s="231" t="s">
        <v>171</v>
      </c>
      <c r="AU1374" s="231" t="s">
        <v>85</v>
      </c>
      <c r="AY1374" s="17" t="s">
        <v>169</v>
      </c>
      <c r="BE1374" s="232">
        <f>IF(N1374="základní",J1374,0)</f>
        <v>0</v>
      </c>
      <c r="BF1374" s="232">
        <f>IF(N1374="snížená",J1374,0)</f>
        <v>0</v>
      </c>
      <c r="BG1374" s="232">
        <f>IF(N1374="zákl. přenesená",J1374,0)</f>
        <v>0</v>
      </c>
      <c r="BH1374" s="232">
        <f>IF(N1374="sníž. přenesená",J1374,0)</f>
        <v>0</v>
      </c>
      <c r="BI1374" s="232">
        <f>IF(N1374="nulová",J1374,0)</f>
        <v>0</v>
      </c>
      <c r="BJ1374" s="17" t="s">
        <v>83</v>
      </c>
      <c r="BK1374" s="232">
        <f>ROUND(I1374*H1374,2)</f>
        <v>0</v>
      </c>
      <c r="BL1374" s="17" t="s">
        <v>209</v>
      </c>
      <c r="BM1374" s="231" t="s">
        <v>1829</v>
      </c>
    </row>
    <row r="1375" spans="1:65" s="2" customFormat="1" ht="24.15" customHeight="1">
      <c r="A1375" s="38"/>
      <c r="B1375" s="39"/>
      <c r="C1375" s="219" t="s">
        <v>1113</v>
      </c>
      <c r="D1375" s="219" t="s">
        <v>171</v>
      </c>
      <c r="E1375" s="220" t="s">
        <v>3056</v>
      </c>
      <c r="F1375" s="221" t="s">
        <v>3057</v>
      </c>
      <c r="G1375" s="222" t="s">
        <v>413</v>
      </c>
      <c r="H1375" s="223">
        <v>2</v>
      </c>
      <c r="I1375" s="224"/>
      <c r="J1375" s="225">
        <f>ROUND(I1375*H1375,2)</f>
        <v>0</v>
      </c>
      <c r="K1375" s="226"/>
      <c r="L1375" s="44"/>
      <c r="M1375" s="227" t="s">
        <v>1</v>
      </c>
      <c r="N1375" s="228" t="s">
        <v>40</v>
      </c>
      <c r="O1375" s="91"/>
      <c r="P1375" s="229">
        <f>O1375*H1375</f>
        <v>0</v>
      </c>
      <c r="Q1375" s="229">
        <v>0</v>
      </c>
      <c r="R1375" s="229">
        <f>Q1375*H1375</f>
        <v>0</v>
      </c>
      <c r="S1375" s="229">
        <v>0</v>
      </c>
      <c r="T1375" s="230">
        <f>S1375*H1375</f>
        <v>0</v>
      </c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  <c r="AE1375" s="38"/>
      <c r="AR1375" s="231" t="s">
        <v>209</v>
      </c>
      <c r="AT1375" s="231" t="s">
        <v>171</v>
      </c>
      <c r="AU1375" s="231" t="s">
        <v>85</v>
      </c>
      <c r="AY1375" s="17" t="s">
        <v>169</v>
      </c>
      <c r="BE1375" s="232">
        <f>IF(N1375="základní",J1375,0)</f>
        <v>0</v>
      </c>
      <c r="BF1375" s="232">
        <f>IF(N1375="snížená",J1375,0)</f>
        <v>0</v>
      </c>
      <c r="BG1375" s="232">
        <f>IF(N1375="zákl. přenesená",J1375,0)</f>
        <v>0</v>
      </c>
      <c r="BH1375" s="232">
        <f>IF(N1375="sníž. přenesená",J1375,0)</f>
        <v>0</v>
      </c>
      <c r="BI1375" s="232">
        <f>IF(N1375="nulová",J1375,0)</f>
        <v>0</v>
      </c>
      <c r="BJ1375" s="17" t="s">
        <v>83</v>
      </c>
      <c r="BK1375" s="232">
        <f>ROUND(I1375*H1375,2)</f>
        <v>0</v>
      </c>
      <c r="BL1375" s="17" t="s">
        <v>209</v>
      </c>
      <c r="BM1375" s="231" t="s">
        <v>1845</v>
      </c>
    </row>
    <row r="1376" spans="1:65" s="2" customFormat="1" ht="24.15" customHeight="1">
      <c r="A1376" s="38"/>
      <c r="B1376" s="39"/>
      <c r="C1376" s="219" t="s">
        <v>3058</v>
      </c>
      <c r="D1376" s="219" t="s">
        <v>171</v>
      </c>
      <c r="E1376" s="220" t="s">
        <v>3059</v>
      </c>
      <c r="F1376" s="221" t="s">
        <v>3060</v>
      </c>
      <c r="G1376" s="222" t="s">
        <v>413</v>
      </c>
      <c r="H1376" s="223">
        <v>10</v>
      </c>
      <c r="I1376" s="224"/>
      <c r="J1376" s="225">
        <f>ROUND(I1376*H1376,2)</f>
        <v>0</v>
      </c>
      <c r="K1376" s="226"/>
      <c r="L1376" s="44"/>
      <c r="M1376" s="227" t="s">
        <v>1</v>
      </c>
      <c r="N1376" s="228" t="s">
        <v>40</v>
      </c>
      <c r="O1376" s="91"/>
      <c r="P1376" s="229">
        <f>O1376*H1376</f>
        <v>0</v>
      </c>
      <c r="Q1376" s="229">
        <v>0</v>
      </c>
      <c r="R1376" s="229">
        <f>Q1376*H1376</f>
        <v>0</v>
      </c>
      <c r="S1376" s="229">
        <v>0</v>
      </c>
      <c r="T1376" s="230">
        <f>S1376*H1376</f>
        <v>0</v>
      </c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  <c r="AE1376" s="38"/>
      <c r="AR1376" s="231" t="s">
        <v>209</v>
      </c>
      <c r="AT1376" s="231" t="s">
        <v>171</v>
      </c>
      <c r="AU1376" s="231" t="s">
        <v>85</v>
      </c>
      <c r="AY1376" s="17" t="s">
        <v>169</v>
      </c>
      <c r="BE1376" s="232">
        <f>IF(N1376="základní",J1376,0)</f>
        <v>0</v>
      </c>
      <c r="BF1376" s="232">
        <f>IF(N1376="snížená",J1376,0)</f>
        <v>0</v>
      </c>
      <c r="BG1376" s="232">
        <f>IF(N1376="zákl. přenesená",J1376,0)</f>
        <v>0</v>
      </c>
      <c r="BH1376" s="232">
        <f>IF(N1376="sníž. přenesená",J1376,0)</f>
        <v>0</v>
      </c>
      <c r="BI1376" s="232">
        <f>IF(N1376="nulová",J1376,0)</f>
        <v>0</v>
      </c>
      <c r="BJ1376" s="17" t="s">
        <v>83</v>
      </c>
      <c r="BK1376" s="232">
        <f>ROUND(I1376*H1376,2)</f>
        <v>0</v>
      </c>
      <c r="BL1376" s="17" t="s">
        <v>209</v>
      </c>
      <c r="BM1376" s="231" t="s">
        <v>3061</v>
      </c>
    </row>
    <row r="1377" spans="1:65" s="2" customFormat="1" ht="24.15" customHeight="1">
      <c r="A1377" s="38"/>
      <c r="B1377" s="39"/>
      <c r="C1377" s="219" t="s">
        <v>1117</v>
      </c>
      <c r="D1377" s="219" t="s">
        <v>171</v>
      </c>
      <c r="E1377" s="220" t="s">
        <v>3062</v>
      </c>
      <c r="F1377" s="221" t="s">
        <v>3063</v>
      </c>
      <c r="G1377" s="222" t="s">
        <v>413</v>
      </c>
      <c r="H1377" s="223">
        <v>2</v>
      </c>
      <c r="I1377" s="224"/>
      <c r="J1377" s="225">
        <f>ROUND(I1377*H1377,2)</f>
        <v>0</v>
      </c>
      <c r="K1377" s="226"/>
      <c r="L1377" s="44"/>
      <c r="M1377" s="227" t="s">
        <v>1</v>
      </c>
      <c r="N1377" s="228" t="s">
        <v>40</v>
      </c>
      <c r="O1377" s="91"/>
      <c r="P1377" s="229">
        <f>O1377*H1377</f>
        <v>0</v>
      </c>
      <c r="Q1377" s="229">
        <v>0</v>
      </c>
      <c r="R1377" s="229">
        <f>Q1377*H1377</f>
        <v>0</v>
      </c>
      <c r="S1377" s="229">
        <v>0</v>
      </c>
      <c r="T1377" s="230">
        <f>S1377*H1377</f>
        <v>0</v>
      </c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  <c r="AE1377" s="38"/>
      <c r="AR1377" s="231" t="s">
        <v>209</v>
      </c>
      <c r="AT1377" s="231" t="s">
        <v>171</v>
      </c>
      <c r="AU1377" s="231" t="s">
        <v>85</v>
      </c>
      <c r="AY1377" s="17" t="s">
        <v>169</v>
      </c>
      <c r="BE1377" s="232">
        <f>IF(N1377="základní",J1377,0)</f>
        <v>0</v>
      </c>
      <c r="BF1377" s="232">
        <f>IF(N1377="snížená",J1377,0)</f>
        <v>0</v>
      </c>
      <c r="BG1377" s="232">
        <f>IF(N1377="zákl. přenesená",J1377,0)</f>
        <v>0</v>
      </c>
      <c r="BH1377" s="232">
        <f>IF(N1377="sníž. přenesená",J1377,0)</f>
        <v>0</v>
      </c>
      <c r="BI1377" s="232">
        <f>IF(N1377="nulová",J1377,0)</f>
        <v>0</v>
      </c>
      <c r="BJ1377" s="17" t="s">
        <v>83</v>
      </c>
      <c r="BK1377" s="232">
        <f>ROUND(I1377*H1377,2)</f>
        <v>0</v>
      </c>
      <c r="BL1377" s="17" t="s">
        <v>209</v>
      </c>
      <c r="BM1377" s="231" t="s">
        <v>3064</v>
      </c>
    </row>
    <row r="1378" spans="1:65" s="2" customFormat="1" ht="24.15" customHeight="1">
      <c r="A1378" s="38"/>
      <c r="B1378" s="39"/>
      <c r="C1378" s="219" t="s">
        <v>3065</v>
      </c>
      <c r="D1378" s="219" t="s">
        <v>171</v>
      </c>
      <c r="E1378" s="220" t="s">
        <v>3066</v>
      </c>
      <c r="F1378" s="221" t="s">
        <v>3067</v>
      </c>
      <c r="G1378" s="222" t="s">
        <v>413</v>
      </c>
      <c r="H1378" s="223">
        <v>1</v>
      </c>
      <c r="I1378" s="224"/>
      <c r="J1378" s="225">
        <f>ROUND(I1378*H1378,2)</f>
        <v>0</v>
      </c>
      <c r="K1378" s="226"/>
      <c r="L1378" s="44"/>
      <c r="M1378" s="227" t="s">
        <v>1</v>
      </c>
      <c r="N1378" s="228" t="s">
        <v>40</v>
      </c>
      <c r="O1378" s="91"/>
      <c r="P1378" s="229">
        <f>O1378*H1378</f>
        <v>0</v>
      </c>
      <c r="Q1378" s="229">
        <v>0</v>
      </c>
      <c r="R1378" s="229">
        <f>Q1378*H1378</f>
        <v>0</v>
      </c>
      <c r="S1378" s="229">
        <v>0</v>
      </c>
      <c r="T1378" s="230">
        <f>S1378*H1378</f>
        <v>0</v>
      </c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  <c r="AE1378" s="38"/>
      <c r="AR1378" s="231" t="s">
        <v>209</v>
      </c>
      <c r="AT1378" s="231" t="s">
        <v>171</v>
      </c>
      <c r="AU1378" s="231" t="s">
        <v>85</v>
      </c>
      <c r="AY1378" s="17" t="s">
        <v>169</v>
      </c>
      <c r="BE1378" s="232">
        <f>IF(N1378="základní",J1378,0)</f>
        <v>0</v>
      </c>
      <c r="BF1378" s="232">
        <f>IF(N1378="snížená",J1378,0)</f>
        <v>0</v>
      </c>
      <c r="BG1378" s="232">
        <f>IF(N1378="zákl. přenesená",J1378,0)</f>
        <v>0</v>
      </c>
      <c r="BH1378" s="232">
        <f>IF(N1378="sníž. přenesená",J1378,0)</f>
        <v>0</v>
      </c>
      <c r="BI1378" s="232">
        <f>IF(N1378="nulová",J1378,0)</f>
        <v>0</v>
      </c>
      <c r="BJ1378" s="17" t="s">
        <v>83</v>
      </c>
      <c r="BK1378" s="232">
        <f>ROUND(I1378*H1378,2)</f>
        <v>0</v>
      </c>
      <c r="BL1378" s="17" t="s">
        <v>209</v>
      </c>
      <c r="BM1378" s="231" t="s">
        <v>1858</v>
      </c>
    </row>
    <row r="1379" spans="1:65" s="2" customFormat="1" ht="16.5" customHeight="1">
      <c r="A1379" s="38"/>
      <c r="B1379" s="39"/>
      <c r="C1379" s="219" t="s">
        <v>1122</v>
      </c>
      <c r="D1379" s="219" t="s">
        <v>171</v>
      </c>
      <c r="E1379" s="220" t="s">
        <v>3068</v>
      </c>
      <c r="F1379" s="221" t="s">
        <v>3069</v>
      </c>
      <c r="G1379" s="222" t="s">
        <v>413</v>
      </c>
      <c r="H1379" s="223">
        <v>23</v>
      </c>
      <c r="I1379" s="224"/>
      <c r="J1379" s="225">
        <f>ROUND(I1379*H1379,2)</f>
        <v>0</v>
      </c>
      <c r="K1379" s="226"/>
      <c r="L1379" s="44"/>
      <c r="M1379" s="227" t="s">
        <v>1</v>
      </c>
      <c r="N1379" s="228" t="s">
        <v>40</v>
      </c>
      <c r="O1379" s="91"/>
      <c r="P1379" s="229">
        <f>O1379*H1379</f>
        <v>0</v>
      </c>
      <c r="Q1379" s="229">
        <v>0</v>
      </c>
      <c r="R1379" s="229">
        <f>Q1379*H1379</f>
        <v>0</v>
      </c>
      <c r="S1379" s="229">
        <v>0</v>
      </c>
      <c r="T1379" s="230">
        <f>S1379*H1379</f>
        <v>0</v>
      </c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R1379" s="231" t="s">
        <v>209</v>
      </c>
      <c r="AT1379" s="231" t="s">
        <v>171</v>
      </c>
      <c r="AU1379" s="231" t="s">
        <v>85</v>
      </c>
      <c r="AY1379" s="17" t="s">
        <v>169</v>
      </c>
      <c r="BE1379" s="232">
        <f>IF(N1379="základní",J1379,0)</f>
        <v>0</v>
      </c>
      <c r="BF1379" s="232">
        <f>IF(N1379="snížená",J1379,0)</f>
        <v>0</v>
      </c>
      <c r="BG1379" s="232">
        <f>IF(N1379="zákl. přenesená",J1379,0)</f>
        <v>0</v>
      </c>
      <c r="BH1379" s="232">
        <f>IF(N1379="sníž. přenesená",J1379,0)</f>
        <v>0</v>
      </c>
      <c r="BI1379" s="232">
        <f>IF(N1379="nulová",J1379,0)</f>
        <v>0</v>
      </c>
      <c r="BJ1379" s="17" t="s">
        <v>83</v>
      </c>
      <c r="BK1379" s="232">
        <f>ROUND(I1379*H1379,2)</f>
        <v>0</v>
      </c>
      <c r="BL1379" s="17" t="s">
        <v>209</v>
      </c>
      <c r="BM1379" s="231" t="s">
        <v>3070</v>
      </c>
    </row>
    <row r="1380" spans="1:51" s="13" customFormat="1" ht="12">
      <c r="A1380" s="13"/>
      <c r="B1380" s="233"/>
      <c r="C1380" s="234"/>
      <c r="D1380" s="235" t="s">
        <v>176</v>
      </c>
      <c r="E1380" s="236" t="s">
        <v>1</v>
      </c>
      <c r="F1380" s="237" t="s">
        <v>3071</v>
      </c>
      <c r="G1380" s="234"/>
      <c r="H1380" s="238">
        <v>23</v>
      </c>
      <c r="I1380" s="239"/>
      <c r="J1380" s="234"/>
      <c r="K1380" s="234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4" t="s">
        <v>176</v>
      </c>
      <c r="AU1380" s="244" t="s">
        <v>85</v>
      </c>
      <c r="AV1380" s="13" t="s">
        <v>85</v>
      </c>
      <c r="AW1380" s="13" t="s">
        <v>31</v>
      </c>
      <c r="AX1380" s="13" t="s">
        <v>75</v>
      </c>
      <c r="AY1380" s="244" t="s">
        <v>169</v>
      </c>
    </row>
    <row r="1381" spans="1:51" s="14" customFormat="1" ht="12">
      <c r="A1381" s="14"/>
      <c r="B1381" s="245"/>
      <c r="C1381" s="246"/>
      <c r="D1381" s="235" t="s">
        <v>176</v>
      </c>
      <c r="E1381" s="247" t="s">
        <v>1</v>
      </c>
      <c r="F1381" s="248" t="s">
        <v>178</v>
      </c>
      <c r="G1381" s="246"/>
      <c r="H1381" s="249">
        <v>23</v>
      </c>
      <c r="I1381" s="250"/>
      <c r="J1381" s="246"/>
      <c r="K1381" s="246"/>
      <c r="L1381" s="251"/>
      <c r="M1381" s="252"/>
      <c r="N1381" s="253"/>
      <c r="O1381" s="253"/>
      <c r="P1381" s="253"/>
      <c r="Q1381" s="253"/>
      <c r="R1381" s="253"/>
      <c r="S1381" s="253"/>
      <c r="T1381" s="25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5" t="s">
        <v>176</v>
      </c>
      <c r="AU1381" s="255" t="s">
        <v>85</v>
      </c>
      <c r="AV1381" s="14" t="s">
        <v>175</v>
      </c>
      <c r="AW1381" s="14" t="s">
        <v>31</v>
      </c>
      <c r="AX1381" s="14" t="s">
        <v>83</v>
      </c>
      <c r="AY1381" s="255" t="s">
        <v>169</v>
      </c>
    </row>
    <row r="1382" spans="1:65" s="2" customFormat="1" ht="33" customHeight="1">
      <c r="A1382" s="38"/>
      <c r="B1382" s="39"/>
      <c r="C1382" s="269" t="s">
        <v>3072</v>
      </c>
      <c r="D1382" s="269" t="s">
        <v>811</v>
      </c>
      <c r="E1382" s="270" t="s">
        <v>3073</v>
      </c>
      <c r="F1382" s="271" t="s">
        <v>3074</v>
      </c>
      <c r="G1382" s="272" t="s">
        <v>413</v>
      </c>
      <c r="H1382" s="273">
        <v>7</v>
      </c>
      <c r="I1382" s="274"/>
      <c r="J1382" s="275">
        <f>ROUND(I1382*H1382,2)</f>
        <v>0</v>
      </c>
      <c r="K1382" s="276"/>
      <c r="L1382" s="277"/>
      <c r="M1382" s="278" t="s">
        <v>1</v>
      </c>
      <c r="N1382" s="279" t="s">
        <v>40</v>
      </c>
      <c r="O1382" s="91"/>
      <c r="P1382" s="229">
        <f>O1382*H1382</f>
        <v>0</v>
      </c>
      <c r="Q1382" s="229">
        <v>0</v>
      </c>
      <c r="R1382" s="229">
        <f>Q1382*H1382</f>
        <v>0</v>
      </c>
      <c r="S1382" s="229">
        <v>0</v>
      </c>
      <c r="T1382" s="230">
        <f>S1382*H1382</f>
        <v>0</v>
      </c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  <c r="AE1382" s="38"/>
      <c r="AR1382" s="231" t="s">
        <v>246</v>
      </c>
      <c r="AT1382" s="231" t="s">
        <v>811</v>
      </c>
      <c r="AU1382" s="231" t="s">
        <v>85</v>
      </c>
      <c r="AY1382" s="17" t="s">
        <v>169</v>
      </c>
      <c r="BE1382" s="232">
        <f>IF(N1382="základní",J1382,0)</f>
        <v>0</v>
      </c>
      <c r="BF1382" s="232">
        <f>IF(N1382="snížená",J1382,0)</f>
        <v>0</v>
      </c>
      <c r="BG1382" s="232">
        <f>IF(N1382="zákl. přenesená",J1382,0)</f>
        <v>0</v>
      </c>
      <c r="BH1382" s="232">
        <f>IF(N1382="sníž. přenesená",J1382,0)</f>
        <v>0</v>
      </c>
      <c r="BI1382" s="232">
        <f>IF(N1382="nulová",J1382,0)</f>
        <v>0</v>
      </c>
      <c r="BJ1382" s="17" t="s">
        <v>83</v>
      </c>
      <c r="BK1382" s="232">
        <f>ROUND(I1382*H1382,2)</f>
        <v>0</v>
      </c>
      <c r="BL1382" s="17" t="s">
        <v>209</v>
      </c>
      <c r="BM1382" s="231" t="s">
        <v>1874</v>
      </c>
    </row>
    <row r="1383" spans="1:65" s="2" customFormat="1" ht="33" customHeight="1">
      <c r="A1383" s="38"/>
      <c r="B1383" s="39"/>
      <c r="C1383" s="269" t="s">
        <v>1128</v>
      </c>
      <c r="D1383" s="269" t="s">
        <v>811</v>
      </c>
      <c r="E1383" s="270" t="s">
        <v>3075</v>
      </c>
      <c r="F1383" s="271" t="s">
        <v>3076</v>
      </c>
      <c r="G1383" s="272" t="s">
        <v>413</v>
      </c>
      <c r="H1383" s="273">
        <v>2</v>
      </c>
      <c r="I1383" s="274"/>
      <c r="J1383" s="275">
        <f>ROUND(I1383*H1383,2)</f>
        <v>0</v>
      </c>
      <c r="K1383" s="276"/>
      <c r="L1383" s="277"/>
      <c r="M1383" s="278" t="s">
        <v>1</v>
      </c>
      <c r="N1383" s="279" t="s">
        <v>40</v>
      </c>
      <c r="O1383" s="91"/>
      <c r="P1383" s="229">
        <f>O1383*H1383</f>
        <v>0</v>
      </c>
      <c r="Q1383" s="229">
        <v>0</v>
      </c>
      <c r="R1383" s="229">
        <f>Q1383*H1383</f>
        <v>0</v>
      </c>
      <c r="S1383" s="229">
        <v>0</v>
      </c>
      <c r="T1383" s="230">
        <f>S1383*H1383</f>
        <v>0</v>
      </c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R1383" s="231" t="s">
        <v>246</v>
      </c>
      <c r="AT1383" s="231" t="s">
        <v>811</v>
      </c>
      <c r="AU1383" s="231" t="s">
        <v>85</v>
      </c>
      <c r="AY1383" s="17" t="s">
        <v>169</v>
      </c>
      <c r="BE1383" s="232">
        <f>IF(N1383="základní",J1383,0)</f>
        <v>0</v>
      </c>
      <c r="BF1383" s="232">
        <f>IF(N1383="snížená",J1383,0)</f>
        <v>0</v>
      </c>
      <c r="BG1383" s="232">
        <f>IF(N1383="zákl. přenesená",J1383,0)</f>
        <v>0</v>
      </c>
      <c r="BH1383" s="232">
        <f>IF(N1383="sníž. přenesená",J1383,0)</f>
        <v>0</v>
      </c>
      <c r="BI1383" s="232">
        <f>IF(N1383="nulová",J1383,0)</f>
        <v>0</v>
      </c>
      <c r="BJ1383" s="17" t="s">
        <v>83</v>
      </c>
      <c r="BK1383" s="232">
        <f>ROUND(I1383*H1383,2)</f>
        <v>0</v>
      </c>
      <c r="BL1383" s="17" t="s">
        <v>209</v>
      </c>
      <c r="BM1383" s="231" t="s">
        <v>1878</v>
      </c>
    </row>
    <row r="1384" spans="1:65" s="2" customFormat="1" ht="33" customHeight="1">
      <c r="A1384" s="38"/>
      <c r="B1384" s="39"/>
      <c r="C1384" s="269" t="s">
        <v>3077</v>
      </c>
      <c r="D1384" s="269" t="s">
        <v>811</v>
      </c>
      <c r="E1384" s="270" t="s">
        <v>3078</v>
      </c>
      <c r="F1384" s="271" t="s">
        <v>3079</v>
      </c>
      <c r="G1384" s="272" t="s">
        <v>413</v>
      </c>
      <c r="H1384" s="273">
        <v>1</v>
      </c>
      <c r="I1384" s="274"/>
      <c r="J1384" s="275">
        <f>ROUND(I1384*H1384,2)</f>
        <v>0</v>
      </c>
      <c r="K1384" s="276"/>
      <c r="L1384" s="277"/>
      <c r="M1384" s="278" t="s">
        <v>1</v>
      </c>
      <c r="N1384" s="279" t="s">
        <v>40</v>
      </c>
      <c r="O1384" s="91"/>
      <c r="P1384" s="229">
        <f>O1384*H1384</f>
        <v>0</v>
      </c>
      <c r="Q1384" s="229">
        <v>0</v>
      </c>
      <c r="R1384" s="229">
        <f>Q1384*H1384</f>
        <v>0</v>
      </c>
      <c r="S1384" s="229">
        <v>0</v>
      </c>
      <c r="T1384" s="230">
        <f>S1384*H1384</f>
        <v>0</v>
      </c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  <c r="AE1384" s="38"/>
      <c r="AR1384" s="231" t="s">
        <v>246</v>
      </c>
      <c r="AT1384" s="231" t="s">
        <v>811</v>
      </c>
      <c r="AU1384" s="231" t="s">
        <v>85</v>
      </c>
      <c r="AY1384" s="17" t="s">
        <v>169</v>
      </c>
      <c r="BE1384" s="232">
        <f>IF(N1384="základní",J1384,0)</f>
        <v>0</v>
      </c>
      <c r="BF1384" s="232">
        <f>IF(N1384="snížená",J1384,0)</f>
        <v>0</v>
      </c>
      <c r="BG1384" s="232">
        <f>IF(N1384="zákl. přenesená",J1384,0)</f>
        <v>0</v>
      </c>
      <c r="BH1384" s="232">
        <f>IF(N1384="sníž. přenesená",J1384,0)</f>
        <v>0</v>
      </c>
      <c r="BI1384" s="232">
        <f>IF(N1384="nulová",J1384,0)</f>
        <v>0</v>
      </c>
      <c r="BJ1384" s="17" t="s">
        <v>83</v>
      </c>
      <c r="BK1384" s="232">
        <f>ROUND(I1384*H1384,2)</f>
        <v>0</v>
      </c>
      <c r="BL1384" s="17" t="s">
        <v>209</v>
      </c>
      <c r="BM1384" s="231" t="s">
        <v>131</v>
      </c>
    </row>
    <row r="1385" spans="1:65" s="2" customFormat="1" ht="33" customHeight="1">
      <c r="A1385" s="38"/>
      <c r="B1385" s="39"/>
      <c r="C1385" s="269" t="s">
        <v>1131</v>
      </c>
      <c r="D1385" s="269" t="s">
        <v>811</v>
      </c>
      <c r="E1385" s="270" t="s">
        <v>3080</v>
      </c>
      <c r="F1385" s="271" t="s">
        <v>3081</v>
      </c>
      <c r="G1385" s="272" t="s">
        <v>413</v>
      </c>
      <c r="H1385" s="273">
        <v>1</v>
      </c>
      <c r="I1385" s="274"/>
      <c r="J1385" s="275">
        <f>ROUND(I1385*H1385,2)</f>
        <v>0</v>
      </c>
      <c r="K1385" s="276"/>
      <c r="L1385" s="277"/>
      <c r="M1385" s="278" t="s">
        <v>1</v>
      </c>
      <c r="N1385" s="279" t="s">
        <v>40</v>
      </c>
      <c r="O1385" s="91"/>
      <c r="P1385" s="229">
        <f>O1385*H1385</f>
        <v>0</v>
      </c>
      <c r="Q1385" s="229">
        <v>0</v>
      </c>
      <c r="R1385" s="229">
        <f>Q1385*H1385</f>
        <v>0</v>
      </c>
      <c r="S1385" s="229">
        <v>0</v>
      </c>
      <c r="T1385" s="230">
        <f>S1385*H1385</f>
        <v>0</v>
      </c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  <c r="AE1385" s="38"/>
      <c r="AR1385" s="231" t="s">
        <v>246</v>
      </c>
      <c r="AT1385" s="231" t="s">
        <v>811</v>
      </c>
      <c r="AU1385" s="231" t="s">
        <v>85</v>
      </c>
      <c r="AY1385" s="17" t="s">
        <v>169</v>
      </c>
      <c r="BE1385" s="232">
        <f>IF(N1385="základní",J1385,0)</f>
        <v>0</v>
      </c>
      <c r="BF1385" s="232">
        <f>IF(N1385="snížená",J1385,0)</f>
        <v>0</v>
      </c>
      <c r="BG1385" s="232">
        <f>IF(N1385="zákl. přenesená",J1385,0)</f>
        <v>0</v>
      </c>
      <c r="BH1385" s="232">
        <f>IF(N1385="sníž. přenesená",J1385,0)</f>
        <v>0</v>
      </c>
      <c r="BI1385" s="232">
        <f>IF(N1385="nulová",J1385,0)</f>
        <v>0</v>
      </c>
      <c r="BJ1385" s="17" t="s">
        <v>83</v>
      </c>
      <c r="BK1385" s="232">
        <f>ROUND(I1385*H1385,2)</f>
        <v>0</v>
      </c>
      <c r="BL1385" s="17" t="s">
        <v>209</v>
      </c>
      <c r="BM1385" s="231" t="s">
        <v>1888</v>
      </c>
    </row>
    <row r="1386" spans="1:65" s="2" customFormat="1" ht="33" customHeight="1">
      <c r="A1386" s="38"/>
      <c r="B1386" s="39"/>
      <c r="C1386" s="269" t="s">
        <v>3082</v>
      </c>
      <c r="D1386" s="269" t="s">
        <v>811</v>
      </c>
      <c r="E1386" s="270" t="s">
        <v>3083</v>
      </c>
      <c r="F1386" s="271" t="s">
        <v>3084</v>
      </c>
      <c r="G1386" s="272" t="s">
        <v>413</v>
      </c>
      <c r="H1386" s="273">
        <v>1</v>
      </c>
      <c r="I1386" s="274"/>
      <c r="J1386" s="275">
        <f>ROUND(I1386*H1386,2)</f>
        <v>0</v>
      </c>
      <c r="K1386" s="276"/>
      <c r="L1386" s="277"/>
      <c r="M1386" s="278" t="s">
        <v>1</v>
      </c>
      <c r="N1386" s="279" t="s">
        <v>40</v>
      </c>
      <c r="O1386" s="91"/>
      <c r="P1386" s="229">
        <f>O1386*H1386</f>
        <v>0</v>
      </c>
      <c r="Q1386" s="229">
        <v>0</v>
      </c>
      <c r="R1386" s="229">
        <f>Q1386*H1386</f>
        <v>0</v>
      </c>
      <c r="S1386" s="229">
        <v>0</v>
      </c>
      <c r="T1386" s="230">
        <f>S1386*H1386</f>
        <v>0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31" t="s">
        <v>246</v>
      </c>
      <c r="AT1386" s="231" t="s">
        <v>811</v>
      </c>
      <c r="AU1386" s="231" t="s">
        <v>85</v>
      </c>
      <c r="AY1386" s="17" t="s">
        <v>169</v>
      </c>
      <c r="BE1386" s="232">
        <f>IF(N1386="základní",J1386,0)</f>
        <v>0</v>
      </c>
      <c r="BF1386" s="232">
        <f>IF(N1386="snížená",J1386,0)</f>
        <v>0</v>
      </c>
      <c r="BG1386" s="232">
        <f>IF(N1386="zákl. přenesená",J1386,0)</f>
        <v>0</v>
      </c>
      <c r="BH1386" s="232">
        <f>IF(N1386="sníž. přenesená",J1386,0)</f>
        <v>0</v>
      </c>
      <c r="BI1386" s="232">
        <f>IF(N1386="nulová",J1386,0)</f>
        <v>0</v>
      </c>
      <c r="BJ1386" s="17" t="s">
        <v>83</v>
      </c>
      <c r="BK1386" s="232">
        <f>ROUND(I1386*H1386,2)</f>
        <v>0</v>
      </c>
      <c r="BL1386" s="17" t="s">
        <v>209</v>
      </c>
      <c r="BM1386" s="231" t="s">
        <v>1892</v>
      </c>
    </row>
    <row r="1387" spans="1:65" s="2" customFormat="1" ht="33" customHeight="1">
      <c r="A1387" s="38"/>
      <c r="B1387" s="39"/>
      <c r="C1387" s="269" t="s">
        <v>1135</v>
      </c>
      <c r="D1387" s="269" t="s">
        <v>811</v>
      </c>
      <c r="E1387" s="270" t="s">
        <v>3085</v>
      </c>
      <c r="F1387" s="271" t="s">
        <v>3086</v>
      </c>
      <c r="G1387" s="272" t="s">
        <v>413</v>
      </c>
      <c r="H1387" s="273">
        <v>6</v>
      </c>
      <c r="I1387" s="274"/>
      <c r="J1387" s="275">
        <f>ROUND(I1387*H1387,2)</f>
        <v>0</v>
      </c>
      <c r="K1387" s="276"/>
      <c r="L1387" s="277"/>
      <c r="M1387" s="278" t="s">
        <v>1</v>
      </c>
      <c r="N1387" s="279" t="s">
        <v>40</v>
      </c>
      <c r="O1387" s="91"/>
      <c r="P1387" s="229">
        <f>O1387*H1387</f>
        <v>0</v>
      </c>
      <c r="Q1387" s="229">
        <v>0</v>
      </c>
      <c r="R1387" s="229">
        <f>Q1387*H1387</f>
        <v>0</v>
      </c>
      <c r="S1387" s="229">
        <v>0</v>
      </c>
      <c r="T1387" s="230">
        <f>S1387*H1387</f>
        <v>0</v>
      </c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R1387" s="231" t="s">
        <v>246</v>
      </c>
      <c r="AT1387" s="231" t="s">
        <v>811</v>
      </c>
      <c r="AU1387" s="231" t="s">
        <v>85</v>
      </c>
      <c r="AY1387" s="17" t="s">
        <v>169</v>
      </c>
      <c r="BE1387" s="232">
        <f>IF(N1387="základní",J1387,0)</f>
        <v>0</v>
      </c>
      <c r="BF1387" s="232">
        <f>IF(N1387="snížená",J1387,0)</f>
        <v>0</v>
      </c>
      <c r="BG1387" s="232">
        <f>IF(N1387="zákl. přenesená",J1387,0)</f>
        <v>0</v>
      </c>
      <c r="BH1387" s="232">
        <f>IF(N1387="sníž. přenesená",J1387,0)</f>
        <v>0</v>
      </c>
      <c r="BI1387" s="232">
        <f>IF(N1387="nulová",J1387,0)</f>
        <v>0</v>
      </c>
      <c r="BJ1387" s="17" t="s">
        <v>83</v>
      </c>
      <c r="BK1387" s="232">
        <f>ROUND(I1387*H1387,2)</f>
        <v>0</v>
      </c>
      <c r="BL1387" s="17" t="s">
        <v>209</v>
      </c>
      <c r="BM1387" s="231" t="s">
        <v>3087</v>
      </c>
    </row>
    <row r="1388" spans="1:65" s="2" customFormat="1" ht="33" customHeight="1">
      <c r="A1388" s="38"/>
      <c r="B1388" s="39"/>
      <c r="C1388" s="269" t="s">
        <v>3088</v>
      </c>
      <c r="D1388" s="269" t="s">
        <v>811</v>
      </c>
      <c r="E1388" s="270" t="s">
        <v>3089</v>
      </c>
      <c r="F1388" s="271" t="s">
        <v>3090</v>
      </c>
      <c r="G1388" s="272" t="s">
        <v>413</v>
      </c>
      <c r="H1388" s="273">
        <v>1</v>
      </c>
      <c r="I1388" s="274"/>
      <c r="J1388" s="275">
        <f>ROUND(I1388*H1388,2)</f>
        <v>0</v>
      </c>
      <c r="K1388" s="276"/>
      <c r="L1388" s="277"/>
      <c r="M1388" s="278" t="s">
        <v>1</v>
      </c>
      <c r="N1388" s="279" t="s">
        <v>40</v>
      </c>
      <c r="O1388" s="91"/>
      <c r="P1388" s="229">
        <f>O1388*H1388</f>
        <v>0</v>
      </c>
      <c r="Q1388" s="229">
        <v>0</v>
      </c>
      <c r="R1388" s="229">
        <f>Q1388*H1388</f>
        <v>0</v>
      </c>
      <c r="S1388" s="229">
        <v>0</v>
      </c>
      <c r="T1388" s="230">
        <f>S1388*H1388</f>
        <v>0</v>
      </c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R1388" s="231" t="s">
        <v>246</v>
      </c>
      <c r="AT1388" s="231" t="s">
        <v>811</v>
      </c>
      <c r="AU1388" s="231" t="s">
        <v>85</v>
      </c>
      <c r="AY1388" s="17" t="s">
        <v>169</v>
      </c>
      <c r="BE1388" s="232">
        <f>IF(N1388="základní",J1388,0)</f>
        <v>0</v>
      </c>
      <c r="BF1388" s="232">
        <f>IF(N1388="snížená",J1388,0)</f>
        <v>0</v>
      </c>
      <c r="BG1388" s="232">
        <f>IF(N1388="zákl. přenesená",J1388,0)</f>
        <v>0</v>
      </c>
      <c r="BH1388" s="232">
        <f>IF(N1388="sníž. přenesená",J1388,0)</f>
        <v>0</v>
      </c>
      <c r="BI1388" s="232">
        <f>IF(N1388="nulová",J1388,0)</f>
        <v>0</v>
      </c>
      <c r="BJ1388" s="17" t="s">
        <v>83</v>
      </c>
      <c r="BK1388" s="232">
        <f>ROUND(I1388*H1388,2)</f>
        <v>0</v>
      </c>
      <c r="BL1388" s="17" t="s">
        <v>209</v>
      </c>
      <c r="BM1388" s="231" t="s">
        <v>1902</v>
      </c>
    </row>
    <row r="1389" spans="1:65" s="2" customFormat="1" ht="33" customHeight="1">
      <c r="A1389" s="38"/>
      <c r="B1389" s="39"/>
      <c r="C1389" s="269" t="s">
        <v>1139</v>
      </c>
      <c r="D1389" s="269" t="s">
        <v>811</v>
      </c>
      <c r="E1389" s="270" t="s">
        <v>3091</v>
      </c>
      <c r="F1389" s="271" t="s">
        <v>3092</v>
      </c>
      <c r="G1389" s="272" t="s">
        <v>413</v>
      </c>
      <c r="H1389" s="273">
        <v>5</v>
      </c>
      <c r="I1389" s="274"/>
      <c r="J1389" s="275">
        <f>ROUND(I1389*H1389,2)</f>
        <v>0</v>
      </c>
      <c r="K1389" s="276"/>
      <c r="L1389" s="277"/>
      <c r="M1389" s="278" t="s">
        <v>1</v>
      </c>
      <c r="N1389" s="279" t="s">
        <v>40</v>
      </c>
      <c r="O1389" s="91"/>
      <c r="P1389" s="229">
        <f>O1389*H1389</f>
        <v>0</v>
      </c>
      <c r="Q1389" s="229">
        <v>0</v>
      </c>
      <c r="R1389" s="229">
        <f>Q1389*H1389</f>
        <v>0</v>
      </c>
      <c r="S1389" s="229">
        <v>0</v>
      </c>
      <c r="T1389" s="230">
        <f>S1389*H1389</f>
        <v>0</v>
      </c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R1389" s="231" t="s">
        <v>246</v>
      </c>
      <c r="AT1389" s="231" t="s">
        <v>811</v>
      </c>
      <c r="AU1389" s="231" t="s">
        <v>85</v>
      </c>
      <c r="AY1389" s="17" t="s">
        <v>169</v>
      </c>
      <c r="BE1389" s="232">
        <f>IF(N1389="základní",J1389,0)</f>
        <v>0</v>
      </c>
      <c r="BF1389" s="232">
        <f>IF(N1389="snížená",J1389,0)</f>
        <v>0</v>
      </c>
      <c r="BG1389" s="232">
        <f>IF(N1389="zákl. přenesená",J1389,0)</f>
        <v>0</v>
      </c>
      <c r="BH1389" s="232">
        <f>IF(N1389="sníž. přenesená",J1389,0)</f>
        <v>0</v>
      </c>
      <c r="BI1389" s="232">
        <f>IF(N1389="nulová",J1389,0)</f>
        <v>0</v>
      </c>
      <c r="BJ1389" s="17" t="s">
        <v>83</v>
      </c>
      <c r="BK1389" s="232">
        <f>ROUND(I1389*H1389,2)</f>
        <v>0</v>
      </c>
      <c r="BL1389" s="17" t="s">
        <v>209</v>
      </c>
      <c r="BM1389" s="231" t="s">
        <v>1910</v>
      </c>
    </row>
    <row r="1390" spans="1:65" s="2" customFormat="1" ht="33" customHeight="1">
      <c r="A1390" s="38"/>
      <c r="B1390" s="39"/>
      <c r="C1390" s="219" t="s">
        <v>3093</v>
      </c>
      <c r="D1390" s="219" t="s">
        <v>171</v>
      </c>
      <c r="E1390" s="220" t="s">
        <v>3094</v>
      </c>
      <c r="F1390" s="221" t="s">
        <v>3095</v>
      </c>
      <c r="G1390" s="222" t="s">
        <v>3036</v>
      </c>
      <c r="H1390" s="223">
        <v>87.906</v>
      </c>
      <c r="I1390" s="224"/>
      <c r="J1390" s="225">
        <f>ROUND(I1390*H1390,2)</f>
        <v>0</v>
      </c>
      <c r="K1390" s="226"/>
      <c r="L1390" s="44"/>
      <c r="M1390" s="227" t="s">
        <v>1</v>
      </c>
      <c r="N1390" s="228" t="s">
        <v>40</v>
      </c>
      <c r="O1390" s="91"/>
      <c r="P1390" s="229">
        <f>O1390*H1390</f>
        <v>0</v>
      </c>
      <c r="Q1390" s="229">
        <v>0</v>
      </c>
      <c r="R1390" s="229">
        <f>Q1390*H1390</f>
        <v>0</v>
      </c>
      <c r="S1390" s="229">
        <v>0</v>
      </c>
      <c r="T1390" s="230">
        <f>S1390*H1390</f>
        <v>0</v>
      </c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  <c r="AE1390" s="38"/>
      <c r="AR1390" s="231" t="s">
        <v>209</v>
      </c>
      <c r="AT1390" s="231" t="s">
        <v>171</v>
      </c>
      <c r="AU1390" s="231" t="s">
        <v>85</v>
      </c>
      <c r="AY1390" s="17" t="s">
        <v>169</v>
      </c>
      <c r="BE1390" s="232">
        <f>IF(N1390="základní",J1390,0)</f>
        <v>0</v>
      </c>
      <c r="BF1390" s="232">
        <f>IF(N1390="snížená",J1390,0)</f>
        <v>0</v>
      </c>
      <c r="BG1390" s="232">
        <f>IF(N1390="zákl. přenesená",J1390,0)</f>
        <v>0</v>
      </c>
      <c r="BH1390" s="232">
        <f>IF(N1390="sníž. přenesená",J1390,0)</f>
        <v>0</v>
      </c>
      <c r="BI1390" s="232">
        <f>IF(N1390="nulová",J1390,0)</f>
        <v>0</v>
      </c>
      <c r="BJ1390" s="17" t="s">
        <v>83</v>
      </c>
      <c r="BK1390" s="232">
        <f>ROUND(I1390*H1390,2)</f>
        <v>0</v>
      </c>
      <c r="BL1390" s="17" t="s">
        <v>209</v>
      </c>
      <c r="BM1390" s="231" t="s">
        <v>1919</v>
      </c>
    </row>
    <row r="1391" spans="1:51" s="13" customFormat="1" ht="12">
      <c r="A1391" s="13"/>
      <c r="B1391" s="233"/>
      <c r="C1391" s="234"/>
      <c r="D1391" s="235" t="s">
        <v>176</v>
      </c>
      <c r="E1391" s="236" t="s">
        <v>1</v>
      </c>
      <c r="F1391" s="237" t="s">
        <v>3096</v>
      </c>
      <c r="G1391" s="234"/>
      <c r="H1391" s="238">
        <v>76.44</v>
      </c>
      <c r="I1391" s="239"/>
      <c r="J1391" s="234"/>
      <c r="K1391" s="234"/>
      <c r="L1391" s="240"/>
      <c r="M1391" s="241"/>
      <c r="N1391" s="242"/>
      <c r="O1391" s="242"/>
      <c r="P1391" s="242"/>
      <c r="Q1391" s="242"/>
      <c r="R1391" s="242"/>
      <c r="S1391" s="242"/>
      <c r="T1391" s="24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44" t="s">
        <v>176</v>
      </c>
      <c r="AU1391" s="244" t="s">
        <v>85</v>
      </c>
      <c r="AV1391" s="13" t="s">
        <v>85</v>
      </c>
      <c r="AW1391" s="13" t="s">
        <v>31</v>
      </c>
      <c r="AX1391" s="13" t="s">
        <v>75</v>
      </c>
      <c r="AY1391" s="244" t="s">
        <v>169</v>
      </c>
    </row>
    <row r="1392" spans="1:51" s="13" customFormat="1" ht="12">
      <c r="A1392" s="13"/>
      <c r="B1392" s="233"/>
      <c r="C1392" s="234"/>
      <c r="D1392" s="235" t="s">
        <v>176</v>
      </c>
      <c r="E1392" s="236" t="s">
        <v>1</v>
      </c>
      <c r="F1392" s="237" t="s">
        <v>3097</v>
      </c>
      <c r="G1392" s="234"/>
      <c r="H1392" s="238">
        <v>11.466</v>
      </c>
      <c r="I1392" s="239"/>
      <c r="J1392" s="234"/>
      <c r="K1392" s="234"/>
      <c r="L1392" s="240"/>
      <c r="M1392" s="241"/>
      <c r="N1392" s="242"/>
      <c r="O1392" s="242"/>
      <c r="P1392" s="242"/>
      <c r="Q1392" s="242"/>
      <c r="R1392" s="242"/>
      <c r="S1392" s="242"/>
      <c r="T1392" s="24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4" t="s">
        <v>176</v>
      </c>
      <c r="AU1392" s="244" t="s">
        <v>85</v>
      </c>
      <c r="AV1392" s="13" t="s">
        <v>85</v>
      </c>
      <c r="AW1392" s="13" t="s">
        <v>31</v>
      </c>
      <c r="AX1392" s="13" t="s">
        <v>75</v>
      </c>
      <c r="AY1392" s="244" t="s">
        <v>169</v>
      </c>
    </row>
    <row r="1393" spans="1:51" s="14" customFormat="1" ht="12">
      <c r="A1393" s="14"/>
      <c r="B1393" s="245"/>
      <c r="C1393" s="246"/>
      <c r="D1393" s="235" t="s">
        <v>176</v>
      </c>
      <c r="E1393" s="247" t="s">
        <v>1</v>
      </c>
      <c r="F1393" s="248" t="s">
        <v>178</v>
      </c>
      <c r="G1393" s="246"/>
      <c r="H1393" s="249">
        <v>87.90599999999999</v>
      </c>
      <c r="I1393" s="250"/>
      <c r="J1393" s="246"/>
      <c r="K1393" s="246"/>
      <c r="L1393" s="251"/>
      <c r="M1393" s="252"/>
      <c r="N1393" s="253"/>
      <c r="O1393" s="253"/>
      <c r="P1393" s="253"/>
      <c r="Q1393" s="253"/>
      <c r="R1393" s="253"/>
      <c r="S1393" s="253"/>
      <c r="T1393" s="25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55" t="s">
        <v>176</v>
      </c>
      <c r="AU1393" s="255" t="s">
        <v>85</v>
      </c>
      <c r="AV1393" s="14" t="s">
        <v>175</v>
      </c>
      <c r="AW1393" s="14" t="s">
        <v>31</v>
      </c>
      <c r="AX1393" s="14" t="s">
        <v>83</v>
      </c>
      <c r="AY1393" s="255" t="s">
        <v>169</v>
      </c>
    </row>
    <row r="1394" spans="1:65" s="2" customFormat="1" ht="37.8" customHeight="1">
      <c r="A1394" s="38"/>
      <c r="B1394" s="39"/>
      <c r="C1394" s="219" t="s">
        <v>1143</v>
      </c>
      <c r="D1394" s="219" t="s">
        <v>171</v>
      </c>
      <c r="E1394" s="220" t="s">
        <v>3098</v>
      </c>
      <c r="F1394" s="221" t="s">
        <v>3099</v>
      </c>
      <c r="G1394" s="222" t="s">
        <v>3036</v>
      </c>
      <c r="H1394" s="223">
        <v>82.415</v>
      </c>
      <c r="I1394" s="224"/>
      <c r="J1394" s="225">
        <f>ROUND(I1394*H1394,2)</f>
        <v>0</v>
      </c>
      <c r="K1394" s="226"/>
      <c r="L1394" s="44"/>
      <c r="M1394" s="227" t="s">
        <v>1</v>
      </c>
      <c r="N1394" s="228" t="s">
        <v>40</v>
      </c>
      <c r="O1394" s="91"/>
      <c r="P1394" s="229">
        <f>O1394*H1394</f>
        <v>0</v>
      </c>
      <c r="Q1394" s="229">
        <v>0</v>
      </c>
      <c r="R1394" s="229">
        <f>Q1394*H1394</f>
        <v>0</v>
      </c>
      <c r="S1394" s="229">
        <v>0</v>
      </c>
      <c r="T1394" s="230">
        <f>S1394*H1394</f>
        <v>0</v>
      </c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R1394" s="231" t="s">
        <v>209</v>
      </c>
      <c r="AT1394" s="231" t="s">
        <v>171</v>
      </c>
      <c r="AU1394" s="231" t="s">
        <v>85</v>
      </c>
      <c r="AY1394" s="17" t="s">
        <v>169</v>
      </c>
      <c r="BE1394" s="232">
        <f>IF(N1394="základní",J1394,0)</f>
        <v>0</v>
      </c>
      <c r="BF1394" s="232">
        <f>IF(N1394="snížená",J1394,0)</f>
        <v>0</v>
      </c>
      <c r="BG1394" s="232">
        <f>IF(N1394="zákl. přenesená",J1394,0)</f>
        <v>0</v>
      </c>
      <c r="BH1394" s="232">
        <f>IF(N1394="sníž. přenesená",J1394,0)</f>
        <v>0</v>
      </c>
      <c r="BI1394" s="232">
        <f>IF(N1394="nulová",J1394,0)</f>
        <v>0</v>
      </c>
      <c r="BJ1394" s="17" t="s">
        <v>83</v>
      </c>
      <c r="BK1394" s="232">
        <f>ROUND(I1394*H1394,2)</f>
        <v>0</v>
      </c>
      <c r="BL1394" s="17" t="s">
        <v>209</v>
      </c>
      <c r="BM1394" s="231" t="s">
        <v>1927</v>
      </c>
    </row>
    <row r="1395" spans="1:51" s="13" customFormat="1" ht="12">
      <c r="A1395" s="13"/>
      <c r="B1395" s="233"/>
      <c r="C1395" s="234"/>
      <c r="D1395" s="235" t="s">
        <v>176</v>
      </c>
      <c r="E1395" s="236" t="s">
        <v>1</v>
      </c>
      <c r="F1395" s="237" t="s">
        <v>3100</v>
      </c>
      <c r="G1395" s="234"/>
      <c r="H1395" s="238">
        <v>56.015</v>
      </c>
      <c r="I1395" s="239"/>
      <c r="J1395" s="234"/>
      <c r="K1395" s="234"/>
      <c r="L1395" s="240"/>
      <c r="M1395" s="241"/>
      <c r="N1395" s="242"/>
      <c r="O1395" s="242"/>
      <c r="P1395" s="242"/>
      <c r="Q1395" s="242"/>
      <c r="R1395" s="242"/>
      <c r="S1395" s="242"/>
      <c r="T1395" s="24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4" t="s">
        <v>176</v>
      </c>
      <c r="AU1395" s="244" t="s">
        <v>85</v>
      </c>
      <c r="AV1395" s="13" t="s">
        <v>85</v>
      </c>
      <c r="AW1395" s="13" t="s">
        <v>31</v>
      </c>
      <c r="AX1395" s="13" t="s">
        <v>75</v>
      </c>
      <c r="AY1395" s="244" t="s">
        <v>169</v>
      </c>
    </row>
    <row r="1396" spans="1:51" s="13" customFormat="1" ht="12">
      <c r="A1396" s="13"/>
      <c r="B1396" s="233"/>
      <c r="C1396" s="234"/>
      <c r="D1396" s="235" t="s">
        <v>176</v>
      </c>
      <c r="E1396" s="236" t="s">
        <v>1</v>
      </c>
      <c r="F1396" s="237" t="s">
        <v>3101</v>
      </c>
      <c r="G1396" s="234"/>
      <c r="H1396" s="238">
        <v>26.4</v>
      </c>
      <c r="I1396" s="239"/>
      <c r="J1396" s="234"/>
      <c r="K1396" s="234"/>
      <c r="L1396" s="240"/>
      <c r="M1396" s="241"/>
      <c r="N1396" s="242"/>
      <c r="O1396" s="242"/>
      <c r="P1396" s="242"/>
      <c r="Q1396" s="242"/>
      <c r="R1396" s="242"/>
      <c r="S1396" s="242"/>
      <c r="T1396" s="24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4" t="s">
        <v>176</v>
      </c>
      <c r="AU1396" s="244" t="s">
        <v>85</v>
      </c>
      <c r="AV1396" s="13" t="s">
        <v>85</v>
      </c>
      <c r="AW1396" s="13" t="s">
        <v>31</v>
      </c>
      <c r="AX1396" s="13" t="s">
        <v>75</v>
      </c>
      <c r="AY1396" s="244" t="s">
        <v>169</v>
      </c>
    </row>
    <row r="1397" spans="1:51" s="14" customFormat="1" ht="12">
      <c r="A1397" s="14"/>
      <c r="B1397" s="245"/>
      <c r="C1397" s="246"/>
      <c r="D1397" s="235" t="s">
        <v>176</v>
      </c>
      <c r="E1397" s="247" t="s">
        <v>1</v>
      </c>
      <c r="F1397" s="248" t="s">
        <v>178</v>
      </c>
      <c r="G1397" s="246"/>
      <c r="H1397" s="249">
        <v>82.41499999999999</v>
      </c>
      <c r="I1397" s="250"/>
      <c r="J1397" s="246"/>
      <c r="K1397" s="246"/>
      <c r="L1397" s="251"/>
      <c r="M1397" s="252"/>
      <c r="N1397" s="253"/>
      <c r="O1397" s="253"/>
      <c r="P1397" s="253"/>
      <c r="Q1397" s="253"/>
      <c r="R1397" s="253"/>
      <c r="S1397" s="253"/>
      <c r="T1397" s="25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55" t="s">
        <v>176</v>
      </c>
      <c r="AU1397" s="255" t="s">
        <v>85</v>
      </c>
      <c r="AV1397" s="14" t="s">
        <v>175</v>
      </c>
      <c r="AW1397" s="14" t="s">
        <v>31</v>
      </c>
      <c r="AX1397" s="14" t="s">
        <v>83</v>
      </c>
      <c r="AY1397" s="255" t="s">
        <v>169</v>
      </c>
    </row>
    <row r="1398" spans="1:65" s="2" customFormat="1" ht="37.8" customHeight="1">
      <c r="A1398" s="38"/>
      <c r="B1398" s="39"/>
      <c r="C1398" s="219" t="s">
        <v>3102</v>
      </c>
      <c r="D1398" s="219" t="s">
        <v>171</v>
      </c>
      <c r="E1398" s="220" t="s">
        <v>3103</v>
      </c>
      <c r="F1398" s="221" t="s">
        <v>3104</v>
      </c>
      <c r="G1398" s="222" t="s">
        <v>413</v>
      </c>
      <c r="H1398" s="223">
        <v>1</v>
      </c>
      <c r="I1398" s="224"/>
      <c r="J1398" s="225">
        <f>ROUND(I1398*H1398,2)</f>
        <v>0</v>
      </c>
      <c r="K1398" s="226"/>
      <c r="L1398" s="44"/>
      <c r="M1398" s="227" t="s">
        <v>1</v>
      </c>
      <c r="N1398" s="228" t="s">
        <v>40</v>
      </c>
      <c r="O1398" s="91"/>
      <c r="P1398" s="229">
        <f>O1398*H1398</f>
        <v>0</v>
      </c>
      <c r="Q1398" s="229">
        <v>0</v>
      </c>
      <c r="R1398" s="229">
        <f>Q1398*H1398</f>
        <v>0</v>
      </c>
      <c r="S1398" s="229">
        <v>0</v>
      </c>
      <c r="T1398" s="230">
        <f>S1398*H1398</f>
        <v>0</v>
      </c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R1398" s="231" t="s">
        <v>209</v>
      </c>
      <c r="AT1398" s="231" t="s">
        <v>171</v>
      </c>
      <c r="AU1398" s="231" t="s">
        <v>85</v>
      </c>
      <c r="AY1398" s="17" t="s">
        <v>169</v>
      </c>
      <c r="BE1398" s="232">
        <f>IF(N1398="základní",J1398,0)</f>
        <v>0</v>
      </c>
      <c r="BF1398" s="232">
        <f>IF(N1398="snížená",J1398,0)</f>
        <v>0</v>
      </c>
      <c r="BG1398" s="232">
        <f>IF(N1398="zákl. přenesená",J1398,0)</f>
        <v>0</v>
      </c>
      <c r="BH1398" s="232">
        <f>IF(N1398="sníž. přenesená",J1398,0)</f>
        <v>0</v>
      </c>
      <c r="BI1398" s="232">
        <f>IF(N1398="nulová",J1398,0)</f>
        <v>0</v>
      </c>
      <c r="BJ1398" s="17" t="s">
        <v>83</v>
      </c>
      <c r="BK1398" s="232">
        <f>ROUND(I1398*H1398,2)</f>
        <v>0</v>
      </c>
      <c r="BL1398" s="17" t="s">
        <v>209</v>
      </c>
      <c r="BM1398" s="231" t="s">
        <v>1935</v>
      </c>
    </row>
    <row r="1399" spans="1:65" s="2" customFormat="1" ht="24.15" customHeight="1">
      <c r="A1399" s="38"/>
      <c r="B1399" s="39"/>
      <c r="C1399" s="219" t="s">
        <v>1146</v>
      </c>
      <c r="D1399" s="219" t="s">
        <v>171</v>
      </c>
      <c r="E1399" s="220" t="s">
        <v>3105</v>
      </c>
      <c r="F1399" s="221" t="s">
        <v>3106</v>
      </c>
      <c r="G1399" s="222" t="s">
        <v>2717</v>
      </c>
      <c r="H1399" s="280"/>
      <c r="I1399" s="224"/>
      <c r="J1399" s="225">
        <f>ROUND(I1399*H1399,2)</f>
        <v>0</v>
      </c>
      <c r="K1399" s="226"/>
      <c r="L1399" s="44"/>
      <c r="M1399" s="227" t="s">
        <v>1</v>
      </c>
      <c r="N1399" s="228" t="s">
        <v>40</v>
      </c>
      <c r="O1399" s="91"/>
      <c r="P1399" s="229">
        <f>O1399*H1399</f>
        <v>0</v>
      </c>
      <c r="Q1399" s="229">
        <v>0</v>
      </c>
      <c r="R1399" s="229">
        <f>Q1399*H1399</f>
        <v>0</v>
      </c>
      <c r="S1399" s="229">
        <v>0</v>
      </c>
      <c r="T1399" s="230">
        <f>S1399*H1399</f>
        <v>0</v>
      </c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R1399" s="231" t="s">
        <v>209</v>
      </c>
      <c r="AT1399" s="231" t="s">
        <v>171</v>
      </c>
      <c r="AU1399" s="231" t="s">
        <v>85</v>
      </c>
      <c r="AY1399" s="17" t="s">
        <v>169</v>
      </c>
      <c r="BE1399" s="232">
        <f>IF(N1399="základní",J1399,0)</f>
        <v>0</v>
      </c>
      <c r="BF1399" s="232">
        <f>IF(N1399="snížená",J1399,0)</f>
        <v>0</v>
      </c>
      <c r="BG1399" s="232">
        <f>IF(N1399="zákl. přenesená",J1399,0)</f>
        <v>0</v>
      </c>
      <c r="BH1399" s="232">
        <f>IF(N1399="sníž. přenesená",J1399,0)</f>
        <v>0</v>
      </c>
      <c r="BI1399" s="232">
        <f>IF(N1399="nulová",J1399,0)</f>
        <v>0</v>
      </c>
      <c r="BJ1399" s="17" t="s">
        <v>83</v>
      </c>
      <c r="BK1399" s="232">
        <f>ROUND(I1399*H1399,2)</f>
        <v>0</v>
      </c>
      <c r="BL1399" s="17" t="s">
        <v>209</v>
      </c>
      <c r="BM1399" s="231" t="s">
        <v>1941</v>
      </c>
    </row>
    <row r="1400" spans="1:63" s="12" customFormat="1" ht="22.8" customHeight="1">
      <c r="A1400" s="12"/>
      <c r="B1400" s="203"/>
      <c r="C1400" s="204"/>
      <c r="D1400" s="205" t="s">
        <v>74</v>
      </c>
      <c r="E1400" s="217" t="s">
        <v>3107</v>
      </c>
      <c r="F1400" s="217" t="s">
        <v>3108</v>
      </c>
      <c r="G1400" s="204"/>
      <c r="H1400" s="204"/>
      <c r="I1400" s="207"/>
      <c r="J1400" s="218">
        <f>BK1400</f>
        <v>0</v>
      </c>
      <c r="K1400" s="204"/>
      <c r="L1400" s="209"/>
      <c r="M1400" s="210"/>
      <c r="N1400" s="211"/>
      <c r="O1400" s="211"/>
      <c r="P1400" s="212">
        <f>SUM(P1401:P1462)</f>
        <v>0</v>
      </c>
      <c r="Q1400" s="211"/>
      <c r="R1400" s="212">
        <f>SUM(R1401:R1462)</f>
        <v>0</v>
      </c>
      <c r="S1400" s="211"/>
      <c r="T1400" s="213">
        <f>SUM(T1401:T1462)</f>
        <v>0</v>
      </c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R1400" s="214" t="s">
        <v>85</v>
      </c>
      <c r="AT1400" s="215" t="s">
        <v>74</v>
      </c>
      <c r="AU1400" s="215" t="s">
        <v>83</v>
      </c>
      <c r="AY1400" s="214" t="s">
        <v>169</v>
      </c>
      <c r="BK1400" s="216">
        <f>SUM(BK1401:BK1462)</f>
        <v>0</v>
      </c>
    </row>
    <row r="1401" spans="1:65" s="2" customFormat="1" ht="16.5" customHeight="1">
      <c r="A1401" s="38"/>
      <c r="B1401" s="39"/>
      <c r="C1401" s="219" t="s">
        <v>3109</v>
      </c>
      <c r="D1401" s="219" t="s">
        <v>171</v>
      </c>
      <c r="E1401" s="220" t="s">
        <v>3110</v>
      </c>
      <c r="F1401" s="221" t="s">
        <v>3111</v>
      </c>
      <c r="G1401" s="222" t="s">
        <v>234</v>
      </c>
      <c r="H1401" s="223">
        <v>223.827</v>
      </c>
      <c r="I1401" s="224"/>
      <c r="J1401" s="225">
        <f>ROUND(I1401*H1401,2)</f>
        <v>0</v>
      </c>
      <c r="K1401" s="226"/>
      <c r="L1401" s="44"/>
      <c r="M1401" s="227" t="s">
        <v>1</v>
      </c>
      <c r="N1401" s="228" t="s">
        <v>40</v>
      </c>
      <c r="O1401" s="91"/>
      <c r="P1401" s="229">
        <f>O1401*H1401</f>
        <v>0</v>
      </c>
      <c r="Q1401" s="229">
        <v>0</v>
      </c>
      <c r="R1401" s="229">
        <f>Q1401*H1401</f>
        <v>0</v>
      </c>
      <c r="S1401" s="229">
        <v>0</v>
      </c>
      <c r="T1401" s="230">
        <f>S1401*H1401</f>
        <v>0</v>
      </c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R1401" s="231" t="s">
        <v>209</v>
      </c>
      <c r="AT1401" s="231" t="s">
        <v>171</v>
      </c>
      <c r="AU1401" s="231" t="s">
        <v>85</v>
      </c>
      <c r="AY1401" s="17" t="s">
        <v>169</v>
      </c>
      <c r="BE1401" s="232">
        <f>IF(N1401="základní",J1401,0)</f>
        <v>0</v>
      </c>
      <c r="BF1401" s="232">
        <f>IF(N1401="snížená",J1401,0)</f>
        <v>0</v>
      </c>
      <c r="BG1401" s="232">
        <f>IF(N1401="zákl. přenesená",J1401,0)</f>
        <v>0</v>
      </c>
      <c r="BH1401" s="232">
        <f>IF(N1401="sníž. přenesená",J1401,0)</f>
        <v>0</v>
      </c>
      <c r="BI1401" s="232">
        <f>IF(N1401="nulová",J1401,0)</f>
        <v>0</v>
      </c>
      <c r="BJ1401" s="17" t="s">
        <v>83</v>
      </c>
      <c r="BK1401" s="232">
        <f>ROUND(I1401*H1401,2)</f>
        <v>0</v>
      </c>
      <c r="BL1401" s="17" t="s">
        <v>209</v>
      </c>
      <c r="BM1401" s="231" t="s">
        <v>1949</v>
      </c>
    </row>
    <row r="1402" spans="1:51" s="13" customFormat="1" ht="12">
      <c r="A1402" s="13"/>
      <c r="B1402" s="233"/>
      <c r="C1402" s="234"/>
      <c r="D1402" s="235" t="s">
        <v>176</v>
      </c>
      <c r="E1402" s="236" t="s">
        <v>1</v>
      </c>
      <c r="F1402" s="237" t="s">
        <v>894</v>
      </c>
      <c r="G1402" s="234"/>
      <c r="H1402" s="238">
        <v>51.9</v>
      </c>
      <c r="I1402" s="239"/>
      <c r="J1402" s="234"/>
      <c r="K1402" s="234"/>
      <c r="L1402" s="240"/>
      <c r="M1402" s="241"/>
      <c r="N1402" s="242"/>
      <c r="O1402" s="242"/>
      <c r="P1402" s="242"/>
      <c r="Q1402" s="242"/>
      <c r="R1402" s="242"/>
      <c r="S1402" s="242"/>
      <c r="T1402" s="24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4" t="s">
        <v>176</v>
      </c>
      <c r="AU1402" s="244" t="s">
        <v>85</v>
      </c>
      <c r="AV1402" s="13" t="s">
        <v>85</v>
      </c>
      <c r="AW1402" s="13" t="s">
        <v>31</v>
      </c>
      <c r="AX1402" s="13" t="s">
        <v>75</v>
      </c>
      <c r="AY1402" s="244" t="s">
        <v>169</v>
      </c>
    </row>
    <row r="1403" spans="1:51" s="13" customFormat="1" ht="12">
      <c r="A1403" s="13"/>
      <c r="B1403" s="233"/>
      <c r="C1403" s="234"/>
      <c r="D1403" s="235" t="s">
        <v>176</v>
      </c>
      <c r="E1403" s="236" t="s">
        <v>1</v>
      </c>
      <c r="F1403" s="237" t="s">
        <v>3112</v>
      </c>
      <c r="G1403" s="234"/>
      <c r="H1403" s="238">
        <v>9.227</v>
      </c>
      <c r="I1403" s="239"/>
      <c r="J1403" s="234"/>
      <c r="K1403" s="234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4" t="s">
        <v>176</v>
      </c>
      <c r="AU1403" s="244" t="s">
        <v>85</v>
      </c>
      <c r="AV1403" s="13" t="s">
        <v>85</v>
      </c>
      <c r="AW1403" s="13" t="s">
        <v>31</v>
      </c>
      <c r="AX1403" s="13" t="s">
        <v>75</v>
      </c>
      <c r="AY1403" s="244" t="s">
        <v>169</v>
      </c>
    </row>
    <row r="1404" spans="1:51" s="13" customFormat="1" ht="12">
      <c r="A1404" s="13"/>
      <c r="B1404" s="233"/>
      <c r="C1404" s="234"/>
      <c r="D1404" s="235" t="s">
        <v>176</v>
      </c>
      <c r="E1404" s="236" t="s">
        <v>1</v>
      </c>
      <c r="F1404" s="237" t="s">
        <v>896</v>
      </c>
      <c r="G1404" s="234"/>
      <c r="H1404" s="238">
        <v>158.2</v>
      </c>
      <c r="I1404" s="239"/>
      <c r="J1404" s="234"/>
      <c r="K1404" s="234"/>
      <c r="L1404" s="240"/>
      <c r="M1404" s="241"/>
      <c r="N1404" s="242"/>
      <c r="O1404" s="242"/>
      <c r="P1404" s="242"/>
      <c r="Q1404" s="242"/>
      <c r="R1404" s="242"/>
      <c r="S1404" s="242"/>
      <c r="T1404" s="24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4" t="s">
        <v>176</v>
      </c>
      <c r="AU1404" s="244" t="s">
        <v>85</v>
      </c>
      <c r="AV1404" s="13" t="s">
        <v>85</v>
      </c>
      <c r="AW1404" s="13" t="s">
        <v>31</v>
      </c>
      <c r="AX1404" s="13" t="s">
        <v>75</v>
      </c>
      <c r="AY1404" s="244" t="s">
        <v>169</v>
      </c>
    </row>
    <row r="1405" spans="1:51" s="13" customFormat="1" ht="12">
      <c r="A1405" s="13"/>
      <c r="B1405" s="233"/>
      <c r="C1405" s="234"/>
      <c r="D1405" s="235" t="s">
        <v>176</v>
      </c>
      <c r="E1405" s="236" t="s">
        <v>1</v>
      </c>
      <c r="F1405" s="237" t="s">
        <v>912</v>
      </c>
      <c r="G1405" s="234"/>
      <c r="H1405" s="238">
        <v>4.5</v>
      </c>
      <c r="I1405" s="239"/>
      <c r="J1405" s="234"/>
      <c r="K1405" s="234"/>
      <c r="L1405" s="240"/>
      <c r="M1405" s="241"/>
      <c r="N1405" s="242"/>
      <c r="O1405" s="242"/>
      <c r="P1405" s="242"/>
      <c r="Q1405" s="242"/>
      <c r="R1405" s="242"/>
      <c r="S1405" s="242"/>
      <c r="T1405" s="24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4" t="s">
        <v>176</v>
      </c>
      <c r="AU1405" s="244" t="s">
        <v>85</v>
      </c>
      <c r="AV1405" s="13" t="s">
        <v>85</v>
      </c>
      <c r="AW1405" s="13" t="s">
        <v>31</v>
      </c>
      <c r="AX1405" s="13" t="s">
        <v>75</v>
      </c>
      <c r="AY1405" s="244" t="s">
        <v>169</v>
      </c>
    </row>
    <row r="1406" spans="1:51" s="14" customFormat="1" ht="12">
      <c r="A1406" s="14"/>
      <c r="B1406" s="245"/>
      <c r="C1406" s="246"/>
      <c r="D1406" s="235" t="s">
        <v>176</v>
      </c>
      <c r="E1406" s="247" t="s">
        <v>1</v>
      </c>
      <c r="F1406" s="248" t="s">
        <v>178</v>
      </c>
      <c r="G1406" s="246"/>
      <c r="H1406" s="249">
        <v>223.827</v>
      </c>
      <c r="I1406" s="250"/>
      <c r="J1406" s="246"/>
      <c r="K1406" s="246"/>
      <c r="L1406" s="251"/>
      <c r="M1406" s="252"/>
      <c r="N1406" s="253"/>
      <c r="O1406" s="253"/>
      <c r="P1406" s="253"/>
      <c r="Q1406" s="253"/>
      <c r="R1406" s="253"/>
      <c r="S1406" s="253"/>
      <c r="T1406" s="25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5" t="s">
        <v>176</v>
      </c>
      <c r="AU1406" s="255" t="s">
        <v>85</v>
      </c>
      <c r="AV1406" s="14" t="s">
        <v>175</v>
      </c>
      <c r="AW1406" s="14" t="s">
        <v>31</v>
      </c>
      <c r="AX1406" s="14" t="s">
        <v>83</v>
      </c>
      <c r="AY1406" s="255" t="s">
        <v>169</v>
      </c>
    </row>
    <row r="1407" spans="1:65" s="2" customFormat="1" ht="33" customHeight="1">
      <c r="A1407" s="38"/>
      <c r="B1407" s="39"/>
      <c r="C1407" s="219" t="s">
        <v>1153</v>
      </c>
      <c r="D1407" s="219" t="s">
        <v>171</v>
      </c>
      <c r="E1407" s="220" t="s">
        <v>3113</v>
      </c>
      <c r="F1407" s="221" t="s">
        <v>3114</v>
      </c>
      <c r="G1407" s="222" t="s">
        <v>199</v>
      </c>
      <c r="H1407" s="223">
        <v>146.28</v>
      </c>
      <c r="I1407" s="224"/>
      <c r="J1407" s="225">
        <f>ROUND(I1407*H1407,2)</f>
        <v>0</v>
      </c>
      <c r="K1407" s="226"/>
      <c r="L1407" s="44"/>
      <c r="M1407" s="227" t="s">
        <v>1</v>
      </c>
      <c r="N1407" s="228" t="s">
        <v>40</v>
      </c>
      <c r="O1407" s="91"/>
      <c r="P1407" s="229">
        <f>O1407*H1407</f>
        <v>0</v>
      </c>
      <c r="Q1407" s="229">
        <v>0</v>
      </c>
      <c r="R1407" s="229">
        <f>Q1407*H1407</f>
        <v>0</v>
      </c>
      <c r="S1407" s="229">
        <v>0</v>
      </c>
      <c r="T1407" s="230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31" t="s">
        <v>209</v>
      </c>
      <c r="AT1407" s="231" t="s">
        <v>171</v>
      </c>
      <c r="AU1407" s="231" t="s">
        <v>85</v>
      </c>
      <c r="AY1407" s="17" t="s">
        <v>169</v>
      </c>
      <c r="BE1407" s="232">
        <f>IF(N1407="základní",J1407,0)</f>
        <v>0</v>
      </c>
      <c r="BF1407" s="232">
        <f>IF(N1407="snížená",J1407,0)</f>
        <v>0</v>
      </c>
      <c r="BG1407" s="232">
        <f>IF(N1407="zákl. přenesená",J1407,0)</f>
        <v>0</v>
      </c>
      <c r="BH1407" s="232">
        <f>IF(N1407="sníž. přenesená",J1407,0)</f>
        <v>0</v>
      </c>
      <c r="BI1407" s="232">
        <f>IF(N1407="nulová",J1407,0)</f>
        <v>0</v>
      </c>
      <c r="BJ1407" s="17" t="s">
        <v>83</v>
      </c>
      <c r="BK1407" s="232">
        <f>ROUND(I1407*H1407,2)</f>
        <v>0</v>
      </c>
      <c r="BL1407" s="17" t="s">
        <v>209</v>
      </c>
      <c r="BM1407" s="231" t="s">
        <v>1957</v>
      </c>
    </row>
    <row r="1408" spans="1:51" s="13" customFormat="1" ht="12">
      <c r="A1408" s="13"/>
      <c r="B1408" s="233"/>
      <c r="C1408" s="234"/>
      <c r="D1408" s="235" t="s">
        <v>176</v>
      </c>
      <c r="E1408" s="236" t="s">
        <v>1</v>
      </c>
      <c r="F1408" s="237" t="s">
        <v>3115</v>
      </c>
      <c r="G1408" s="234"/>
      <c r="H1408" s="238">
        <v>9.24</v>
      </c>
      <c r="I1408" s="239"/>
      <c r="J1408" s="234"/>
      <c r="K1408" s="234"/>
      <c r="L1408" s="240"/>
      <c r="M1408" s="241"/>
      <c r="N1408" s="242"/>
      <c r="O1408" s="242"/>
      <c r="P1408" s="242"/>
      <c r="Q1408" s="242"/>
      <c r="R1408" s="242"/>
      <c r="S1408" s="242"/>
      <c r="T1408" s="24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4" t="s">
        <v>176</v>
      </c>
      <c r="AU1408" s="244" t="s">
        <v>85</v>
      </c>
      <c r="AV1408" s="13" t="s">
        <v>85</v>
      </c>
      <c r="AW1408" s="13" t="s">
        <v>31</v>
      </c>
      <c r="AX1408" s="13" t="s">
        <v>75</v>
      </c>
      <c r="AY1408" s="244" t="s">
        <v>169</v>
      </c>
    </row>
    <row r="1409" spans="1:51" s="13" customFormat="1" ht="12">
      <c r="A1409" s="13"/>
      <c r="B1409" s="233"/>
      <c r="C1409" s="234"/>
      <c r="D1409" s="235" t="s">
        <v>176</v>
      </c>
      <c r="E1409" s="236" t="s">
        <v>1</v>
      </c>
      <c r="F1409" s="237" t="s">
        <v>3116</v>
      </c>
      <c r="G1409" s="234"/>
      <c r="H1409" s="238">
        <v>7.405</v>
      </c>
      <c r="I1409" s="239"/>
      <c r="J1409" s="234"/>
      <c r="K1409" s="234"/>
      <c r="L1409" s="240"/>
      <c r="M1409" s="241"/>
      <c r="N1409" s="242"/>
      <c r="O1409" s="242"/>
      <c r="P1409" s="242"/>
      <c r="Q1409" s="242"/>
      <c r="R1409" s="242"/>
      <c r="S1409" s="242"/>
      <c r="T1409" s="24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4" t="s">
        <v>176</v>
      </c>
      <c r="AU1409" s="244" t="s">
        <v>85</v>
      </c>
      <c r="AV1409" s="13" t="s">
        <v>85</v>
      </c>
      <c r="AW1409" s="13" t="s">
        <v>31</v>
      </c>
      <c r="AX1409" s="13" t="s">
        <v>75</v>
      </c>
      <c r="AY1409" s="244" t="s">
        <v>169</v>
      </c>
    </row>
    <row r="1410" spans="1:51" s="13" customFormat="1" ht="12">
      <c r="A1410" s="13"/>
      <c r="B1410" s="233"/>
      <c r="C1410" s="234"/>
      <c r="D1410" s="235" t="s">
        <v>176</v>
      </c>
      <c r="E1410" s="236" t="s">
        <v>1</v>
      </c>
      <c r="F1410" s="237" t="s">
        <v>3117</v>
      </c>
      <c r="G1410" s="234"/>
      <c r="H1410" s="238">
        <v>13.45</v>
      </c>
      <c r="I1410" s="239"/>
      <c r="J1410" s="234"/>
      <c r="K1410" s="234"/>
      <c r="L1410" s="240"/>
      <c r="M1410" s="241"/>
      <c r="N1410" s="242"/>
      <c r="O1410" s="242"/>
      <c r="P1410" s="242"/>
      <c r="Q1410" s="242"/>
      <c r="R1410" s="242"/>
      <c r="S1410" s="242"/>
      <c r="T1410" s="24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44" t="s">
        <v>176</v>
      </c>
      <c r="AU1410" s="244" t="s">
        <v>85</v>
      </c>
      <c r="AV1410" s="13" t="s">
        <v>85</v>
      </c>
      <c r="AW1410" s="13" t="s">
        <v>31</v>
      </c>
      <c r="AX1410" s="13" t="s">
        <v>75</v>
      </c>
      <c r="AY1410" s="244" t="s">
        <v>169</v>
      </c>
    </row>
    <row r="1411" spans="1:51" s="13" customFormat="1" ht="12">
      <c r="A1411" s="13"/>
      <c r="B1411" s="233"/>
      <c r="C1411" s="234"/>
      <c r="D1411" s="235" t="s">
        <v>176</v>
      </c>
      <c r="E1411" s="236" t="s">
        <v>1</v>
      </c>
      <c r="F1411" s="237" t="s">
        <v>3118</v>
      </c>
      <c r="G1411" s="234"/>
      <c r="H1411" s="238">
        <v>14.07</v>
      </c>
      <c r="I1411" s="239"/>
      <c r="J1411" s="234"/>
      <c r="K1411" s="234"/>
      <c r="L1411" s="240"/>
      <c r="M1411" s="241"/>
      <c r="N1411" s="242"/>
      <c r="O1411" s="242"/>
      <c r="P1411" s="242"/>
      <c r="Q1411" s="242"/>
      <c r="R1411" s="242"/>
      <c r="S1411" s="242"/>
      <c r="T1411" s="24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44" t="s">
        <v>176</v>
      </c>
      <c r="AU1411" s="244" t="s">
        <v>85</v>
      </c>
      <c r="AV1411" s="13" t="s">
        <v>85</v>
      </c>
      <c r="AW1411" s="13" t="s">
        <v>31</v>
      </c>
      <c r="AX1411" s="13" t="s">
        <v>75</v>
      </c>
      <c r="AY1411" s="244" t="s">
        <v>169</v>
      </c>
    </row>
    <row r="1412" spans="1:51" s="13" customFormat="1" ht="12">
      <c r="A1412" s="13"/>
      <c r="B1412" s="233"/>
      <c r="C1412" s="234"/>
      <c r="D1412" s="235" t="s">
        <v>176</v>
      </c>
      <c r="E1412" s="236" t="s">
        <v>1</v>
      </c>
      <c r="F1412" s="237" t="s">
        <v>3119</v>
      </c>
      <c r="G1412" s="234"/>
      <c r="H1412" s="238">
        <v>7.83</v>
      </c>
      <c r="I1412" s="239"/>
      <c r="J1412" s="234"/>
      <c r="K1412" s="234"/>
      <c r="L1412" s="240"/>
      <c r="M1412" s="241"/>
      <c r="N1412" s="242"/>
      <c r="O1412" s="242"/>
      <c r="P1412" s="242"/>
      <c r="Q1412" s="242"/>
      <c r="R1412" s="242"/>
      <c r="S1412" s="242"/>
      <c r="T1412" s="24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44" t="s">
        <v>176</v>
      </c>
      <c r="AU1412" s="244" t="s">
        <v>85</v>
      </c>
      <c r="AV1412" s="13" t="s">
        <v>85</v>
      </c>
      <c r="AW1412" s="13" t="s">
        <v>31</v>
      </c>
      <c r="AX1412" s="13" t="s">
        <v>75</v>
      </c>
      <c r="AY1412" s="244" t="s">
        <v>169</v>
      </c>
    </row>
    <row r="1413" spans="1:51" s="13" customFormat="1" ht="12">
      <c r="A1413" s="13"/>
      <c r="B1413" s="233"/>
      <c r="C1413" s="234"/>
      <c r="D1413" s="235" t="s">
        <v>176</v>
      </c>
      <c r="E1413" s="236" t="s">
        <v>1</v>
      </c>
      <c r="F1413" s="237" t="s">
        <v>3120</v>
      </c>
      <c r="G1413" s="234"/>
      <c r="H1413" s="238">
        <v>14.1</v>
      </c>
      <c r="I1413" s="239"/>
      <c r="J1413" s="234"/>
      <c r="K1413" s="234"/>
      <c r="L1413" s="240"/>
      <c r="M1413" s="241"/>
      <c r="N1413" s="242"/>
      <c r="O1413" s="242"/>
      <c r="P1413" s="242"/>
      <c r="Q1413" s="242"/>
      <c r="R1413" s="242"/>
      <c r="S1413" s="242"/>
      <c r="T1413" s="24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44" t="s">
        <v>176</v>
      </c>
      <c r="AU1413" s="244" t="s">
        <v>85</v>
      </c>
      <c r="AV1413" s="13" t="s">
        <v>85</v>
      </c>
      <c r="AW1413" s="13" t="s">
        <v>31</v>
      </c>
      <c r="AX1413" s="13" t="s">
        <v>75</v>
      </c>
      <c r="AY1413" s="244" t="s">
        <v>169</v>
      </c>
    </row>
    <row r="1414" spans="1:51" s="13" customFormat="1" ht="12">
      <c r="A1414" s="13"/>
      <c r="B1414" s="233"/>
      <c r="C1414" s="234"/>
      <c r="D1414" s="235" t="s">
        <v>176</v>
      </c>
      <c r="E1414" s="236" t="s">
        <v>1</v>
      </c>
      <c r="F1414" s="237" t="s">
        <v>3121</v>
      </c>
      <c r="G1414" s="234"/>
      <c r="H1414" s="238">
        <v>12.93</v>
      </c>
      <c r="I1414" s="239"/>
      <c r="J1414" s="234"/>
      <c r="K1414" s="234"/>
      <c r="L1414" s="240"/>
      <c r="M1414" s="241"/>
      <c r="N1414" s="242"/>
      <c r="O1414" s="242"/>
      <c r="P1414" s="242"/>
      <c r="Q1414" s="242"/>
      <c r="R1414" s="242"/>
      <c r="S1414" s="242"/>
      <c r="T1414" s="24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4" t="s">
        <v>176</v>
      </c>
      <c r="AU1414" s="244" t="s">
        <v>85</v>
      </c>
      <c r="AV1414" s="13" t="s">
        <v>85</v>
      </c>
      <c r="AW1414" s="13" t="s">
        <v>31</v>
      </c>
      <c r="AX1414" s="13" t="s">
        <v>75</v>
      </c>
      <c r="AY1414" s="244" t="s">
        <v>169</v>
      </c>
    </row>
    <row r="1415" spans="1:51" s="13" customFormat="1" ht="12">
      <c r="A1415" s="13"/>
      <c r="B1415" s="233"/>
      <c r="C1415" s="234"/>
      <c r="D1415" s="235" t="s">
        <v>176</v>
      </c>
      <c r="E1415" s="236" t="s">
        <v>1</v>
      </c>
      <c r="F1415" s="237" t="s">
        <v>3122</v>
      </c>
      <c r="G1415" s="234"/>
      <c r="H1415" s="238">
        <v>6.91</v>
      </c>
      <c r="I1415" s="239"/>
      <c r="J1415" s="234"/>
      <c r="K1415" s="234"/>
      <c r="L1415" s="240"/>
      <c r="M1415" s="241"/>
      <c r="N1415" s="242"/>
      <c r="O1415" s="242"/>
      <c r="P1415" s="242"/>
      <c r="Q1415" s="242"/>
      <c r="R1415" s="242"/>
      <c r="S1415" s="242"/>
      <c r="T1415" s="24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44" t="s">
        <v>176</v>
      </c>
      <c r="AU1415" s="244" t="s">
        <v>85</v>
      </c>
      <c r="AV1415" s="13" t="s">
        <v>85</v>
      </c>
      <c r="AW1415" s="13" t="s">
        <v>31</v>
      </c>
      <c r="AX1415" s="13" t="s">
        <v>75</v>
      </c>
      <c r="AY1415" s="244" t="s">
        <v>169</v>
      </c>
    </row>
    <row r="1416" spans="1:51" s="13" customFormat="1" ht="12">
      <c r="A1416" s="13"/>
      <c r="B1416" s="233"/>
      <c r="C1416" s="234"/>
      <c r="D1416" s="235" t="s">
        <v>176</v>
      </c>
      <c r="E1416" s="236" t="s">
        <v>1</v>
      </c>
      <c r="F1416" s="237" t="s">
        <v>3123</v>
      </c>
      <c r="G1416" s="234"/>
      <c r="H1416" s="238">
        <v>13.45</v>
      </c>
      <c r="I1416" s="239"/>
      <c r="J1416" s="234"/>
      <c r="K1416" s="234"/>
      <c r="L1416" s="240"/>
      <c r="M1416" s="241"/>
      <c r="N1416" s="242"/>
      <c r="O1416" s="242"/>
      <c r="P1416" s="242"/>
      <c r="Q1416" s="242"/>
      <c r="R1416" s="242"/>
      <c r="S1416" s="242"/>
      <c r="T1416" s="24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4" t="s">
        <v>176</v>
      </c>
      <c r="AU1416" s="244" t="s">
        <v>85</v>
      </c>
      <c r="AV1416" s="13" t="s">
        <v>85</v>
      </c>
      <c r="AW1416" s="13" t="s">
        <v>31</v>
      </c>
      <c r="AX1416" s="13" t="s">
        <v>75</v>
      </c>
      <c r="AY1416" s="244" t="s">
        <v>169</v>
      </c>
    </row>
    <row r="1417" spans="1:51" s="13" customFormat="1" ht="12">
      <c r="A1417" s="13"/>
      <c r="B1417" s="233"/>
      <c r="C1417" s="234"/>
      <c r="D1417" s="235" t="s">
        <v>176</v>
      </c>
      <c r="E1417" s="236" t="s">
        <v>1</v>
      </c>
      <c r="F1417" s="237" t="s">
        <v>3124</v>
      </c>
      <c r="G1417" s="234"/>
      <c r="H1417" s="238">
        <v>12.92</v>
      </c>
      <c r="I1417" s="239"/>
      <c r="J1417" s="234"/>
      <c r="K1417" s="234"/>
      <c r="L1417" s="240"/>
      <c r="M1417" s="241"/>
      <c r="N1417" s="242"/>
      <c r="O1417" s="242"/>
      <c r="P1417" s="242"/>
      <c r="Q1417" s="242"/>
      <c r="R1417" s="242"/>
      <c r="S1417" s="242"/>
      <c r="T1417" s="24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4" t="s">
        <v>176</v>
      </c>
      <c r="AU1417" s="244" t="s">
        <v>85</v>
      </c>
      <c r="AV1417" s="13" t="s">
        <v>85</v>
      </c>
      <c r="AW1417" s="13" t="s">
        <v>31</v>
      </c>
      <c r="AX1417" s="13" t="s">
        <v>75</v>
      </c>
      <c r="AY1417" s="244" t="s">
        <v>169</v>
      </c>
    </row>
    <row r="1418" spans="1:51" s="13" customFormat="1" ht="12">
      <c r="A1418" s="13"/>
      <c r="B1418" s="233"/>
      <c r="C1418" s="234"/>
      <c r="D1418" s="235" t="s">
        <v>176</v>
      </c>
      <c r="E1418" s="236" t="s">
        <v>1</v>
      </c>
      <c r="F1418" s="237" t="s">
        <v>3125</v>
      </c>
      <c r="G1418" s="234"/>
      <c r="H1418" s="238">
        <v>7.72</v>
      </c>
      <c r="I1418" s="239"/>
      <c r="J1418" s="234"/>
      <c r="K1418" s="234"/>
      <c r="L1418" s="240"/>
      <c r="M1418" s="241"/>
      <c r="N1418" s="242"/>
      <c r="O1418" s="242"/>
      <c r="P1418" s="242"/>
      <c r="Q1418" s="242"/>
      <c r="R1418" s="242"/>
      <c r="S1418" s="242"/>
      <c r="T1418" s="24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4" t="s">
        <v>176</v>
      </c>
      <c r="AU1418" s="244" t="s">
        <v>85</v>
      </c>
      <c r="AV1418" s="13" t="s">
        <v>85</v>
      </c>
      <c r="AW1418" s="13" t="s">
        <v>31</v>
      </c>
      <c r="AX1418" s="13" t="s">
        <v>75</v>
      </c>
      <c r="AY1418" s="244" t="s">
        <v>169</v>
      </c>
    </row>
    <row r="1419" spans="1:51" s="13" customFormat="1" ht="12">
      <c r="A1419" s="13"/>
      <c r="B1419" s="233"/>
      <c r="C1419" s="234"/>
      <c r="D1419" s="235" t="s">
        <v>176</v>
      </c>
      <c r="E1419" s="236" t="s">
        <v>1</v>
      </c>
      <c r="F1419" s="237" t="s">
        <v>3126</v>
      </c>
      <c r="G1419" s="234"/>
      <c r="H1419" s="238">
        <v>8.785</v>
      </c>
      <c r="I1419" s="239"/>
      <c r="J1419" s="234"/>
      <c r="K1419" s="234"/>
      <c r="L1419" s="240"/>
      <c r="M1419" s="241"/>
      <c r="N1419" s="242"/>
      <c r="O1419" s="242"/>
      <c r="P1419" s="242"/>
      <c r="Q1419" s="242"/>
      <c r="R1419" s="242"/>
      <c r="S1419" s="242"/>
      <c r="T1419" s="24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4" t="s">
        <v>176</v>
      </c>
      <c r="AU1419" s="244" t="s">
        <v>85</v>
      </c>
      <c r="AV1419" s="13" t="s">
        <v>85</v>
      </c>
      <c r="AW1419" s="13" t="s">
        <v>31</v>
      </c>
      <c r="AX1419" s="13" t="s">
        <v>75</v>
      </c>
      <c r="AY1419" s="244" t="s">
        <v>169</v>
      </c>
    </row>
    <row r="1420" spans="1:51" s="13" customFormat="1" ht="12">
      <c r="A1420" s="13"/>
      <c r="B1420" s="233"/>
      <c r="C1420" s="234"/>
      <c r="D1420" s="235" t="s">
        <v>176</v>
      </c>
      <c r="E1420" s="236" t="s">
        <v>1</v>
      </c>
      <c r="F1420" s="237" t="s">
        <v>3127</v>
      </c>
      <c r="G1420" s="234"/>
      <c r="H1420" s="238">
        <v>13.46</v>
      </c>
      <c r="I1420" s="239"/>
      <c r="J1420" s="234"/>
      <c r="K1420" s="234"/>
      <c r="L1420" s="240"/>
      <c r="M1420" s="241"/>
      <c r="N1420" s="242"/>
      <c r="O1420" s="242"/>
      <c r="P1420" s="242"/>
      <c r="Q1420" s="242"/>
      <c r="R1420" s="242"/>
      <c r="S1420" s="242"/>
      <c r="T1420" s="24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44" t="s">
        <v>176</v>
      </c>
      <c r="AU1420" s="244" t="s">
        <v>85</v>
      </c>
      <c r="AV1420" s="13" t="s">
        <v>85</v>
      </c>
      <c r="AW1420" s="13" t="s">
        <v>31</v>
      </c>
      <c r="AX1420" s="13" t="s">
        <v>75</v>
      </c>
      <c r="AY1420" s="244" t="s">
        <v>169</v>
      </c>
    </row>
    <row r="1421" spans="1:51" s="13" customFormat="1" ht="12">
      <c r="A1421" s="13"/>
      <c r="B1421" s="233"/>
      <c r="C1421" s="234"/>
      <c r="D1421" s="235" t="s">
        <v>176</v>
      </c>
      <c r="E1421" s="236" t="s">
        <v>1</v>
      </c>
      <c r="F1421" s="237" t="s">
        <v>3128</v>
      </c>
      <c r="G1421" s="234"/>
      <c r="H1421" s="238">
        <v>4.01</v>
      </c>
      <c r="I1421" s="239"/>
      <c r="J1421" s="234"/>
      <c r="K1421" s="234"/>
      <c r="L1421" s="240"/>
      <c r="M1421" s="241"/>
      <c r="N1421" s="242"/>
      <c r="O1421" s="242"/>
      <c r="P1421" s="242"/>
      <c r="Q1421" s="242"/>
      <c r="R1421" s="242"/>
      <c r="S1421" s="242"/>
      <c r="T1421" s="24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44" t="s">
        <v>176</v>
      </c>
      <c r="AU1421" s="244" t="s">
        <v>85</v>
      </c>
      <c r="AV1421" s="13" t="s">
        <v>85</v>
      </c>
      <c r="AW1421" s="13" t="s">
        <v>31</v>
      </c>
      <c r="AX1421" s="13" t="s">
        <v>75</v>
      </c>
      <c r="AY1421" s="244" t="s">
        <v>169</v>
      </c>
    </row>
    <row r="1422" spans="1:51" s="14" customFormat="1" ht="12">
      <c r="A1422" s="14"/>
      <c r="B1422" s="245"/>
      <c r="C1422" s="246"/>
      <c r="D1422" s="235" t="s">
        <v>176</v>
      </c>
      <c r="E1422" s="247" t="s">
        <v>1</v>
      </c>
      <c r="F1422" s="248" t="s">
        <v>178</v>
      </c>
      <c r="G1422" s="246"/>
      <c r="H1422" s="249">
        <v>146.28</v>
      </c>
      <c r="I1422" s="250"/>
      <c r="J1422" s="246"/>
      <c r="K1422" s="246"/>
      <c r="L1422" s="251"/>
      <c r="M1422" s="252"/>
      <c r="N1422" s="253"/>
      <c r="O1422" s="253"/>
      <c r="P1422" s="253"/>
      <c r="Q1422" s="253"/>
      <c r="R1422" s="253"/>
      <c r="S1422" s="253"/>
      <c r="T1422" s="25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55" t="s">
        <v>176</v>
      </c>
      <c r="AU1422" s="255" t="s">
        <v>85</v>
      </c>
      <c r="AV1422" s="14" t="s">
        <v>175</v>
      </c>
      <c r="AW1422" s="14" t="s">
        <v>31</v>
      </c>
      <c r="AX1422" s="14" t="s">
        <v>83</v>
      </c>
      <c r="AY1422" s="255" t="s">
        <v>169</v>
      </c>
    </row>
    <row r="1423" spans="1:65" s="2" customFormat="1" ht="24.15" customHeight="1">
      <c r="A1423" s="38"/>
      <c r="B1423" s="39"/>
      <c r="C1423" s="269" t="s">
        <v>3129</v>
      </c>
      <c r="D1423" s="269" t="s">
        <v>811</v>
      </c>
      <c r="E1423" s="270" t="s">
        <v>3130</v>
      </c>
      <c r="F1423" s="271" t="s">
        <v>3131</v>
      </c>
      <c r="G1423" s="272" t="s">
        <v>199</v>
      </c>
      <c r="H1423" s="273">
        <v>160.908</v>
      </c>
      <c r="I1423" s="274"/>
      <c r="J1423" s="275">
        <f>ROUND(I1423*H1423,2)</f>
        <v>0</v>
      </c>
      <c r="K1423" s="276"/>
      <c r="L1423" s="277"/>
      <c r="M1423" s="278" t="s">
        <v>1</v>
      </c>
      <c r="N1423" s="279" t="s">
        <v>40</v>
      </c>
      <c r="O1423" s="91"/>
      <c r="P1423" s="229">
        <f>O1423*H1423</f>
        <v>0</v>
      </c>
      <c r="Q1423" s="229">
        <v>0</v>
      </c>
      <c r="R1423" s="229">
        <f>Q1423*H1423</f>
        <v>0</v>
      </c>
      <c r="S1423" s="229">
        <v>0</v>
      </c>
      <c r="T1423" s="230">
        <f>S1423*H1423</f>
        <v>0</v>
      </c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R1423" s="231" t="s">
        <v>246</v>
      </c>
      <c r="AT1423" s="231" t="s">
        <v>811</v>
      </c>
      <c r="AU1423" s="231" t="s">
        <v>85</v>
      </c>
      <c r="AY1423" s="17" t="s">
        <v>169</v>
      </c>
      <c r="BE1423" s="232">
        <f>IF(N1423="základní",J1423,0)</f>
        <v>0</v>
      </c>
      <c r="BF1423" s="232">
        <f>IF(N1423="snížená",J1423,0)</f>
        <v>0</v>
      </c>
      <c r="BG1423" s="232">
        <f>IF(N1423="zákl. přenesená",J1423,0)</f>
        <v>0</v>
      </c>
      <c r="BH1423" s="232">
        <f>IF(N1423="sníž. přenesená",J1423,0)</f>
        <v>0</v>
      </c>
      <c r="BI1423" s="232">
        <f>IF(N1423="nulová",J1423,0)</f>
        <v>0</v>
      </c>
      <c r="BJ1423" s="17" t="s">
        <v>83</v>
      </c>
      <c r="BK1423" s="232">
        <f>ROUND(I1423*H1423,2)</f>
        <v>0</v>
      </c>
      <c r="BL1423" s="17" t="s">
        <v>209</v>
      </c>
      <c r="BM1423" s="231" t="s">
        <v>1965</v>
      </c>
    </row>
    <row r="1424" spans="1:65" s="2" customFormat="1" ht="33" customHeight="1">
      <c r="A1424" s="38"/>
      <c r="B1424" s="39"/>
      <c r="C1424" s="219" t="s">
        <v>1156</v>
      </c>
      <c r="D1424" s="219" t="s">
        <v>171</v>
      </c>
      <c r="E1424" s="220" t="s">
        <v>3132</v>
      </c>
      <c r="F1424" s="221" t="s">
        <v>3133</v>
      </c>
      <c r="G1424" s="222" t="s">
        <v>234</v>
      </c>
      <c r="H1424" s="223">
        <v>171.927</v>
      </c>
      <c r="I1424" s="224"/>
      <c r="J1424" s="225">
        <f>ROUND(I1424*H1424,2)</f>
        <v>0</v>
      </c>
      <c r="K1424" s="226"/>
      <c r="L1424" s="44"/>
      <c r="M1424" s="227" t="s">
        <v>1</v>
      </c>
      <c r="N1424" s="228" t="s">
        <v>40</v>
      </c>
      <c r="O1424" s="91"/>
      <c r="P1424" s="229">
        <f>O1424*H1424</f>
        <v>0</v>
      </c>
      <c r="Q1424" s="229">
        <v>0</v>
      </c>
      <c r="R1424" s="229">
        <f>Q1424*H1424</f>
        <v>0</v>
      </c>
      <c r="S1424" s="229">
        <v>0</v>
      </c>
      <c r="T1424" s="230">
        <f>S1424*H1424</f>
        <v>0</v>
      </c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R1424" s="231" t="s">
        <v>209</v>
      </c>
      <c r="AT1424" s="231" t="s">
        <v>171</v>
      </c>
      <c r="AU1424" s="231" t="s">
        <v>85</v>
      </c>
      <c r="AY1424" s="17" t="s">
        <v>169</v>
      </c>
      <c r="BE1424" s="232">
        <f>IF(N1424="základní",J1424,0)</f>
        <v>0</v>
      </c>
      <c r="BF1424" s="232">
        <f>IF(N1424="snížená",J1424,0)</f>
        <v>0</v>
      </c>
      <c r="BG1424" s="232">
        <f>IF(N1424="zákl. přenesená",J1424,0)</f>
        <v>0</v>
      </c>
      <c r="BH1424" s="232">
        <f>IF(N1424="sníž. přenesená",J1424,0)</f>
        <v>0</v>
      </c>
      <c r="BI1424" s="232">
        <f>IF(N1424="nulová",J1424,0)</f>
        <v>0</v>
      </c>
      <c r="BJ1424" s="17" t="s">
        <v>83</v>
      </c>
      <c r="BK1424" s="232">
        <f>ROUND(I1424*H1424,2)</f>
        <v>0</v>
      </c>
      <c r="BL1424" s="17" t="s">
        <v>209</v>
      </c>
      <c r="BM1424" s="231" t="s">
        <v>1973</v>
      </c>
    </row>
    <row r="1425" spans="1:51" s="13" customFormat="1" ht="12">
      <c r="A1425" s="13"/>
      <c r="B1425" s="233"/>
      <c r="C1425" s="234"/>
      <c r="D1425" s="235" t="s">
        <v>176</v>
      </c>
      <c r="E1425" s="236" t="s">
        <v>1</v>
      </c>
      <c r="F1425" s="237" t="s">
        <v>3112</v>
      </c>
      <c r="G1425" s="234"/>
      <c r="H1425" s="238">
        <v>9.227</v>
      </c>
      <c r="I1425" s="239"/>
      <c r="J1425" s="234"/>
      <c r="K1425" s="234"/>
      <c r="L1425" s="240"/>
      <c r="M1425" s="241"/>
      <c r="N1425" s="242"/>
      <c r="O1425" s="242"/>
      <c r="P1425" s="242"/>
      <c r="Q1425" s="242"/>
      <c r="R1425" s="242"/>
      <c r="S1425" s="242"/>
      <c r="T1425" s="24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4" t="s">
        <v>176</v>
      </c>
      <c r="AU1425" s="244" t="s">
        <v>85</v>
      </c>
      <c r="AV1425" s="13" t="s">
        <v>85</v>
      </c>
      <c r="AW1425" s="13" t="s">
        <v>31</v>
      </c>
      <c r="AX1425" s="13" t="s">
        <v>75</v>
      </c>
      <c r="AY1425" s="244" t="s">
        <v>169</v>
      </c>
    </row>
    <row r="1426" spans="1:51" s="13" customFormat="1" ht="12">
      <c r="A1426" s="13"/>
      <c r="B1426" s="233"/>
      <c r="C1426" s="234"/>
      <c r="D1426" s="235" t="s">
        <v>176</v>
      </c>
      <c r="E1426" s="236" t="s">
        <v>1</v>
      </c>
      <c r="F1426" s="237" t="s">
        <v>896</v>
      </c>
      <c r="G1426" s="234"/>
      <c r="H1426" s="238">
        <v>158.2</v>
      </c>
      <c r="I1426" s="239"/>
      <c r="J1426" s="234"/>
      <c r="K1426" s="234"/>
      <c r="L1426" s="240"/>
      <c r="M1426" s="241"/>
      <c r="N1426" s="242"/>
      <c r="O1426" s="242"/>
      <c r="P1426" s="242"/>
      <c r="Q1426" s="242"/>
      <c r="R1426" s="242"/>
      <c r="S1426" s="242"/>
      <c r="T1426" s="24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44" t="s">
        <v>176</v>
      </c>
      <c r="AU1426" s="244" t="s">
        <v>85</v>
      </c>
      <c r="AV1426" s="13" t="s">
        <v>85</v>
      </c>
      <c r="AW1426" s="13" t="s">
        <v>31</v>
      </c>
      <c r="AX1426" s="13" t="s">
        <v>75</v>
      </c>
      <c r="AY1426" s="244" t="s">
        <v>169</v>
      </c>
    </row>
    <row r="1427" spans="1:51" s="13" customFormat="1" ht="12">
      <c r="A1427" s="13"/>
      <c r="B1427" s="233"/>
      <c r="C1427" s="234"/>
      <c r="D1427" s="235" t="s">
        <v>176</v>
      </c>
      <c r="E1427" s="236" t="s">
        <v>1</v>
      </c>
      <c r="F1427" s="237" t="s">
        <v>912</v>
      </c>
      <c r="G1427" s="234"/>
      <c r="H1427" s="238">
        <v>4.5</v>
      </c>
      <c r="I1427" s="239"/>
      <c r="J1427" s="234"/>
      <c r="K1427" s="234"/>
      <c r="L1427" s="240"/>
      <c r="M1427" s="241"/>
      <c r="N1427" s="242"/>
      <c r="O1427" s="242"/>
      <c r="P1427" s="242"/>
      <c r="Q1427" s="242"/>
      <c r="R1427" s="242"/>
      <c r="S1427" s="242"/>
      <c r="T1427" s="24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4" t="s">
        <v>176</v>
      </c>
      <c r="AU1427" s="244" t="s">
        <v>85</v>
      </c>
      <c r="AV1427" s="13" t="s">
        <v>85</v>
      </c>
      <c r="AW1427" s="13" t="s">
        <v>31</v>
      </c>
      <c r="AX1427" s="13" t="s">
        <v>75</v>
      </c>
      <c r="AY1427" s="244" t="s">
        <v>169</v>
      </c>
    </row>
    <row r="1428" spans="1:51" s="14" customFormat="1" ht="12">
      <c r="A1428" s="14"/>
      <c r="B1428" s="245"/>
      <c r="C1428" s="246"/>
      <c r="D1428" s="235" t="s">
        <v>176</v>
      </c>
      <c r="E1428" s="247" t="s">
        <v>1</v>
      </c>
      <c r="F1428" s="248" t="s">
        <v>178</v>
      </c>
      <c r="G1428" s="246"/>
      <c r="H1428" s="249">
        <v>171.927</v>
      </c>
      <c r="I1428" s="250"/>
      <c r="J1428" s="246"/>
      <c r="K1428" s="246"/>
      <c r="L1428" s="251"/>
      <c r="M1428" s="252"/>
      <c r="N1428" s="253"/>
      <c r="O1428" s="253"/>
      <c r="P1428" s="253"/>
      <c r="Q1428" s="253"/>
      <c r="R1428" s="253"/>
      <c r="S1428" s="253"/>
      <c r="T1428" s="25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5" t="s">
        <v>176</v>
      </c>
      <c r="AU1428" s="255" t="s">
        <v>85</v>
      </c>
      <c r="AV1428" s="14" t="s">
        <v>175</v>
      </c>
      <c r="AW1428" s="14" t="s">
        <v>31</v>
      </c>
      <c r="AX1428" s="14" t="s">
        <v>83</v>
      </c>
      <c r="AY1428" s="255" t="s">
        <v>169</v>
      </c>
    </row>
    <row r="1429" spans="1:65" s="2" customFormat="1" ht="33" customHeight="1">
      <c r="A1429" s="38"/>
      <c r="B1429" s="39"/>
      <c r="C1429" s="269" t="s">
        <v>3134</v>
      </c>
      <c r="D1429" s="269" t="s">
        <v>811</v>
      </c>
      <c r="E1429" s="270" t="s">
        <v>3135</v>
      </c>
      <c r="F1429" s="271" t="s">
        <v>3136</v>
      </c>
      <c r="G1429" s="272" t="s">
        <v>234</v>
      </c>
      <c r="H1429" s="273">
        <v>197.716</v>
      </c>
      <c r="I1429" s="274"/>
      <c r="J1429" s="275">
        <f>ROUND(I1429*H1429,2)</f>
        <v>0</v>
      </c>
      <c r="K1429" s="276"/>
      <c r="L1429" s="277"/>
      <c r="M1429" s="278" t="s">
        <v>1</v>
      </c>
      <c r="N1429" s="279" t="s">
        <v>40</v>
      </c>
      <c r="O1429" s="91"/>
      <c r="P1429" s="229">
        <f>O1429*H1429</f>
        <v>0</v>
      </c>
      <c r="Q1429" s="229">
        <v>0</v>
      </c>
      <c r="R1429" s="229">
        <f>Q1429*H1429</f>
        <v>0</v>
      </c>
      <c r="S1429" s="229">
        <v>0</v>
      </c>
      <c r="T1429" s="230">
        <f>S1429*H1429</f>
        <v>0</v>
      </c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R1429" s="231" t="s">
        <v>246</v>
      </c>
      <c r="AT1429" s="231" t="s">
        <v>811</v>
      </c>
      <c r="AU1429" s="231" t="s">
        <v>85</v>
      </c>
      <c r="AY1429" s="17" t="s">
        <v>169</v>
      </c>
      <c r="BE1429" s="232">
        <f>IF(N1429="základní",J1429,0)</f>
        <v>0</v>
      </c>
      <c r="BF1429" s="232">
        <f>IF(N1429="snížená",J1429,0)</f>
        <v>0</v>
      </c>
      <c r="BG1429" s="232">
        <f>IF(N1429="zákl. přenesená",J1429,0)</f>
        <v>0</v>
      </c>
      <c r="BH1429" s="232">
        <f>IF(N1429="sníž. přenesená",J1429,0)</f>
        <v>0</v>
      </c>
      <c r="BI1429" s="232">
        <f>IF(N1429="nulová",J1429,0)</f>
        <v>0</v>
      </c>
      <c r="BJ1429" s="17" t="s">
        <v>83</v>
      </c>
      <c r="BK1429" s="232">
        <f>ROUND(I1429*H1429,2)</f>
        <v>0</v>
      </c>
      <c r="BL1429" s="17" t="s">
        <v>209</v>
      </c>
      <c r="BM1429" s="231" t="s">
        <v>1981</v>
      </c>
    </row>
    <row r="1430" spans="1:65" s="2" customFormat="1" ht="37.8" customHeight="1">
      <c r="A1430" s="38"/>
      <c r="B1430" s="39"/>
      <c r="C1430" s="219" t="s">
        <v>1162</v>
      </c>
      <c r="D1430" s="219" t="s">
        <v>171</v>
      </c>
      <c r="E1430" s="220" t="s">
        <v>3137</v>
      </c>
      <c r="F1430" s="221" t="s">
        <v>3138</v>
      </c>
      <c r="G1430" s="222" t="s">
        <v>234</v>
      </c>
      <c r="H1430" s="223">
        <v>51.9</v>
      </c>
      <c r="I1430" s="224"/>
      <c r="J1430" s="225">
        <f>ROUND(I1430*H1430,2)</f>
        <v>0</v>
      </c>
      <c r="K1430" s="226"/>
      <c r="L1430" s="44"/>
      <c r="M1430" s="227" t="s">
        <v>1</v>
      </c>
      <c r="N1430" s="228" t="s">
        <v>40</v>
      </c>
      <c r="O1430" s="91"/>
      <c r="P1430" s="229">
        <f>O1430*H1430</f>
        <v>0</v>
      </c>
      <c r="Q1430" s="229">
        <v>0</v>
      </c>
      <c r="R1430" s="229">
        <f>Q1430*H1430</f>
        <v>0</v>
      </c>
      <c r="S1430" s="229">
        <v>0</v>
      </c>
      <c r="T1430" s="230">
        <f>S1430*H1430</f>
        <v>0</v>
      </c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R1430" s="231" t="s">
        <v>209</v>
      </c>
      <c r="AT1430" s="231" t="s">
        <v>171</v>
      </c>
      <c r="AU1430" s="231" t="s">
        <v>85</v>
      </c>
      <c r="AY1430" s="17" t="s">
        <v>169</v>
      </c>
      <c r="BE1430" s="232">
        <f>IF(N1430="základní",J1430,0)</f>
        <v>0</v>
      </c>
      <c r="BF1430" s="232">
        <f>IF(N1430="snížená",J1430,0)</f>
        <v>0</v>
      </c>
      <c r="BG1430" s="232">
        <f>IF(N1430="zákl. přenesená",J1430,0)</f>
        <v>0</v>
      </c>
      <c r="BH1430" s="232">
        <f>IF(N1430="sníž. přenesená",J1430,0)</f>
        <v>0</v>
      </c>
      <c r="BI1430" s="232">
        <f>IF(N1430="nulová",J1430,0)</f>
        <v>0</v>
      </c>
      <c r="BJ1430" s="17" t="s">
        <v>83</v>
      </c>
      <c r="BK1430" s="232">
        <f>ROUND(I1430*H1430,2)</f>
        <v>0</v>
      </c>
      <c r="BL1430" s="17" t="s">
        <v>209</v>
      </c>
      <c r="BM1430" s="231" t="s">
        <v>1989</v>
      </c>
    </row>
    <row r="1431" spans="1:51" s="13" customFormat="1" ht="12">
      <c r="A1431" s="13"/>
      <c r="B1431" s="233"/>
      <c r="C1431" s="234"/>
      <c r="D1431" s="235" t="s">
        <v>176</v>
      </c>
      <c r="E1431" s="236" t="s">
        <v>1</v>
      </c>
      <c r="F1431" s="237" t="s">
        <v>894</v>
      </c>
      <c r="G1431" s="234"/>
      <c r="H1431" s="238">
        <v>51.9</v>
      </c>
      <c r="I1431" s="239"/>
      <c r="J1431" s="234"/>
      <c r="K1431" s="234"/>
      <c r="L1431" s="240"/>
      <c r="M1431" s="241"/>
      <c r="N1431" s="242"/>
      <c r="O1431" s="242"/>
      <c r="P1431" s="242"/>
      <c r="Q1431" s="242"/>
      <c r="R1431" s="242"/>
      <c r="S1431" s="242"/>
      <c r="T1431" s="24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4" t="s">
        <v>176</v>
      </c>
      <c r="AU1431" s="244" t="s">
        <v>85</v>
      </c>
      <c r="AV1431" s="13" t="s">
        <v>85</v>
      </c>
      <c r="AW1431" s="13" t="s">
        <v>31</v>
      </c>
      <c r="AX1431" s="13" t="s">
        <v>75</v>
      </c>
      <c r="AY1431" s="244" t="s">
        <v>169</v>
      </c>
    </row>
    <row r="1432" spans="1:51" s="14" customFormat="1" ht="12">
      <c r="A1432" s="14"/>
      <c r="B1432" s="245"/>
      <c r="C1432" s="246"/>
      <c r="D1432" s="235" t="s">
        <v>176</v>
      </c>
      <c r="E1432" s="247" t="s">
        <v>1</v>
      </c>
      <c r="F1432" s="248" t="s">
        <v>178</v>
      </c>
      <c r="G1432" s="246"/>
      <c r="H1432" s="249">
        <v>51.9</v>
      </c>
      <c r="I1432" s="250"/>
      <c r="J1432" s="246"/>
      <c r="K1432" s="246"/>
      <c r="L1432" s="251"/>
      <c r="M1432" s="252"/>
      <c r="N1432" s="253"/>
      <c r="O1432" s="253"/>
      <c r="P1432" s="253"/>
      <c r="Q1432" s="253"/>
      <c r="R1432" s="253"/>
      <c r="S1432" s="253"/>
      <c r="T1432" s="25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5" t="s">
        <v>176</v>
      </c>
      <c r="AU1432" s="255" t="s">
        <v>85</v>
      </c>
      <c r="AV1432" s="14" t="s">
        <v>175</v>
      </c>
      <c r="AW1432" s="14" t="s">
        <v>31</v>
      </c>
      <c r="AX1432" s="14" t="s">
        <v>83</v>
      </c>
      <c r="AY1432" s="255" t="s">
        <v>169</v>
      </c>
    </row>
    <row r="1433" spans="1:65" s="2" customFormat="1" ht="37.8" customHeight="1">
      <c r="A1433" s="38"/>
      <c r="B1433" s="39"/>
      <c r="C1433" s="269" t="s">
        <v>3139</v>
      </c>
      <c r="D1433" s="269" t="s">
        <v>811</v>
      </c>
      <c r="E1433" s="270" t="s">
        <v>3140</v>
      </c>
      <c r="F1433" s="271" t="s">
        <v>3141</v>
      </c>
      <c r="G1433" s="272" t="s">
        <v>234</v>
      </c>
      <c r="H1433" s="273">
        <v>59.685</v>
      </c>
      <c r="I1433" s="274"/>
      <c r="J1433" s="275">
        <f>ROUND(I1433*H1433,2)</f>
        <v>0</v>
      </c>
      <c r="K1433" s="276"/>
      <c r="L1433" s="277"/>
      <c r="M1433" s="278" t="s">
        <v>1</v>
      </c>
      <c r="N1433" s="279" t="s">
        <v>40</v>
      </c>
      <c r="O1433" s="91"/>
      <c r="P1433" s="229">
        <f>O1433*H1433</f>
        <v>0</v>
      </c>
      <c r="Q1433" s="229">
        <v>0</v>
      </c>
      <c r="R1433" s="229">
        <f>Q1433*H1433</f>
        <v>0</v>
      </c>
      <c r="S1433" s="229">
        <v>0</v>
      </c>
      <c r="T1433" s="230">
        <f>S1433*H1433</f>
        <v>0</v>
      </c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R1433" s="231" t="s">
        <v>246</v>
      </c>
      <c r="AT1433" s="231" t="s">
        <v>811</v>
      </c>
      <c r="AU1433" s="231" t="s">
        <v>85</v>
      </c>
      <c r="AY1433" s="17" t="s">
        <v>169</v>
      </c>
      <c r="BE1433" s="232">
        <f>IF(N1433="základní",J1433,0)</f>
        <v>0</v>
      </c>
      <c r="BF1433" s="232">
        <f>IF(N1433="snížená",J1433,0)</f>
        <v>0</v>
      </c>
      <c r="BG1433" s="232">
        <f>IF(N1433="zákl. přenesená",J1433,0)</f>
        <v>0</v>
      </c>
      <c r="BH1433" s="232">
        <f>IF(N1433="sníž. přenesená",J1433,0)</f>
        <v>0</v>
      </c>
      <c r="BI1433" s="232">
        <f>IF(N1433="nulová",J1433,0)</f>
        <v>0</v>
      </c>
      <c r="BJ1433" s="17" t="s">
        <v>83</v>
      </c>
      <c r="BK1433" s="232">
        <f>ROUND(I1433*H1433,2)</f>
        <v>0</v>
      </c>
      <c r="BL1433" s="17" t="s">
        <v>209</v>
      </c>
      <c r="BM1433" s="231" t="s">
        <v>1997</v>
      </c>
    </row>
    <row r="1434" spans="1:65" s="2" customFormat="1" ht="33" customHeight="1">
      <c r="A1434" s="38"/>
      <c r="B1434" s="39"/>
      <c r="C1434" s="219" t="s">
        <v>1165</v>
      </c>
      <c r="D1434" s="219" t="s">
        <v>171</v>
      </c>
      <c r="E1434" s="220" t="s">
        <v>3142</v>
      </c>
      <c r="F1434" s="221" t="s">
        <v>3143</v>
      </c>
      <c r="G1434" s="222" t="s">
        <v>234</v>
      </c>
      <c r="H1434" s="223">
        <v>38.927</v>
      </c>
      <c r="I1434" s="224"/>
      <c r="J1434" s="225">
        <f>ROUND(I1434*H1434,2)</f>
        <v>0</v>
      </c>
      <c r="K1434" s="226"/>
      <c r="L1434" s="44"/>
      <c r="M1434" s="227" t="s">
        <v>1</v>
      </c>
      <c r="N1434" s="228" t="s">
        <v>40</v>
      </c>
      <c r="O1434" s="91"/>
      <c r="P1434" s="229">
        <f>O1434*H1434</f>
        <v>0</v>
      </c>
      <c r="Q1434" s="229">
        <v>0</v>
      </c>
      <c r="R1434" s="229">
        <f>Q1434*H1434</f>
        <v>0</v>
      </c>
      <c r="S1434" s="229">
        <v>0</v>
      </c>
      <c r="T1434" s="230">
        <f>S1434*H1434</f>
        <v>0</v>
      </c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R1434" s="231" t="s">
        <v>209</v>
      </c>
      <c r="AT1434" s="231" t="s">
        <v>171</v>
      </c>
      <c r="AU1434" s="231" t="s">
        <v>85</v>
      </c>
      <c r="AY1434" s="17" t="s">
        <v>169</v>
      </c>
      <c r="BE1434" s="232">
        <f>IF(N1434="základní",J1434,0)</f>
        <v>0</v>
      </c>
      <c r="BF1434" s="232">
        <f>IF(N1434="snížená",J1434,0)</f>
        <v>0</v>
      </c>
      <c r="BG1434" s="232">
        <f>IF(N1434="zákl. přenesená",J1434,0)</f>
        <v>0</v>
      </c>
      <c r="BH1434" s="232">
        <f>IF(N1434="sníž. přenesená",J1434,0)</f>
        <v>0</v>
      </c>
      <c r="BI1434" s="232">
        <f>IF(N1434="nulová",J1434,0)</f>
        <v>0</v>
      </c>
      <c r="BJ1434" s="17" t="s">
        <v>83</v>
      </c>
      <c r="BK1434" s="232">
        <f>ROUND(I1434*H1434,2)</f>
        <v>0</v>
      </c>
      <c r="BL1434" s="17" t="s">
        <v>209</v>
      </c>
      <c r="BM1434" s="231" t="s">
        <v>2004</v>
      </c>
    </row>
    <row r="1435" spans="1:51" s="13" customFormat="1" ht="12">
      <c r="A1435" s="13"/>
      <c r="B1435" s="233"/>
      <c r="C1435" s="234"/>
      <c r="D1435" s="235" t="s">
        <v>176</v>
      </c>
      <c r="E1435" s="236" t="s">
        <v>1</v>
      </c>
      <c r="F1435" s="237" t="s">
        <v>905</v>
      </c>
      <c r="G1435" s="234"/>
      <c r="H1435" s="238">
        <v>3.8</v>
      </c>
      <c r="I1435" s="239"/>
      <c r="J1435" s="234"/>
      <c r="K1435" s="234"/>
      <c r="L1435" s="240"/>
      <c r="M1435" s="241"/>
      <c r="N1435" s="242"/>
      <c r="O1435" s="242"/>
      <c r="P1435" s="242"/>
      <c r="Q1435" s="242"/>
      <c r="R1435" s="242"/>
      <c r="S1435" s="242"/>
      <c r="T1435" s="24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4" t="s">
        <v>176</v>
      </c>
      <c r="AU1435" s="244" t="s">
        <v>85</v>
      </c>
      <c r="AV1435" s="13" t="s">
        <v>85</v>
      </c>
      <c r="AW1435" s="13" t="s">
        <v>31</v>
      </c>
      <c r="AX1435" s="13" t="s">
        <v>75</v>
      </c>
      <c r="AY1435" s="244" t="s">
        <v>169</v>
      </c>
    </row>
    <row r="1436" spans="1:51" s="13" customFormat="1" ht="12">
      <c r="A1436" s="13"/>
      <c r="B1436" s="233"/>
      <c r="C1436" s="234"/>
      <c r="D1436" s="235" t="s">
        <v>176</v>
      </c>
      <c r="E1436" s="236" t="s">
        <v>1</v>
      </c>
      <c r="F1436" s="237" t="s">
        <v>3112</v>
      </c>
      <c r="G1436" s="234"/>
      <c r="H1436" s="238">
        <v>9.227</v>
      </c>
      <c r="I1436" s="239"/>
      <c r="J1436" s="234"/>
      <c r="K1436" s="234"/>
      <c r="L1436" s="240"/>
      <c r="M1436" s="241"/>
      <c r="N1436" s="242"/>
      <c r="O1436" s="242"/>
      <c r="P1436" s="242"/>
      <c r="Q1436" s="242"/>
      <c r="R1436" s="242"/>
      <c r="S1436" s="242"/>
      <c r="T1436" s="24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44" t="s">
        <v>176</v>
      </c>
      <c r="AU1436" s="244" t="s">
        <v>85</v>
      </c>
      <c r="AV1436" s="13" t="s">
        <v>85</v>
      </c>
      <c r="AW1436" s="13" t="s">
        <v>31</v>
      </c>
      <c r="AX1436" s="13" t="s">
        <v>75</v>
      </c>
      <c r="AY1436" s="244" t="s">
        <v>169</v>
      </c>
    </row>
    <row r="1437" spans="1:51" s="13" customFormat="1" ht="12">
      <c r="A1437" s="13"/>
      <c r="B1437" s="233"/>
      <c r="C1437" s="234"/>
      <c r="D1437" s="235" t="s">
        <v>176</v>
      </c>
      <c r="E1437" s="236" t="s">
        <v>1</v>
      </c>
      <c r="F1437" s="237" t="s">
        <v>907</v>
      </c>
      <c r="G1437" s="234"/>
      <c r="H1437" s="238">
        <v>21.4</v>
      </c>
      <c r="I1437" s="239"/>
      <c r="J1437" s="234"/>
      <c r="K1437" s="234"/>
      <c r="L1437" s="240"/>
      <c r="M1437" s="241"/>
      <c r="N1437" s="242"/>
      <c r="O1437" s="242"/>
      <c r="P1437" s="242"/>
      <c r="Q1437" s="242"/>
      <c r="R1437" s="242"/>
      <c r="S1437" s="242"/>
      <c r="T1437" s="24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44" t="s">
        <v>176</v>
      </c>
      <c r="AU1437" s="244" t="s">
        <v>85</v>
      </c>
      <c r="AV1437" s="13" t="s">
        <v>85</v>
      </c>
      <c r="AW1437" s="13" t="s">
        <v>31</v>
      </c>
      <c r="AX1437" s="13" t="s">
        <v>75</v>
      </c>
      <c r="AY1437" s="244" t="s">
        <v>169</v>
      </c>
    </row>
    <row r="1438" spans="1:51" s="13" customFormat="1" ht="12">
      <c r="A1438" s="13"/>
      <c r="B1438" s="233"/>
      <c r="C1438" s="234"/>
      <c r="D1438" s="235" t="s">
        <v>176</v>
      </c>
      <c r="E1438" s="236" t="s">
        <v>1</v>
      </c>
      <c r="F1438" s="237" t="s">
        <v>912</v>
      </c>
      <c r="G1438" s="234"/>
      <c r="H1438" s="238">
        <v>4.5</v>
      </c>
      <c r="I1438" s="239"/>
      <c r="J1438" s="234"/>
      <c r="K1438" s="234"/>
      <c r="L1438" s="240"/>
      <c r="M1438" s="241"/>
      <c r="N1438" s="242"/>
      <c r="O1438" s="242"/>
      <c r="P1438" s="242"/>
      <c r="Q1438" s="242"/>
      <c r="R1438" s="242"/>
      <c r="S1438" s="242"/>
      <c r="T1438" s="24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44" t="s">
        <v>176</v>
      </c>
      <c r="AU1438" s="244" t="s">
        <v>85</v>
      </c>
      <c r="AV1438" s="13" t="s">
        <v>85</v>
      </c>
      <c r="AW1438" s="13" t="s">
        <v>31</v>
      </c>
      <c r="AX1438" s="13" t="s">
        <v>75</v>
      </c>
      <c r="AY1438" s="244" t="s">
        <v>169</v>
      </c>
    </row>
    <row r="1439" spans="1:51" s="14" customFormat="1" ht="12">
      <c r="A1439" s="14"/>
      <c r="B1439" s="245"/>
      <c r="C1439" s="246"/>
      <c r="D1439" s="235" t="s">
        <v>176</v>
      </c>
      <c r="E1439" s="247" t="s">
        <v>1</v>
      </c>
      <c r="F1439" s="248" t="s">
        <v>178</v>
      </c>
      <c r="G1439" s="246"/>
      <c r="H1439" s="249">
        <v>38.927</v>
      </c>
      <c r="I1439" s="250"/>
      <c r="J1439" s="246"/>
      <c r="K1439" s="246"/>
      <c r="L1439" s="251"/>
      <c r="M1439" s="252"/>
      <c r="N1439" s="253"/>
      <c r="O1439" s="253"/>
      <c r="P1439" s="253"/>
      <c r="Q1439" s="253"/>
      <c r="R1439" s="253"/>
      <c r="S1439" s="253"/>
      <c r="T1439" s="25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55" t="s">
        <v>176</v>
      </c>
      <c r="AU1439" s="255" t="s">
        <v>85</v>
      </c>
      <c r="AV1439" s="14" t="s">
        <v>175</v>
      </c>
      <c r="AW1439" s="14" t="s">
        <v>31</v>
      </c>
      <c r="AX1439" s="14" t="s">
        <v>83</v>
      </c>
      <c r="AY1439" s="255" t="s">
        <v>169</v>
      </c>
    </row>
    <row r="1440" spans="1:65" s="2" customFormat="1" ht="24.15" customHeight="1">
      <c r="A1440" s="38"/>
      <c r="B1440" s="39"/>
      <c r="C1440" s="219" t="s">
        <v>3144</v>
      </c>
      <c r="D1440" s="219" t="s">
        <v>171</v>
      </c>
      <c r="E1440" s="220" t="s">
        <v>3145</v>
      </c>
      <c r="F1440" s="221" t="s">
        <v>3146</v>
      </c>
      <c r="G1440" s="222" t="s">
        <v>234</v>
      </c>
      <c r="H1440" s="223">
        <v>41.9</v>
      </c>
      <c r="I1440" s="224"/>
      <c r="J1440" s="225">
        <f>ROUND(I1440*H1440,2)</f>
        <v>0</v>
      </c>
      <c r="K1440" s="226"/>
      <c r="L1440" s="44"/>
      <c r="M1440" s="227" t="s">
        <v>1</v>
      </c>
      <c r="N1440" s="228" t="s">
        <v>40</v>
      </c>
      <c r="O1440" s="91"/>
      <c r="P1440" s="229">
        <f>O1440*H1440</f>
        <v>0</v>
      </c>
      <c r="Q1440" s="229">
        <v>0</v>
      </c>
      <c r="R1440" s="229">
        <f>Q1440*H1440</f>
        <v>0</v>
      </c>
      <c r="S1440" s="229">
        <v>0</v>
      </c>
      <c r="T1440" s="230">
        <f>S1440*H1440</f>
        <v>0</v>
      </c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R1440" s="231" t="s">
        <v>209</v>
      </c>
      <c r="AT1440" s="231" t="s">
        <v>171</v>
      </c>
      <c r="AU1440" s="231" t="s">
        <v>85</v>
      </c>
      <c r="AY1440" s="17" t="s">
        <v>169</v>
      </c>
      <c r="BE1440" s="232">
        <f>IF(N1440="základní",J1440,0)</f>
        <v>0</v>
      </c>
      <c r="BF1440" s="232">
        <f>IF(N1440="snížená",J1440,0)</f>
        <v>0</v>
      </c>
      <c r="BG1440" s="232">
        <f>IF(N1440="zákl. přenesená",J1440,0)</f>
        <v>0</v>
      </c>
      <c r="BH1440" s="232">
        <f>IF(N1440="sníž. přenesená",J1440,0)</f>
        <v>0</v>
      </c>
      <c r="BI1440" s="232">
        <f>IF(N1440="nulová",J1440,0)</f>
        <v>0</v>
      </c>
      <c r="BJ1440" s="17" t="s">
        <v>83</v>
      </c>
      <c r="BK1440" s="232">
        <f>ROUND(I1440*H1440,2)</f>
        <v>0</v>
      </c>
      <c r="BL1440" s="17" t="s">
        <v>209</v>
      </c>
      <c r="BM1440" s="231" t="s">
        <v>2010</v>
      </c>
    </row>
    <row r="1441" spans="1:51" s="13" customFormat="1" ht="12">
      <c r="A1441" s="13"/>
      <c r="B1441" s="233"/>
      <c r="C1441" s="234"/>
      <c r="D1441" s="235" t="s">
        <v>176</v>
      </c>
      <c r="E1441" s="236" t="s">
        <v>1</v>
      </c>
      <c r="F1441" s="237" t="s">
        <v>3147</v>
      </c>
      <c r="G1441" s="234"/>
      <c r="H1441" s="238">
        <v>41.9</v>
      </c>
      <c r="I1441" s="239"/>
      <c r="J1441" s="234"/>
      <c r="K1441" s="234"/>
      <c r="L1441" s="240"/>
      <c r="M1441" s="241"/>
      <c r="N1441" s="242"/>
      <c r="O1441" s="242"/>
      <c r="P1441" s="242"/>
      <c r="Q1441" s="242"/>
      <c r="R1441" s="242"/>
      <c r="S1441" s="242"/>
      <c r="T1441" s="24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4" t="s">
        <v>176</v>
      </c>
      <c r="AU1441" s="244" t="s">
        <v>85</v>
      </c>
      <c r="AV1441" s="13" t="s">
        <v>85</v>
      </c>
      <c r="AW1441" s="13" t="s">
        <v>31</v>
      </c>
      <c r="AX1441" s="13" t="s">
        <v>75</v>
      </c>
      <c r="AY1441" s="244" t="s">
        <v>169</v>
      </c>
    </row>
    <row r="1442" spans="1:51" s="14" customFormat="1" ht="12">
      <c r="A1442" s="14"/>
      <c r="B1442" s="245"/>
      <c r="C1442" s="246"/>
      <c r="D1442" s="235" t="s">
        <v>176</v>
      </c>
      <c r="E1442" s="247" t="s">
        <v>1</v>
      </c>
      <c r="F1442" s="248" t="s">
        <v>178</v>
      </c>
      <c r="G1442" s="246"/>
      <c r="H1442" s="249">
        <v>41.9</v>
      </c>
      <c r="I1442" s="250"/>
      <c r="J1442" s="246"/>
      <c r="K1442" s="246"/>
      <c r="L1442" s="251"/>
      <c r="M1442" s="252"/>
      <c r="N1442" s="253"/>
      <c r="O1442" s="253"/>
      <c r="P1442" s="253"/>
      <c r="Q1442" s="253"/>
      <c r="R1442" s="253"/>
      <c r="S1442" s="253"/>
      <c r="T1442" s="25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5" t="s">
        <v>176</v>
      </c>
      <c r="AU1442" s="255" t="s">
        <v>85</v>
      </c>
      <c r="AV1442" s="14" t="s">
        <v>175</v>
      </c>
      <c r="AW1442" s="14" t="s">
        <v>31</v>
      </c>
      <c r="AX1442" s="14" t="s">
        <v>83</v>
      </c>
      <c r="AY1442" s="255" t="s">
        <v>169</v>
      </c>
    </row>
    <row r="1443" spans="1:65" s="2" customFormat="1" ht="16.5" customHeight="1">
      <c r="A1443" s="38"/>
      <c r="B1443" s="39"/>
      <c r="C1443" s="219" t="s">
        <v>1169</v>
      </c>
      <c r="D1443" s="219" t="s">
        <v>171</v>
      </c>
      <c r="E1443" s="220" t="s">
        <v>3148</v>
      </c>
      <c r="F1443" s="221" t="s">
        <v>3149</v>
      </c>
      <c r="G1443" s="222" t="s">
        <v>234</v>
      </c>
      <c r="H1443" s="223">
        <v>41.9</v>
      </c>
      <c r="I1443" s="224"/>
      <c r="J1443" s="225">
        <f>ROUND(I1443*H1443,2)</f>
        <v>0</v>
      </c>
      <c r="K1443" s="226"/>
      <c r="L1443" s="44"/>
      <c r="M1443" s="227" t="s">
        <v>1</v>
      </c>
      <c r="N1443" s="228" t="s">
        <v>40</v>
      </c>
      <c r="O1443" s="91"/>
      <c r="P1443" s="229">
        <f>O1443*H1443</f>
        <v>0</v>
      </c>
      <c r="Q1443" s="229">
        <v>0</v>
      </c>
      <c r="R1443" s="229">
        <f>Q1443*H1443</f>
        <v>0</v>
      </c>
      <c r="S1443" s="229">
        <v>0</v>
      </c>
      <c r="T1443" s="230">
        <f>S1443*H1443</f>
        <v>0</v>
      </c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R1443" s="231" t="s">
        <v>209</v>
      </c>
      <c r="AT1443" s="231" t="s">
        <v>171</v>
      </c>
      <c r="AU1443" s="231" t="s">
        <v>85</v>
      </c>
      <c r="AY1443" s="17" t="s">
        <v>169</v>
      </c>
      <c r="BE1443" s="232">
        <f>IF(N1443="základní",J1443,0)</f>
        <v>0</v>
      </c>
      <c r="BF1443" s="232">
        <f>IF(N1443="snížená",J1443,0)</f>
        <v>0</v>
      </c>
      <c r="BG1443" s="232">
        <f>IF(N1443="zákl. přenesená",J1443,0)</f>
        <v>0</v>
      </c>
      <c r="BH1443" s="232">
        <f>IF(N1443="sníž. přenesená",J1443,0)</f>
        <v>0</v>
      </c>
      <c r="BI1443" s="232">
        <f>IF(N1443="nulová",J1443,0)</f>
        <v>0</v>
      </c>
      <c r="BJ1443" s="17" t="s">
        <v>83</v>
      </c>
      <c r="BK1443" s="232">
        <f>ROUND(I1443*H1443,2)</f>
        <v>0</v>
      </c>
      <c r="BL1443" s="17" t="s">
        <v>209</v>
      </c>
      <c r="BM1443" s="231" t="s">
        <v>2016</v>
      </c>
    </row>
    <row r="1444" spans="1:65" s="2" customFormat="1" ht="16.5" customHeight="1">
      <c r="A1444" s="38"/>
      <c r="B1444" s="39"/>
      <c r="C1444" s="219" t="s">
        <v>3150</v>
      </c>
      <c r="D1444" s="219" t="s">
        <v>171</v>
      </c>
      <c r="E1444" s="220" t="s">
        <v>3151</v>
      </c>
      <c r="F1444" s="221" t="s">
        <v>3152</v>
      </c>
      <c r="G1444" s="222" t="s">
        <v>208</v>
      </c>
      <c r="H1444" s="223">
        <v>23</v>
      </c>
      <c r="I1444" s="224"/>
      <c r="J1444" s="225">
        <f>ROUND(I1444*H1444,2)</f>
        <v>0</v>
      </c>
      <c r="K1444" s="226"/>
      <c r="L1444" s="44"/>
      <c r="M1444" s="227" t="s">
        <v>1</v>
      </c>
      <c r="N1444" s="228" t="s">
        <v>40</v>
      </c>
      <c r="O1444" s="91"/>
      <c r="P1444" s="229">
        <f>O1444*H1444</f>
        <v>0</v>
      </c>
      <c r="Q1444" s="229">
        <v>0</v>
      </c>
      <c r="R1444" s="229">
        <f>Q1444*H1444</f>
        <v>0</v>
      </c>
      <c r="S1444" s="229">
        <v>0</v>
      </c>
      <c r="T1444" s="230">
        <f>S1444*H1444</f>
        <v>0</v>
      </c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R1444" s="231" t="s">
        <v>209</v>
      </c>
      <c r="AT1444" s="231" t="s">
        <v>171</v>
      </c>
      <c r="AU1444" s="231" t="s">
        <v>85</v>
      </c>
      <c r="AY1444" s="17" t="s">
        <v>169</v>
      </c>
      <c r="BE1444" s="232">
        <f>IF(N1444="základní",J1444,0)</f>
        <v>0</v>
      </c>
      <c r="BF1444" s="232">
        <f>IF(N1444="snížená",J1444,0)</f>
        <v>0</v>
      </c>
      <c r="BG1444" s="232">
        <f>IF(N1444="zákl. přenesená",J1444,0)</f>
        <v>0</v>
      </c>
      <c r="BH1444" s="232">
        <f>IF(N1444="sníž. přenesená",J1444,0)</f>
        <v>0</v>
      </c>
      <c r="BI1444" s="232">
        <f>IF(N1444="nulová",J1444,0)</f>
        <v>0</v>
      </c>
      <c r="BJ1444" s="17" t="s">
        <v>83</v>
      </c>
      <c r="BK1444" s="232">
        <f>ROUND(I1444*H1444,2)</f>
        <v>0</v>
      </c>
      <c r="BL1444" s="17" t="s">
        <v>209</v>
      </c>
      <c r="BM1444" s="231" t="s">
        <v>2022</v>
      </c>
    </row>
    <row r="1445" spans="1:51" s="13" customFormat="1" ht="12">
      <c r="A1445" s="13"/>
      <c r="B1445" s="233"/>
      <c r="C1445" s="234"/>
      <c r="D1445" s="235" t="s">
        <v>176</v>
      </c>
      <c r="E1445" s="236" t="s">
        <v>1</v>
      </c>
      <c r="F1445" s="237" t="s">
        <v>3153</v>
      </c>
      <c r="G1445" s="234"/>
      <c r="H1445" s="238">
        <v>5</v>
      </c>
      <c r="I1445" s="239"/>
      <c r="J1445" s="234"/>
      <c r="K1445" s="234"/>
      <c r="L1445" s="240"/>
      <c r="M1445" s="241"/>
      <c r="N1445" s="242"/>
      <c r="O1445" s="242"/>
      <c r="P1445" s="242"/>
      <c r="Q1445" s="242"/>
      <c r="R1445" s="242"/>
      <c r="S1445" s="242"/>
      <c r="T1445" s="24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4" t="s">
        <v>176</v>
      </c>
      <c r="AU1445" s="244" t="s">
        <v>85</v>
      </c>
      <c r="AV1445" s="13" t="s">
        <v>85</v>
      </c>
      <c r="AW1445" s="13" t="s">
        <v>31</v>
      </c>
      <c r="AX1445" s="13" t="s">
        <v>75</v>
      </c>
      <c r="AY1445" s="244" t="s">
        <v>169</v>
      </c>
    </row>
    <row r="1446" spans="1:51" s="13" customFormat="1" ht="12">
      <c r="A1446" s="13"/>
      <c r="B1446" s="233"/>
      <c r="C1446" s="234"/>
      <c r="D1446" s="235" t="s">
        <v>176</v>
      </c>
      <c r="E1446" s="236" t="s">
        <v>1</v>
      </c>
      <c r="F1446" s="237" t="s">
        <v>3154</v>
      </c>
      <c r="G1446" s="234"/>
      <c r="H1446" s="238">
        <v>6</v>
      </c>
      <c r="I1446" s="239"/>
      <c r="J1446" s="234"/>
      <c r="K1446" s="234"/>
      <c r="L1446" s="240"/>
      <c r="M1446" s="241"/>
      <c r="N1446" s="242"/>
      <c r="O1446" s="242"/>
      <c r="P1446" s="242"/>
      <c r="Q1446" s="242"/>
      <c r="R1446" s="242"/>
      <c r="S1446" s="242"/>
      <c r="T1446" s="24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44" t="s">
        <v>176</v>
      </c>
      <c r="AU1446" s="244" t="s">
        <v>85</v>
      </c>
      <c r="AV1446" s="13" t="s">
        <v>85</v>
      </c>
      <c r="AW1446" s="13" t="s">
        <v>31</v>
      </c>
      <c r="AX1446" s="13" t="s">
        <v>75</v>
      </c>
      <c r="AY1446" s="244" t="s">
        <v>169</v>
      </c>
    </row>
    <row r="1447" spans="1:51" s="13" customFormat="1" ht="12">
      <c r="A1447" s="13"/>
      <c r="B1447" s="233"/>
      <c r="C1447" s="234"/>
      <c r="D1447" s="235" t="s">
        <v>176</v>
      </c>
      <c r="E1447" s="236" t="s">
        <v>1</v>
      </c>
      <c r="F1447" s="237" t="s">
        <v>3155</v>
      </c>
      <c r="G1447" s="234"/>
      <c r="H1447" s="238">
        <v>6</v>
      </c>
      <c r="I1447" s="239"/>
      <c r="J1447" s="234"/>
      <c r="K1447" s="234"/>
      <c r="L1447" s="240"/>
      <c r="M1447" s="241"/>
      <c r="N1447" s="242"/>
      <c r="O1447" s="242"/>
      <c r="P1447" s="242"/>
      <c r="Q1447" s="242"/>
      <c r="R1447" s="242"/>
      <c r="S1447" s="242"/>
      <c r="T1447" s="24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4" t="s">
        <v>176</v>
      </c>
      <c r="AU1447" s="244" t="s">
        <v>85</v>
      </c>
      <c r="AV1447" s="13" t="s">
        <v>85</v>
      </c>
      <c r="AW1447" s="13" t="s">
        <v>31</v>
      </c>
      <c r="AX1447" s="13" t="s">
        <v>75</v>
      </c>
      <c r="AY1447" s="244" t="s">
        <v>169</v>
      </c>
    </row>
    <row r="1448" spans="1:51" s="13" customFormat="1" ht="12">
      <c r="A1448" s="13"/>
      <c r="B1448" s="233"/>
      <c r="C1448" s="234"/>
      <c r="D1448" s="235" t="s">
        <v>176</v>
      </c>
      <c r="E1448" s="236" t="s">
        <v>1</v>
      </c>
      <c r="F1448" s="237" t="s">
        <v>3156</v>
      </c>
      <c r="G1448" s="234"/>
      <c r="H1448" s="238">
        <v>6</v>
      </c>
      <c r="I1448" s="239"/>
      <c r="J1448" s="234"/>
      <c r="K1448" s="234"/>
      <c r="L1448" s="240"/>
      <c r="M1448" s="241"/>
      <c r="N1448" s="242"/>
      <c r="O1448" s="242"/>
      <c r="P1448" s="242"/>
      <c r="Q1448" s="242"/>
      <c r="R1448" s="242"/>
      <c r="S1448" s="242"/>
      <c r="T1448" s="24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44" t="s">
        <v>176</v>
      </c>
      <c r="AU1448" s="244" t="s">
        <v>85</v>
      </c>
      <c r="AV1448" s="13" t="s">
        <v>85</v>
      </c>
      <c r="AW1448" s="13" t="s">
        <v>31</v>
      </c>
      <c r="AX1448" s="13" t="s">
        <v>75</v>
      </c>
      <c r="AY1448" s="244" t="s">
        <v>169</v>
      </c>
    </row>
    <row r="1449" spans="1:51" s="14" customFormat="1" ht="12">
      <c r="A1449" s="14"/>
      <c r="B1449" s="245"/>
      <c r="C1449" s="246"/>
      <c r="D1449" s="235" t="s">
        <v>176</v>
      </c>
      <c r="E1449" s="247" t="s">
        <v>1</v>
      </c>
      <c r="F1449" s="248" t="s">
        <v>178</v>
      </c>
      <c r="G1449" s="246"/>
      <c r="H1449" s="249">
        <v>23</v>
      </c>
      <c r="I1449" s="250"/>
      <c r="J1449" s="246"/>
      <c r="K1449" s="246"/>
      <c r="L1449" s="251"/>
      <c r="M1449" s="252"/>
      <c r="N1449" s="253"/>
      <c r="O1449" s="253"/>
      <c r="P1449" s="253"/>
      <c r="Q1449" s="253"/>
      <c r="R1449" s="253"/>
      <c r="S1449" s="253"/>
      <c r="T1449" s="25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5" t="s">
        <v>176</v>
      </c>
      <c r="AU1449" s="255" t="s">
        <v>85</v>
      </c>
      <c r="AV1449" s="14" t="s">
        <v>175</v>
      </c>
      <c r="AW1449" s="14" t="s">
        <v>31</v>
      </c>
      <c r="AX1449" s="14" t="s">
        <v>83</v>
      </c>
      <c r="AY1449" s="255" t="s">
        <v>169</v>
      </c>
    </row>
    <row r="1450" spans="1:65" s="2" customFormat="1" ht="16.5" customHeight="1">
      <c r="A1450" s="38"/>
      <c r="B1450" s="39"/>
      <c r="C1450" s="219" t="s">
        <v>1172</v>
      </c>
      <c r="D1450" s="219" t="s">
        <v>171</v>
      </c>
      <c r="E1450" s="220" t="s">
        <v>3157</v>
      </c>
      <c r="F1450" s="221" t="s">
        <v>3158</v>
      </c>
      <c r="G1450" s="222" t="s">
        <v>208</v>
      </c>
      <c r="H1450" s="223">
        <v>7</v>
      </c>
      <c r="I1450" s="224"/>
      <c r="J1450" s="225">
        <f>ROUND(I1450*H1450,2)</f>
        <v>0</v>
      </c>
      <c r="K1450" s="226"/>
      <c r="L1450" s="44"/>
      <c r="M1450" s="227" t="s">
        <v>1</v>
      </c>
      <c r="N1450" s="228" t="s">
        <v>40</v>
      </c>
      <c r="O1450" s="91"/>
      <c r="P1450" s="229">
        <f>O1450*H1450</f>
        <v>0</v>
      </c>
      <c r="Q1450" s="229">
        <v>0</v>
      </c>
      <c r="R1450" s="229">
        <f>Q1450*H1450</f>
        <v>0</v>
      </c>
      <c r="S1450" s="229">
        <v>0</v>
      </c>
      <c r="T1450" s="230">
        <f>S1450*H1450</f>
        <v>0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31" t="s">
        <v>209</v>
      </c>
      <c r="AT1450" s="231" t="s">
        <v>171</v>
      </c>
      <c r="AU1450" s="231" t="s">
        <v>85</v>
      </c>
      <c r="AY1450" s="17" t="s">
        <v>169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17" t="s">
        <v>83</v>
      </c>
      <c r="BK1450" s="232">
        <f>ROUND(I1450*H1450,2)</f>
        <v>0</v>
      </c>
      <c r="BL1450" s="17" t="s">
        <v>209</v>
      </c>
      <c r="BM1450" s="231" t="s">
        <v>2026</v>
      </c>
    </row>
    <row r="1451" spans="1:51" s="13" customFormat="1" ht="12">
      <c r="A1451" s="13"/>
      <c r="B1451" s="233"/>
      <c r="C1451" s="234"/>
      <c r="D1451" s="235" t="s">
        <v>176</v>
      </c>
      <c r="E1451" s="236" t="s">
        <v>1</v>
      </c>
      <c r="F1451" s="237" t="s">
        <v>3159</v>
      </c>
      <c r="G1451" s="234"/>
      <c r="H1451" s="238">
        <v>1</v>
      </c>
      <c r="I1451" s="239"/>
      <c r="J1451" s="234"/>
      <c r="K1451" s="234"/>
      <c r="L1451" s="240"/>
      <c r="M1451" s="241"/>
      <c r="N1451" s="242"/>
      <c r="O1451" s="242"/>
      <c r="P1451" s="242"/>
      <c r="Q1451" s="242"/>
      <c r="R1451" s="242"/>
      <c r="S1451" s="242"/>
      <c r="T1451" s="24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4" t="s">
        <v>176</v>
      </c>
      <c r="AU1451" s="244" t="s">
        <v>85</v>
      </c>
      <c r="AV1451" s="13" t="s">
        <v>85</v>
      </c>
      <c r="AW1451" s="13" t="s">
        <v>31</v>
      </c>
      <c r="AX1451" s="13" t="s">
        <v>75</v>
      </c>
      <c r="AY1451" s="244" t="s">
        <v>169</v>
      </c>
    </row>
    <row r="1452" spans="1:51" s="13" customFormat="1" ht="12">
      <c r="A1452" s="13"/>
      <c r="B1452" s="233"/>
      <c r="C1452" s="234"/>
      <c r="D1452" s="235" t="s">
        <v>176</v>
      </c>
      <c r="E1452" s="236" t="s">
        <v>1</v>
      </c>
      <c r="F1452" s="237" t="s">
        <v>3160</v>
      </c>
      <c r="G1452" s="234"/>
      <c r="H1452" s="238">
        <v>2</v>
      </c>
      <c r="I1452" s="239"/>
      <c r="J1452" s="234"/>
      <c r="K1452" s="234"/>
      <c r="L1452" s="240"/>
      <c r="M1452" s="241"/>
      <c r="N1452" s="242"/>
      <c r="O1452" s="242"/>
      <c r="P1452" s="242"/>
      <c r="Q1452" s="242"/>
      <c r="R1452" s="242"/>
      <c r="S1452" s="242"/>
      <c r="T1452" s="24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44" t="s">
        <v>176</v>
      </c>
      <c r="AU1452" s="244" t="s">
        <v>85</v>
      </c>
      <c r="AV1452" s="13" t="s">
        <v>85</v>
      </c>
      <c r="AW1452" s="13" t="s">
        <v>31</v>
      </c>
      <c r="AX1452" s="13" t="s">
        <v>75</v>
      </c>
      <c r="AY1452" s="244" t="s">
        <v>169</v>
      </c>
    </row>
    <row r="1453" spans="1:51" s="13" customFormat="1" ht="12">
      <c r="A1453" s="13"/>
      <c r="B1453" s="233"/>
      <c r="C1453" s="234"/>
      <c r="D1453" s="235" t="s">
        <v>176</v>
      </c>
      <c r="E1453" s="236" t="s">
        <v>1</v>
      </c>
      <c r="F1453" s="237" t="s">
        <v>3161</v>
      </c>
      <c r="G1453" s="234"/>
      <c r="H1453" s="238">
        <v>2</v>
      </c>
      <c r="I1453" s="239"/>
      <c r="J1453" s="234"/>
      <c r="K1453" s="234"/>
      <c r="L1453" s="240"/>
      <c r="M1453" s="241"/>
      <c r="N1453" s="242"/>
      <c r="O1453" s="242"/>
      <c r="P1453" s="242"/>
      <c r="Q1453" s="242"/>
      <c r="R1453" s="242"/>
      <c r="S1453" s="242"/>
      <c r="T1453" s="24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4" t="s">
        <v>176</v>
      </c>
      <c r="AU1453" s="244" t="s">
        <v>85</v>
      </c>
      <c r="AV1453" s="13" t="s">
        <v>85</v>
      </c>
      <c r="AW1453" s="13" t="s">
        <v>31</v>
      </c>
      <c r="AX1453" s="13" t="s">
        <v>75</v>
      </c>
      <c r="AY1453" s="244" t="s">
        <v>169</v>
      </c>
    </row>
    <row r="1454" spans="1:51" s="13" customFormat="1" ht="12">
      <c r="A1454" s="13"/>
      <c r="B1454" s="233"/>
      <c r="C1454" s="234"/>
      <c r="D1454" s="235" t="s">
        <v>176</v>
      </c>
      <c r="E1454" s="236" t="s">
        <v>1</v>
      </c>
      <c r="F1454" s="237" t="s">
        <v>3162</v>
      </c>
      <c r="G1454" s="234"/>
      <c r="H1454" s="238">
        <v>2</v>
      </c>
      <c r="I1454" s="239"/>
      <c r="J1454" s="234"/>
      <c r="K1454" s="234"/>
      <c r="L1454" s="240"/>
      <c r="M1454" s="241"/>
      <c r="N1454" s="242"/>
      <c r="O1454" s="242"/>
      <c r="P1454" s="242"/>
      <c r="Q1454" s="242"/>
      <c r="R1454" s="242"/>
      <c r="S1454" s="242"/>
      <c r="T1454" s="24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4" t="s">
        <v>176</v>
      </c>
      <c r="AU1454" s="244" t="s">
        <v>85</v>
      </c>
      <c r="AV1454" s="13" t="s">
        <v>85</v>
      </c>
      <c r="AW1454" s="13" t="s">
        <v>31</v>
      </c>
      <c r="AX1454" s="13" t="s">
        <v>75</v>
      </c>
      <c r="AY1454" s="244" t="s">
        <v>169</v>
      </c>
    </row>
    <row r="1455" spans="1:51" s="14" customFormat="1" ht="12">
      <c r="A1455" s="14"/>
      <c r="B1455" s="245"/>
      <c r="C1455" s="246"/>
      <c r="D1455" s="235" t="s">
        <v>176</v>
      </c>
      <c r="E1455" s="247" t="s">
        <v>1</v>
      </c>
      <c r="F1455" s="248" t="s">
        <v>178</v>
      </c>
      <c r="G1455" s="246"/>
      <c r="H1455" s="249">
        <v>7</v>
      </c>
      <c r="I1455" s="250"/>
      <c r="J1455" s="246"/>
      <c r="K1455" s="246"/>
      <c r="L1455" s="251"/>
      <c r="M1455" s="252"/>
      <c r="N1455" s="253"/>
      <c r="O1455" s="253"/>
      <c r="P1455" s="253"/>
      <c r="Q1455" s="253"/>
      <c r="R1455" s="253"/>
      <c r="S1455" s="253"/>
      <c r="T1455" s="25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55" t="s">
        <v>176</v>
      </c>
      <c r="AU1455" s="255" t="s">
        <v>85</v>
      </c>
      <c r="AV1455" s="14" t="s">
        <v>175</v>
      </c>
      <c r="AW1455" s="14" t="s">
        <v>31</v>
      </c>
      <c r="AX1455" s="14" t="s">
        <v>83</v>
      </c>
      <c r="AY1455" s="255" t="s">
        <v>169</v>
      </c>
    </row>
    <row r="1456" spans="1:65" s="2" customFormat="1" ht="16.5" customHeight="1">
      <c r="A1456" s="38"/>
      <c r="B1456" s="39"/>
      <c r="C1456" s="219" t="s">
        <v>3163</v>
      </c>
      <c r="D1456" s="219" t="s">
        <v>171</v>
      </c>
      <c r="E1456" s="220" t="s">
        <v>3164</v>
      </c>
      <c r="F1456" s="221" t="s">
        <v>3165</v>
      </c>
      <c r="G1456" s="222" t="s">
        <v>199</v>
      </c>
      <c r="H1456" s="223">
        <v>45.56</v>
      </c>
      <c r="I1456" s="224"/>
      <c r="J1456" s="225">
        <f>ROUND(I1456*H1456,2)</f>
        <v>0</v>
      </c>
      <c r="K1456" s="226"/>
      <c r="L1456" s="44"/>
      <c r="M1456" s="227" t="s">
        <v>1</v>
      </c>
      <c r="N1456" s="228" t="s">
        <v>40</v>
      </c>
      <c r="O1456" s="91"/>
      <c r="P1456" s="229">
        <f>O1456*H1456</f>
        <v>0</v>
      </c>
      <c r="Q1456" s="229">
        <v>0</v>
      </c>
      <c r="R1456" s="229">
        <f>Q1456*H1456</f>
        <v>0</v>
      </c>
      <c r="S1456" s="229">
        <v>0</v>
      </c>
      <c r="T1456" s="230">
        <f>S1456*H1456</f>
        <v>0</v>
      </c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R1456" s="231" t="s">
        <v>209</v>
      </c>
      <c r="AT1456" s="231" t="s">
        <v>171</v>
      </c>
      <c r="AU1456" s="231" t="s">
        <v>85</v>
      </c>
      <c r="AY1456" s="17" t="s">
        <v>169</v>
      </c>
      <c r="BE1456" s="232">
        <f>IF(N1456="základní",J1456,0)</f>
        <v>0</v>
      </c>
      <c r="BF1456" s="232">
        <f>IF(N1456="snížená",J1456,0)</f>
        <v>0</v>
      </c>
      <c r="BG1456" s="232">
        <f>IF(N1456="zákl. přenesená",J1456,0)</f>
        <v>0</v>
      </c>
      <c r="BH1456" s="232">
        <f>IF(N1456="sníž. přenesená",J1456,0)</f>
        <v>0</v>
      </c>
      <c r="BI1456" s="232">
        <f>IF(N1456="nulová",J1456,0)</f>
        <v>0</v>
      </c>
      <c r="BJ1456" s="17" t="s">
        <v>83</v>
      </c>
      <c r="BK1456" s="232">
        <f>ROUND(I1456*H1456,2)</f>
        <v>0</v>
      </c>
      <c r="BL1456" s="17" t="s">
        <v>209</v>
      </c>
      <c r="BM1456" s="231" t="s">
        <v>2034</v>
      </c>
    </row>
    <row r="1457" spans="1:51" s="13" customFormat="1" ht="12">
      <c r="A1457" s="13"/>
      <c r="B1457" s="233"/>
      <c r="C1457" s="234"/>
      <c r="D1457" s="235" t="s">
        <v>176</v>
      </c>
      <c r="E1457" s="236" t="s">
        <v>1</v>
      </c>
      <c r="F1457" s="237" t="s">
        <v>3166</v>
      </c>
      <c r="G1457" s="234"/>
      <c r="H1457" s="238">
        <v>7.59</v>
      </c>
      <c r="I1457" s="239"/>
      <c r="J1457" s="234"/>
      <c r="K1457" s="234"/>
      <c r="L1457" s="240"/>
      <c r="M1457" s="241"/>
      <c r="N1457" s="242"/>
      <c r="O1457" s="242"/>
      <c r="P1457" s="242"/>
      <c r="Q1457" s="242"/>
      <c r="R1457" s="242"/>
      <c r="S1457" s="242"/>
      <c r="T1457" s="24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44" t="s">
        <v>176</v>
      </c>
      <c r="AU1457" s="244" t="s">
        <v>85</v>
      </c>
      <c r="AV1457" s="13" t="s">
        <v>85</v>
      </c>
      <c r="AW1457" s="13" t="s">
        <v>31</v>
      </c>
      <c r="AX1457" s="13" t="s">
        <v>75</v>
      </c>
      <c r="AY1457" s="244" t="s">
        <v>169</v>
      </c>
    </row>
    <row r="1458" spans="1:51" s="13" customFormat="1" ht="12">
      <c r="A1458" s="13"/>
      <c r="B1458" s="233"/>
      <c r="C1458" s="234"/>
      <c r="D1458" s="235" t="s">
        <v>176</v>
      </c>
      <c r="E1458" s="236" t="s">
        <v>1</v>
      </c>
      <c r="F1458" s="237" t="s">
        <v>3167</v>
      </c>
      <c r="G1458" s="234"/>
      <c r="H1458" s="238">
        <v>12.67</v>
      </c>
      <c r="I1458" s="239"/>
      <c r="J1458" s="234"/>
      <c r="K1458" s="234"/>
      <c r="L1458" s="240"/>
      <c r="M1458" s="241"/>
      <c r="N1458" s="242"/>
      <c r="O1458" s="242"/>
      <c r="P1458" s="242"/>
      <c r="Q1458" s="242"/>
      <c r="R1458" s="242"/>
      <c r="S1458" s="242"/>
      <c r="T1458" s="24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44" t="s">
        <v>176</v>
      </c>
      <c r="AU1458" s="244" t="s">
        <v>85</v>
      </c>
      <c r="AV1458" s="13" t="s">
        <v>85</v>
      </c>
      <c r="AW1458" s="13" t="s">
        <v>31</v>
      </c>
      <c r="AX1458" s="13" t="s">
        <v>75</v>
      </c>
      <c r="AY1458" s="244" t="s">
        <v>169</v>
      </c>
    </row>
    <row r="1459" spans="1:51" s="13" customFormat="1" ht="12">
      <c r="A1459" s="13"/>
      <c r="B1459" s="233"/>
      <c r="C1459" s="234"/>
      <c r="D1459" s="235" t="s">
        <v>176</v>
      </c>
      <c r="E1459" s="236" t="s">
        <v>1</v>
      </c>
      <c r="F1459" s="237" t="s">
        <v>3168</v>
      </c>
      <c r="G1459" s="234"/>
      <c r="H1459" s="238">
        <v>12.67</v>
      </c>
      <c r="I1459" s="239"/>
      <c r="J1459" s="234"/>
      <c r="K1459" s="234"/>
      <c r="L1459" s="240"/>
      <c r="M1459" s="241"/>
      <c r="N1459" s="242"/>
      <c r="O1459" s="242"/>
      <c r="P1459" s="242"/>
      <c r="Q1459" s="242"/>
      <c r="R1459" s="242"/>
      <c r="S1459" s="242"/>
      <c r="T1459" s="24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4" t="s">
        <v>176</v>
      </c>
      <c r="AU1459" s="244" t="s">
        <v>85</v>
      </c>
      <c r="AV1459" s="13" t="s">
        <v>85</v>
      </c>
      <c r="AW1459" s="13" t="s">
        <v>31</v>
      </c>
      <c r="AX1459" s="13" t="s">
        <v>75</v>
      </c>
      <c r="AY1459" s="244" t="s">
        <v>169</v>
      </c>
    </row>
    <row r="1460" spans="1:51" s="13" customFormat="1" ht="12">
      <c r="A1460" s="13"/>
      <c r="B1460" s="233"/>
      <c r="C1460" s="234"/>
      <c r="D1460" s="235" t="s">
        <v>176</v>
      </c>
      <c r="E1460" s="236" t="s">
        <v>1</v>
      </c>
      <c r="F1460" s="237" t="s">
        <v>3169</v>
      </c>
      <c r="G1460" s="234"/>
      <c r="H1460" s="238">
        <v>12.63</v>
      </c>
      <c r="I1460" s="239"/>
      <c r="J1460" s="234"/>
      <c r="K1460" s="234"/>
      <c r="L1460" s="240"/>
      <c r="M1460" s="241"/>
      <c r="N1460" s="242"/>
      <c r="O1460" s="242"/>
      <c r="P1460" s="242"/>
      <c r="Q1460" s="242"/>
      <c r="R1460" s="242"/>
      <c r="S1460" s="242"/>
      <c r="T1460" s="24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44" t="s">
        <v>176</v>
      </c>
      <c r="AU1460" s="244" t="s">
        <v>85</v>
      </c>
      <c r="AV1460" s="13" t="s">
        <v>85</v>
      </c>
      <c r="AW1460" s="13" t="s">
        <v>31</v>
      </c>
      <c r="AX1460" s="13" t="s">
        <v>75</v>
      </c>
      <c r="AY1460" s="244" t="s">
        <v>169</v>
      </c>
    </row>
    <row r="1461" spans="1:51" s="14" customFormat="1" ht="12">
      <c r="A1461" s="14"/>
      <c r="B1461" s="245"/>
      <c r="C1461" s="246"/>
      <c r="D1461" s="235" t="s">
        <v>176</v>
      </c>
      <c r="E1461" s="247" t="s">
        <v>1</v>
      </c>
      <c r="F1461" s="248" t="s">
        <v>178</v>
      </c>
      <c r="G1461" s="246"/>
      <c r="H1461" s="249">
        <v>45.56</v>
      </c>
      <c r="I1461" s="250"/>
      <c r="J1461" s="246"/>
      <c r="K1461" s="246"/>
      <c r="L1461" s="251"/>
      <c r="M1461" s="252"/>
      <c r="N1461" s="253"/>
      <c r="O1461" s="253"/>
      <c r="P1461" s="253"/>
      <c r="Q1461" s="253"/>
      <c r="R1461" s="253"/>
      <c r="S1461" s="253"/>
      <c r="T1461" s="25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55" t="s">
        <v>176</v>
      </c>
      <c r="AU1461" s="255" t="s">
        <v>85</v>
      </c>
      <c r="AV1461" s="14" t="s">
        <v>175</v>
      </c>
      <c r="AW1461" s="14" t="s">
        <v>31</v>
      </c>
      <c r="AX1461" s="14" t="s">
        <v>83</v>
      </c>
      <c r="AY1461" s="255" t="s">
        <v>169</v>
      </c>
    </row>
    <row r="1462" spans="1:65" s="2" customFormat="1" ht="24.15" customHeight="1">
      <c r="A1462" s="38"/>
      <c r="B1462" s="39"/>
      <c r="C1462" s="219" t="s">
        <v>1176</v>
      </c>
      <c r="D1462" s="219" t="s">
        <v>171</v>
      </c>
      <c r="E1462" s="220" t="s">
        <v>3170</v>
      </c>
      <c r="F1462" s="221" t="s">
        <v>3171</v>
      </c>
      <c r="G1462" s="222" t="s">
        <v>217</v>
      </c>
      <c r="H1462" s="223">
        <v>8.216</v>
      </c>
      <c r="I1462" s="224"/>
      <c r="J1462" s="225">
        <f>ROUND(I1462*H1462,2)</f>
        <v>0</v>
      </c>
      <c r="K1462" s="226"/>
      <c r="L1462" s="44"/>
      <c r="M1462" s="227" t="s">
        <v>1</v>
      </c>
      <c r="N1462" s="228" t="s">
        <v>40</v>
      </c>
      <c r="O1462" s="91"/>
      <c r="P1462" s="229">
        <f>O1462*H1462</f>
        <v>0</v>
      </c>
      <c r="Q1462" s="229">
        <v>0</v>
      </c>
      <c r="R1462" s="229">
        <f>Q1462*H1462</f>
        <v>0</v>
      </c>
      <c r="S1462" s="229">
        <v>0</v>
      </c>
      <c r="T1462" s="230">
        <f>S1462*H1462</f>
        <v>0</v>
      </c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R1462" s="231" t="s">
        <v>209</v>
      </c>
      <c r="AT1462" s="231" t="s">
        <v>171</v>
      </c>
      <c r="AU1462" s="231" t="s">
        <v>85</v>
      </c>
      <c r="AY1462" s="17" t="s">
        <v>169</v>
      </c>
      <c r="BE1462" s="232">
        <f>IF(N1462="základní",J1462,0)</f>
        <v>0</v>
      </c>
      <c r="BF1462" s="232">
        <f>IF(N1462="snížená",J1462,0)</f>
        <v>0</v>
      </c>
      <c r="BG1462" s="232">
        <f>IF(N1462="zákl. přenesená",J1462,0)</f>
        <v>0</v>
      </c>
      <c r="BH1462" s="232">
        <f>IF(N1462="sníž. přenesená",J1462,0)</f>
        <v>0</v>
      </c>
      <c r="BI1462" s="232">
        <f>IF(N1462="nulová",J1462,0)</f>
        <v>0</v>
      </c>
      <c r="BJ1462" s="17" t="s">
        <v>83</v>
      </c>
      <c r="BK1462" s="232">
        <f>ROUND(I1462*H1462,2)</f>
        <v>0</v>
      </c>
      <c r="BL1462" s="17" t="s">
        <v>209</v>
      </c>
      <c r="BM1462" s="231" t="s">
        <v>2042</v>
      </c>
    </row>
    <row r="1463" spans="1:63" s="12" customFormat="1" ht="22.8" customHeight="1">
      <c r="A1463" s="12"/>
      <c r="B1463" s="203"/>
      <c r="C1463" s="204"/>
      <c r="D1463" s="205" t="s">
        <v>74</v>
      </c>
      <c r="E1463" s="217" t="s">
        <v>3172</v>
      </c>
      <c r="F1463" s="217" t="s">
        <v>3173</v>
      </c>
      <c r="G1463" s="204"/>
      <c r="H1463" s="204"/>
      <c r="I1463" s="207"/>
      <c r="J1463" s="218">
        <f>BK1463</f>
        <v>0</v>
      </c>
      <c r="K1463" s="204"/>
      <c r="L1463" s="209"/>
      <c r="M1463" s="210"/>
      <c r="N1463" s="211"/>
      <c r="O1463" s="211"/>
      <c r="P1463" s="212">
        <f>SUM(P1464:P1476)</f>
        <v>0</v>
      </c>
      <c r="Q1463" s="211"/>
      <c r="R1463" s="212">
        <f>SUM(R1464:R1476)</f>
        <v>0</v>
      </c>
      <c r="S1463" s="211"/>
      <c r="T1463" s="213">
        <f>SUM(T1464:T1476)</f>
        <v>0</v>
      </c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R1463" s="214" t="s">
        <v>85</v>
      </c>
      <c r="AT1463" s="215" t="s">
        <v>74</v>
      </c>
      <c r="AU1463" s="215" t="s">
        <v>83</v>
      </c>
      <c r="AY1463" s="214" t="s">
        <v>169</v>
      </c>
      <c r="BK1463" s="216">
        <f>SUM(BK1464:BK1476)</f>
        <v>0</v>
      </c>
    </row>
    <row r="1464" spans="1:65" s="2" customFormat="1" ht="24.15" customHeight="1">
      <c r="A1464" s="38"/>
      <c r="B1464" s="39"/>
      <c r="C1464" s="219" t="s">
        <v>3174</v>
      </c>
      <c r="D1464" s="219" t="s">
        <v>171</v>
      </c>
      <c r="E1464" s="220" t="s">
        <v>3175</v>
      </c>
      <c r="F1464" s="221" t="s">
        <v>3176</v>
      </c>
      <c r="G1464" s="222" t="s">
        <v>234</v>
      </c>
      <c r="H1464" s="223">
        <v>63.6</v>
      </c>
      <c r="I1464" s="224"/>
      <c r="J1464" s="225">
        <f>ROUND(I1464*H1464,2)</f>
        <v>0</v>
      </c>
      <c r="K1464" s="226"/>
      <c r="L1464" s="44"/>
      <c r="M1464" s="227" t="s">
        <v>1</v>
      </c>
      <c r="N1464" s="228" t="s">
        <v>40</v>
      </c>
      <c r="O1464" s="91"/>
      <c r="P1464" s="229">
        <f>O1464*H1464</f>
        <v>0</v>
      </c>
      <c r="Q1464" s="229">
        <v>0</v>
      </c>
      <c r="R1464" s="229">
        <f>Q1464*H1464</f>
        <v>0</v>
      </c>
      <c r="S1464" s="229">
        <v>0</v>
      </c>
      <c r="T1464" s="230">
        <f>S1464*H1464</f>
        <v>0</v>
      </c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R1464" s="231" t="s">
        <v>209</v>
      </c>
      <c r="AT1464" s="231" t="s">
        <v>171</v>
      </c>
      <c r="AU1464" s="231" t="s">
        <v>85</v>
      </c>
      <c r="AY1464" s="17" t="s">
        <v>169</v>
      </c>
      <c r="BE1464" s="232">
        <f>IF(N1464="základní",J1464,0)</f>
        <v>0</v>
      </c>
      <c r="BF1464" s="232">
        <f>IF(N1464="snížená",J1464,0)</f>
        <v>0</v>
      </c>
      <c r="BG1464" s="232">
        <f>IF(N1464="zákl. přenesená",J1464,0)</f>
        <v>0</v>
      </c>
      <c r="BH1464" s="232">
        <f>IF(N1464="sníž. přenesená",J1464,0)</f>
        <v>0</v>
      </c>
      <c r="BI1464" s="232">
        <f>IF(N1464="nulová",J1464,0)</f>
        <v>0</v>
      </c>
      <c r="BJ1464" s="17" t="s">
        <v>83</v>
      </c>
      <c r="BK1464" s="232">
        <f>ROUND(I1464*H1464,2)</f>
        <v>0</v>
      </c>
      <c r="BL1464" s="17" t="s">
        <v>209</v>
      </c>
      <c r="BM1464" s="231" t="s">
        <v>2050</v>
      </c>
    </row>
    <row r="1465" spans="1:51" s="13" customFormat="1" ht="12">
      <c r="A1465" s="13"/>
      <c r="B1465" s="233"/>
      <c r="C1465" s="234"/>
      <c r="D1465" s="235" t="s">
        <v>176</v>
      </c>
      <c r="E1465" s="236" t="s">
        <v>1</v>
      </c>
      <c r="F1465" s="237" t="s">
        <v>3177</v>
      </c>
      <c r="G1465" s="234"/>
      <c r="H1465" s="238">
        <v>63.6</v>
      </c>
      <c r="I1465" s="239"/>
      <c r="J1465" s="234"/>
      <c r="K1465" s="234"/>
      <c r="L1465" s="240"/>
      <c r="M1465" s="241"/>
      <c r="N1465" s="242"/>
      <c r="O1465" s="242"/>
      <c r="P1465" s="242"/>
      <c r="Q1465" s="242"/>
      <c r="R1465" s="242"/>
      <c r="S1465" s="242"/>
      <c r="T1465" s="24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44" t="s">
        <v>176</v>
      </c>
      <c r="AU1465" s="244" t="s">
        <v>85</v>
      </c>
      <c r="AV1465" s="13" t="s">
        <v>85</v>
      </c>
      <c r="AW1465" s="13" t="s">
        <v>31</v>
      </c>
      <c r="AX1465" s="13" t="s">
        <v>75</v>
      </c>
      <c r="AY1465" s="244" t="s">
        <v>169</v>
      </c>
    </row>
    <row r="1466" spans="1:51" s="14" customFormat="1" ht="12">
      <c r="A1466" s="14"/>
      <c r="B1466" s="245"/>
      <c r="C1466" s="246"/>
      <c r="D1466" s="235" t="s">
        <v>176</v>
      </c>
      <c r="E1466" s="247" t="s">
        <v>1</v>
      </c>
      <c r="F1466" s="248" t="s">
        <v>178</v>
      </c>
      <c r="G1466" s="246"/>
      <c r="H1466" s="249">
        <v>63.6</v>
      </c>
      <c r="I1466" s="250"/>
      <c r="J1466" s="246"/>
      <c r="K1466" s="246"/>
      <c r="L1466" s="251"/>
      <c r="M1466" s="252"/>
      <c r="N1466" s="253"/>
      <c r="O1466" s="253"/>
      <c r="P1466" s="253"/>
      <c r="Q1466" s="253"/>
      <c r="R1466" s="253"/>
      <c r="S1466" s="253"/>
      <c r="T1466" s="25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55" t="s">
        <v>176</v>
      </c>
      <c r="AU1466" s="255" t="s">
        <v>85</v>
      </c>
      <c r="AV1466" s="14" t="s">
        <v>175</v>
      </c>
      <c r="AW1466" s="14" t="s">
        <v>31</v>
      </c>
      <c r="AX1466" s="14" t="s">
        <v>83</v>
      </c>
      <c r="AY1466" s="255" t="s">
        <v>169</v>
      </c>
    </row>
    <row r="1467" spans="1:65" s="2" customFormat="1" ht="33" customHeight="1">
      <c r="A1467" s="38"/>
      <c r="B1467" s="39"/>
      <c r="C1467" s="219" t="s">
        <v>1180</v>
      </c>
      <c r="D1467" s="219" t="s">
        <v>171</v>
      </c>
      <c r="E1467" s="220" t="s">
        <v>3178</v>
      </c>
      <c r="F1467" s="221" t="s">
        <v>3179</v>
      </c>
      <c r="G1467" s="222" t="s">
        <v>234</v>
      </c>
      <c r="H1467" s="223">
        <v>63.6</v>
      </c>
      <c r="I1467" s="224"/>
      <c r="J1467" s="225">
        <f>ROUND(I1467*H1467,2)</f>
        <v>0</v>
      </c>
      <c r="K1467" s="226"/>
      <c r="L1467" s="44"/>
      <c r="M1467" s="227" t="s">
        <v>1</v>
      </c>
      <c r="N1467" s="228" t="s">
        <v>40</v>
      </c>
      <c r="O1467" s="91"/>
      <c r="P1467" s="229">
        <f>O1467*H1467</f>
        <v>0</v>
      </c>
      <c r="Q1467" s="229">
        <v>0</v>
      </c>
      <c r="R1467" s="229">
        <f>Q1467*H1467</f>
        <v>0</v>
      </c>
      <c r="S1467" s="229">
        <v>0</v>
      </c>
      <c r="T1467" s="230">
        <f>S1467*H1467</f>
        <v>0</v>
      </c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R1467" s="231" t="s">
        <v>209</v>
      </c>
      <c r="AT1467" s="231" t="s">
        <v>171</v>
      </c>
      <c r="AU1467" s="231" t="s">
        <v>85</v>
      </c>
      <c r="AY1467" s="17" t="s">
        <v>169</v>
      </c>
      <c r="BE1467" s="232">
        <f>IF(N1467="základní",J1467,0)</f>
        <v>0</v>
      </c>
      <c r="BF1467" s="232">
        <f>IF(N1467="snížená",J1467,0)</f>
        <v>0</v>
      </c>
      <c r="BG1467" s="232">
        <f>IF(N1467="zákl. přenesená",J1467,0)</f>
        <v>0</v>
      </c>
      <c r="BH1467" s="232">
        <f>IF(N1467="sníž. přenesená",J1467,0)</f>
        <v>0</v>
      </c>
      <c r="BI1467" s="232">
        <f>IF(N1467="nulová",J1467,0)</f>
        <v>0</v>
      </c>
      <c r="BJ1467" s="17" t="s">
        <v>83</v>
      </c>
      <c r="BK1467" s="232">
        <f>ROUND(I1467*H1467,2)</f>
        <v>0</v>
      </c>
      <c r="BL1467" s="17" t="s">
        <v>209</v>
      </c>
      <c r="BM1467" s="231" t="s">
        <v>2058</v>
      </c>
    </row>
    <row r="1468" spans="1:65" s="2" customFormat="1" ht="16.5" customHeight="1">
      <c r="A1468" s="38"/>
      <c r="B1468" s="39"/>
      <c r="C1468" s="219" t="s">
        <v>3180</v>
      </c>
      <c r="D1468" s="219" t="s">
        <v>171</v>
      </c>
      <c r="E1468" s="220" t="s">
        <v>3181</v>
      </c>
      <c r="F1468" s="221" t="s">
        <v>3182</v>
      </c>
      <c r="G1468" s="222" t="s">
        <v>234</v>
      </c>
      <c r="H1468" s="223">
        <v>63.6</v>
      </c>
      <c r="I1468" s="224"/>
      <c r="J1468" s="225">
        <f>ROUND(I1468*H1468,2)</f>
        <v>0</v>
      </c>
      <c r="K1468" s="226"/>
      <c r="L1468" s="44"/>
      <c r="M1468" s="227" t="s">
        <v>1</v>
      </c>
      <c r="N1468" s="228" t="s">
        <v>40</v>
      </c>
      <c r="O1468" s="91"/>
      <c r="P1468" s="229">
        <f>O1468*H1468</f>
        <v>0</v>
      </c>
      <c r="Q1468" s="229">
        <v>0</v>
      </c>
      <c r="R1468" s="229">
        <f>Q1468*H1468</f>
        <v>0</v>
      </c>
      <c r="S1468" s="229">
        <v>0</v>
      </c>
      <c r="T1468" s="230">
        <f>S1468*H1468</f>
        <v>0</v>
      </c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R1468" s="231" t="s">
        <v>209</v>
      </c>
      <c r="AT1468" s="231" t="s">
        <v>171</v>
      </c>
      <c r="AU1468" s="231" t="s">
        <v>85</v>
      </c>
      <c r="AY1468" s="17" t="s">
        <v>169</v>
      </c>
      <c r="BE1468" s="232">
        <f>IF(N1468="základní",J1468,0)</f>
        <v>0</v>
      </c>
      <c r="BF1468" s="232">
        <f>IF(N1468="snížená",J1468,0)</f>
        <v>0</v>
      </c>
      <c r="BG1468" s="232">
        <f>IF(N1468="zákl. přenesená",J1468,0)</f>
        <v>0</v>
      </c>
      <c r="BH1468" s="232">
        <f>IF(N1468="sníž. přenesená",J1468,0)</f>
        <v>0</v>
      </c>
      <c r="BI1468" s="232">
        <f>IF(N1468="nulová",J1468,0)</f>
        <v>0</v>
      </c>
      <c r="BJ1468" s="17" t="s">
        <v>83</v>
      </c>
      <c r="BK1468" s="232">
        <f>ROUND(I1468*H1468,2)</f>
        <v>0</v>
      </c>
      <c r="BL1468" s="17" t="s">
        <v>209</v>
      </c>
      <c r="BM1468" s="231" t="s">
        <v>2066</v>
      </c>
    </row>
    <row r="1469" spans="1:65" s="2" customFormat="1" ht="37.8" customHeight="1">
      <c r="A1469" s="38"/>
      <c r="B1469" s="39"/>
      <c r="C1469" s="269" t="s">
        <v>1184</v>
      </c>
      <c r="D1469" s="269" t="s">
        <v>811</v>
      </c>
      <c r="E1469" s="270" t="s">
        <v>3183</v>
      </c>
      <c r="F1469" s="271" t="s">
        <v>3184</v>
      </c>
      <c r="G1469" s="272" t="s">
        <v>234</v>
      </c>
      <c r="H1469" s="273">
        <v>73.294</v>
      </c>
      <c r="I1469" s="274"/>
      <c r="J1469" s="275">
        <f>ROUND(I1469*H1469,2)</f>
        <v>0</v>
      </c>
      <c r="K1469" s="276"/>
      <c r="L1469" s="277"/>
      <c r="M1469" s="278" t="s">
        <v>1</v>
      </c>
      <c r="N1469" s="279" t="s">
        <v>40</v>
      </c>
      <c r="O1469" s="91"/>
      <c r="P1469" s="229">
        <f>O1469*H1469</f>
        <v>0</v>
      </c>
      <c r="Q1469" s="229">
        <v>0</v>
      </c>
      <c r="R1469" s="229">
        <f>Q1469*H1469</f>
        <v>0</v>
      </c>
      <c r="S1469" s="229">
        <v>0</v>
      </c>
      <c r="T1469" s="230">
        <f>S1469*H1469</f>
        <v>0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31" t="s">
        <v>246</v>
      </c>
      <c r="AT1469" s="231" t="s">
        <v>811</v>
      </c>
      <c r="AU1469" s="231" t="s">
        <v>85</v>
      </c>
      <c r="AY1469" s="17" t="s">
        <v>169</v>
      </c>
      <c r="BE1469" s="232">
        <f>IF(N1469="základní",J1469,0)</f>
        <v>0</v>
      </c>
      <c r="BF1469" s="232">
        <f>IF(N1469="snížená",J1469,0)</f>
        <v>0</v>
      </c>
      <c r="BG1469" s="232">
        <f>IF(N1469="zákl. přenesená",J1469,0)</f>
        <v>0</v>
      </c>
      <c r="BH1469" s="232">
        <f>IF(N1469="sníž. přenesená",J1469,0)</f>
        <v>0</v>
      </c>
      <c r="BI1469" s="232">
        <f>IF(N1469="nulová",J1469,0)</f>
        <v>0</v>
      </c>
      <c r="BJ1469" s="17" t="s">
        <v>83</v>
      </c>
      <c r="BK1469" s="232">
        <f>ROUND(I1469*H1469,2)</f>
        <v>0</v>
      </c>
      <c r="BL1469" s="17" t="s">
        <v>209</v>
      </c>
      <c r="BM1469" s="231" t="s">
        <v>2074</v>
      </c>
    </row>
    <row r="1470" spans="1:65" s="2" customFormat="1" ht="16.5" customHeight="1">
      <c r="A1470" s="38"/>
      <c r="B1470" s="39"/>
      <c r="C1470" s="219" t="s">
        <v>3185</v>
      </c>
      <c r="D1470" s="219" t="s">
        <v>171</v>
      </c>
      <c r="E1470" s="220" t="s">
        <v>3186</v>
      </c>
      <c r="F1470" s="221" t="s">
        <v>3187</v>
      </c>
      <c r="G1470" s="222" t="s">
        <v>199</v>
      </c>
      <c r="H1470" s="223">
        <v>50.51</v>
      </c>
      <c r="I1470" s="224"/>
      <c r="J1470" s="225">
        <f>ROUND(I1470*H1470,2)</f>
        <v>0</v>
      </c>
      <c r="K1470" s="226"/>
      <c r="L1470" s="44"/>
      <c r="M1470" s="227" t="s">
        <v>1</v>
      </c>
      <c r="N1470" s="228" t="s">
        <v>40</v>
      </c>
      <c r="O1470" s="91"/>
      <c r="P1470" s="229">
        <f>O1470*H1470</f>
        <v>0</v>
      </c>
      <c r="Q1470" s="229">
        <v>0</v>
      </c>
      <c r="R1470" s="229">
        <f>Q1470*H1470</f>
        <v>0</v>
      </c>
      <c r="S1470" s="229">
        <v>0</v>
      </c>
      <c r="T1470" s="230">
        <f>S1470*H1470</f>
        <v>0</v>
      </c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R1470" s="231" t="s">
        <v>209</v>
      </c>
      <c r="AT1470" s="231" t="s">
        <v>171</v>
      </c>
      <c r="AU1470" s="231" t="s">
        <v>85</v>
      </c>
      <c r="AY1470" s="17" t="s">
        <v>169</v>
      </c>
      <c r="BE1470" s="232">
        <f>IF(N1470="základní",J1470,0)</f>
        <v>0</v>
      </c>
      <c r="BF1470" s="232">
        <f>IF(N1470="snížená",J1470,0)</f>
        <v>0</v>
      </c>
      <c r="BG1470" s="232">
        <f>IF(N1470="zákl. přenesená",J1470,0)</f>
        <v>0</v>
      </c>
      <c r="BH1470" s="232">
        <f>IF(N1470="sníž. přenesená",J1470,0)</f>
        <v>0</v>
      </c>
      <c r="BI1470" s="232">
        <f>IF(N1470="nulová",J1470,0)</f>
        <v>0</v>
      </c>
      <c r="BJ1470" s="17" t="s">
        <v>83</v>
      </c>
      <c r="BK1470" s="232">
        <f>ROUND(I1470*H1470,2)</f>
        <v>0</v>
      </c>
      <c r="BL1470" s="17" t="s">
        <v>209</v>
      </c>
      <c r="BM1470" s="231" t="s">
        <v>2082</v>
      </c>
    </row>
    <row r="1471" spans="1:51" s="13" customFormat="1" ht="12">
      <c r="A1471" s="13"/>
      <c r="B1471" s="233"/>
      <c r="C1471" s="234"/>
      <c r="D1471" s="235" t="s">
        <v>176</v>
      </c>
      <c r="E1471" s="236" t="s">
        <v>1</v>
      </c>
      <c r="F1471" s="237" t="s">
        <v>3188</v>
      </c>
      <c r="G1471" s="234"/>
      <c r="H1471" s="238">
        <v>23.1</v>
      </c>
      <c r="I1471" s="239"/>
      <c r="J1471" s="234"/>
      <c r="K1471" s="234"/>
      <c r="L1471" s="240"/>
      <c r="M1471" s="241"/>
      <c r="N1471" s="242"/>
      <c r="O1471" s="242"/>
      <c r="P1471" s="242"/>
      <c r="Q1471" s="242"/>
      <c r="R1471" s="242"/>
      <c r="S1471" s="242"/>
      <c r="T1471" s="24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44" t="s">
        <v>176</v>
      </c>
      <c r="AU1471" s="244" t="s">
        <v>85</v>
      </c>
      <c r="AV1471" s="13" t="s">
        <v>85</v>
      </c>
      <c r="AW1471" s="13" t="s">
        <v>31</v>
      </c>
      <c r="AX1471" s="13" t="s">
        <v>75</v>
      </c>
      <c r="AY1471" s="244" t="s">
        <v>169</v>
      </c>
    </row>
    <row r="1472" spans="1:51" s="13" customFormat="1" ht="12">
      <c r="A1472" s="13"/>
      <c r="B1472" s="233"/>
      <c r="C1472" s="234"/>
      <c r="D1472" s="235" t="s">
        <v>176</v>
      </c>
      <c r="E1472" s="236" t="s">
        <v>1</v>
      </c>
      <c r="F1472" s="237" t="s">
        <v>3189</v>
      </c>
      <c r="G1472" s="234"/>
      <c r="H1472" s="238">
        <v>4.24</v>
      </c>
      <c r="I1472" s="239"/>
      <c r="J1472" s="234"/>
      <c r="K1472" s="234"/>
      <c r="L1472" s="240"/>
      <c r="M1472" s="241"/>
      <c r="N1472" s="242"/>
      <c r="O1472" s="242"/>
      <c r="P1472" s="242"/>
      <c r="Q1472" s="242"/>
      <c r="R1472" s="242"/>
      <c r="S1472" s="242"/>
      <c r="T1472" s="24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44" t="s">
        <v>176</v>
      </c>
      <c r="AU1472" s="244" t="s">
        <v>85</v>
      </c>
      <c r="AV1472" s="13" t="s">
        <v>85</v>
      </c>
      <c r="AW1472" s="13" t="s">
        <v>31</v>
      </c>
      <c r="AX1472" s="13" t="s">
        <v>75</v>
      </c>
      <c r="AY1472" s="244" t="s">
        <v>169</v>
      </c>
    </row>
    <row r="1473" spans="1:51" s="13" customFormat="1" ht="12">
      <c r="A1473" s="13"/>
      <c r="B1473" s="233"/>
      <c r="C1473" s="234"/>
      <c r="D1473" s="235" t="s">
        <v>176</v>
      </c>
      <c r="E1473" s="236" t="s">
        <v>1</v>
      </c>
      <c r="F1473" s="237" t="s">
        <v>3190</v>
      </c>
      <c r="G1473" s="234"/>
      <c r="H1473" s="238">
        <v>23.17</v>
      </c>
      <c r="I1473" s="239"/>
      <c r="J1473" s="234"/>
      <c r="K1473" s="234"/>
      <c r="L1473" s="240"/>
      <c r="M1473" s="241"/>
      <c r="N1473" s="242"/>
      <c r="O1473" s="242"/>
      <c r="P1473" s="242"/>
      <c r="Q1473" s="242"/>
      <c r="R1473" s="242"/>
      <c r="S1473" s="242"/>
      <c r="T1473" s="24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44" t="s">
        <v>176</v>
      </c>
      <c r="AU1473" s="244" t="s">
        <v>85</v>
      </c>
      <c r="AV1473" s="13" t="s">
        <v>85</v>
      </c>
      <c r="AW1473" s="13" t="s">
        <v>31</v>
      </c>
      <c r="AX1473" s="13" t="s">
        <v>75</v>
      </c>
      <c r="AY1473" s="244" t="s">
        <v>169</v>
      </c>
    </row>
    <row r="1474" spans="1:51" s="14" customFormat="1" ht="12">
      <c r="A1474" s="14"/>
      <c r="B1474" s="245"/>
      <c r="C1474" s="246"/>
      <c r="D1474" s="235" t="s">
        <v>176</v>
      </c>
      <c r="E1474" s="247" t="s">
        <v>1</v>
      </c>
      <c r="F1474" s="248" t="s">
        <v>178</v>
      </c>
      <c r="G1474" s="246"/>
      <c r="H1474" s="249">
        <v>50.510000000000005</v>
      </c>
      <c r="I1474" s="250"/>
      <c r="J1474" s="246"/>
      <c r="K1474" s="246"/>
      <c r="L1474" s="251"/>
      <c r="M1474" s="252"/>
      <c r="N1474" s="253"/>
      <c r="O1474" s="253"/>
      <c r="P1474" s="253"/>
      <c r="Q1474" s="253"/>
      <c r="R1474" s="253"/>
      <c r="S1474" s="253"/>
      <c r="T1474" s="25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5" t="s">
        <v>176</v>
      </c>
      <c r="AU1474" s="255" t="s">
        <v>85</v>
      </c>
      <c r="AV1474" s="14" t="s">
        <v>175</v>
      </c>
      <c r="AW1474" s="14" t="s">
        <v>31</v>
      </c>
      <c r="AX1474" s="14" t="s">
        <v>83</v>
      </c>
      <c r="AY1474" s="255" t="s">
        <v>169</v>
      </c>
    </row>
    <row r="1475" spans="1:65" s="2" customFormat="1" ht="16.5" customHeight="1">
      <c r="A1475" s="38"/>
      <c r="B1475" s="39"/>
      <c r="C1475" s="269" t="s">
        <v>1190</v>
      </c>
      <c r="D1475" s="269" t="s">
        <v>811</v>
      </c>
      <c r="E1475" s="270" t="s">
        <v>3191</v>
      </c>
      <c r="F1475" s="271" t="s">
        <v>3192</v>
      </c>
      <c r="G1475" s="272" t="s">
        <v>199</v>
      </c>
      <c r="H1475" s="273">
        <v>55.561</v>
      </c>
      <c r="I1475" s="274"/>
      <c r="J1475" s="275">
        <f>ROUND(I1475*H1475,2)</f>
        <v>0</v>
      </c>
      <c r="K1475" s="276"/>
      <c r="L1475" s="277"/>
      <c r="M1475" s="278" t="s">
        <v>1</v>
      </c>
      <c r="N1475" s="279" t="s">
        <v>40</v>
      </c>
      <c r="O1475" s="91"/>
      <c r="P1475" s="229">
        <f>O1475*H1475</f>
        <v>0</v>
      </c>
      <c r="Q1475" s="229">
        <v>0</v>
      </c>
      <c r="R1475" s="229">
        <f>Q1475*H1475</f>
        <v>0</v>
      </c>
      <c r="S1475" s="229">
        <v>0</v>
      </c>
      <c r="T1475" s="230">
        <f>S1475*H1475</f>
        <v>0</v>
      </c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R1475" s="231" t="s">
        <v>246</v>
      </c>
      <c r="AT1475" s="231" t="s">
        <v>811</v>
      </c>
      <c r="AU1475" s="231" t="s">
        <v>85</v>
      </c>
      <c r="AY1475" s="17" t="s">
        <v>169</v>
      </c>
      <c r="BE1475" s="232">
        <f>IF(N1475="základní",J1475,0)</f>
        <v>0</v>
      </c>
      <c r="BF1475" s="232">
        <f>IF(N1475="snížená",J1475,0)</f>
        <v>0</v>
      </c>
      <c r="BG1475" s="232">
        <f>IF(N1475="zákl. přenesená",J1475,0)</f>
        <v>0</v>
      </c>
      <c r="BH1475" s="232">
        <f>IF(N1475="sníž. přenesená",J1475,0)</f>
        <v>0</v>
      </c>
      <c r="BI1475" s="232">
        <f>IF(N1475="nulová",J1475,0)</f>
        <v>0</v>
      </c>
      <c r="BJ1475" s="17" t="s">
        <v>83</v>
      </c>
      <c r="BK1475" s="232">
        <f>ROUND(I1475*H1475,2)</f>
        <v>0</v>
      </c>
      <c r="BL1475" s="17" t="s">
        <v>209</v>
      </c>
      <c r="BM1475" s="231" t="s">
        <v>2090</v>
      </c>
    </row>
    <row r="1476" spans="1:65" s="2" customFormat="1" ht="24.15" customHeight="1">
      <c r="A1476" s="38"/>
      <c r="B1476" s="39"/>
      <c r="C1476" s="219" t="s">
        <v>3193</v>
      </c>
      <c r="D1476" s="219" t="s">
        <v>171</v>
      </c>
      <c r="E1476" s="220" t="s">
        <v>3194</v>
      </c>
      <c r="F1476" s="221" t="s">
        <v>3195</v>
      </c>
      <c r="G1476" s="222" t="s">
        <v>217</v>
      </c>
      <c r="H1476" s="223">
        <v>0.44</v>
      </c>
      <c r="I1476" s="224"/>
      <c r="J1476" s="225">
        <f>ROUND(I1476*H1476,2)</f>
        <v>0</v>
      </c>
      <c r="K1476" s="226"/>
      <c r="L1476" s="44"/>
      <c r="M1476" s="227" t="s">
        <v>1</v>
      </c>
      <c r="N1476" s="228" t="s">
        <v>40</v>
      </c>
      <c r="O1476" s="91"/>
      <c r="P1476" s="229">
        <f>O1476*H1476</f>
        <v>0</v>
      </c>
      <c r="Q1476" s="229">
        <v>0</v>
      </c>
      <c r="R1476" s="229">
        <f>Q1476*H1476</f>
        <v>0</v>
      </c>
      <c r="S1476" s="229">
        <v>0</v>
      </c>
      <c r="T1476" s="230">
        <f>S1476*H1476</f>
        <v>0</v>
      </c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R1476" s="231" t="s">
        <v>209</v>
      </c>
      <c r="AT1476" s="231" t="s">
        <v>171</v>
      </c>
      <c r="AU1476" s="231" t="s">
        <v>85</v>
      </c>
      <c r="AY1476" s="17" t="s">
        <v>169</v>
      </c>
      <c r="BE1476" s="232">
        <f>IF(N1476="základní",J1476,0)</f>
        <v>0</v>
      </c>
      <c r="BF1476" s="232">
        <f>IF(N1476="snížená",J1476,0)</f>
        <v>0</v>
      </c>
      <c r="BG1476" s="232">
        <f>IF(N1476="zákl. přenesená",J1476,0)</f>
        <v>0</v>
      </c>
      <c r="BH1476" s="232">
        <f>IF(N1476="sníž. přenesená",J1476,0)</f>
        <v>0</v>
      </c>
      <c r="BI1476" s="232">
        <f>IF(N1476="nulová",J1476,0)</f>
        <v>0</v>
      </c>
      <c r="BJ1476" s="17" t="s">
        <v>83</v>
      </c>
      <c r="BK1476" s="232">
        <f>ROUND(I1476*H1476,2)</f>
        <v>0</v>
      </c>
      <c r="BL1476" s="17" t="s">
        <v>209</v>
      </c>
      <c r="BM1476" s="231" t="s">
        <v>2096</v>
      </c>
    </row>
    <row r="1477" spans="1:63" s="12" customFormat="1" ht="22.8" customHeight="1">
      <c r="A1477" s="12"/>
      <c r="B1477" s="203"/>
      <c r="C1477" s="204"/>
      <c r="D1477" s="205" t="s">
        <v>74</v>
      </c>
      <c r="E1477" s="217" t="s">
        <v>3196</v>
      </c>
      <c r="F1477" s="217" t="s">
        <v>3197</v>
      </c>
      <c r="G1477" s="204"/>
      <c r="H1477" s="204"/>
      <c r="I1477" s="207"/>
      <c r="J1477" s="218">
        <f>BK1477</f>
        <v>0</v>
      </c>
      <c r="K1477" s="204"/>
      <c r="L1477" s="209"/>
      <c r="M1477" s="210"/>
      <c r="N1477" s="211"/>
      <c r="O1477" s="211"/>
      <c r="P1477" s="212">
        <f>SUM(P1478:P1594)</f>
        <v>0</v>
      </c>
      <c r="Q1477" s="211"/>
      <c r="R1477" s="212">
        <f>SUM(R1478:R1594)</f>
        <v>0</v>
      </c>
      <c r="S1477" s="211"/>
      <c r="T1477" s="213">
        <f>SUM(T1478:T1594)</f>
        <v>0</v>
      </c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R1477" s="214" t="s">
        <v>85</v>
      </c>
      <c r="AT1477" s="215" t="s">
        <v>74</v>
      </c>
      <c r="AU1477" s="215" t="s">
        <v>83</v>
      </c>
      <c r="AY1477" s="214" t="s">
        <v>169</v>
      </c>
      <c r="BK1477" s="216">
        <f>SUM(BK1478:BK1594)</f>
        <v>0</v>
      </c>
    </row>
    <row r="1478" spans="1:65" s="2" customFormat="1" ht="16.5" customHeight="1">
      <c r="A1478" s="38"/>
      <c r="B1478" s="39"/>
      <c r="C1478" s="219" t="s">
        <v>1194</v>
      </c>
      <c r="D1478" s="219" t="s">
        <v>171</v>
      </c>
      <c r="E1478" s="220" t="s">
        <v>3198</v>
      </c>
      <c r="F1478" s="221" t="s">
        <v>3199</v>
      </c>
      <c r="G1478" s="222" t="s">
        <v>234</v>
      </c>
      <c r="H1478" s="223">
        <v>256.425</v>
      </c>
      <c r="I1478" s="224"/>
      <c r="J1478" s="225">
        <f>ROUND(I1478*H1478,2)</f>
        <v>0</v>
      </c>
      <c r="K1478" s="226"/>
      <c r="L1478" s="44"/>
      <c r="M1478" s="227" t="s">
        <v>1</v>
      </c>
      <c r="N1478" s="228" t="s">
        <v>40</v>
      </c>
      <c r="O1478" s="91"/>
      <c r="P1478" s="229">
        <f>O1478*H1478</f>
        <v>0</v>
      </c>
      <c r="Q1478" s="229">
        <v>0</v>
      </c>
      <c r="R1478" s="229">
        <f>Q1478*H1478</f>
        <v>0</v>
      </c>
      <c r="S1478" s="229">
        <v>0</v>
      </c>
      <c r="T1478" s="230">
        <f>S1478*H1478</f>
        <v>0</v>
      </c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R1478" s="231" t="s">
        <v>209</v>
      </c>
      <c r="AT1478" s="231" t="s">
        <v>171</v>
      </c>
      <c r="AU1478" s="231" t="s">
        <v>85</v>
      </c>
      <c r="AY1478" s="17" t="s">
        <v>169</v>
      </c>
      <c r="BE1478" s="232">
        <f>IF(N1478="základní",J1478,0)</f>
        <v>0</v>
      </c>
      <c r="BF1478" s="232">
        <f>IF(N1478="snížená",J1478,0)</f>
        <v>0</v>
      </c>
      <c r="BG1478" s="232">
        <f>IF(N1478="zákl. přenesená",J1478,0)</f>
        <v>0</v>
      </c>
      <c r="BH1478" s="232">
        <f>IF(N1478="sníž. přenesená",J1478,0)</f>
        <v>0</v>
      </c>
      <c r="BI1478" s="232">
        <f>IF(N1478="nulová",J1478,0)</f>
        <v>0</v>
      </c>
      <c r="BJ1478" s="17" t="s">
        <v>83</v>
      </c>
      <c r="BK1478" s="232">
        <f>ROUND(I1478*H1478,2)</f>
        <v>0</v>
      </c>
      <c r="BL1478" s="17" t="s">
        <v>209</v>
      </c>
      <c r="BM1478" s="231" t="s">
        <v>2104</v>
      </c>
    </row>
    <row r="1479" spans="1:51" s="13" customFormat="1" ht="12">
      <c r="A1479" s="13"/>
      <c r="B1479" s="233"/>
      <c r="C1479" s="234"/>
      <c r="D1479" s="235" t="s">
        <v>176</v>
      </c>
      <c r="E1479" s="236" t="s">
        <v>1</v>
      </c>
      <c r="F1479" s="237" t="s">
        <v>726</v>
      </c>
      <c r="G1479" s="234"/>
      <c r="H1479" s="238">
        <v>26.448</v>
      </c>
      <c r="I1479" s="239"/>
      <c r="J1479" s="234"/>
      <c r="K1479" s="234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44" t="s">
        <v>176</v>
      </c>
      <c r="AU1479" s="244" t="s">
        <v>85</v>
      </c>
      <c r="AV1479" s="13" t="s">
        <v>85</v>
      </c>
      <c r="AW1479" s="13" t="s">
        <v>31</v>
      </c>
      <c r="AX1479" s="13" t="s">
        <v>75</v>
      </c>
      <c r="AY1479" s="244" t="s">
        <v>169</v>
      </c>
    </row>
    <row r="1480" spans="1:51" s="13" customFormat="1" ht="12">
      <c r="A1480" s="13"/>
      <c r="B1480" s="233"/>
      <c r="C1480" s="234"/>
      <c r="D1480" s="235" t="s">
        <v>176</v>
      </c>
      <c r="E1480" s="236" t="s">
        <v>1</v>
      </c>
      <c r="F1480" s="237" t="s">
        <v>727</v>
      </c>
      <c r="G1480" s="234"/>
      <c r="H1480" s="238">
        <v>13.302</v>
      </c>
      <c r="I1480" s="239"/>
      <c r="J1480" s="234"/>
      <c r="K1480" s="234"/>
      <c r="L1480" s="240"/>
      <c r="M1480" s="241"/>
      <c r="N1480" s="242"/>
      <c r="O1480" s="242"/>
      <c r="P1480" s="242"/>
      <c r="Q1480" s="242"/>
      <c r="R1480" s="242"/>
      <c r="S1480" s="242"/>
      <c r="T1480" s="24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44" t="s">
        <v>176</v>
      </c>
      <c r="AU1480" s="244" t="s">
        <v>85</v>
      </c>
      <c r="AV1480" s="13" t="s">
        <v>85</v>
      </c>
      <c r="AW1480" s="13" t="s">
        <v>31</v>
      </c>
      <c r="AX1480" s="13" t="s">
        <v>75</v>
      </c>
      <c r="AY1480" s="244" t="s">
        <v>169</v>
      </c>
    </row>
    <row r="1481" spans="1:51" s="13" customFormat="1" ht="12">
      <c r="A1481" s="13"/>
      <c r="B1481" s="233"/>
      <c r="C1481" s="234"/>
      <c r="D1481" s="235" t="s">
        <v>176</v>
      </c>
      <c r="E1481" s="236" t="s">
        <v>1</v>
      </c>
      <c r="F1481" s="237" t="s">
        <v>728</v>
      </c>
      <c r="G1481" s="234"/>
      <c r="H1481" s="238">
        <v>31.419</v>
      </c>
      <c r="I1481" s="239"/>
      <c r="J1481" s="234"/>
      <c r="K1481" s="234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44" t="s">
        <v>176</v>
      </c>
      <c r="AU1481" s="244" t="s">
        <v>85</v>
      </c>
      <c r="AV1481" s="13" t="s">
        <v>85</v>
      </c>
      <c r="AW1481" s="13" t="s">
        <v>31</v>
      </c>
      <c r="AX1481" s="13" t="s">
        <v>75</v>
      </c>
      <c r="AY1481" s="244" t="s">
        <v>169</v>
      </c>
    </row>
    <row r="1482" spans="1:51" s="13" customFormat="1" ht="12">
      <c r="A1482" s="13"/>
      <c r="B1482" s="233"/>
      <c r="C1482" s="234"/>
      <c r="D1482" s="235" t="s">
        <v>176</v>
      </c>
      <c r="E1482" s="236" t="s">
        <v>1</v>
      </c>
      <c r="F1482" s="237" t="s">
        <v>729</v>
      </c>
      <c r="G1482" s="234"/>
      <c r="H1482" s="238">
        <v>14.44</v>
      </c>
      <c r="I1482" s="239"/>
      <c r="J1482" s="234"/>
      <c r="K1482" s="234"/>
      <c r="L1482" s="240"/>
      <c r="M1482" s="241"/>
      <c r="N1482" s="242"/>
      <c r="O1482" s="242"/>
      <c r="P1482" s="242"/>
      <c r="Q1482" s="242"/>
      <c r="R1482" s="242"/>
      <c r="S1482" s="242"/>
      <c r="T1482" s="24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44" t="s">
        <v>176</v>
      </c>
      <c r="AU1482" s="244" t="s">
        <v>85</v>
      </c>
      <c r="AV1482" s="13" t="s">
        <v>85</v>
      </c>
      <c r="AW1482" s="13" t="s">
        <v>31</v>
      </c>
      <c r="AX1482" s="13" t="s">
        <v>75</v>
      </c>
      <c r="AY1482" s="244" t="s">
        <v>169</v>
      </c>
    </row>
    <row r="1483" spans="1:51" s="13" customFormat="1" ht="12">
      <c r="A1483" s="13"/>
      <c r="B1483" s="233"/>
      <c r="C1483" s="234"/>
      <c r="D1483" s="235" t="s">
        <v>176</v>
      </c>
      <c r="E1483" s="236" t="s">
        <v>1</v>
      </c>
      <c r="F1483" s="237" t="s">
        <v>730</v>
      </c>
      <c r="G1483" s="234"/>
      <c r="H1483" s="238">
        <v>16.842</v>
      </c>
      <c r="I1483" s="239"/>
      <c r="J1483" s="234"/>
      <c r="K1483" s="234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44" t="s">
        <v>176</v>
      </c>
      <c r="AU1483" s="244" t="s">
        <v>85</v>
      </c>
      <c r="AV1483" s="13" t="s">
        <v>85</v>
      </c>
      <c r="AW1483" s="13" t="s">
        <v>31</v>
      </c>
      <c r="AX1483" s="13" t="s">
        <v>75</v>
      </c>
      <c r="AY1483" s="244" t="s">
        <v>169</v>
      </c>
    </row>
    <row r="1484" spans="1:51" s="13" customFormat="1" ht="12">
      <c r="A1484" s="13"/>
      <c r="B1484" s="233"/>
      <c r="C1484" s="234"/>
      <c r="D1484" s="235" t="s">
        <v>176</v>
      </c>
      <c r="E1484" s="236" t="s">
        <v>1</v>
      </c>
      <c r="F1484" s="237" t="s">
        <v>731</v>
      </c>
      <c r="G1484" s="234"/>
      <c r="H1484" s="238">
        <v>6.457</v>
      </c>
      <c r="I1484" s="239"/>
      <c r="J1484" s="234"/>
      <c r="K1484" s="234"/>
      <c r="L1484" s="240"/>
      <c r="M1484" s="241"/>
      <c r="N1484" s="242"/>
      <c r="O1484" s="242"/>
      <c r="P1484" s="242"/>
      <c r="Q1484" s="242"/>
      <c r="R1484" s="242"/>
      <c r="S1484" s="242"/>
      <c r="T1484" s="24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44" t="s">
        <v>176</v>
      </c>
      <c r="AU1484" s="244" t="s">
        <v>85</v>
      </c>
      <c r="AV1484" s="13" t="s">
        <v>85</v>
      </c>
      <c r="AW1484" s="13" t="s">
        <v>31</v>
      </c>
      <c r="AX1484" s="13" t="s">
        <v>75</v>
      </c>
      <c r="AY1484" s="244" t="s">
        <v>169</v>
      </c>
    </row>
    <row r="1485" spans="1:51" s="13" customFormat="1" ht="12">
      <c r="A1485" s="13"/>
      <c r="B1485" s="233"/>
      <c r="C1485" s="234"/>
      <c r="D1485" s="235" t="s">
        <v>176</v>
      </c>
      <c r="E1485" s="236" t="s">
        <v>1</v>
      </c>
      <c r="F1485" s="237" t="s">
        <v>733</v>
      </c>
      <c r="G1485" s="234"/>
      <c r="H1485" s="238">
        <v>8.935</v>
      </c>
      <c r="I1485" s="239"/>
      <c r="J1485" s="234"/>
      <c r="K1485" s="234"/>
      <c r="L1485" s="240"/>
      <c r="M1485" s="241"/>
      <c r="N1485" s="242"/>
      <c r="O1485" s="242"/>
      <c r="P1485" s="242"/>
      <c r="Q1485" s="242"/>
      <c r="R1485" s="242"/>
      <c r="S1485" s="242"/>
      <c r="T1485" s="24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44" t="s">
        <v>176</v>
      </c>
      <c r="AU1485" s="244" t="s">
        <v>85</v>
      </c>
      <c r="AV1485" s="13" t="s">
        <v>85</v>
      </c>
      <c r="AW1485" s="13" t="s">
        <v>31</v>
      </c>
      <c r="AX1485" s="13" t="s">
        <v>75</v>
      </c>
      <c r="AY1485" s="244" t="s">
        <v>169</v>
      </c>
    </row>
    <row r="1486" spans="1:51" s="13" customFormat="1" ht="12">
      <c r="A1486" s="13"/>
      <c r="B1486" s="233"/>
      <c r="C1486" s="234"/>
      <c r="D1486" s="235" t="s">
        <v>176</v>
      </c>
      <c r="E1486" s="236" t="s">
        <v>1</v>
      </c>
      <c r="F1486" s="237" t="s">
        <v>734</v>
      </c>
      <c r="G1486" s="234"/>
      <c r="H1486" s="238">
        <v>9.362</v>
      </c>
      <c r="I1486" s="239"/>
      <c r="J1486" s="234"/>
      <c r="K1486" s="234"/>
      <c r="L1486" s="240"/>
      <c r="M1486" s="241"/>
      <c r="N1486" s="242"/>
      <c r="O1486" s="242"/>
      <c r="P1486" s="242"/>
      <c r="Q1486" s="242"/>
      <c r="R1486" s="242"/>
      <c r="S1486" s="242"/>
      <c r="T1486" s="24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4" t="s">
        <v>176</v>
      </c>
      <c r="AU1486" s="244" t="s">
        <v>85</v>
      </c>
      <c r="AV1486" s="13" t="s">
        <v>85</v>
      </c>
      <c r="AW1486" s="13" t="s">
        <v>31</v>
      </c>
      <c r="AX1486" s="13" t="s">
        <v>75</v>
      </c>
      <c r="AY1486" s="244" t="s">
        <v>169</v>
      </c>
    </row>
    <row r="1487" spans="1:51" s="13" customFormat="1" ht="12">
      <c r="A1487" s="13"/>
      <c r="B1487" s="233"/>
      <c r="C1487" s="234"/>
      <c r="D1487" s="235" t="s">
        <v>176</v>
      </c>
      <c r="E1487" s="236" t="s">
        <v>1</v>
      </c>
      <c r="F1487" s="237" t="s">
        <v>735</v>
      </c>
      <c r="G1487" s="234"/>
      <c r="H1487" s="238">
        <v>27.918</v>
      </c>
      <c r="I1487" s="239"/>
      <c r="J1487" s="234"/>
      <c r="K1487" s="234"/>
      <c r="L1487" s="240"/>
      <c r="M1487" s="241"/>
      <c r="N1487" s="242"/>
      <c r="O1487" s="242"/>
      <c r="P1487" s="242"/>
      <c r="Q1487" s="242"/>
      <c r="R1487" s="242"/>
      <c r="S1487" s="242"/>
      <c r="T1487" s="24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44" t="s">
        <v>176</v>
      </c>
      <c r="AU1487" s="244" t="s">
        <v>85</v>
      </c>
      <c r="AV1487" s="13" t="s">
        <v>85</v>
      </c>
      <c r="AW1487" s="13" t="s">
        <v>31</v>
      </c>
      <c r="AX1487" s="13" t="s">
        <v>75</v>
      </c>
      <c r="AY1487" s="244" t="s">
        <v>169</v>
      </c>
    </row>
    <row r="1488" spans="1:51" s="13" customFormat="1" ht="12">
      <c r="A1488" s="13"/>
      <c r="B1488" s="233"/>
      <c r="C1488" s="234"/>
      <c r="D1488" s="235" t="s">
        <v>176</v>
      </c>
      <c r="E1488" s="236" t="s">
        <v>1</v>
      </c>
      <c r="F1488" s="237" t="s">
        <v>736</v>
      </c>
      <c r="G1488" s="234"/>
      <c r="H1488" s="238">
        <v>9.362</v>
      </c>
      <c r="I1488" s="239"/>
      <c r="J1488" s="234"/>
      <c r="K1488" s="234"/>
      <c r="L1488" s="240"/>
      <c r="M1488" s="241"/>
      <c r="N1488" s="242"/>
      <c r="O1488" s="242"/>
      <c r="P1488" s="242"/>
      <c r="Q1488" s="242"/>
      <c r="R1488" s="242"/>
      <c r="S1488" s="242"/>
      <c r="T1488" s="24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44" t="s">
        <v>176</v>
      </c>
      <c r="AU1488" s="244" t="s">
        <v>85</v>
      </c>
      <c r="AV1488" s="13" t="s">
        <v>85</v>
      </c>
      <c r="AW1488" s="13" t="s">
        <v>31</v>
      </c>
      <c r="AX1488" s="13" t="s">
        <v>75</v>
      </c>
      <c r="AY1488" s="244" t="s">
        <v>169</v>
      </c>
    </row>
    <row r="1489" spans="1:51" s="13" customFormat="1" ht="12">
      <c r="A1489" s="13"/>
      <c r="B1489" s="233"/>
      <c r="C1489" s="234"/>
      <c r="D1489" s="235" t="s">
        <v>176</v>
      </c>
      <c r="E1489" s="236" t="s">
        <v>1</v>
      </c>
      <c r="F1489" s="237" t="s">
        <v>737</v>
      </c>
      <c r="G1489" s="234"/>
      <c r="H1489" s="238">
        <v>8.935</v>
      </c>
      <c r="I1489" s="239"/>
      <c r="J1489" s="234"/>
      <c r="K1489" s="234"/>
      <c r="L1489" s="240"/>
      <c r="M1489" s="241"/>
      <c r="N1489" s="242"/>
      <c r="O1489" s="242"/>
      <c r="P1489" s="242"/>
      <c r="Q1489" s="242"/>
      <c r="R1489" s="242"/>
      <c r="S1489" s="242"/>
      <c r="T1489" s="24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44" t="s">
        <v>176</v>
      </c>
      <c r="AU1489" s="244" t="s">
        <v>85</v>
      </c>
      <c r="AV1489" s="13" t="s">
        <v>85</v>
      </c>
      <c r="AW1489" s="13" t="s">
        <v>31</v>
      </c>
      <c r="AX1489" s="13" t="s">
        <v>75</v>
      </c>
      <c r="AY1489" s="244" t="s">
        <v>169</v>
      </c>
    </row>
    <row r="1490" spans="1:51" s="13" customFormat="1" ht="12">
      <c r="A1490" s="13"/>
      <c r="B1490" s="233"/>
      <c r="C1490" s="234"/>
      <c r="D1490" s="235" t="s">
        <v>176</v>
      </c>
      <c r="E1490" s="236" t="s">
        <v>1</v>
      </c>
      <c r="F1490" s="237" t="s">
        <v>738</v>
      </c>
      <c r="G1490" s="234"/>
      <c r="H1490" s="238">
        <v>8.008</v>
      </c>
      <c r="I1490" s="239"/>
      <c r="J1490" s="234"/>
      <c r="K1490" s="234"/>
      <c r="L1490" s="240"/>
      <c r="M1490" s="241"/>
      <c r="N1490" s="242"/>
      <c r="O1490" s="242"/>
      <c r="P1490" s="242"/>
      <c r="Q1490" s="242"/>
      <c r="R1490" s="242"/>
      <c r="S1490" s="242"/>
      <c r="T1490" s="24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44" t="s">
        <v>176</v>
      </c>
      <c r="AU1490" s="244" t="s">
        <v>85</v>
      </c>
      <c r="AV1490" s="13" t="s">
        <v>85</v>
      </c>
      <c r="AW1490" s="13" t="s">
        <v>31</v>
      </c>
      <c r="AX1490" s="13" t="s">
        <v>75</v>
      </c>
      <c r="AY1490" s="244" t="s">
        <v>169</v>
      </c>
    </row>
    <row r="1491" spans="1:51" s="13" customFormat="1" ht="12">
      <c r="A1491" s="13"/>
      <c r="B1491" s="233"/>
      <c r="C1491" s="234"/>
      <c r="D1491" s="235" t="s">
        <v>176</v>
      </c>
      <c r="E1491" s="236" t="s">
        <v>1</v>
      </c>
      <c r="F1491" s="237" t="s">
        <v>739</v>
      </c>
      <c r="G1491" s="234"/>
      <c r="H1491" s="238">
        <v>27.83</v>
      </c>
      <c r="I1491" s="239"/>
      <c r="J1491" s="234"/>
      <c r="K1491" s="234"/>
      <c r="L1491" s="240"/>
      <c r="M1491" s="241"/>
      <c r="N1491" s="242"/>
      <c r="O1491" s="242"/>
      <c r="P1491" s="242"/>
      <c r="Q1491" s="242"/>
      <c r="R1491" s="242"/>
      <c r="S1491" s="242"/>
      <c r="T1491" s="24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44" t="s">
        <v>176</v>
      </c>
      <c r="AU1491" s="244" t="s">
        <v>85</v>
      </c>
      <c r="AV1491" s="13" t="s">
        <v>85</v>
      </c>
      <c r="AW1491" s="13" t="s">
        <v>31</v>
      </c>
      <c r="AX1491" s="13" t="s">
        <v>75</v>
      </c>
      <c r="AY1491" s="244" t="s">
        <v>169</v>
      </c>
    </row>
    <row r="1492" spans="1:51" s="13" customFormat="1" ht="12">
      <c r="A1492" s="13"/>
      <c r="B1492" s="233"/>
      <c r="C1492" s="234"/>
      <c r="D1492" s="235" t="s">
        <v>176</v>
      </c>
      <c r="E1492" s="236" t="s">
        <v>1</v>
      </c>
      <c r="F1492" s="237" t="s">
        <v>740</v>
      </c>
      <c r="G1492" s="234"/>
      <c r="H1492" s="238">
        <v>9.362</v>
      </c>
      <c r="I1492" s="239"/>
      <c r="J1492" s="234"/>
      <c r="K1492" s="234"/>
      <c r="L1492" s="240"/>
      <c r="M1492" s="241"/>
      <c r="N1492" s="242"/>
      <c r="O1492" s="242"/>
      <c r="P1492" s="242"/>
      <c r="Q1492" s="242"/>
      <c r="R1492" s="242"/>
      <c r="S1492" s="242"/>
      <c r="T1492" s="24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44" t="s">
        <v>176</v>
      </c>
      <c r="AU1492" s="244" t="s">
        <v>85</v>
      </c>
      <c r="AV1492" s="13" t="s">
        <v>85</v>
      </c>
      <c r="AW1492" s="13" t="s">
        <v>31</v>
      </c>
      <c r="AX1492" s="13" t="s">
        <v>75</v>
      </c>
      <c r="AY1492" s="244" t="s">
        <v>169</v>
      </c>
    </row>
    <row r="1493" spans="1:51" s="13" customFormat="1" ht="12">
      <c r="A1493" s="13"/>
      <c r="B1493" s="233"/>
      <c r="C1493" s="234"/>
      <c r="D1493" s="235" t="s">
        <v>176</v>
      </c>
      <c r="E1493" s="236" t="s">
        <v>1</v>
      </c>
      <c r="F1493" s="237" t="s">
        <v>741</v>
      </c>
      <c r="G1493" s="234"/>
      <c r="H1493" s="238">
        <v>8.935</v>
      </c>
      <c r="I1493" s="239"/>
      <c r="J1493" s="234"/>
      <c r="K1493" s="234"/>
      <c r="L1493" s="240"/>
      <c r="M1493" s="241"/>
      <c r="N1493" s="242"/>
      <c r="O1493" s="242"/>
      <c r="P1493" s="242"/>
      <c r="Q1493" s="242"/>
      <c r="R1493" s="242"/>
      <c r="S1493" s="242"/>
      <c r="T1493" s="24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44" t="s">
        <v>176</v>
      </c>
      <c r="AU1493" s="244" t="s">
        <v>85</v>
      </c>
      <c r="AV1493" s="13" t="s">
        <v>85</v>
      </c>
      <c r="AW1493" s="13" t="s">
        <v>31</v>
      </c>
      <c r="AX1493" s="13" t="s">
        <v>75</v>
      </c>
      <c r="AY1493" s="244" t="s">
        <v>169</v>
      </c>
    </row>
    <row r="1494" spans="1:51" s="13" customFormat="1" ht="12">
      <c r="A1494" s="13"/>
      <c r="B1494" s="233"/>
      <c r="C1494" s="234"/>
      <c r="D1494" s="235" t="s">
        <v>176</v>
      </c>
      <c r="E1494" s="236" t="s">
        <v>1</v>
      </c>
      <c r="F1494" s="237" t="s">
        <v>742</v>
      </c>
      <c r="G1494" s="234"/>
      <c r="H1494" s="238">
        <v>3.422</v>
      </c>
      <c r="I1494" s="239"/>
      <c r="J1494" s="234"/>
      <c r="K1494" s="234"/>
      <c r="L1494" s="240"/>
      <c r="M1494" s="241"/>
      <c r="N1494" s="242"/>
      <c r="O1494" s="242"/>
      <c r="P1494" s="242"/>
      <c r="Q1494" s="242"/>
      <c r="R1494" s="242"/>
      <c r="S1494" s="242"/>
      <c r="T1494" s="24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44" t="s">
        <v>176</v>
      </c>
      <c r="AU1494" s="244" t="s">
        <v>85</v>
      </c>
      <c r="AV1494" s="13" t="s">
        <v>85</v>
      </c>
      <c r="AW1494" s="13" t="s">
        <v>31</v>
      </c>
      <c r="AX1494" s="13" t="s">
        <v>75</v>
      </c>
      <c r="AY1494" s="244" t="s">
        <v>169</v>
      </c>
    </row>
    <row r="1495" spans="1:51" s="13" customFormat="1" ht="12">
      <c r="A1495" s="13"/>
      <c r="B1495" s="233"/>
      <c r="C1495" s="234"/>
      <c r="D1495" s="235" t="s">
        <v>176</v>
      </c>
      <c r="E1495" s="236" t="s">
        <v>1</v>
      </c>
      <c r="F1495" s="237" t="s">
        <v>3200</v>
      </c>
      <c r="G1495" s="234"/>
      <c r="H1495" s="238">
        <v>14.484</v>
      </c>
      <c r="I1495" s="239"/>
      <c r="J1495" s="234"/>
      <c r="K1495" s="234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4" t="s">
        <v>176</v>
      </c>
      <c r="AU1495" s="244" t="s">
        <v>85</v>
      </c>
      <c r="AV1495" s="13" t="s">
        <v>85</v>
      </c>
      <c r="AW1495" s="13" t="s">
        <v>31</v>
      </c>
      <c r="AX1495" s="13" t="s">
        <v>75</v>
      </c>
      <c r="AY1495" s="244" t="s">
        <v>169</v>
      </c>
    </row>
    <row r="1496" spans="1:51" s="13" customFormat="1" ht="12">
      <c r="A1496" s="13"/>
      <c r="B1496" s="233"/>
      <c r="C1496" s="234"/>
      <c r="D1496" s="235" t="s">
        <v>176</v>
      </c>
      <c r="E1496" s="236" t="s">
        <v>1</v>
      </c>
      <c r="F1496" s="237" t="s">
        <v>3201</v>
      </c>
      <c r="G1496" s="234"/>
      <c r="H1496" s="238">
        <v>10.964</v>
      </c>
      <c r="I1496" s="239"/>
      <c r="J1496" s="234"/>
      <c r="K1496" s="234"/>
      <c r="L1496" s="240"/>
      <c r="M1496" s="241"/>
      <c r="N1496" s="242"/>
      <c r="O1496" s="242"/>
      <c r="P1496" s="242"/>
      <c r="Q1496" s="242"/>
      <c r="R1496" s="242"/>
      <c r="S1496" s="242"/>
      <c r="T1496" s="24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4" t="s">
        <v>176</v>
      </c>
      <c r="AU1496" s="244" t="s">
        <v>85</v>
      </c>
      <c r="AV1496" s="13" t="s">
        <v>85</v>
      </c>
      <c r="AW1496" s="13" t="s">
        <v>31</v>
      </c>
      <c r="AX1496" s="13" t="s">
        <v>75</v>
      </c>
      <c r="AY1496" s="244" t="s">
        <v>169</v>
      </c>
    </row>
    <row r="1497" spans="1:51" s="14" customFormat="1" ht="12">
      <c r="A1497" s="14"/>
      <c r="B1497" s="245"/>
      <c r="C1497" s="246"/>
      <c r="D1497" s="235" t="s">
        <v>176</v>
      </c>
      <c r="E1497" s="247" t="s">
        <v>1</v>
      </c>
      <c r="F1497" s="248" t="s">
        <v>178</v>
      </c>
      <c r="G1497" s="246"/>
      <c r="H1497" s="249">
        <v>256.425</v>
      </c>
      <c r="I1497" s="250"/>
      <c r="J1497" s="246"/>
      <c r="K1497" s="246"/>
      <c r="L1497" s="251"/>
      <c r="M1497" s="252"/>
      <c r="N1497" s="253"/>
      <c r="O1497" s="253"/>
      <c r="P1497" s="253"/>
      <c r="Q1497" s="253"/>
      <c r="R1497" s="253"/>
      <c r="S1497" s="253"/>
      <c r="T1497" s="25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5" t="s">
        <v>176</v>
      </c>
      <c r="AU1497" s="255" t="s">
        <v>85</v>
      </c>
      <c r="AV1497" s="14" t="s">
        <v>175</v>
      </c>
      <c r="AW1497" s="14" t="s">
        <v>31</v>
      </c>
      <c r="AX1497" s="14" t="s">
        <v>83</v>
      </c>
      <c r="AY1497" s="255" t="s">
        <v>169</v>
      </c>
    </row>
    <row r="1498" spans="1:65" s="2" customFormat="1" ht="24.15" customHeight="1">
      <c r="A1498" s="38"/>
      <c r="B1498" s="39"/>
      <c r="C1498" s="219" t="s">
        <v>3202</v>
      </c>
      <c r="D1498" s="219" t="s">
        <v>171</v>
      </c>
      <c r="E1498" s="220" t="s">
        <v>3203</v>
      </c>
      <c r="F1498" s="221" t="s">
        <v>3204</v>
      </c>
      <c r="G1498" s="222" t="s">
        <v>234</v>
      </c>
      <c r="H1498" s="223">
        <v>46.046</v>
      </c>
      <c r="I1498" s="224"/>
      <c r="J1498" s="225">
        <f>ROUND(I1498*H1498,2)</f>
        <v>0</v>
      </c>
      <c r="K1498" s="226"/>
      <c r="L1498" s="44"/>
      <c r="M1498" s="227" t="s">
        <v>1</v>
      </c>
      <c r="N1498" s="228" t="s">
        <v>40</v>
      </c>
      <c r="O1498" s="91"/>
      <c r="P1498" s="229">
        <f>O1498*H1498</f>
        <v>0</v>
      </c>
      <c r="Q1498" s="229">
        <v>0</v>
      </c>
      <c r="R1498" s="229">
        <f>Q1498*H1498</f>
        <v>0</v>
      </c>
      <c r="S1498" s="229">
        <v>0</v>
      </c>
      <c r="T1498" s="230">
        <f>S1498*H1498</f>
        <v>0</v>
      </c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R1498" s="231" t="s">
        <v>209</v>
      </c>
      <c r="AT1498" s="231" t="s">
        <v>171</v>
      </c>
      <c r="AU1498" s="231" t="s">
        <v>85</v>
      </c>
      <c r="AY1498" s="17" t="s">
        <v>169</v>
      </c>
      <c r="BE1498" s="232">
        <f>IF(N1498="základní",J1498,0)</f>
        <v>0</v>
      </c>
      <c r="BF1498" s="232">
        <f>IF(N1498="snížená",J1498,0)</f>
        <v>0</v>
      </c>
      <c r="BG1498" s="232">
        <f>IF(N1498="zákl. přenesená",J1498,0)</f>
        <v>0</v>
      </c>
      <c r="BH1498" s="232">
        <f>IF(N1498="sníž. přenesená",J1498,0)</f>
        <v>0</v>
      </c>
      <c r="BI1498" s="232">
        <f>IF(N1498="nulová",J1498,0)</f>
        <v>0</v>
      </c>
      <c r="BJ1498" s="17" t="s">
        <v>83</v>
      </c>
      <c r="BK1498" s="232">
        <f>ROUND(I1498*H1498,2)</f>
        <v>0</v>
      </c>
      <c r="BL1498" s="17" t="s">
        <v>209</v>
      </c>
      <c r="BM1498" s="231" t="s">
        <v>2112</v>
      </c>
    </row>
    <row r="1499" spans="1:51" s="15" customFormat="1" ht="12">
      <c r="A1499" s="15"/>
      <c r="B1499" s="256"/>
      <c r="C1499" s="257"/>
      <c r="D1499" s="235" t="s">
        <v>176</v>
      </c>
      <c r="E1499" s="258" t="s">
        <v>1</v>
      </c>
      <c r="F1499" s="259" t="s">
        <v>3205</v>
      </c>
      <c r="G1499" s="257"/>
      <c r="H1499" s="258" t="s">
        <v>1</v>
      </c>
      <c r="I1499" s="260"/>
      <c r="J1499" s="257"/>
      <c r="K1499" s="257"/>
      <c r="L1499" s="261"/>
      <c r="M1499" s="262"/>
      <c r="N1499" s="263"/>
      <c r="O1499" s="263"/>
      <c r="P1499" s="263"/>
      <c r="Q1499" s="263"/>
      <c r="R1499" s="263"/>
      <c r="S1499" s="263"/>
      <c r="T1499" s="264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T1499" s="265" t="s">
        <v>176</v>
      </c>
      <c r="AU1499" s="265" t="s">
        <v>85</v>
      </c>
      <c r="AV1499" s="15" t="s">
        <v>83</v>
      </c>
      <c r="AW1499" s="15" t="s">
        <v>31</v>
      </c>
      <c r="AX1499" s="15" t="s">
        <v>75</v>
      </c>
      <c r="AY1499" s="265" t="s">
        <v>169</v>
      </c>
    </row>
    <row r="1500" spans="1:51" s="13" customFormat="1" ht="12">
      <c r="A1500" s="13"/>
      <c r="B1500" s="233"/>
      <c r="C1500" s="234"/>
      <c r="D1500" s="235" t="s">
        <v>176</v>
      </c>
      <c r="E1500" s="236" t="s">
        <v>1</v>
      </c>
      <c r="F1500" s="237" t="s">
        <v>3206</v>
      </c>
      <c r="G1500" s="234"/>
      <c r="H1500" s="238">
        <v>8.258</v>
      </c>
      <c r="I1500" s="239"/>
      <c r="J1500" s="234"/>
      <c r="K1500" s="234"/>
      <c r="L1500" s="240"/>
      <c r="M1500" s="241"/>
      <c r="N1500" s="242"/>
      <c r="O1500" s="242"/>
      <c r="P1500" s="242"/>
      <c r="Q1500" s="242"/>
      <c r="R1500" s="242"/>
      <c r="S1500" s="242"/>
      <c r="T1500" s="24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44" t="s">
        <v>176</v>
      </c>
      <c r="AU1500" s="244" t="s">
        <v>85</v>
      </c>
      <c r="AV1500" s="13" t="s">
        <v>85</v>
      </c>
      <c r="AW1500" s="13" t="s">
        <v>31</v>
      </c>
      <c r="AX1500" s="13" t="s">
        <v>75</v>
      </c>
      <c r="AY1500" s="244" t="s">
        <v>169</v>
      </c>
    </row>
    <row r="1501" spans="1:51" s="13" customFormat="1" ht="12">
      <c r="A1501" s="13"/>
      <c r="B1501" s="233"/>
      <c r="C1501" s="234"/>
      <c r="D1501" s="235" t="s">
        <v>176</v>
      </c>
      <c r="E1501" s="236" t="s">
        <v>1</v>
      </c>
      <c r="F1501" s="237" t="s">
        <v>3207</v>
      </c>
      <c r="G1501" s="234"/>
      <c r="H1501" s="238">
        <v>10.504</v>
      </c>
      <c r="I1501" s="239"/>
      <c r="J1501" s="234"/>
      <c r="K1501" s="234"/>
      <c r="L1501" s="240"/>
      <c r="M1501" s="241"/>
      <c r="N1501" s="242"/>
      <c r="O1501" s="242"/>
      <c r="P1501" s="242"/>
      <c r="Q1501" s="242"/>
      <c r="R1501" s="242"/>
      <c r="S1501" s="242"/>
      <c r="T1501" s="24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44" t="s">
        <v>176</v>
      </c>
      <c r="AU1501" s="244" t="s">
        <v>85</v>
      </c>
      <c r="AV1501" s="13" t="s">
        <v>85</v>
      </c>
      <c r="AW1501" s="13" t="s">
        <v>31</v>
      </c>
      <c r="AX1501" s="13" t="s">
        <v>75</v>
      </c>
      <c r="AY1501" s="244" t="s">
        <v>169</v>
      </c>
    </row>
    <row r="1502" spans="1:51" s="13" customFormat="1" ht="12">
      <c r="A1502" s="13"/>
      <c r="B1502" s="233"/>
      <c r="C1502" s="234"/>
      <c r="D1502" s="235" t="s">
        <v>176</v>
      </c>
      <c r="E1502" s="236" t="s">
        <v>1</v>
      </c>
      <c r="F1502" s="237" t="s">
        <v>3208</v>
      </c>
      <c r="G1502" s="234"/>
      <c r="H1502" s="238">
        <v>12.504</v>
      </c>
      <c r="I1502" s="239"/>
      <c r="J1502" s="234"/>
      <c r="K1502" s="234"/>
      <c r="L1502" s="240"/>
      <c r="M1502" s="241"/>
      <c r="N1502" s="242"/>
      <c r="O1502" s="242"/>
      <c r="P1502" s="242"/>
      <c r="Q1502" s="242"/>
      <c r="R1502" s="242"/>
      <c r="S1502" s="242"/>
      <c r="T1502" s="24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44" t="s">
        <v>176</v>
      </c>
      <c r="AU1502" s="244" t="s">
        <v>85</v>
      </c>
      <c r="AV1502" s="13" t="s">
        <v>85</v>
      </c>
      <c r="AW1502" s="13" t="s">
        <v>31</v>
      </c>
      <c r="AX1502" s="13" t="s">
        <v>75</v>
      </c>
      <c r="AY1502" s="244" t="s">
        <v>169</v>
      </c>
    </row>
    <row r="1503" spans="1:51" s="13" customFormat="1" ht="12">
      <c r="A1503" s="13"/>
      <c r="B1503" s="233"/>
      <c r="C1503" s="234"/>
      <c r="D1503" s="235" t="s">
        <v>176</v>
      </c>
      <c r="E1503" s="236" t="s">
        <v>1</v>
      </c>
      <c r="F1503" s="237" t="s">
        <v>3209</v>
      </c>
      <c r="G1503" s="234"/>
      <c r="H1503" s="238">
        <v>12.496</v>
      </c>
      <c r="I1503" s="239"/>
      <c r="J1503" s="234"/>
      <c r="K1503" s="234"/>
      <c r="L1503" s="240"/>
      <c r="M1503" s="241"/>
      <c r="N1503" s="242"/>
      <c r="O1503" s="242"/>
      <c r="P1503" s="242"/>
      <c r="Q1503" s="242"/>
      <c r="R1503" s="242"/>
      <c r="S1503" s="242"/>
      <c r="T1503" s="24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44" t="s">
        <v>176</v>
      </c>
      <c r="AU1503" s="244" t="s">
        <v>85</v>
      </c>
      <c r="AV1503" s="13" t="s">
        <v>85</v>
      </c>
      <c r="AW1503" s="13" t="s">
        <v>31</v>
      </c>
      <c r="AX1503" s="13" t="s">
        <v>75</v>
      </c>
      <c r="AY1503" s="244" t="s">
        <v>169</v>
      </c>
    </row>
    <row r="1504" spans="1:51" s="13" customFormat="1" ht="12">
      <c r="A1504" s="13"/>
      <c r="B1504" s="233"/>
      <c r="C1504" s="234"/>
      <c r="D1504" s="235" t="s">
        <v>176</v>
      </c>
      <c r="E1504" s="236" t="s">
        <v>1</v>
      </c>
      <c r="F1504" s="237" t="s">
        <v>3210</v>
      </c>
      <c r="G1504" s="234"/>
      <c r="H1504" s="238">
        <v>1.302</v>
      </c>
      <c r="I1504" s="239"/>
      <c r="J1504" s="234"/>
      <c r="K1504" s="234"/>
      <c r="L1504" s="240"/>
      <c r="M1504" s="241"/>
      <c r="N1504" s="242"/>
      <c r="O1504" s="242"/>
      <c r="P1504" s="242"/>
      <c r="Q1504" s="242"/>
      <c r="R1504" s="242"/>
      <c r="S1504" s="242"/>
      <c r="T1504" s="24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4" t="s">
        <v>176</v>
      </c>
      <c r="AU1504" s="244" t="s">
        <v>85</v>
      </c>
      <c r="AV1504" s="13" t="s">
        <v>85</v>
      </c>
      <c r="AW1504" s="13" t="s">
        <v>31</v>
      </c>
      <c r="AX1504" s="13" t="s">
        <v>75</v>
      </c>
      <c r="AY1504" s="244" t="s">
        <v>169</v>
      </c>
    </row>
    <row r="1505" spans="1:51" s="13" customFormat="1" ht="12">
      <c r="A1505" s="13"/>
      <c r="B1505" s="233"/>
      <c r="C1505" s="234"/>
      <c r="D1505" s="235" t="s">
        <v>176</v>
      </c>
      <c r="E1505" s="236" t="s">
        <v>1</v>
      </c>
      <c r="F1505" s="237" t="s">
        <v>3211</v>
      </c>
      <c r="G1505" s="234"/>
      <c r="H1505" s="238">
        <v>0.982</v>
      </c>
      <c r="I1505" s="239"/>
      <c r="J1505" s="234"/>
      <c r="K1505" s="234"/>
      <c r="L1505" s="240"/>
      <c r="M1505" s="241"/>
      <c r="N1505" s="242"/>
      <c r="O1505" s="242"/>
      <c r="P1505" s="242"/>
      <c r="Q1505" s="242"/>
      <c r="R1505" s="242"/>
      <c r="S1505" s="242"/>
      <c r="T1505" s="24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4" t="s">
        <v>176</v>
      </c>
      <c r="AU1505" s="244" t="s">
        <v>85</v>
      </c>
      <c r="AV1505" s="13" t="s">
        <v>85</v>
      </c>
      <c r="AW1505" s="13" t="s">
        <v>31</v>
      </c>
      <c r="AX1505" s="13" t="s">
        <v>75</v>
      </c>
      <c r="AY1505" s="244" t="s">
        <v>169</v>
      </c>
    </row>
    <row r="1506" spans="1:51" s="14" customFormat="1" ht="12">
      <c r="A1506" s="14"/>
      <c r="B1506" s="245"/>
      <c r="C1506" s="246"/>
      <c r="D1506" s="235" t="s">
        <v>176</v>
      </c>
      <c r="E1506" s="247" t="s">
        <v>1</v>
      </c>
      <c r="F1506" s="248" t="s">
        <v>178</v>
      </c>
      <c r="G1506" s="246"/>
      <c r="H1506" s="249">
        <v>46.046</v>
      </c>
      <c r="I1506" s="250"/>
      <c r="J1506" s="246"/>
      <c r="K1506" s="246"/>
      <c r="L1506" s="251"/>
      <c r="M1506" s="252"/>
      <c r="N1506" s="253"/>
      <c r="O1506" s="253"/>
      <c r="P1506" s="253"/>
      <c r="Q1506" s="253"/>
      <c r="R1506" s="253"/>
      <c r="S1506" s="253"/>
      <c r="T1506" s="25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55" t="s">
        <v>176</v>
      </c>
      <c r="AU1506" s="255" t="s">
        <v>85</v>
      </c>
      <c r="AV1506" s="14" t="s">
        <v>175</v>
      </c>
      <c r="AW1506" s="14" t="s">
        <v>31</v>
      </c>
      <c r="AX1506" s="14" t="s">
        <v>83</v>
      </c>
      <c r="AY1506" s="255" t="s">
        <v>169</v>
      </c>
    </row>
    <row r="1507" spans="1:65" s="2" customFormat="1" ht="16.5" customHeight="1">
      <c r="A1507" s="38"/>
      <c r="B1507" s="39"/>
      <c r="C1507" s="219" t="s">
        <v>1197</v>
      </c>
      <c r="D1507" s="219" t="s">
        <v>171</v>
      </c>
      <c r="E1507" s="220" t="s">
        <v>3212</v>
      </c>
      <c r="F1507" s="221" t="s">
        <v>3149</v>
      </c>
      <c r="G1507" s="222" t="s">
        <v>234</v>
      </c>
      <c r="H1507" s="223">
        <v>46.046</v>
      </c>
      <c r="I1507" s="224"/>
      <c r="J1507" s="225">
        <f>ROUND(I1507*H1507,2)</f>
        <v>0</v>
      </c>
      <c r="K1507" s="226"/>
      <c r="L1507" s="44"/>
      <c r="M1507" s="227" t="s">
        <v>1</v>
      </c>
      <c r="N1507" s="228" t="s">
        <v>40</v>
      </c>
      <c r="O1507" s="91"/>
      <c r="P1507" s="229">
        <f>O1507*H1507</f>
        <v>0</v>
      </c>
      <c r="Q1507" s="229">
        <v>0</v>
      </c>
      <c r="R1507" s="229">
        <f>Q1507*H1507</f>
        <v>0</v>
      </c>
      <c r="S1507" s="229">
        <v>0</v>
      </c>
      <c r="T1507" s="230">
        <f>S1507*H1507</f>
        <v>0</v>
      </c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R1507" s="231" t="s">
        <v>209</v>
      </c>
      <c r="AT1507" s="231" t="s">
        <v>171</v>
      </c>
      <c r="AU1507" s="231" t="s">
        <v>85</v>
      </c>
      <c r="AY1507" s="17" t="s">
        <v>169</v>
      </c>
      <c r="BE1507" s="232">
        <f>IF(N1507="základní",J1507,0)</f>
        <v>0</v>
      </c>
      <c r="BF1507" s="232">
        <f>IF(N1507="snížená",J1507,0)</f>
        <v>0</v>
      </c>
      <c r="BG1507" s="232">
        <f>IF(N1507="zákl. přenesená",J1507,0)</f>
        <v>0</v>
      </c>
      <c r="BH1507" s="232">
        <f>IF(N1507="sníž. přenesená",J1507,0)</f>
        <v>0</v>
      </c>
      <c r="BI1507" s="232">
        <f>IF(N1507="nulová",J1507,0)</f>
        <v>0</v>
      </c>
      <c r="BJ1507" s="17" t="s">
        <v>83</v>
      </c>
      <c r="BK1507" s="232">
        <f>ROUND(I1507*H1507,2)</f>
        <v>0</v>
      </c>
      <c r="BL1507" s="17" t="s">
        <v>209</v>
      </c>
      <c r="BM1507" s="231" t="s">
        <v>2120</v>
      </c>
    </row>
    <row r="1508" spans="1:65" s="2" customFormat="1" ht="37.8" customHeight="1">
      <c r="A1508" s="38"/>
      <c r="B1508" s="39"/>
      <c r="C1508" s="219" t="s">
        <v>3213</v>
      </c>
      <c r="D1508" s="219" t="s">
        <v>171</v>
      </c>
      <c r="E1508" s="220" t="s">
        <v>3214</v>
      </c>
      <c r="F1508" s="221" t="s">
        <v>3215</v>
      </c>
      <c r="G1508" s="222" t="s">
        <v>234</v>
      </c>
      <c r="H1508" s="223">
        <v>284.343</v>
      </c>
      <c r="I1508" s="224"/>
      <c r="J1508" s="225">
        <f>ROUND(I1508*H1508,2)</f>
        <v>0</v>
      </c>
      <c r="K1508" s="226"/>
      <c r="L1508" s="44"/>
      <c r="M1508" s="227" t="s">
        <v>1</v>
      </c>
      <c r="N1508" s="228" t="s">
        <v>40</v>
      </c>
      <c r="O1508" s="91"/>
      <c r="P1508" s="229">
        <f>O1508*H1508</f>
        <v>0</v>
      </c>
      <c r="Q1508" s="229">
        <v>0</v>
      </c>
      <c r="R1508" s="229">
        <f>Q1508*H1508</f>
        <v>0</v>
      </c>
      <c r="S1508" s="229">
        <v>0</v>
      </c>
      <c r="T1508" s="230">
        <f>S1508*H1508</f>
        <v>0</v>
      </c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R1508" s="231" t="s">
        <v>209</v>
      </c>
      <c r="AT1508" s="231" t="s">
        <v>171</v>
      </c>
      <c r="AU1508" s="231" t="s">
        <v>85</v>
      </c>
      <c r="AY1508" s="17" t="s">
        <v>169</v>
      </c>
      <c r="BE1508" s="232">
        <f>IF(N1508="základní",J1508,0)</f>
        <v>0</v>
      </c>
      <c r="BF1508" s="232">
        <f>IF(N1508="snížená",J1508,0)</f>
        <v>0</v>
      </c>
      <c r="BG1508" s="232">
        <f>IF(N1508="zákl. přenesená",J1508,0)</f>
        <v>0</v>
      </c>
      <c r="BH1508" s="232">
        <f>IF(N1508="sníž. přenesená",J1508,0)</f>
        <v>0</v>
      </c>
      <c r="BI1508" s="232">
        <f>IF(N1508="nulová",J1508,0)</f>
        <v>0</v>
      </c>
      <c r="BJ1508" s="17" t="s">
        <v>83</v>
      </c>
      <c r="BK1508" s="232">
        <f>ROUND(I1508*H1508,2)</f>
        <v>0</v>
      </c>
      <c r="BL1508" s="17" t="s">
        <v>209</v>
      </c>
      <c r="BM1508" s="231" t="s">
        <v>2124</v>
      </c>
    </row>
    <row r="1509" spans="1:51" s="13" customFormat="1" ht="12">
      <c r="A1509" s="13"/>
      <c r="B1509" s="233"/>
      <c r="C1509" s="234"/>
      <c r="D1509" s="235" t="s">
        <v>176</v>
      </c>
      <c r="E1509" s="236" t="s">
        <v>1</v>
      </c>
      <c r="F1509" s="237" t="s">
        <v>726</v>
      </c>
      <c r="G1509" s="234"/>
      <c r="H1509" s="238">
        <v>26.448</v>
      </c>
      <c r="I1509" s="239"/>
      <c r="J1509" s="234"/>
      <c r="K1509" s="234"/>
      <c r="L1509" s="240"/>
      <c r="M1509" s="241"/>
      <c r="N1509" s="242"/>
      <c r="O1509" s="242"/>
      <c r="P1509" s="242"/>
      <c r="Q1509" s="242"/>
      <c r="R1509" s="242"/>
      <c r="S1509" s="242"/>
      <c r="T1509" s="24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44" t="s">
        <v>176</v>
      </c>
      <c r="AU1509" s="244" t="s">
        <v>85</v>
      </c>
      <c r="AV1509" s="13" t="s">
        <v>85</v>
      </c>
      <c r="AW1509" s="13" t="s">
        <v>31</v>
      </c>
      <c r="AX1509" s="13" t="s">
        <v>75</v>
      </c>
      <c r="AY1509" s="244" t="s">
        <v>169</v>
      </c>
    </row>
    <row r="1510" spans="1:51" s="13" customFormat="1" ht="12">
      <c r="A1510" s="13"/>
      <c r="B1510" s="233"/>
      <c r="C1510" s="234"/>
      <c r="D1510" s="235" t="s">
        <v>176</v>
      </c>
      <c r="E1510" s="236" t="s">
        <v>1</v>
      </c>
      <c r="F1510" s="237" t="s">
        <v>727</v>
      </c>
      <c r="G1510" s="234"/>
      <c r="H1510" s="238">
        <v>13.302</v>
      </c>
      <c r="I1510" s="239"/>
      <c r="J1510" s="234"/>
      <c r="K1510" s="234"/>
      <c r="L1510" s="240"/>
      <c r="M1510" s="241"/>
      <c r="N1510" s="242"/>
      <c r="O1510" s="242"/>
      <c r="P1510" s="242"/>
      <c r="Q1510" s="242"/>
      <c r="R1510" s="242"/>
      <c r="S1510" s="242"/>
      <c r="T1510" s="24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4" t="s">
        <v>176</v>
      </c>
      <c r="AU1510" s="244" t="s">
        <v>85</v>
      </c>
      <c r="AV1510" s="13" t="s">
        <v>85</v>
      </c>
      <c r="AW1510" s="13" t="s">
        <v>31</v>
      </c>
      <c r="AX1510" s="13" t="s">
        <v>75</v>
      </c>
      <c r="AY1510" s="244" t="s">
        <v>169</v>
      </c>
    </row>
    <row r="1511" spans="1:51" s="13" customFormat="1" ht="12">
      <c r="A1511" s="13"/>
      <c r="B1511" s="233"/>
      <c r="C1511" s="234"/>
      <c r="D1511" s="235" t="s">
        <v>176</v>
      </c>
      <c r="E1511" s="236" t="s">
        <v>1</v>
      </c>
      <c r="F1511" s="237" t="s">
        <v>728</v>
      </c>
      <c r="G1511" s="234"/>
      <c r="H1511" s="238">
        <v>31.419</v>
      </c>
      <c r="I1511" s="239"/>
      <c r="J1511" s="234"/>
      <c r="K1511" s="234"/>
      <c r="L1511" s="240"/>
      <c r="M1511" s="241"/>
      <c r="N1511" s="242"/>
      <c r="O1511" s="242"/>
      <c r="P1511" s="242"/>
      <c r="Q1511" s="242"/>
      <c r="R1511" s="242"/>
      <c r="S1511" s="242"/>
      <c r="T1511" s="24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44" t="s">
        <v>176</v>
      </c>
      <c r="AU1511" s="244" t="s">
        <v>85</v>
      </c>
      <c r="AV1511" s="13" t="s">
        <v>85</v>
      </c>
      <c r="AW1511" s="13" t="s">
        <v>31</v>
      </c>
      <c r="AX1511" s="13" t="s">
        <v>75</v>
      </c>
      <c r="AY1511" s="244" t="s">
        <v>169</v>
      </c>
    </row>
    <row r="1512" spans="1:51" s="13" customFormat="1" ht="12">
      <c r="A1512" s="13"/>
      <c r="B1512" s="233"/>
      <c r="C1512" s="234"/>
      <c r="D1512" s="235" t="s">
        <v>176</v>
      </c>
      <c r="E1512" s="236" t="s">
        <v>1</v>
      </c>
      <c r="F1512" s="237" t="s">
        <v>729</v>
      </c>
      <c r="G1512" s="234"/>
      <c r="H1512" s="238">
        <v>14.44</v>
      </c>
      <c r="I1512" s="239"/>
      <c r="J1512" s="234"/>
      <c r="K1512" s="234"/>
      <c r="L1512" s="240"/>
      <c r="M1512" s="241"/>
      <c r="N1512" s="242"/>
      <c r="O1512" s="242"/>
      <c r="P1512" s="242"/>
      <c r="Q1512" s="242"/>
      <c r="R1512" s="242"/>
      <c r="S1512" s="242"/>
      <c r="T1512" s="24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44" t="s">
        <v>176</v>
      </c>
      <c r="AU1512" s="244" t="s">
        <v>85</v>
      </c>
      <c r="AV1512" s="13" t="s">
        <v>85</v>
      </c>
      <c r="AW1512" s="13" t="s">
        <v>31</v>
      </c>
      <c r="AX1512" s="13" t="s">
        <v>75</v>
      </c>
      <c r="AY1512" s="244" t="s">
        <v>169</v>
      </c>
    </row>
    <row r="1513" spans="1:51" s="13" customFormat="1" ht="12">
      <c r="A1513" s="13"/>
      <c r="B1513" s="233"/>
      <c r="C1513" s="234"/>
      <c r="D1513" s="235" t="s">
        <v>176</v>
      </c>
      <c r="E1513" s="236" t="s">
        <v>1</v>
      </c>
      <c r="F1513" s="237" t="s">
        <v>730</v>
      </c>
      <c r="G1513" s="234"/>
      <c r="H1513" s="238">
        <v>16.842</v>
      </c>
      <c r="I1513" s="239"/>
      <c r="J1513" s="234"/>
      <c r="K1513" s="234"/>
      <c r="L1513" s="240"/>
      <c r="M1513" s="241"/>
      <c r="N1513" s="242"/>
      <c r="O1513" s="242"/>
      <c r="P1513" s="242"/>
      <c r="Q1513" s="242"/>
      <c r="R1513" s="242"/>
      <c r="S1513" s="242"/>
      <c r="T1513" s="24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4" t="s">
        <v>176</v>
      </c>
      <c r="AU1513" s="244" t="s">
        <v>85</v>
      </c>
      <c r="AV1513" s="13" t="s">
        <v>85</v>
      </c>
      <c r="AW1513" s="13" t="s">
        <v>31</v>
      </c>
      <c r="AX1513" s="13" t="s">
        <v>75</v>
      </c>
      <c r="AY1513" s="244" t="s">
        <v>169</v>
      </c>
    </row>
    <row r="1514" spans="1:51" s="13" customFormat="1" ht="12">
      <c r="A1514" s="13"/>
      <c r="B1514" s="233"/>
      <c r="C1514" s="234"/>
      <c r="D1514" s="235" t="s">
        <v>176</v>
      </c>
      <c r="E1514" s="236" t="s">
        <v>1</v>
      </c>
      <c r="F1514" s="237" t="s">
        <v>731</v>
      </c>
      <c r="G1514" s="234"/>
      <c r="H1514" s="238">
        <v>6.457</v>
      </c>
      <c r="I1514" s="239"/>
      <c r="J1514" s="234"/>
      <c r="K1514" s="234"/>
      <c r="L1514" s="240"/>
      <c r="M1514" s="241"/>
      <c r="N1514" s="242"/>
      <c r="O1514" s="242"/>
      <c r="P1514" s="242"/>
      <c r="Q1514" s="242"/>
      <c r="R1514" s="242"/>
      <c r="S1514" s="242"/>
      <c r="T1514" s="24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4" t="s">
        <v>176</v>
      </c>
      <c r="AU1514" s="244" t="s">
        <v>85</v>
      </c>
      <c r="AV1514" s="13" t="s">
        <v>85</v>
      </c>
      <c r="AW1514" s="13" t="s">
        <v>31</v>
      </c>
      <c r="AX1514" s="13" t="s">
        <v>75</v>
      </c>
      <c r="AY1514" s="244" t="s">
        <v>169</v>
      </c>
    </row>
    <row r="1515" spans="1:51" s="13" customFormat="1" ht="12">
      <c r="A1515" s="13"/>
      <c r="B1515" s="233"/>
      <c r="C1515" s="234"/>
      <c r="D1515" s="235" t="s">
        <v>176</v>
      </c>
      <c r="E1515" s="236" t="s">
        <v>1</v>
      </c>
      <c r="F1515" s="237" t="s">
        <v>732</v>
      </c>
      <c r="G1515" s="234"/>
      <c r="H1515" s="238">
        <v>27.918</v>
      </c>
      <c r="I1515" s="239"/>
      <c r="J1515" s="234"/>
      <c r="K1515" s="234"/>
      <c r="L1515" s="240"/>
      <c r="M1515" s="241"/>
      <c r="N1515" s="242"/>
      <c r="O1515" s="242"/>
      <c r="P1515" s="242"/>
      <c r="Q1515" s="242"/>
      <c r="R1515" s="242"/>
      <c r="S1515" s="242"/>
      <c r="T1515" s="24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44" t="s">
        <v>176</v>
      </c>
      <c r="AU1515" s="244" t="s">
        <v>85</v>
      </c>
      <c r="AV1515" s="13" t="s">
        <v>85</v>
      </c>
      <c r="AW1515" s="13" t="s">
        <v>31</v>
      </c>
      <c r="AX1515" s="13" t="s">
        <v>75</v>
      </c>
      <c r="AY1515" s="244" t="s">
        <v>169</v>
      </c>
    </row>
    <row r="1516" spans="1:51" s="13" customFormat="1" ht="12">
      <c r="A1516" s="13"/>
      <c r="B1516" s="233"/>
      <c r="C1516" s="234"/>
      <c r="D1516" s="235" t="s">
        <v>176</v>
      </c>
      <c r="E1516" s="236" t="s">
        <v>1</v>
      </c>
      <c r="F1516" s="237" t="s">
        <v>733</v>
      </c>
      <c r="G1516" s="234"/>
      <c r="H1516" s="238">
        <v>8.935</v>
      </c>
      <c r="I1516" s="239"/>
      <c r="J1516" s="234"/>
      <c r="K1516" s="234"/>
      <c r="L1516" s="240"/>
      <c r="M1516" s="241"/>
      <c r="N1516" s="242"/>
      <c r="O1516" s="242"/>
      <c r="P1516" s="242"/>
      <c r="Q1516" s="242"/>
      <c r="R1516" s="242"/>
      <c r="S1516" s="242"/>
      <c r="T1516" s="24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44" t="s">
        <v>176</v>
      </c>
      <c r="AU1516" s="244" t="s">
        <v>85</v>
      </c>
      <c r="AV1516" s="13" t="s">
        <v>85</v>
      </c>
      <c r="AW1516" s="13" t="s">
        <v>31</v>
      </c>
      <c r="AX1516" s="13" t="s">
        <v>75</v>
      </c>
      <c r="AY1516" s="244" t="s">
        <v>169</v>
      </c>
    </row>
    <row r="1517" spans="1:51" s="13" customFormat="1" ht="12">
      <c r="A1517" s="13"/>
      <c r="B1517" s="233"/>
      <c r="C1517" s="234"/>
      <c r="D1517" s="235" t="s">
        <v>176</v>
      </c>
      <c r="E1517" s="236" t="s">
        <v>1</v>
      </c>
      <c r="F1517" s="237" t="s">
        <v>734</v>
      </c>
      <c r="G1517" s="234"/>
      <c r="H1517" s="238">
        <v>9.362</v>
      </c>
      <c r="I1517" s="239"/>
      <c r="J1517" s="234"/>
      <c r="K1517" s="234"/>
      <c r="L1517" s="240"/>
      <c r="M1517" s="241"/>
      <c r="N1517" s="242"/>
      <c r="O1517" s="242"/>
      <c r="P1517" s="242"/>
      <c r="Q1517" s="242"/>
      <c r="R1517" s="242"/>
      <c r="S1517" s="242"/>
      <c r="T1517" s="24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4" t="s">
        <v>176</v>
      </c>
      <c r="AU1517" s="244" t="s">
        <v>85</v>
      </c>
      <c r="AV1517" s="13" t="s">
        <v>85</v>
      </c>
      <c r="AW1517" s="13" t="s">
        <v>31</v>
      </c>
      <c r="AX1517" s="13" t="s">
        <v>75</v>
      </c>
      <c r="AY1517" s="244" t="s">
        <v>169</v>
      </c>
    </row>
    <row r="1518" spans="1:51" s="13" customFormat="1" ht="12">
      <c r="A1518" s="13"/>
      <c r="B1518" s="233"/>
      <c r="C1518" s="234"/>
      <c r="D1518" s="235" t="s">
        <v>176</v>
      </c>
      <c r="E1518" s="236" t="s">
        <v>1</v>
      </c>
      <c r="F1518" s="237" t="s">
        <v>735</v>
      </c>
      <c r="G1518" s="234"/>
      <c r="H1518" s="238">
        <v>27.918</v>
      </c>
      <c r="I1518" s="239"/>
      <c r="J1518" s="234"/>
      <c r="K1518" s="234"/>
      <c r="L1518" s="240"/>
      <c r="M1518" s="241"/>
      <c r="N1518" s="242"/>
      <c r="O1518" s="242"/>
      <c r="P1518" s="242"/>
      <c r="Q1518" s="242"/>
      <c r="R1518" s="242"/>
      <c r="S1518" s="242"/>
      <c r="T1518" s="24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4" t="s">
        <v>176</v>
      </c>
      <c r="AU1518" s="244" t="s">
        <v>85</v>
      </c>
      <c r="AV1518" s="13" t="s">
        <v>85</v>
      </c>
      <c r="AW1518" s="13" t="s">
        <v>31</v>
      </c>
      <c r="AX1518" s="13" t="s">
        <v>75</v>
      </c>
      <c r="AY1518" s="244" t="s">
        <v>169</v>
      </c>
    </row>
    <row r="1519" spans="1:51" s="13" customFormat="1" ht="12">
      <c r="A1519" s="13"/>
      <c r="B1519" s="233"/>
      <c r="C1519" s="234"/>
      <c r="D1519" s="235" t="s">
        <v>176</v>
      </c>
      <c r="E1519" s="236" t="s">
        <v>1</v>
      </c>
      <c r="F1519" s="237" t="s">
        <v>736</v>
      </c>
      <c r="G1519" s="234"/>
      <c r="H1519" s="238">
        <v>9.362</v>
      </c>
      <c r="I1519" s="239"/>
      <c r="J1519" s="234"/>
      <c r="K1519" s="234"/>
      <c r="L1519" s="240"/>
      <c r="M1519" s="241"/>
      <c r="N1519" s="242"/>
      <c r="O1519" s="242"/>
      <c r="P1519" s="242"/>
      <c r="Q1519" s="242"/>
      <c r="R1519" s="242"/>
      <c r="S1519" s="242"/>
      <c r="T1519" s="24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44" t="s">
        <v>176</v>
      </c>
      <c r="AU1519" s="244" t="s">
        <v>85</v>
      </c>
      <c r="AV1519" s="13" t="s">
        <v>85</v>
      </c>
      <c r="AW1519" s="13" t="s">
        <v>31</v>
      </c>
      <c r="AX1519" s="13" t="s">
        <v>75</v>
      </c>
      <c r="AY1519" s="244" t="s">
        <v>169</v>
      </c>
    </row>
    <row r="1520" spans="1:51" s="13" customFormat="1" ht="12">
      <c r="A1520" s="13"/>
      <c r="B1520" s="233"/>
      <c r="C1520" s="234"/>
      <c r="D1520" s="235" t="s">
        <v>176</v>
      </c>
      <c r="E1520" s="236" t="s">
        <v>1</v>
      </c>
      <c r="F1520" s="237" t="s">
        <v>737</v>
      </c>
      <c r="G1520" s="234"/>
      <c r="H1520" s="238">
        <v>8.935</v>
      </c>
      <c r="I1520" s="239"/>
      <c r="J1520" s="234"/>
      <c r="K1520" s="234"/>
      <c r="L1520" s="240"/>
      <c r="M1520" s="241"/>
      <c r="N1520" s="242"/>
      <c r="O1520" s="242"/>
      <c r="P1520" s="242"/>
      <c r="Q1520" s="242"/>
      <c r="R1520" s="242"/>
      <c r="S1520" s="242"/>
      <c r="T1520" s="24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44" t="s">
        <v>176</v>
      </c>
      <c r="AU1520" s="244" t="s">
        <v>85</v>
      </c>
      <c r="AV1520" s="13" t="s">
        <v>85</v>
      </c>
      <c r="AW1520" s="13" t="s">
        <v>31</v>
      </c>
      <c r="AX1520" s="13" t="s">
        <v>75</v>
      </c>
      <c r="AY1520" s="244" t="s">
        <v>169</v>
      </c>
    </row>
    <row r="1521" spans="1:51" s="13" customFormat="1" ht="12">
      <c r="A1521" s="13"/>
      <c r="B1521" s="233"/>
      <c r="C1521" s="234"/>
      <c r="D1521" s="235" t="s">
        <v>176</v>
      </c>
      <c r="E1521" s="236" t="s">
        <v>1</v>
      </c>
      <c r="F1521" s="237" t="s">
        <v>738</v>
      </c>
      <c r="G1521" s="234"/>
      <c r="H1521" s="238">
        <v>8.008</v>
      </c>
      <c r="I1521" s="239"/>
      <c r="J1521" s="234"/>
      <c r="K1521" s="234"/>
      <c r="L1521" s="240"/>
      <c r="M1521" s="241"/>
      <c r="N1521" s="242"/>
      <c r="O1521" s="242"/>
      <c r="P1521" s="242"/>
      <c r="Q1521" s="242"/>
      <c r="R1521" s="242"/>
      <c r="S1521" s="242"/>
      <c r="T1521" s="24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4" t="s">
        <v>176</v>
      </c>
      <c r="AU1521" s="244" t="s">
        <v>85</v>
      </c>
      <c r="AV1521" s="13" t="s">
        <v>85</v>
      </c>
      <c r="AW1521" s="13" t="s">
        <v>31</v>
      </c>
      <c r="AX1521" s="13" t="s">
        <v>75</v>
      </c>
      <c r="AY1521" s="244" t="s">
        <v>169</v>
      </c>
    </row>
    <row r="1522" spans="1:51" s="13" customFormat="1" ht="12">
      <c r="A1522" s="13"/>
      <c r="B1522" s="233"/>
      <c r="C1522" s="234"/>
      <c r="D1522" s="235" t="s">
        <v>176</v>
      </c>
      <c r="E1522" s="236" t="s">
        <v>1</v>
      </c>
      <c r="F1522" s="237" t="s">
        <v>739</v>
      </c>
      <c r="G1522" s="234"/>
      <c r="H1522" s="238">
        <v>27.83</v>
      </c>
      <c r="I1522" s="239"/>
      <c r="J1522" s="234"/>
      <c r="K1522" s="234"/>
      <c r="L1522" s="240"/>
      <c r="M1522" s="241"/>
      <c r="N1522" s="242"/>
      <c r="O1522" s="242"/>
      <c r="P1522" s="242"/>
      <c r="Q1522" s="242"/>
      <c r="R1522" s="242"/>
      <c r="S1522" s="242"/>
      <c r="T1522" s="24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4" t="s">
        <v>176</v>
      </c>
      <c r="AU1522" s="244" t="s">
        <v>85</v>
      </c>
      <c r="AV1522" s="13" t="s">
        <v>85</v>
      </c>
      <c r="AW1522" s="13" t="s">
        <v>31</v>
      </c>
      <c r="AX1522" s="13" t="s">
        <v>75</v>
      </c>
      <c r="AY1522" s="244" t="s">
        <v>169</v>
      </c>
    </row>
    <row r="1523" spans="1:51" s="13" customFormat="1" ht="12">
      <c r="A1523" s="13"/>
      <c r="B1523" s="233"/>
      <c r="C1523" s="234"/>
      <c r="D1523" s="235" t="s">
        <v>176</v>
      </c>
      <c r="E1523" s="236" t="s">
        <v>1</v>
      </c>
      <c r="F1523" s="237" t="s">
        <v>740</v>
      </c>
      <c r="G1523" s="234"/>
      <c r="H1523" s="238">
        <v>9.362</v>
      </c>
      <c r="I1523" s="239"/>
      <c r="J1523" s="234"/>
      <c r="K1523" s="234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44" t="s">
        <v>176</v>
      </c>
      <c r="AU1523" s="244" t="s">
        <v>85</v>
      </c>
      <c r="AV1523" s="13" t="s">
        <v>85</v>
      </c>
      <c r="AW1523" s="13" t="s">
        <v>31</v>
      </c>
      <c r="AX1523" s="13" t="s">
        <v>75</v>
      </c>
      <c r="AY1523" s="244" t="s">
        <v>169</v>
      </c>
    </row>
    <row r="1524" spans="1:51" s="13" customFormat="1" ht="12">
      <c r="A1524" s="13"/>
      <c r="B1524" s="233"/>
      <c r="C1524" s="234"/>
      <c r="D1524" s="235" t="s">
        <v>176</v>
      </c>
      <c r="E1524" s="236" t="s">
        <v>1</v>
      </c>
      <c r="F1524" s="237" t="s">
        <v>741</v>
      </c>
      <c r="G1524" s="234"/>
      <c r="H1524" s="238">
        <v>8.935</v>
      </c>
      <c r="I1524" s="239"/>
      <c r="J1524" s="234"/>
      <c r="K1524" s="234"/>
      <c r="L1524" s="240"/>
      <c r="M1524" s="241"/>
      <c r="N1524" s="242"/>
      <c r="O1524" s="242"/>
      <c r="P1524" s="242"/>
      <c r="Q1524" s="242"/>
      <c r="R1524" s="242"/>
      <c r="S1524" s="242"/>
      <c r="T1524" s="24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44" t="s">
        <v>176</v>
      </c>
      <c r="AU1524" s="244" t="s">
        <v>85</v>
      </c>
      <c r="AV1524" s="13" t="s">
        <v>85</v>
      </c>
      <c r="AW1524" s="13" t="s">
        <v>31</v>
      </c>
      <c r="AX1524" s="13" t="s">
        <v>75</v>
      </c>
      <c r="AY1524" s="244" t="s">
        <v>169</v>
      </c>
    </row>
    <row r="1525" spans="1:51" s="13" customFormat="1" ht="12">
      <c r="A1525" s="13"/>
      <c r="B1525" s="233"/>
      <c r="C1525" s="234"/>
      <c r="D1525" s="235" t="s">
        <v>176</v>
      </c>
      <c r="E1525" s="236" t="s">
        <v>1</v>
      </c>
      <c r="F1525" s="237" t="s">
        <v>742</v>
      </c>
      <c r="G1525" s="234"/>
      <c r="H1525" s="238">
        <v>3.422</v>
      </c>
      <c r="I1525" s="239"/>
      <c r="J1525" s="234"/>
      <c r="K1525" s="234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4" t="s">
        <v>176</v>
      </c>
      <c r="AU1525" s="244" t="s">
        <v>85</v>
      </c>
      <c r="AV1525" s="13" t="s">
        <v>85</v>
      </c>
      <c r="AW1525" s="13" t="s">
        <v>31</v>
      </c>
      <c r="AX1525" s="13" t="s">
        <v>75</v>
      </c>
      <c r="AY1525" s="244" t="s">
        <v>169</v>
      </c>
    </row>
    <row r="1526" spans="1:51" s="13" customFormat="1" ht="12">
      <c r="A1526" s="13"/>
      <c r="B1526" s="233"/>
      <c r="C1526" s="234"/>
      <c r="D1526" s="235" t="s">
        <v>176</v>
      </c>
      <c r="E1526" s="236" t="s">
        <v>1</v>
      </c>
      <c r="F1526" s="237" t="s">
        <v>3200</v>
      </c>
      <c r="G1526" s="234"/>
      <c r="H1526" s="238">
        <v>14.484</v>
      </c>
      <c r="I1526" s="239"/>
      <c r="J1526" s="234"/>
      <c r="K1526" s="234"/>
      <c r="L1526" s="240"/>
      <c r="M1526" s="241"/>
      <c r="N1526" s="242"/>
      <c r="O1526" s="242"/>
      <c r="P1526" s="242"/>
      <c r="Q1526" s="242"/>
      <c r="R1526" s="242"/>
      <c r="S1526" s="242"/>
      <c r="T1526" s="24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4" t="s">
        <v>176</v>
      </c>
      <c r="AU1526" s="244" t="s">
        <v>85</v>
      </c>
      <c r="AV1526" s="13" t="s">
        <v>85</v>
      </c>
      <c r="AW1526" s="13" t="s">
        <v>31</v>
      </c>
      <c r="AX1526" s="13" t="s">
        <v>75</v>
      </c>
      <c r="AY1526" s="244" t="s">
        <v>169</v>
      </c>
    </row>
    <row r="1527" spans="1:51" s="13" customFormat="1" ht="12">
      <c r="A1527" s="13"/>
      <c r="B1527" s="233"/>
      <c r="C1527" s="234"/>
      <c r="D1527" s="235" t="s">
        <v>176</v>
      </c>
      <c r="E1527" s="236" t="s">
        <v>1</v>
      </c>
      <c r="F1527" s="237" t="s">
        <v>3201</v>
      </c>
      <c r="G1527" s="234"/>
      <c r="H1527" s="238">
        <v>10.964</v>
      </c>
      <c r="I1527" s="239"/>
      <c r="J1527" s="234"/>
      <c r="K1527" s="234"/>
      <c r="L1527" s="240"/>
      <c r="M1527" s="241"/>
      <c r="N1527" s="242"/>
      <c r="O1527" s="242"/>
      <c r="P1527" s="242"/>
      <c r="Q1527" s="242"/>
      <c r="R1527" s="242"/>
      <c r="S1527" s="242"/>
      <c r="T1527" s="24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T1527" s="244" t="s">
        <v>176</v>
      </c>
      <c r="AU1527" s="244" t="s">
        <v>85</v>
      </c>
      <c r="AV1527" s="13" t="s">
        <v>85</v>
      </c>
      <c r="AW1527" s="13" t="s">
        <v>31</v>
      </c>
      <c r="AX1527" s="13" t="s">
        <v>75</v>
      </c>
      <c r="AY1527" s="244" t="s">
        <v>169</v>
      </c>
    </row>
    <row r="1528" spans="1:51" s="14" customFormat="1" ht="12">
      <c r="A1528" s="14"/>
      <c r="B1528" s="245"/>
      <c r="C1528" s="246"/>
      <c r="D1528" s="235" t="s">
        <v>176</v>
      </c>
      <c r="E1528" s="247" t="s">
        <v>1</v>
      </c>
      <c r="F1528" s="248" t="s">
        <v>178</v>
      </c>
      <c r="G1528" s="246"/>
      <c r="H1528" s="249">
        <v>284.34299999999996</v>
      </c>
      <c r="I1528" s="250"/>
      <c r="J1528" s="246"/>
      <c r="K1528" s="246"/>
      <c r="L1528" s="251"/>
      <c r="M1528" s="252"/>
      <c r="N1528" s="253"/>
      <c r="O1528" s="253"/>
      <c r="P1528" s="253"/>
      <c r="Q1528" s="253"/>
      <c r="R1528" s="253"/>
      <c r="S1528" s="253"/>
      <c r="T1528" s="25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55" t="s">
        <v>176</v>
      </c>
      <c r="AU1528" s="255" t="s">
        <v>85</v>
      </c>
      <c r="AV1528" s="14" t="s">
        <v>175</v>
      </c>
      <c r="AW1528" s="14" t="s">
        <v>31</v>
      </c>
      <c r="AX1528" s="14" t="s">
        <v>83</v>
      </c>
      <c r="AY1528" s="255" t="s">
        <v>169</v>
      </c>
    </row>
    <row r="1529" spans="1:65" s="2" customFormat="1" ht="24.15" customHeight="1">
      <c r="A1529" s="38"/>
      <c r="B1529" s="39"/>
      <c r="C1529" s="269" t="s">
        <v>1201</v>
      </c>
      <c r="D1529" s="269" t="s">
        <v>811</v>
      </c>
      <c r="E1529" s="270" t="s">
        <v>3216</v>
      </c>
      <c r="F1529" s="271" t="s">
        <v>3217</v>
      </c>
      <c r="G1529" s="272" t="s">
        <v>234</v>
      </c>
      <c r="H1529" s="273">
        <v>326.994</v>
      </c>
      <c r="I1529" s="274"/>
      <c r="J1529" s="275">
        <f>ROUND(I1529*H1529,2)</f>
        <v>0</v>
      </c>
      <c r="K1529" s="276"/>
      <c r="L1529" s="277"/>
      <c r="M1529" s="278" t="s">
        <v>1</v>
      </c>
      <c r="N1529" s="279" t="s">
        <v>40</v>
      </c>
      <c r="O1529" s="91"/>
      <c r="P1529" s="229">
        <f>O1529*H1529</f>
        <v>0</v>
      </c>
      <c r="Q1529" s="229">
        <v>0</v>
      </c>
      <c r="R1529" s="229">
        <f>Q1529*H1529</f>
        <v>0</v>
      </c>
      <c r="S1529" s="229">
        <v>0</v>
      </c>
      <c r="T1529" s="230">
        <f>S1529*H1529</f>
        <v>0</v>
      </c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R1529" s="231" t="s">
        <v>246</v>
      </c>
      <c r="AT1529" s="231" t="s">
        <v>811</v>
      </c>
      <c r="AU1529" s="231" t="s">
        <v>85</v>
      </c>
      <c r="AY1529" s="17" t="s">
        <v>169</v>
      </c>
      <c r="BE1529" s="232">
        <f>IF(N1529="základní",J1529,0)</f>
        <v>0</v>
      </c>
      <c r="BF1529" s="232">
        <f>IF(N1529="snížená",J1529,0)</f>
        <v>0</v>
      </c>
      <c r="BG1529" s="232">
        <f>IF(N1529="zákl. přenesená",J1529,0)</f>
        <v>0</v>
      </c>
      <c r="BH1529" s="232">
        <f>IF(N1529="sníž. přenesená",J1529,0)</f>
        <v>0</v>
      </c>
      <c r="BI1529" s="232">
        <f>IF(N1529="nulová",J1529,0)</f>
        <v>0</v>
      </c>
      <c r="BJ1529" s="17" t="s">
        <v>83</v>
      </c>
      <c r="BK1529" s="232">
        <f>ROUND(I1529*H1529,2)</f>
        <v>0</v>
      </c>
      <c r="BL1529" s="17" t="s">
        <v>209</v>
      </c>
      <c r="BM1529" s="231" t="s">
        <v>2130</v>
      </c>
    </row>
    <row r="1530" spans="1:65" s="2" customFormat="1" ht="24.15" customHeight="1">
      <c r="A1530" s="38"/>
      <c r="B1530" s="39"/>
      <c r="C1530" s="219" t="s">
        <v>3218</v>
      </c>
      <c r="D1530" s="219" t="s">
        <v>171</v>
      </c>
      <c r="E1530" s="220" t="s">
        <v>3219</v>
      </c>
      <c r="F1530" s="221" t="s">
        <v>3220</v>
      </c>
      <c r="G1530" s="222" t="s">
        <v>234</v>
      </c>
      <c r="H1530" s="223">
        <v>284.343</v>
      </c>
      <c r="I1530" s="224"/>
      <c r="J1530" s="225">
        <f>ROUND(I1530*H1530,2)</f>
        <v>0</v>
      </c>
      <c r="K1530" s="226"/>
      <c r="L1530" s="44"/>
      <c r="M1530" s="227" t="s">
        <v>1</v>
      </c>
      <c r="N1530" s="228" t="s">
        <v>40</v>
      </c>
      <c r="O1530" s="91"/>
      <c r="P1530" s="229">
        <f>O1530*H1530</f>
        <v>0</v>
      </c>
      <c r="Q1530" s="229">
        <v>0</v>
      </c>
      <c r="R1530" s="229">
        <f>Q1530*H1530</f>
        <v>0</v>
      </c>
      <c r="S1530" s="229">
        <v>0</v>
      </c>
      <c r="T1530" s="230">
        <f>S1530*H1530</f>
        <v>0</v>
      </c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R1530" s="231" t="s">
        <v>209</v>
      </c>
      <c r="AT1530" s="231" t="s">
        <v>171</v>
      </c>
      <c r="AU1530" s="231" t="s">
        <v>85</v>
      </c>
      <c r="AY1530" s="17" t="s">
        <v>169</v>
      </c>
      <c r="BE1530" s="232">
        <f>IF(N1530="základní",J1530,0)</f>
        <v>0</v>
      </c>
      <c r="BF1530" s="232">
        <f>IF(N1530="snížená",J1530,0)</f>
        <v>0</v>
      </c>
      <c r="BG1530" s="232">
        <f>IF(N1530="zákl. přenesená",J1530,0)</f>
        <v>0</v>
      </c>
      <c r="BH1530" s="232">
        <f>IF(N1530="sníž. přenesená",J1530,0)</f>
        <v>0</v>
      </c>
      <c r="BI1530" s="232">
        <f>IF(N1530="nulová",J1530,0)</f>
        <v>0</v>
      </c>
      <c r="BJ1530" s="17" t="s">
        <v>83</v>
      </c>
      <c r="BK1530" s="232">
        <f>ROUND(I1530*H1530,2)</f>
        <v>0</v>
      </c>
      <c r="BL1530" s="17" t="s">
        <v>209</v>
      </c>
      <c r="BM1530" s="231" t="s">
        <v>2134</v>
      </c>
    </row>
    <row r="1531" spans="1:65" s="2" customFormat="1" ht="24.15" customHeight="1">
      <c r="A1531" s="38"/>
      <c r="B1531" s="39"/>
      <c r="C1531" s="219" t="s">
        <v>1205</v>
      </c>
      <c r="D1531" s="219" t="s">
        <v>171</v>
      </c>
      <c r="E1531" s="220" t="s">
        <v>3221</v>
      </c>
      <c r="F1531" s="221" t="s">
        <v>3222</v>
      </c>
      <c r="G1531" s="222" t="s">
        <v>234</v>
      </c>
      <c r="H1531" s="223">
        <v>2.88</v>
      </c>
      <c r="I1531" s="224"/>
      <c r="J1531" s="225">
        <f>ROUND(I1531*H1531,2)</f>
        <v>0</v>
      </c>
      <c r="K1531" s="226"/>
      <c r="L1531" s="44"/>
      <c r="M1531" s="227" t="s">
        <v>1</v>
      </c>
      <c r="N1531" s="228" t="s">
        <v>40</v>
      </c>
      <c r="O1531" s="91"/>
      <c r="P1531" s="229">
        <f>O1531*H1531</f>
        <v>0</v>
      </c>
      <c r="Q1531" s="229">
        <v>0</v>
      </c>
      <c r="R1531" s="229">
        <f>Q1531*H1531</f>
        <v>0</v>
      </c>
      <c r="S1531" s="229">
        <v>0</v>
      </c>
      <c r="T1531" s="230">
        <f>S1531*H1531</f>
        <v>0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31" t="s">
        <v>209</v>
      </c>
      <c r="AT1531" s="231" t="s">
        <v>171</v>
      </c>
      <c r="AU1531" s="231" t="s">
        <v>85</v>
      </c>
      <c r="AY1531" s="17" t="s">
        <v>169</v>
      </c>
      <c r="BE1531" s="232">
        <f>IF(N1531="základní",J1531,0)</f>
        <v>0</v>
      </c>
      <c r="BF1531" s="232">
        <f>IF(N1531="snížená",J1531,0)</f>
        <v>0</v>
      </c>
      <c r="BG1531" s="232">
        <f>IF(N1531="zákl. přenesená",J1531,0)</f>
        <v>0</v>
      </c>
      <c r="BH1531" s="232">
        <f>IF(N1531="sníž. přenesená",J1531,0)</f>
        <v>0</v>
      </c>
      <c r="BI1531" s="232">
        <f>IF(N1531="nulová",J1531,0)</f>
        <v>0</v>
      </c>
      <c r="BJ1531" s="17" t="s">
        <v>83</v>
      </c>
      <c r="BK1531" s="232">
        <f>ROUND(I1531*H1531,2)</f>
        <v>0</v>
      </c>
      <c r="BL1531" s="17" t="s">
        <v>209</v>
      </c>
      <c r="BM1531" s="231" t="s">
        <v>2142</v>
      </c>
    </row>
    <row r="1532" spans="1:51" s="13" customFormat="1" ht="12">
      <c r="A1532" s="13"/>
      <c r="B1532" s="233"/>
      <c r="C1532" s="234"/>
      <c r="D1532" s="235" t="s">
        <v>176</v>
      </c>
      <c r="E1532" s="236" t="s">
        <v>1</v>
      </c>
      <c r="F1532" s="237" t="s">
        <v>3223</v>
      </c>
      <c r="G1532" s="234"/>
      <c r="H1532" s="238">
        <v>2.88</v>
      </c>
      <c r="I1532" s="239"/>
      <c r="J1532" s="234"/>
      <c r="K1532" s="234"/>
      <c r="L1532" s="240"/>
      <c r="M1532" s="241"/>
      <c r="N1532" s="242"/>
      <c r="O1532" s="242"/>
      <c r="P1532" s="242"/>
      <c r="Q1532" s="242"/>
      <c r="R1532" s="242"/>
      <c r="S1532" s="242"/>
      <c r="T1532" s="24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44" t="s">
        <v>176</v>
      </c>
      <c r="AU1532" s="244" t="s">
        <v>85</v>
      </c>
      <c r="AV1532" s="13" t="s">
        <v>85</v>
      </c>
      <c r="AW1532" s="13" t="s">
        <v>31</v>
      </c>
      <c r="AX1532" s="13" t="s">
        <v>75</v>
      </c>
      <c r="AY1532" s="244" t="s">
        <v>169</v>
      </c>
    </row>
    <row r="1533" spans="1:51" s="14" customFormat="1" ht="12">
      <c r="A1533" s="14"/>
      <c r="B1533" s="245"/>
      <c r="C1533" s="246"/>
      <c r="D1533" s="235" t="s">
        <v>176</v>
      </c>
      <c r="E1533" s="247" t="s">
        <v>1</v>
      </c>
      <c r="F1533" s="248" t="s">
        <v>178</v>
      </c>
      <c r="G1533" s="246"/>
      <c r="H1533" s="249">
        <v>2.88</v>
      </c>
      <c r="I1533" s="250"/>
      <c r="J1533" s="246"/>
      <c r="K1533" s="246"/>
      <c r="L1533" s="251"/>
      <c r="M1533" s="252"/>
      <c r="N1533" s="253"/>
      <c r="O1533" s="253"/>
      <c r="P1533" s="253"/>
      <c r="Q1533" s="253"/>
      <c r="R1533" s="253"/>
      <c r="S1533" s="253"/>
      <c r="T1533" s="25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55" t="s">
        <v>176</v>
      </c>
      <c r="AU1533" s="255" t="s">
        <v>85</v>
      </c>
      <c r="AV1533" s="14" t="s">
        <v>175</v>
      </c>
      <c r="AW1533" s="14" t="s">
        <v>31</v>
      </c>
      <c r="AX1533" s="14" t="s">
        <v>83</v>
      </c>
      <c r="AY1533" s="255" t="s">
        <v>169</v>
      </c>
    </row>
    <row r="1534" spans="1:65" s="2" customFormat="1" ht="37.8" customHeight="1">
      <c r="A1534" s="38"/>
      <c r="B1534" s="39"/>
      <c r="C1534" s="269" t="s">
        <v>3224</v>
      </c>
      <c r="D1534" s="269" t="s">
        <v>811</v>
      </c>
      <c r="E1534" s="270" t="s">
        <v>3225</v>
      </c>
      <c r="F1534" s="271" t="s">
        <v>3226</v>
      </c>
      <c r="G1534" s="272" t="s">
        <v>234</v>
      </c>
      <c r="H1534" s="273">
        <v>2.88</v>
      </c>
      <c r="I1534" s="274"/>
      <c r="J1534" s="275">
        <f>ROUND(I1534*H1534,2)</f>
        <v>0</v>
      </c>
      <c r="K1534" s="276"/>
      <c r="L1534" s="277"/>
      <c r="M1534" s="278" t="s">
        <v>1</v>
      </c>
      <c r="N1534" s="279" t="s">
        <v>40</v>
      </c>
      <c r="O1534" s="91"/>
      <c r="P1534" s="229">
        <f>O1534*H1534</f>
        <v>0</v>
      </c>
      <c r="Q1534" s="229">
        <v>0</v>
      </c>
      <c r="R1534" s="229">
        <f>Q1534*H1534</f>
        <v>0</v>
      </c>
      <c r="S1534" s="229">
        <v>0</v>
      </c>
      <c r="T1534" s="230">
        <f>S1534*H1534</f>
        <v>0</v>
      </c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R1534" s="231" t="s">
        <v>246</v>
      </c>
      <c r="AT1534" s="231" t="s">
        <v>811</v>
      </c>
      <c r="AU1534" s="231" t="s">
        <v>85</v>
      </c>
      <c r="AY1534" s="17" t="s">
        <v>169</v>
      </c>
      <c r="BE1534" s="232">
        <f>IF(N1534="základní",J1534,0)</f>
        <v>0</v>
      </c>
      <c r="BF1534" s="232">
        <f>IF(N1534="snížená",J1534,0)</f>
        <v>0</v>
      </c>
      <c r="BG1534" s="232">
        <f>IF(N1534="zákl. přenesená",J1534,0)</f>
        <v>0</v>
      </c>
      <c r="BH1534" s="232">
        <f>IF(N1534="sníž. přenesená",J1534,0)</f>
        <v>0</v>
      </c>
      <c r="BI1534" s="232">
        <f>IF(N1534="nulová",J1534,0)</f>
        <v>0</v>
      </c>
      <c r="BJ1534" s="17" t="s">
        <v>83</v>
      </c>
      <c r="BK1534" s="232">
        <f>ROUND(I1534*H1534,2)</f>
        <v>0</v>
      </c>
      <c r="BL1534" s="17" t="s">
        <v>209</v>
      </c>
      <c r="BM1534" s="231" t="s">
        <v>2150</v>
      </c>
    </row>
    <row r="1535" spans="1:51" s="13" customFormat="1" ht="12">
      <c r="A1535" s="13"/>
      <c r="B1535" s="233"/>
      <c r="C1535" s="234"/>
      <c r="D1535" s="235" t="s">
        <v>176</v>
      </c>
      <c r="E1535" s="236" t="s">
        <v>1</v>
      </c>
      <c r="F1535" s="237" t="s">
        <v>3227</v>
      </c>
      <c r="G1535" s="234"/>
      <c r="H1535" s="238">
        <v>2.88</v>
      </c>
      <c r="I1535" s="239"/>
      <c r="J1535" s="234"/>
      <c r="K1535" s="234"/>
      <c r="L1535" s="240"/>
      <c r="M1535" s="241"/>
      <c r="N1535" s="242"/>
      <c r="O1535" s="242"/>
      <c r="P1535" s="242"/>
      <c r="Q1535" s="242"/>
      <c r="R1535" s="242"/>
      <c r="S1535" s="242"/>
      <c r="T1535" s="24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44" t="s">
        <v>176</v>
      </c>
      <c r="AU1535" s="244" t="s">
        <v>85</v>
      </c>
      <c r="AV1535" s="13" t="s">
        <v>85</v>
      </c>
      <c r="AW1535" s="13" t="s">
        <v>31</v>
      </c>
      <c r="AX1535" s="13" t="s">
        <v>75</v>
      </c>
      <c r="AY1535" s="244" t="s">
        <v>169</v>
      </c>
    </row>
    <row r="1536" spans="1:51" s="14" customFormat="1" ht="12">
      <c r="A1536" s="14"/>
      <c r="B1536" s="245"/>
      <c r="C1536" s="246"/>
      <c r="D1536" s="235" t="s">
        <v>176</v>
      </c>
      <c r="E1536" s="247" t="s">
        <v>1</v>
      </c>
      <c r="F1536" s="248" t="s">
        <v>178</v>
      </c>
      <c r="G1536" s="246"/>
      <c r="H1536" s="249">
        <v>2.88</v>
      </c>
      <c r="I1536" s="250"/>
      <c r="J1536" s="246"/>
      <c r="K1536" s="246"/>
      <c r="L1536" s="251"/>
      <c r="M1536" s="252"/>
      <c r="N1536" s="253"/>
      <c r="O1536" s="253"/>
      <c r="P1536" s="253"/>
      <c r="Q1536" s="253"/>
      <c r="R1536" s="253"/>
      <c r="S1536" s="253"/>
      <c r="T1536" s="25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55" t="s">
        <v>176</v>
      </c>
      <c r="AU1536" s="255" t="s">
        <v>85</v>
      </c>
      <c r="AV1536" s="14" t="s">
        <v>175</v>
      </c>
      <c r="AW1536" s="14" t="s">
        <v>31</v>
      </c>
      <c r="AX1536" s="14" t="s">
        <v>83</v>
      </c>
      <c r="AY1536" s="255" t="s">
        <v>169</v>
      </c>
    </row>
    <row r="1537" spans="1:65" s="2" customFormat="1" ht="24.15" customHeight="1">
      <c r="A1537" s="38"/>
      <c r="B1537" s="39"/>
      <c r="C1537" s="219" t="s">
        <v>1209</v>
      </c>
      <c r="D1537" s="219" t="s">
        <v>171</v>
      </c>
      <c r="E1537" s="220" t="s">
        <v>3228</v>
      </c>
      <c r="F1537" s="221" t="s">
        <v>3229</v>
      </c>
      <c r="G1537" s="222" t="s">
        <v>199</v>
      </c>
      <c r="H1537" s="223">
        <v>46.315</v>
      </c>
      <c r="I1537" s="224"/>
      <c r="J1537" s="225">
        <f>ROUND(I1537*H1537,2)</f>
        <v>0</v>
      </c>
      <c r="K1537" s="226"/>
      <c r="L1537" s="44"/>
      <c r="M1537" s="227" t="s">
        <v>1</v>
      </c>
      <c r="N1537" s="228" t="s">
        <v>40</v>
      </c>
      <c r="O1537" s="91"/>
      <c r="P1537" s="229">
        <f>O1537*H1537</f>
        <v>0</v>
      </c>
      <c r="Q1537" s="229">
        <v>0</v>
      </c>
      <c r="R1537" s="229">
        <f>Q1537*H1537</f>
        <v>0</v>
      </c>
      <c r="S1537" s="229">
        <v>0</v>
      </c>
      <c r="T1537" s="230">
        <f>S1537*H1537</f>
        <v>0</v>
      </c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R1537" s="231" t="s">
        <v>209</v>
      </c>
      <c r="AT1537" s="231" t="s">
        <v>171</v>
      </c>
      <c r="AU1537" s="231" t="s">
        <v>85</v>
      </c>
      <c r="AY1537" s="17" t="s">
        <v>169</v>
      </c>
      <c r="BE1537" s="232">
        <f>IF(N1537="základní",J1537,0)</f>
        <v>0</v>
      </c>
      <c r="BF1537" s="232">
        <f>IF(N1537="snížená",J1537,0)</f>
        <v>0</v>
      </c>
      <c r="BG1537" s="232">
        <f>IF(N1537="zákl. přenesená",J1537,0)</f>
        <v>0</v>
      </c>
      <c r="BH1537" s="232">
        <f>IF(N1537="sníž. přenesená",J1537,0)</f>
        <v>0</v>
      </c>
      <c r="BI1537" s="232">
        <f>IF(N1537="nulová",J1537,0)</f>
        <v>0</v>
      </c>
      <c r="BJ1537" s="17" t="s">
        <v>83</v>
      </c>
      <c r="BK1537" s="232">
        <f>ROUND(I1537*H1537,2)</f>
        <v>0</v>
      </c>
      <c r="BL1537" s="17" t="s">
        <v>209</v>
      </c>
      <c r="BM1537" s="231" t="s">
        <v>2158</v>
      </c>
    </row>
    <row r="1538" spans="1:51" s="13" customFormat="1" ht="12">
      <c r="A1538" s="13"/>
      <c r="B1538" s="233"/>
      <c r="C1538" s="234"/>
      <c r="D1538" s="235" t="s">
        <v>176</v>
      </c>
      <c r="E1538" s="236" t="s">
        <v>1</v>
      </c>
      <c r="F1538" s="237" t="s">
        <v>3230</v>
      </c>
      <c r="G1538" s="234"/>
      <c r="H1538" s="238">
        <v>4.8</v>
      </c>
      <c r="I1538" s="239"/>
      <c r="J1538" s="234"/>
      <c r="K1538" s="234"/>
      <c r="L1538" s="240"/>
      <c r="M1538" s="241"/>
      <c r="N1538" s="242"/>
      <c r="O1538" s="242"/>
      <c r="P1538" s="242"/>
      <c r="Q1538" s="242"/>
      <c r="R1538" s="242"/>
      <c r="S1538" s="242"/>
      <c r="T1538" s="24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44" t="s">
        <v>176</v>
      </c>
      <c r="AU1538" s="244" t="s">
        <v>85</v>
      </c>
      <c r="AV1538" s="13" t="s">
        <v>85</v>
      </c>
      <c r="AW1538" s="13" t="s">
        <v>31</v>
      </c>
      <c r="AX1538" s="13" t="s">
        <v>75</v>
      </c>
      <c r="AY1538" s="244" t="s">
        <v>169</v>
      </c>
    </row>
    <row r="1539" spans="1:51" s="13" customFormat="1" ht="12">
      <c r="A1539" s="13"/>
      <c r="B1539" s="233"/>
      <c r="C1539" s="234"/>
      <c r="D1539" s="235" t="s">
        <v>176</v>
      </c>
      <c r="E1539" s="236" t="s">
        <v>1</v>
      </c>
      <c r="F1539" s="237" t="s">
        <v>3231</v>
      </c>
      <c r="G1539" s="234"/>
      <c r="H1539" s="238">
        <v>2.4</v>
      </c>
      <c r="I1539" s="239"/>
      <c r="J1539" s="234"/>
      <c r="K1539" s="234"/>
      <c r="L1539" s="240"/>
      <c r="M1539" s="241"/>
      <c r="N1539" s="242"/>
      <c r="O1539" s="242"/>
      <c r="P1539" s="242"/>
      <c r="Q1539" s="242"/>
      <c r="R1539" s="242"/>
      <c r="S1539" s="242"/>
      <c r="T1539" s="24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44" t="s">
        <v>176</v>
      </c>
      <c r="AU1539" s="244" t="s">
        <v>85</v>
      </c>
      <c r="AV1539" s="13" t="s">
        <v>85</v>
      </c>
      <c r="AW1539" s="13" t="s">
        <v>31</v>
      </c>
      <c r="AX1539" s="13" t="s">
        <v>75</v>
      </c>
      <c r="AY1539" s="244" t="s">
        <v>169</v>
      </c>
    </row>
    <row r="1540" spans="1:51" s="13" customFormat="1" ht="12">
      <c r="A1540" s="13"/>
      <c r="B1540" s="233"/>
      <c r="C1540" s="234"/>
      <c r="D1540" s="235" t="s">
        <v>176</v>
      </c>
      <c r="E1540" s="236" t="s">
        <v>1</v>
      </c>
      <c r="F1540" s="237" t="s">
        <v>3232</v>
      </c>
      <c r="G1540" s="234"/>
      <c r="H1540" s="238">
        <v>9.92</v>
      </c>
      <c r="I1540" s="239"/>
      <c r="J1540" s="234"/>
      <c r="K1540" s="234"/>
      <c r="L1540" s="240"/>
      <c r="M1540" s="241"/>
      <c r="N1540" s="242"/>
      <c r="O1540" s="242"/>
      <c r="P1540" s="242"/>
      <c r="Q1540" s="242"/>
      <c r="R1540" s="242"/>
      <c r="S1540" s="242"/>
      <c r="T1540" s="24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44" t="s">
        <v>176</v>
      </c>
      <c r="AU1540" s="244" t="s">
        <v>85</v>
      </c>
      <c r="AV1540" s="13" t="s">
        <v>85</v>
      </c>
      <c r="AW1540" s="13" t="s">
        <v>31</v>
      </c>
      <c r="AX1540" s="13" t="s">
        <v>75</v>
      </c>
      <c r="AY1540" s="244" t="s">
        <v>169</v>
      </c>
    </row>
    <row r="1541" spans="1:51" s="13" customFormat="1" ht="12">
      <c r="A1541" s="13"/>
      <c r="B1541" s="233"/>
      <c r="C1541" s="234"/>
      <c r="D1541" s="235" t="s">
        <v>176</v>
      </c>
      <c r="E1541" s="236" t="s">
        <v>1</v>
      </c>
      <c r="F1541" s="237" t="s">
        <v>3233</v>
      </c>
      <c r="G1541" s="234"/>
      <c r="H1541" s="238">
        <v>2.2</v>
      </c>
      <c r="I1541" s="239"/>
      <c r="J1541" s="234"/>
      <c r="K1541" s="234"/>
      <c r="L1541" s="240"/>
      <c r="M1541" s="241"/>
      <c r="N1541" s="242"/>
      <c r="O1541" s="242"/>
      <c r="P1541" s="242"/>
      <c r="Q1541" s="242"/>
      <c r="R1541" s="242"/>
      <c r="S1541" s="242"/>
      <c r="T1541" s="24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44" t="s">
        <v>176</v>
      </c>
      <c r="AU1541" s="244" t="s">
        <v>85</v>
      </c>
      <c r="AV1541" s="13" t="s">
        <v>85</v>
      </c>
      <c r="AW1541" s="13" t="s">
        <v>31</v>
      </c>
      <c r="AX1541" s="13" t="s">
        <v>75</v>
      </c>
      <c r="AY1541" s="244" t="s">
        <v>169</v>
      </c>
    </row>
    <row r="1542" spans="1:51" s="13" customFormat="1" ht="12">
      <c r="A1542" s="13"/>
      <c r="B1542" s="233"/>
      <c r="C1542" s="234"/>
      <c r="D1542" s="235" t="s">
        <v>176</v>
      </c>
      <c r="E1542" s="236" t="s">
        <v>1</v>
      </c>
      <c r="F1542" s="237" t="s">
        <v>3234</v>
      </c>
      <c r="G1542" s="234"/>
      <c r="H1542" s="238">
        <v>6.45</v>
      </c>
      <c r="I1542" s="239"/>
      <c r="J1542" s="234"/>
      <c r="K1542" s="234"/>
      <c r="L1542" s="240"/>
      <c r="M1542" s="241"/>
      <c r="N1542" s="242"/>
      <c r="O1542" s="242"/>
      <c r="P1542" s="242"/>
      <c r="Q1542" s="242"/>
      <c r="R1542" s="242"/>
      <c r="S1542" s="242"/>
      <c r="T1542" s="24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44" t="s">
        <v>176</v>
      </c>
      <c r="AU1542" s="244" t="s">
        <v>85</v>
      </c>
      <c r="AV1542" s="13" t="s">
        <v>85</v>
      </c>
      <c r="AW1542" s="13" t="s">
        <v>31</v>
      </c>
      <c r="AX1542" s="13" t="s">
        <v>75</v>
      </c>
      <c r="AY1542" s="244" t="s">
        <v>169</v>
      </c>
    </row>
    <row r="1543" spans="1:51" s="13" customFormat="1" ht="12">
      <c r="A1543" s="13"/>
      <c r="B1543" s="233"/>
      <c r="C1543" s="234"/>
      <c r="D1543" s="235" t="s">
        <v>176</v>
      </c>
      <c r="E1543" s="236" t="s">
        <v>1</v>
      </c>
      <c r="F1543" s="237" t="s">
        <v>3235</v>
      </c>
      <c r="G1543" s="234"/>
      <c r="H1543" s="238">
        <v>1.75</v>
      </c>
      <c r="I1543" s="239"/>
      <c r="J1543" s="234"/>
      <c r="K1543" s="234"/>
      <c r="L1543" s="240"/>
      <c r="M1543" s="241"/>
      <c r="N1543" s="242"/>
      <c r="O1543" s="242"/>
      <c r="P1543" s="242"/>
      <c r="Q1543" s="242"/>
      <c r="R1543" s="242"/>
      <c r="S1543" s="242"/>
      <c r="T1543" s="24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44" t="s">
        <v>176</v>
      </c>
      <c r="AU1543" s="244" t="s">
        <v>85</v>
      </c>
      <c r="AV1543" s="13" t="s">
        <v>85</v>
      </c>
      <c r="AW1543" s="13" t="s">
        <v>31</v>
      </c>
      <c r="AX1543" s="13" t="s">
        <v>75</v>
      </c>
      <c r="AY1543" s="244" t="s">
        <v>169</v>
      </c>
    </row>
    <row r="1544" spans="1:51" s="13" customFormat="1" ht="12">
      <c r="A1544" s="13"/>
      <c r="B1544" s="233"/>
      <c r="C1544" s="234"/>
      <c r="D1544" s="235" t="s">
        <v>176</v>
      </c>
      <c r="E1544" s="236" t="s">
        <v>1</v>
      </c>
      <c r="F1544" s="237" t="s">
        <v>3236</v>
      </c>
      <c r="G1544" s="234"/>
      <c r="H1544" s="238">
        <v>6.45</v>
      </c>
      <c r="I1544" s="239"/>
      <c r="J1544" s="234"/>
      <c r="K1544" s="234"/>
      <c r="L1544" s="240"/>
      <c r="M1544" s="241"/>
      <c r="N1544" s="242"/>
      <c r="O1544" s="242"/>
      <c r="P1544" s="242"/>
      <c r="Q1544" s="242"/>
      <c r="R1544" s="242"/>
      <c r="S1544" s="242"/>
      <c r="T1544" s="24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44" t="s">
        <v>176</v>
      </c>
      <c r="AU1544" s="244" t="s">
        <v>85</v>
      </c>
      <c r="AV1544" s="13" t="s">
        <v>85</v>
      </c>
      <c r="AW1544" s="13" t="s">
        <v>31</v>
      </c>
      <c r="AX1544" s="13" t="s">
        <v>75</v>
      </c>
      <c r="AY1544" s="244" t="s">
        <v>169</v>
      </c>
    </row>
    <row r="1545" spans="1:51" s="13" customFormat="1" ht="12">
      <c r="A1545" s="13"/>
      <c r="B1545" s="233"/>
      <c r="C1545" s="234"/>
      <c r="D1545" s="235" t="s">
        <v>176</v>
      </c>
      <c r="E1545" s="236" t="s">
        <v>1</v>
      </c>
      <c r="F1545" s="237" t="s">
        <v>3237</v>
      </c>
      <c r="G1545" s="234"/>
      <c r="H1545" s="238">
        <v>1.75</v>
      </c>
      <c r="I1545" s="239"/>
      <c r="J1545" s="234"/>
      <c r="K1545" s="234"/>
      <c r="L1545" s="240"/>
      <c r="M1545" s="241"/>
      <c r="N1545" s="242"/>
      <c r="O1545" s="242"/>
      <c r="P1545" s="242"/>
      <c r="Q1545" s="242"/>
      <c r="R1545" s="242"/>
      <c r="S1545" s="242"/>
      <c r="T1545" s="24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44" t="s">
        <v>176</v>
      </c>
      <c r="AU1545" s="244" t="s">
        <v>85</v>
      </c>
      <c r="AV1545" s="13" t="s">
        <v>85</v>
      </c>
      <c r="AW1545" s="13" t="s">
        <v>31</v>
      </c>
      <c r="AX1545" s="13" t="s">
        <v>75</v>
      </c>
      <c r="AY1545" s="244" t="s">
        <v>169</v>
      </c>
    </row>
    <row r="1546" spans="1:51" s="13" customFormat="1" ht="12">
      <c r="A1546" s="13"/>
      <c r="B1546" s="233"/>
      <c r="C1546" s="234"/>
      <c r="D1546" s="235" t="s">
        <v>176</v>
      </c>
      <c r="E1546" s="236" t="s">
        <v>1</v>
      </c>
      <c r="F1546" s="237" t="s">
        <v>3238</v>
      </c>
      <c r="G1546" s="234"/>
      <c r="H1546" s="238">
        <v>6.45</v>
      </c>
      <c r="I1546" s="239"/>
      <c r="J1546" s="234"/>
      <c r="K1546" s="234"/>
      <c r="L1546" s="240"/>
      <c r="M1546" s="241"/>
      <c r="N1546" s="242"/>
      <c r="O1546" s="242"/>
      <c r="P1546" s="242"/>
      <c r="Q1546" s="242"/>
      <c r="R1546" s="242"/>
      <c r="S1546" s="242"/>
      <c r="T1546" s="24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T1546" s="244" t="s">
        <v>176</v>
      </c>
      <c r="AU1546" s="244" t="s">
        <v>85</v>
      </c>
      <c r="AV1546" s="13" t="s">
        <v>85</v>
      </c>
      <c r="AW1546" s="13" t="s">
        <v>31</v>
      </c>
      <c r="AX1546" s="13" t="s">
        <v>75</v>
      </c>
      <c r="AY1546" s="244" t="s">
        <v>169</v>
      </c>
    </row>
    <row r="1547" spans="1:51" s="13" customFormat="1" ht="12">
      <c r="A1547" s="13"/>
      <c r="B1547" s="233"/>
      <c r="C1547" s="234"/>
      <c r="D1547" s="235" t="s">
        <v>176</v>
      </c>
      <c r="E1547" s="236" t="s">
        <v>1</v>
      </c>
      <c r="F1547" s="237" t="s">
        <v>3239</v>
      </c>
      <c r="G1547" s="234"/>
      <c r="H1547" s="238">
        <v>1.75</v>
      </c>
      <c r="I1547" s="239"/>
      <c r="J1547" s="234"/>
      <c r="K1547" s="234"/>
      <c r="L1547" s="240"/>
      <c r="M1547" s="241"/>
      <c r="N1547" s="242"/>
      <c r="O1547" s="242"/>
      <c r="P1547" s="242"/>
      <c r="Q1547" s="242"/>
      <c r="R1547" s="242"/>
      <c r="S1547" s="242"/>
      <c r="T1547" s="24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44" t="s">
        <v>176</v>
      </c>
      <c r="AU1547" s="244" t="s">
        <v>85</v>
      </c>
      <c r="AV1547" s="13" t="s">
        <v>85</v>
      </c>
      <c r="AW1547" s="13" t="s">
        <v>31</v>
      </c>
      <c r="AX1547" s="13" t="s">
        <v>75</v>
      </c>
      <c r="AY1547" s="244" t="s">
        <v>169</v>
      </c>
    </row>
    <row r="1548" spans="1:51" s="13" customFormat="1" ht="12">
      <c r="A1548" s="13"/>
      <c r="B1548" s="233"/>
      <c r="C1548" s="234"/>
      <c r="D1548" s="235" t="s">
        <v>176</v>
      </c>
      <c r="E1548" s="236" t="s">
        <v>1</v>
      </c>
      <c r="F1548" s="237" t="s">
        <v>3240</v>
      </c>
      <c r="G1548" s="234"/>
      <c r="H1548" s="238">
        <v>2.395</v>
      </c>
      <c r="I1548" s="239"/>
      <c r="J1548" s="234"/>
      <c r="K1548" s="234"/>
      <c r="L1548" s="240"/>
      <c r="M1548" s="241"/>
      <c r="N1548" s="242"/>
      <c r="O1548" s="242"/>
      <c r="P1548" s="242"/>
      <c r="Q1548" s="242"/>
      <c r="R1548" s="242"/>
      <c r="S1548" s="242"/>
      <c r="T1548" s="24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44" t="s">
        <v>176</v>
      </c>
      <c r="AU1548" s="244" t="s">
        <v>85</v>
      </c>
      <c r="AV1548" s="13" t="s">
        <v>85</v>
      </c>
      <c r="AW1548" s="13" t="s">
        <v>31</v>
      </c>
      <c r="AX1548" s="13" t="s">
        <v>75</v>
      </c>
      <c r="AY1548" s="244" t="s">
        <v>169</v>
      </c>
    </row>
    <row r="1549" spans="1:51" s="14" customFormat="1" ht="12">
      <c r="A1549" s="14"/>
      <c r="B1549" s="245"/>
      <c r="C1549" s="246"/>
      <c r="D1549" s="235" t="s">
        <v>176</v>
      </c>
      <c r="E1549" s="247" t="s">
        <v>1</v>
      </c>
      <c r="F1549" s="248" t="s">
        <v>178</v>
      </c>
      <c r="G1549" s="246"/>
      <c r="H1549" s="249">
        <v>46.315000000000005</v>
      </c>
      <c r="I1549" s="250"/>
      <c r="J1549" s="246"/>
      <c r="K1549" s="246"/>
      <c r="L1549" s="251"/>
      <c r="M1549" s="252"/>
      <c r="N1549" s="253"/>
      <c r="O1549" s="253"/>
      <c r="P1549" s="253"/>
      <c r="Q1549" s="253"/>
      <c r="R1549" s="253"/>
      <c r="S1549" s="253"/>
      <c r="T1549" s="25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55" t="s">
        <v>176</v>
      </c>
      <c r="AU1549" s="255" t="s">
        <v>85</v>
      </c>
      <c r="AV1549" s="14" t="s">
        <v>175</v>
      </c>
      <c r="AW1549" s="14" t="s">
        <v>31</v>
      </c>
      <c r="AX1549" s="14" t="s">
        <v>83</v>
      </c>
      <c r="AY1549" s="255" t="s">
        <v>169</v>
      </c>
    </row>
    <row r="1550" spans="1:65" s="2" customFormat="1" ht="24.15" customHeight="1">
      <c r="A1550" s="38"/>
      <c r="B1550" s="39"/>
      <c r="C1550" s="219" t="s">
        <v>3241</v>
      </c>
      <c r="D1550" s="219" t="s">
        <v>171</v>
      </c>
      <c r="E1550" s="220" t="s">
        <v>3242</v>
      </c>
      <c r="F1550" s="221" t="s">
        <v>3243</v>
      </c>
      <c r="G1550" s="222" t="s">
        <v>199</v>
      </c>
      <c r="H1550" s="223">
        <v>145.495</v>
      </c>
      <c r="I1550" s="224"/>
      <c r="J1550" s="225">
        <f>ROUND(I1550*H1550,2)</f>
        <v>0</v>
      </c>
      <c r="K1550" s="226"/>
      <c r="L1550" s="44"/>
      <c r="M1550" s="227" t="s">
        <v>1</v>
      </c>
      <c r="N1550" s="228" t="s">
        <v>40</v>
      </c>
      <c r="O1550" s="91"/>
      <c r="P1550" s="229">
        <f>O1550*H1550</f>
        <v>0</v>
      </c>
      <c r="Q1550" s="229">
        <v>0</v>
      </c>
      <c r="R1550" s="229">
        <f>Q1550*H1550</f>
        <v>0</v>
      </c>
      <c r="S1550" s="229">
        <v>0</v>
      </c>
      <c r="T1550" s="230">
        <f>S1550*H1550</f>
        <v>0</v>
      </c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R1550" s="231" t="s">
        <v>209</v>
      </c>
      <c r="AT1550" s="231" t="s">
        <v>171</v>
      </c>
      <c r="AU1550" s="231" t="s">
        <v>85</v>
      </c>
      <c r="AY1550" s="17" t="s">
        <v>169</v>
      </c>
      <c r="BE1550" s="232">
        <f>IF(N1550="základní",J1550,0)</f>
        <v>0</v>
      </c>
      <c r="BF1550" s="232">
        <f>IF(N1550="snížená",J1550,0)</f>
        <v>0</v>
      </c>
      <c r="BG1550" s="232">
        <f>IF(N1550="zákl. přenesená",J1550,0)</f>
        <v>0</v>
      </c>
      <c r="BH1550" s="232">
        <f>IF(N1550="sníž. přenesená",J1550,0)</f>
        <v>0</v>
      </c>
      <c r="BI1550" s="232">
        <f>IF(N1550="nulová",J1550,0)</f>
        <v>0</v>
      </c>
      <c r="BJ1550" s="17" t="s">
        <v>83</v>
      </c>
      <c r="BK1550" s="232">
        <f>ROUND(I1550*H1550,2)</f>
        <v>0</v>
      </c>
      <c r="BL1550" s="17" t="s">
        <v>209</v>
      </c>
      <c r="BM1550" s="231" t="s">
        <v>2166</v>
      </c>
    </row>
    <row r="1551" spans="1:51" s="13" customFormat="1" ht="12">
      <c r="A1551" s="13"/>
      <c r="B1551" s="233"/>
      <c r="C1551" s="234"/>
      <c r="D1551" s="235" t="s">
        <v>176</v>
      </c>
      <c r="E1551" s="236" t="s">
        <v>1</v>
      </c>
      <c r="F1551" s="237" t="s">
        <v>916</v>
      </c>
      <c r="G1551" s="234"/>
      <c r="H1551" s="238">
        <v>11.92</v>
      </c>
      <c r="I1551" s="239"/>
      <c r="J1551" s="234"/>
      <c r="K1551" s="234"/>
      <c r="L1551" s="240"/>
      <c r="M1551" s="241"/>
      <c r="N1551" s="242"/>
      <c r="O1551" s="242"/>
      <c r="P1551" s="242"/>
      <c r="Q1551" s="242"/>
      <c r="R1551" s="242"/>
      <c r="S1551" s="242"/>
      <c r="T1551" s="24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44" t="s">
        <v>176</v>
      </c>
      <c r="AU1551" s="244" t="s">
        <v>85</v>
      </c>
      <c r="AV1551" s="13" t="s">
        <v>85</v>
      </c>
      <c r="AW1551" s="13" t="s">
        <v>31</v>
      </c>
      <c r="AX1551" s="13" t="s">
        <v>75</v>
      </c>
      <c r="AY1551" s="244" t="s">
        <v>169</v>
      </c>
    </row>
    <row r="1552" spans="1:51" s="13" customFormat="1" ht="12">
      <c r="A1552" s="13"/>
      <c r="B1552" s="233"/>
      <c r="C1552" s="234"/>
      <c r="D1552" s="235" t="s">
        <v>176</v>
      </c>
      <c r="E1552" s="236" t="s">
        <v>1</v>
      </c>
      <c r="F1552" s="237" t="s">
        <v>917</v>
      </c>
      <c r="G1552" s="234"/>
      <c r="H1552" s="238">
        <v>6.3</v>
      </c>
      <c r="I1552" s="239"/>
      <c r="J1552" s="234"/>
      <c r="K1552" s="234"/>
      <c r="L1552" s="240"/>
      <c r="M1552" s="241"/>
      <c r="N1552" s="242"/>
      <c r="O1552" s="242"/>
      <c r="P1552" s="242"/>
      <c r="Q1552" s="242"/>
      <c r="R1552" s="242"/>
      <c r="S1552" s="242"/>
      <c r="T1552" s="24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44" t="s">
        <v>176</v>
      </c>
      <c r="AU1552" s="244" t="s">
        <v>85</v>
      </c>
      <c r="AV1552" s="13" t="s">
        <v>85</v>
      </c>
      <c r="AW1552" s="13" t="s">
        <v>31</v>
      </c>
      <c r="AX1552" s="13" t="s">
        <v>75</v>
      </c>
      <c r="AY1552" s="244" t="s">
        <v>169</v>
      </c>
    </row>
    <row r="1553" spans="1:51" s="13" customFormat="1" ht="12">
      <c r="A1553" s="13"/>
      <c r="B1553" s="233"/>
      <c r="C1553" s="234"/>
      <c r="D1553" s="235" t="s">
        <v>176</v>
      </c>
      <c r="E1553" s="236" t="s">
        <v>1</v>
      </c>
      <c r="F1553" s="237" t="s">
        <v>3244</v>
      </c>
      <c r="G1553" s="234"/>
      <c r="H1553" s="238">
        <v>12.35</v>
      </c>
      <c r="I1553" s="239"/>
      <c r="J1553" s="234"/>
      <c r="K1553" s="234"/>
      <c r="L1553" s="240"/>
      <c r="M1553" s="241"/>
      <c r="N1553" s="242"/>
      <c r="O1553" s="242"/>
      <c r="P1553" s="242"/>
      <c r="Q1553" s="242"/>
      <c r="R1553" s="242"/>
      <c r="S1553" s="242"/>
      <c r="T1553" s="24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44" t="s">
        <v>176</v>
      </c>
      <c r="AU1553" s="244" t="s">
        <v>85</v>
      </c>
      <c r="AV1553" s="13" t="s">
        <v>85</v>
      </c>
      <c r="AW1553" s="13" t="s">
        <v>31</v>
      </c>
      <c r="AX1553" s="13" t="s">
        <v>75</v>
      </c>
      <c r="AY1553" s="244" t="s">
        <v>169</v>
      </c>
    </row>
    <row r="1554" spans="1:51" s="13" customFormat="1" ht="12">
      <c r="A1554" s="13"/>
      <c r="B1554" s="233"/>
      <c r="C1554" s="234"/>
      <c r="D1554" s="235" t="s">
        <v>176</v>
      </c>
      <c r="E1554" s="236" t="s">
        <v>1</v>
      </c>
      <c r="F1554" s="237" t="s">
        <v>919</v>
      </c>
      <c r="G1554" s="234"/>
      <c r="H1554" s="238">
        <v>7.39</v>
      </c>
      <c r="I1554" s="239"/>
      <c r="J1554" s="234"/>
      <c r="K1554" s="234"/>
      <c r="L1554" s="240"/>
      <c r="M1554" s="241"/>
      <c r="N1554" s="242"/>
      <c r="O1554" s="242"/>
      <c r="P1554" s="242"/>
      <c r="Q1554" s="242"/>
      <c r="R1554" s="242"/>
      <c r="S1554" s="242"/>
      <c r="T1554" s="24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44" t="s">
        <v>176</v>
      </c>
      <c r="AU1554" s="244" t="s">
        <v>85</v>
      </c>
      <c r="AV1554" s="13" t="s">
        <v>85</v>
      </c>
      <c r="AW1554" s="13" t="s">
        <v>31</v>
      </c>
      <c r="AX1554" s="13" t="s">
        <v>75</v>
      </c>
      <c r="AY1554" s="244" t="s">
        <v>169</v>
      </c>
    </row>
    <row r="1555" spans="1:51" s="13" customFormat="1" ht="12">
      <c r="A1555" s="13"/>
      <c r="B1555" s="233"/>
      <c r="C1555" s="234"/>
      <c r="D1555" s="235" t="s">
        <v>176</v>
      </c>
      <c r="E1555" s="236" t="s">
        <v>1</v>
      </c>
      <c r="F1555" s="237" t="s">
        <v>921</v>
      </c>
      <c r="G1555" s="234"/>
      <c r="H1555" s="238">
        <v>8.39</v>
      </c>
      <c r="I1555" s="239"/>
      <c r="J1555" s="234"/>
      <c r="K1555" s="234"/>
      <c r="L1555" s="240"/>
      <c r="M1555" s="241"/>
      <c r="N1555" s="242"/>
      <c r="O1555" s="242"/>
      <c r="P1555" s="242"/>
      <c r="Q1555" s="242"/>
      <c r="R1555" s="242"/>
      <c r="S1555" s="242"/>
      <c r="T1555" s="24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44" t="s">
        <v>176</v>
      </c>
      <c r="AU1555" s="244" t="s">
        <v>85</v>
      </c>
      <c r="AV1555" s="13" t="s">
        <v>85</v>
      </c>
      <c r="AW1555" s="13" t="s">
        <v>31</v>
      </c>
      <c r="AX1555" s="13" t="s">
        <v>75</v>
      </c>
      <c r="AY1555" s="244" t="s">
        <v>169</v>
      </c>
    </row>
    <row r="1556" spans="1:51" s="13" customFormat="1" ht="12">
      <c r="A1556" s="13"/>
      <c r="B1556" s="233"/>
      <c r="C1556" s="234"/>
      <c r="D1556" s="235" t="s">
        <v>176</v>
      </c>
      <c r="E1556" s="236" t="s">
        <v>1</v>
      </c>
      <c r="F1556" s="237" t="s">
        <v>3245</v>
      </c>
      <c r="G1556" s="234"/>
      <c r="H1556" s="238">
        <v>7.335</v>
      </c>
      <c r="I1556" s="239"/>
      <c r="J1556" s="234"/>
      <c r="K1556" s="234"/>
      <c r="L1556" s="240"/>
      <c r="M1556" s="241"/>
      <c r="N1556" s="242"/>
      <c r="O1556" s="242"/>
      <c r="P1556" s="242"/>
      <c r="Q1556" s="242"/>
      <c r="R1556" s="242"/>
      <c r="S1556" s="242"/>
      <c r="T1556" s="24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44" t="s">
        <v>176</v>
      </c>
      <c r="AU1556" s="244" t="s">
        <v>85</v>
      </c>
      <c r="AV1556" s="13" t="s">
        <v>85</v>
      </c>
      <c r="AW1556" s="13" t="s">
        <v>31</v>
      </c>
      <c r="AX1556" s="13" t="s">
        <v>75</v>
      </c>
      <c r="AY1556" s="244" t="s">
        <v>169</v>
      </c>
    </row>
    <row r="1557" spans="1:51" s="13" customFormat="1" ht="12">
      <c r="A1557" s="13"/>
      <c r="B1557" s="233"/>
      <c r="C1557" s="234"/>
      <c r="D1557" s="235" t="s">
        <v>176</v>
      </c>
      <c r="E1557" s="236" t="s">
        <v>1</v>
      </c>
      <c r="F1557" s="237" t="s">
        <v>3246</v>
      </c>
      <c r="G1557" s="234"/>
      <c r="H1557" s="238">
        <v>15.01</v>
      </c>
      <c r="I1557" s="239"/>
      <c r="J1557" s="234"/>
      <c r="K1557" s="234"/>
      <c r="L1557" s="240"/>
      <c r="M1557" s="241"/>
      <c r="N1557" s="242"/>
      <c r="O1557" s="242"/>
      <c r="P1557" s="242"/>
      <c r="Q1557" s="242"/>
      <c r="R1557" s="242"/>
      <c r="S1557" s="242"/>
      <c r="T1557" s="24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44" t="s">
        <v>176</v>
      </c>
      <c r="AU1557" s="244" t="s">
        <v>85</v>
      </c>
      <c r="AV1557" s="13" t="s">
        <v>85</v>
      </c>
      <c r="AW1557" s="13" t="s">
        <v>31</v>
      </c>
      <c r="AX1557" s="13" t="s">
        <v>75</v>
      </c>
      <c r="AY1557" s="244" t="s">
        <v>169</v>
      </c>
    </row>
    <row r="1558" spans="1:51" s="13" customFormat="1" ht="12">
      <c r="A1558" s="13"/>
      <c r="B1558" s="233"/>
      <c r="C1558" s="234"/>
      <c r="D1558" s="235" t="s">
        <v>176</v>
      </c>
      <c r="E1558" s="236" t="s">
        <v>1</v>
      </c>
      <c r="F1558" s="237" t="s">
        <v>3247</v>
      </c>
      <c r="G1558" s="234"/>
      <c r="H1558" s="238">
        <v>4.13</v>
      </c>
      <c r="I1558" s="239"/>
      <c r="J1558" s="234"/>
      <c r="K1558" s="234"/>
      <c r="L1558" s="240"/>
      <c r="M1558" s="241"/>
      <c r="N1558" s="242"/>
      <c r="O1558" s="242"/>
      <c r="P1558" s="242"/>
      <c r="Q1558" s="242"/>
      <c r="R1558" s="242"/>
      <c r="S1558" s="242"/>
      <c r="T1558" s="24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44" t="s">
        <v>176</v>
      </c>
      <c r="AU1558" s="244" t="s">
        <v>85</v>
      </c>
      <c r="AV1558" s="13" t="s">
        <v>85</v>
      </c>
      <c r="AW1558" s="13" t="s">
        <v>31</v>
      </c>
      <c r="AX1558" s="13" t="s">
        <v>75</v>
      </c>
      <c r="AY1558" s="244" t="s">
        <v>169</v>
      </c>
    </row>
    <row r="1559" spans="1:51" s="13" customFormat="1" ht="12">
      <c r="A1559" s="13"/>
      <c r="B1559" s="233"/>
      <c r="C1559" s="234"/>
      <c r="D1559" s="235" t="s">
        <v>176</v>
      </c>
      <c r="E1559" s="236" t="s">
        <v>1</v>
      </c>
      <c r="F1559" s="237" t="s">
        <v>926</v>
      </c>
      <c r="G1559" s="234"/>
      <c r="H1559" s="238">
        <v>4.99</v>
      </c>
      <c r="I1559" s="239"/>
      <c r="J1559" s="234"/>
      <c r="K1559" s="234"/>
      <c r="L1559" s="240"/>
      <c r="M1559" s="241"/>
      <c r="N1559" s="242"/>
      <c r="O1559" s="242"/>
      <c r="P1559" s="242"/>
      <c r="Q1559" s="242"/>
      <c r="R1559" s="242"/>
      <c r="S1559" s="242"/>
      <c r="T1559" s="24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44" t="s">
        <v>176</v>
      </c>
      <c r="AU1559" s="244" t="s">
        <v>85</v>
      </c>
      <c r="AV1559" s="13" t="s">
        <v>85</v>
      </c>
      <c r="AW1559" s="13" t="s">
        <v>31</v>
      </c>
      <c r="AX1559" s="13" t="s">
        <v>75</v>
      </c>
      <c r="AY1559" s="244" t="s">
        <v>169</v>
      </c>
    </row>
    <row r="1560" spans="1:51" s="13" customFormat="1" ht="12">
      <c r="A1560" s="13"/>
      <c r="B1560" s="233"/>
      <c r="C1560" s="234"/>
      <c r="D1560" s="235" t="s">
        <v>176</v>
      </c>
      <c r="E1560" s="236" t="s">
        <v>1</v>
      </c>
      <c r="F1560" s="237" t="s">
        <v>3248</v>
      </c>
      <c r="G1560" s="234"/>
      <c r="H1560" s="238">
        <v>15.01</v>
      </c>
      <c r="I1560" s="239"/>
      <c r="J1560" s="234"/>
      <c r="K1560" s="234"/>
      <c r="L1560" s="240"/>
      <c r="M1560" s="241"/>
      <c r="N1560" s="242"/>
      <c r="O1560" s="242"/>
      <c r="P1560" s="242"/>
      <c r="Q1560" s="242"/>
      <c r="R1560" s="242"/>
      <c r="S1560" s="242"/>
      <c r="T1560" s="24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44" t="s">
        <v>176</v>
      </c>
      <c r="AU1560" s="244" t="s">
        <v>85</v>
      </c>
      <c r="AV1560" s="13" t="s">
        <v>85</v>
      </c>
      <c r="AW1560" s="13" t="s">
        <v>31</v>
      </c>
      <c r="AX1560" s="13" t="s">
        <v>75</v>
      </c>
      <c r="AY1560" s="244" t="s">
        <v>169</v>
      </c>
    </row>
    <row r="1561" spans="1:51" s="13" customFormat="1" ht="12">
      <c r="A1561" s="13"/>
      <c r="B1561" s="233"/>
      <c r="C1561" s="234"/>
      <c r="D1561" s="235" t="s">
        <v>176</v>
      </c>
      <c r="E1561" s="236" t="s">
        <v>1</v>
      </c>
      <c r="F1561" s="237" t="s">
        <v>931</v>
      </c>
      <c r="G1561" s="234"/>
      <c r="H1561" s="238">
        <v>4.99</v>
      </c>
      <c r="I1561" s="239"/>
      <c r="J1561" s="234"/>
      <c r="K1561" s="234"/>
      <c r="L1561" s="240"/>
      <c r="M1561" s="241"/>
      <c r="N1561" s="242"/>
      <c r="O1561" s="242"/>
      <c r="P1561" s="242"/>
      <c r="Q1561" s="242"/>
      <c r="R1561" s="242"/>
      <c r="S1561" s="242"/>
      <c r="T1561" s="24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44" t="s">
        <v>176</v>
      </c>
      <c r="AU1561" s="244" t="s">
        <v>85</v>
      </c>
      <c r="AV1561" s="13" t="s">
        <v>85</v>
      </c>
      <c r="AW1561" s="13" t="s">
        <v>31</v>
      </c>
      <c r="AX1561" s="13" t="s">
        <v>75</v>
      </c>
      <c r="AY1561" s="244" t="s">
        <v>169</v>
      </c>
    </row>
    <row r="1562" spans="1:51" s="13" customFormat="1" ht="12">
      <c r="A1562" s="13"/>
      <c r="B1562" s="233"/>
      <c r="C1562" s="234"/>
      <c r="D1562" s="235" t="s">
        <v>176</v>
      </c>
      <c r="E1562" s="236" t="s">
        <v>1</v>
      </c>
      <c r="F1562" s="237" t="s">
        <v>3249</v>
      </c>
      <c r="G1562" s="234"/>
      <c r="H1562" s="238">
        <v>4.13</v>
      </c>
      <c r="I1562" s="239"/>
      <c r="J1562" s="234"/>
      <c r="K1562" s="234"/>
      <c r="L1562" s="240"/>
      <c r="M1562" s="241"/>
      <c r="N1562" s="242"/>
      <c r="O1562" s="242"/>
      <c r="P1562" s="242"/>
      <c r="Q1562" s="242"/>
      <c r="R1562" s="242"/>
      <c r="S1562" s="242"/>
      <c r="T1562" s="24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44" t="s">
        <v>176</v>
      </c>
      <c r="AU1562" s="244" t="s">
        <v>85</v>
      </c>
      <c r="AV1562" s="13" t="s">
        <v>85</v>
      </c>
      <c r="AW1562" s="13" t="s">
        <v>31</v>
      </c>
      <c r="AX1562" s="13" t="s">
        <v>75</v>
      </c>
      <c r="AY1562" s="244" t="s">
        <v>169</v>
      </c>
    </row>
    <row r="1563" spans="1:51" s="13" customFormat="1" ht="12">
      <c r="A1563" s="13"/>
      <c r="B1563" s="233"/>
      <c r="C1563" s="234"/>
      <c r="D1563" s="235" t="s">
        <v>176</v>
      </c>
      <c r="E1563" s="236" t="s">
        <v>1</v>
      </c>
      <c r="F1563" s="237" t="s">
        <v>3250</v>
      </c>
      <c r="G1563" s="234"/>
      <c r="H1563" s="238">
        <v>5.84</v>
      </c>
      <c r="I1563" s="239"/>
      <c r="J1563" s="234"/>
      <c r="K1563" s="234"/>
      <c r="L1563" s="240"/>
      <c r="M1563" s="241"/>
      <c r="N1563" s="242"/>
      <c r="O1563" s="242"/>
      <c r="P1563" s="242"/>
      <c r="Q1563" s="242"/>
      <c r="R1563" s="242"/>
      <c r="S1563" s="242"/>
      <c r="T1563" s="24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44" t="s">
        <v>176</v>
      </c>
      <c r="AU1563" s="244" t="s">
        <v>85</v>
      </c>
      <c r="AV1563" s="13" t="s">
        <v>85</v>
      </c>
      <c r="AW1563" s="13" t="s">
        <v>31</v>
      </c>
      <c r="AX1563" s="13" t="s">
        <v>75</v>
      </c>
      <c r="AY1563" s="244" t="s">
        <v>169</v>
      </c>
    </row>
    <row r="1564" spans="1:51" s="13" customFormat="1" ht="12">
      <c r="A1564" s="13"/>
      <c r="B1564" s="233"/>
      <c r="C1564" s="234"/>
      <c r="D1564" s="235" t="s">
        <v>176</v>
      </c>
      <c r="E1564" s="236" t="s">
        <v>1</v>
      </c>
      <c r="F1564" s="237" t="s">
        <v>3251</v>
      </c>
      <c r="G1564" s="234"/>
      <c r="H1564" s="238">
        <v>14.97</v>
      </c>
      <c r="I1564" s="239"/>
      <c r="J1564" s="234"/>
      <c r="K1564" s="234"/>
      <c r="L1564" s="240"/>
      <c r="M1564" s="241"/>
      <c r="N1564" s="242"/>
      <c r="O1564" s="242"/>
      <c r="P1564" s="242"/>
      <c r="Q1564" s="242"/>
      <c r="R1564" s="242"/>
      <c r="S1564" s="242"/>
      <c r="T1564" s="24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44" t="s">
        <v>176</v>
      </c>
      <c r="AU1564" s="244" t="s">
        <v>85</v>
      </c>
      <c r="AV1564" s="13" t="s">
        <v>85</v>
      </c>
      <c r="AW1564" s="13" t="s">
        <v>31</v>
      </c>
      <c r="AX1564" s="13" t="s">
        <v>75</v>
      </c>
      <c r="AY1564" s="244" t="s">
        <v>169</v>
      </c>
    </row>
    <row r="1565" spans="1:51" s="13" customFormat="1" ht="12">
      <c r="A1565" s="13"/>
      <c r="B1565" s="233"/>
      <c r="C1565" s="234"/>
      <c r="D1565" s="235" t="s">
        <v>176</v>
      </c>
      <c r="E1565" s="236" t="s">
        <v>1</v>
      </c>
      <c r="F1565" s="237" t="s">
        <v>937</v>
      </c>
      <c r="G1565" s="234"/>
      <c r="H1565" s="238">
        <v>4.99</v>
      </c>
      <c r="I1565" s="239"/>
      <c r="J1565" s="234"/>
      <c r="K1565" s="234"/>
      <c r="L1565" s="240"/>
      <c r="M1565" s="241"/>
      <c r="N1565" s="242"/>
      <c r="O1565" s="242"/>
      <c r="P1565" s="242"/>
      <c r="Q1565" s="242"/>
      <c r="R1565" s="242"/>
      <c r="S1565" s="242"/>
      <c r="T1565" s="24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44" t="s">
        <v>176</v>
      </c>
      <c r="AU1565" s="244" t="s">
        <v>85</v>
      </c>
      <c r="AV1565" s="13" t="s">
        <v>85</v>
      </c>
      <c r="AW1565" s="13" t="s">
        <v>31</v>
      </c>
      <c r="AX1565" s="13" t="s">
        <v>75</v>
      </c>
      <c r="AY1565" s="244" t="s">
        <v>169</v>
      </c>
    </row>
    <row r="1566" spans="1:51" s="13" customFormat="1" ht="12">
      <c r="A1566" s="13"/>
      <c r="B1566" s="233"/>
      <c r="C1566" s="234"/>
      <c r="D1566" s="235" t="s">
        <v>176</v>
      </c>
      <c r="E1566" s="236" t="s">
        <v>1</v>
      </c>
      <c r="F1566" s="237" t="s">
        <v>3252</v>
      </c>
      <c r="G1566" s="234"/>
      <c r="H1566" s="238">
        <v>4.13</v>
      </c>
      <c r="I1566" s="239"/>
      <c r="J1566" s="234"/>
      <c r="K1566" s="234"/>
      <c r="L1566" s="240"/>
      <c r="M1566" s="241"/>
      <c r="N1566" s="242"/>
      <c r="O1566" s="242"/>
      <c r="P1566" s="242"/>
      <c r="Q1566" s="242"/>
      <c r="R1566" s="242"/>
      <c r="S1566" s="242"/>
      <c r="T1566" s="24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44" t="s">
        <v>176</v>
      </c>
      <c r="AU1566" s="244" t="s">
        <v>85</v>
      </c>
      <c r="AV1566" s="13" t="s">
        <v>85</v>
      </c>
      <c r="AW1566" s="13" t="s">
        <v>31</v>
      </c>
      <c r="AX1566" s="13" t="s">
        <v>75</v>
      </c>
      <c r="AY1566" s="244" t="s">
        <v>169</v>
      </c>
    </row>
    <row r="1567" spans="1:51" s="13" customFormat="1" ht="12">
      <c r="A1567" s="13"/>
      <c r="B1567" s="233"/>
      <c r="C1567" s="234"/>
      <c r="D1567" s="235" t="s">
        <v>176</v>
      </c>
      <c r="E1567" s="236" t="s">
        <v>1</v>
      </c>
      <c r="F1567" s="237" t="s">
        <v>3253</v>
      </c>
      <c r="G1567" s="234"/>
      <c r="H1567" s="238">
        <v>0.4</v>
      </c>
      <c r="I1567" s="239"/>
      <c r="J1567" s="234"/>
      <c r="K1567" s="234"/>
      <c r="L1567" s="240"/>
      <c r="M1567" s="241"/>
      <c r="N1567" s="242"/>
      <c r="O1567" s="242"/>
      <c r="P1567" s="242"/>
      <c r="Q1567" s="242"/>
      <c r="R1567" s="242"/>
      <c r="S1567" s="242"/>
      <c r="T1567" s="24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44" t="s">
        <v>176</v>
      </c>
      <c r="AU1567" s="244" t="s">
        <v>85</v>
      </c>
      <c r="AV1567" s="13" t="s">
        <v>85</v>
      </c>
      <c r="AW1567" s="13" t="s">
        <v>31</v>
      </c>
      <c r="AX1567" s="13" t="s">
        <v>75</v>
      </c>
      <c r="AY1567" s="244" t="s">
        <v>169</v>
      </c>
    </row>
    <row r="1568" spans="1:51" s="13" customFormat="1" ht="12">
      <c r="A1568" s="13"/>
      <c r="B1568" s="233"/>
      <c r="C1568" s="234"/>
      <c r="D1568" s="235" t="s">
        <v>176</v>
      </c>
      <c r="E1568" s="236" t="s">
        <v>1</v>
      </c>
      <c r="F1568" s="237" t="s">
        <v>947</v>
      </c>
      <c r="G1568" s="234"/>
      <c r="H1568" s="238">
        <v>7.41</v>
      </c>
      <c r="I1568" s="239"/>
      <c r="J1568" s="234"/>
      <c r="K1568" s="234"/>
      <c r="L1568" s="240"/>
      <c r="M1568" s="241"/>
      <c r="N1568" s="242"/>
      <c r="O1568" s="242"/>
      <c r="P1568" s="242"/>
      <c r="Q1568" s="242"/>
      <c r="R1568" s="242"/>
      <c r="S1568" s="242"/>
      <c r="T1568" s="24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44" t="s">
        <v>176</v>
      </c>
      <c r="AU1568" s="244" t="s">
        <v>85</v>
      </c>
      <c r="AV1568" s="13" t="s">
        <v>85</v>
      </c>
      <c r="AW1568" s="13" t="s">
        <v>31</v>
      </c>
      <c r="AX1568" s="13" t="s">
        <v>75</v>
      </c>
      <c r="AY1568" s="244" t="s">
        <v>169</v>
      </c>
    </row>
    <row r="1569" spans="1:51" s="13" customFormat="1" ht="12">
      <c r="A1569" s="13"/>
      <c r="B1569" s="233"/>
      <c r="C1569" s="234"/>
      <c r="D1569" s="235" t="s">
        <v>176</v>
      </c>
      <c r="E1569" s="236" t="s">
        <v>1</v>
      </c>
      <c r="F1569" s="237" t="s">
        <v>948</v>
      </c>
      <c r="G1569" s="234"/>
      <c r="H1569" s="238">
        <v>5.81</v>
      </c>
      <c r="I1569" s="239"/>
      <c r="J1569" s="234"/>
      <c r="K1569" s="234"/>
      <c r="L1569" s="240"/>
      <c r="M1569" s="241"/>
      <c r="N1569" s="242"/>
      <c r="O1569" s="242"/>
      <c r="P1569" s="242"/>
      <c r="Q1569" s="242"/>
      <c r="R1569" s="242"/>
      <c r="S1569" s="242"/>
      <c r="T1569" s="24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44" t="s">
        <v>176</v>
      </c>
      <c r="AU1569" s="244" t="s">
        <v>85</v>
      </c>
      <c r="AV1569" s="13" t="s">
        <v>85</v>
      </c>
      <c r="AW1569" s="13" t="s">
        <v>31</v>
      </c>
      <c r="AX1569" s="13" t="s">
        <v>75</v>
      </c>
      <c r="AY1569" s="244" t="s">
        <v>169</v>
      </c>
    </row>
    <row r="1570" spans="1:51" s="14" customFormat="1" ht="12">
      <c r="A1570" s="14"/>
      <c r="B1570" s="245"/>
      <c r="C1570" s="246"/>
      <c r="D1570" s="235" t="s">
        <v>176</v>
      </c>
      <c r="E1570" s="247" t="s">
        <v>1</v>
      </c>
      <c r="F1570" s="248" t="s">
        <v>178</v>
      </c>
      <c r="G1570" s="246"/>
      <c r="H1570" s="249">
        <v>145.495</v>
      </c>
      <c r="I1570" s="250"/>
      <c r="J1570" s="246"/>
      <c r="K1570" s="246"/>
      <c r="L1570" s="251"/>
      <c r="M1570" s="252"/>
      <c r="N1570" s="253"/>
      <c r="O1570" s="253"/>
      <c r="P1570" s="253"/>
      <c r="Q1570" s="253"/>
      <c r="R1570" s="253"/>
      <c r="S1570" s="253"/>
      <c r="T1570" s="25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55" t="s">
        <v>176</v>
      </c>
      <c r="AU1570" s="255" t="s">
        <v>85</v>
      </c>
      <c r="AV1570" s="14" t="s">
        <v>175</v>
      </c>
      <c r="AW1570" s="14" t="s">
        <v>31</v>
      </c>
      <c r="AX1570" s="14" t="s">
        <v>83</v>
      </c>
      <c r="AY1570" s="255" t="s">
        <v>169</v>
      </c>
    </row>
    <row r="1571" spans="1:65" s="2" customFormat="1" ht="16.5" customHeight="1">
      <c r="A1571" s="38"/>
      <c r="B1571" s="39"/>
      <c r="C1571" s="269" t="s">
        <v>3254</v>
      </c>
      <c r="D1571" s="269" t="s">
        <v>811</v>
      </c>
      <c r="E1571" s="270" t="s">
        <v>3255</v>
      </c>
      <c r="F1571" s="271" t="s">
        <v>3256</v>
      </c>
      <c r="G1571" s="272" t="s">
        <v>199</v>
      </c>
      <c r="H1571" s="273">
        <v>201.401</v>
      </c>
      <c r="I1571" s="274"/>
      <c r="J1571" s="275">
        <f>ROUND(I1571*H1571,2)</f>
        <v>0</v>
      </c>
      <c r="K1571" s="276"/>
      <c r="L1571" s="277"/>
      <c r="M1571" s="278" t="s">
        <v>1</v>
      </c>
      <c r="N1571" s="279" t="s">
        <v>40</v>
      </c>
      <c r="O1571" s="91"/>
      <c r="P1571" s="229">
        <f>O1571*H1571</f>
        <v>0</v>
      </c>
      <c r="Q1571" s="229">
        <v>0</v>
      </c>
      <c r="R1571" s="229">
        <f>Q1571*H1571</f>
        <v>0</v>
      </c>
      <c r="S1571" s="229">
        <v>0</v>
      </c>
      <c r="T1571" s="230">
        <f>S1571*H1571</f>
        <v>0</v>
      </c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R1571" s="231" t="s">
        <v>246</v>
      </c>
      <c r="AT1571" s="231" t="s">
        <v>811</v>
      </c>
      <c r="AU1571" s="231" t="s">
        <v>85</v>
      </c>
      <c r="AY1571" s="17" t="s">
        <v>169</v>
      </c>
      <c r="BE1571" s="232">
        <f>IF(N1571="základní",J1571,0)</f>
        <v>0</v>
      </c>
      <c r="BF1571" s="232">
        <f>IF(N1571="snížená",J1571,0)</f>
        <v>0</v>
      </c>
      <c r="BG1571" s="232">
        <f>IF(N1571="zákl. přenesená",J1571,0)</f>
        <v>0</v>
      </c>
      <c r="BH1571" s="232">
        <f>IF(N1571="sníž. přenesená",J1571,0)</f>
        <v>0</v>
      </c>
      <c r="BI1571" s="232">
        <f>IF(N1571="nulová",J1571,0)</f>
        <v>0</v>
      </c>
      <c r="BJ1571" s="17" t="s">
        <v>83</v>
      </c>
      <c r="BK1571" s="232">
        <f>ROUND(I1571*H1571,2)</f>
        <v>0</v>
      </c>
      <c r="BL1571" s="17" t="s">
        <v>209</v>
      </c>
      <c r="BM1571" s="231" t="s">
        <v>2174</v>
      </c>
    </row>
    <row r="1572" spans="1:65" s="2" customFormat="1" ht="16.5" customHeight="1">
      <c r="A1572" s="38"/>
      <c r="B1572" s="39"/>
      <c r="C1572" s="219" t="s">
        <v>3257</v>
      </c>
      <c r="D1572" s="219" t="s">
        <v>171</v>
      </c>
      <c r="E1572" s="220" t="s">
        <v>3258</v>
      </c>
      <c r="F1572" s="221" t="s">
        <v>3259</v>
      </c>
      <c r="G1572" s="222" t="s">
        <v>199</v>
      </c>
      <c r="H1572" s="223">
        <v>129.24</v>
      </c>
      <c r="I1572" s="224"/>
      <c r="J1572" s="225">
        <f>ROUND(I1572*H1572,2)</f>
        <v>0</v>
      </c>
      <c r="K1572" s="226"/>
      <c r="L1572" s="44"/>
      <c r="M1572" s="227" t="s">
        <v>1</v>
      </c>
      <c r="N1572" s="228" t="s">
        <v>40</v>
      </c>
      <c r="O1572" s="91"/>
      <c r="P1572" s="229">
        <f>O1572*H1572</f>
        <v>0</v>
      </c>
      <c r="Q1572" s="229">
        <v>0</v>
      </c>
      <c r="R1572" s="229">
        <f>Q1572*H1572</f>
        <v>0</v>
      </c>
      <c r="S1572" s="229">
        <v>0</v>
      </c>
      <c r="T1572" s="230">
        <f>S1572*H1572</f>
        <v>0</v>
      </c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  <c r="AE1572" s="38"/>
      <c r="AR1572" s="231" t="s">
        <v>209</v>
      </c>
      <c r="AT1572" s="231" t="s">
        <v>171</v>
      </c>
      <c r="AU1572" s="231" t="s">
        <v>85</v>
      </c>
      <c r="AY1572" s="17" t="s">
        <v>169</v>
      </c>
      <c r="BE1572" s="232">
        <f>IF(N1572="základní",J1572,0)</f>
        <v>0</v>
      </c>
      <c r="BF1572" s="232">
        <f>IF(N1572="snížená",J1572,0)</f>
        <v>0</v>
      </c>
      <c r="BG1572" s="232">
        <f>IF(N1572="zákl. přenesená",J1572,0)</f>
        <v>0</v>
      </c>
      <c r="BH1572" s="232">
        <f>IF(N1572="sníž. přenesená",J1572,0)</f>
        <v>0</v>
      </c>
      <c r="BI1572" s="232">
        <f>IF(N1572="nulová",J1572,0)</f>
        <v>0</v>
      </c>
      <c r="BJ1572" s="17" t="s">
        <v>83</v>
      </c>
      <c r="BK1572" s="232">
        <f>ROUND(I1572*H1572,2)</f>
        <v>0</v>
      </c>
      <c r="BL1572" s="17" t="s">
        <v>209</v>
      </c>
      <c r="BM1572" s="231" t="s">
        <v>2182</v>
      </c>
    </row>
    <row r="1573" spans="1:51" s="15" customFormat="1" ht="12">
      <c r="A1573" s="15"/>
      <c r="B1573" s="256"/>
      <c r="C1573" s="257"/>
      <c r="D1573" s="235" t="s">
        <v>176</v>
      </c>
      <c r="E1573" s="258" t="s">
        <v>1</v>
      </c>
      <c r="F1573" s="259" t="s">
        <v>3260</v>
      </c>
      <c r="G1573" s="257"/>
      <c r="H1573" s="258" t="s">
        <v>1</v>
      </c>
      <c r="I1573" s="260"/>
      <c r="J1573" s="257"/>
      <c r="K1573" s="257"/>
      <c r="L1573" s="261"/>
      <c r="M1573" s="262"/>
      <c r="N1573" s="263"/>
      <c r="O1573" s="263"/>
      <c r="P1573" s="263"/>
      <c r="Q1573" s="263"/>
      <c r="R1573" s="263"/>
      <c r="S1573" s="263"/>
      <c r="T1573" s="264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T1573" s="265" t="s">
        <v>176</v>
      </c>
      <c r="AU1573" s="265" t="s">
        <v>85</v>
      </c>
      <c r="AV1573" s="15" t="s">
        <v>83</v>
      </c>
      <c r="AW1573" s="15" t="s">
        <v>31</v>
      </c>
      <c r="AX1573" s="15" t="s">
        <v>75</v>
      </c>
      <c r="AY1573" s="265" t="s">
        <v>169</v>
      </c>
    </row>
    <row r="1574" spans="1:51" s="13" customFormat="1" ht="12">
      <c r="A1574" s="13"/>
      <c r="B1574" s="233"/>
      <c r="C1574" s="234"/>
      <c r="D1574" s="235" t="s">
        <v>176</v>
      </c>
      <c r="E1574" s="236" t="s">
        <v>1</v>
      </c>
      <c r="F1574" s="237" t="s">
        <v>3261</v>
      </c>
      <c r="G1574" s="234"/>
      <c r="H1574" s="238">
        <v>11.02</v>
      </c>
      <c r="I1574" s="239"/>
      <c r="J1574" s="234"/>
      <c r="K1574" s="234"/>
      <c r="L1574" s="240"/>
      <c r="M1574" s="241"/>
      <c r="N1574" s="242"/>
      <c r="O1574" s="242"/>
      <c r="P1574" s="242"/>
      <c r="Q1574" s="242"/>
      <c r="R1574" s="242"/>
      <c r="S1574" s="242"/>
      <c r="T1574" s="24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44" t="s">
        <v>176</v>
      </c>
      <c r="AU1574" s="244" t="s">
        <v>85</v>
      </c>
      <c r="AV1574" s="13" t="s">
        <v>85</v>
      </c>
      <c r="AW1574" s="13" t="s">
        <v>31</v>
      </c>
      <c r="AX1574" s="13" t="s">
        <v>75</v>
      </c>
      <c r="AY1574" s="244" t="s">
        <v>169</v>
      </c>
    </row>
    <row r="1575" spans="1:51" s="13" customFormat="1" ht="12">
      <c r="A1575" s="13"/>
      <c r="B1575" s="233"/>
      <c r="C1575" s="234"/>
      <c r="D1575" s="235" t="s">
        <v>176</v>
      </c>
      <c r="E1575" s="236" t="s">
        <v>1</v>
      </c>
      <c r="F1575" s="237" t="s">
        <v>3262</v>
      </c>
      <c r="G1575" s="234"/>
      <c r="H1575" s="238">
        <v>5.4</v>
      </c>
      <c r="I1575" s="239"/>
      <c r="J1575" s="234"/>
      <c r="K1575" s="234"/>
      <c r="L1575" s="240"/>
      <c r="M1575" s="241"/>
      <c r="N1575" s="242"/>
      <c r="O1575" s="242"/>
      <c r="P1575" s="242"/>
      <c r="Q1575" s="242"/>
      <c r="R1575" s="242"/>
      <c r="S1575" s="242"/>
      <c r="T1575" s="24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44" t="s">
        <v>176</v>
      </c>
      <c r="AU1575" s="244" t="s">
        <v>85</v>
      </c>
      <c r="AV1575" s="13" t="s">
        <v>85</v>
      </c>
      <c r="AW1575" s="13" t="s">
        <v>31</v>
      </c>
      <c r="AX1575" s="13" t="s">
        <v>75</v>
      </c>
      <c r="AY1575" s="244" t="s">
        <v>169</v>
      </c>
    </row>
    <row r="1576" spans="1:51" s="13" customFormat="1" ht="12">
      <c r="A1576" s="13"/>
      <c r="B1576" s="233"/>
      <c r="C1576" s="234"/>
      <c r="D1576" s="235" t="s">
        <v>176</v>
      </c>
      <c r="E1576" s="236" t="s">
        <v>1</v>
      </c>
      <c r="F1576" s="237" t="s">
        <v>3263</v>
      </c>
      <c r="G1576" s="234"/>
      <c r="H1576" s="238">
        <v>14.78</v>
      </c>
      <c r="I1576" s="239"/>
      <c r="J1576" s="234"/>
      <c r="K1576" s="234"/>
      <c r="L1576" s="240"/>
      <c r="M1576" s="241"/>
      <c r="N1576" s="242"/>
      <c r="O1576" s="242"/>
      <c r="P1576" s="242"/>
      <c r="Q1576" s="242"/>
      <c r="R1576" s="242"/>
      <c r="S1576" s="242"/>
      <c r="T1576" s="24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44" t="s">
        <v>176</v>
      </c>
      <c r="AU1576" s="244" t="s">
        <v>85</v>
      </c>
      <c r="AV1576" s="13" t="s">
        <v>85</v>
      </c>
      <c r="AW1576" s="13" t="s">
        <v>31</v>
      </c>
      <c r="AX1576" s="13" t="s">
        <v>75</v>
      </c>
      <c r="AY1576" s="244" t="s">
        <v>169</v>
      </c>
    </row>
    <row r="1577" spans="1:51" s="13" customFormat="1" ht="12">
      <c r="A1577" s="13"/>
      <c r="B1577" s="233"/>
      <c r="C1577" s="234"/>
      <c r="D1577" s="235" t="s">
        <v>176</v>
      </c>
      <c r="E1577" s="236" t="s">
        <v>1</v>
      </c>
      <c r="F1577" s="237" t="s">
        <v>3264</v>
      </c>
      <c r="G1577" s="234"/>
      <c r="H1577" s="238">
        <v>6.49</v>
      </c>
      <c r="I1577" s="239"/>
      <c r="J1577" s="234"/>
      <c r="K1577" s="234"/>
      <c r="L1577" s="240"/>
      <c r="M1577" s="241"/>
      <c r="N1577" s="242"/>
      <c r="O1577" s="242"/>
      <c r="P1577" s="242"/>
      <c r="Q1577" s="242"/>
      <c r="R1577" s="242"/>
      <c r="S1577" s="242"/>
      <c r="T1577" s="24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T1577" s="244" t="s">
        <v>176</v>
      </c>
      <c r="AU1577" s="244" t="s">
        <v>85</v>
      </c>
      <c r="AV1577" s="13" t="s">
        <v>85</v>
      </c>
      <c r="AW1577" s="13" t="s">
        <v>31</v>
      </c>
      <c r="AX1577" s="13" t="s">
        <v>75</v>
      </c>
      <c r="AY1577" s="244" t="s">
        <v>169</v>
      </c>
    </row>
    <row r="1578" spans="1:51" s="13" customFormat="1" ht="12">
      <c r="A1578" s="13"/>
      <c r="B1578" s="233"/>
      <c r="C1578" s="234"/>
      <c r="D1578" s="235" t="s">
        <v>176</v>
      </c>
      <c r="E1578" s="236" t="s">
        <v>1</v>
      </c>
      <c r="F1578" s="237" t="s">
        <v>3166</v>
      </c>
      <c r="G1578" s="234"/>
      <c r="H1578" s="238">
        <v>7.59</v>
      </c>
      <c r="I1578" s="239"/>
      <c r="J1578" s="234"/>
      <c r="K1578" s="234"/>
      <c r="L1578" s="240"/>
      <c r="M1578" s="241"/>
      <c r="N1578" s="242"/>
      <c r="O1578" s="242"/>
      <c r="P1578" s="242"/>
      <c r="Q1578" s="242"/>
      <c r="R1578" s="242"/>
      <c r="S1578" s="242"/>
      <c r="T1578" s="24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44" t="s">
        <v>176</v>
      </c>
      <c r="AU1578" s="244" t="s">
        <v>85</v>
      </c>
      <c r="AV1578" s="13" t="s">
        <v>85</v>
      </c>
      <c r="AW1578" s="13" t="s">
        <v>31</v>
      </c>
      <c r="AX1578" s="13" t="s">
        <v>75</v>
      </c>
      <c r="AY1578" s="244" t="s">
        <v>169</v>
      </c>
    </row>
    <row r="1579" spans="1:51" s="13" customFormat="1" ht="12">
      <c r="A1579" s="13"/>
      <c r="B1579" s="233"/>
      <c r="C1579" s="234"/>
      <c r="D1579" s="235" t="s">
        <v>176</v>
      </c>
      <c r="E1579" s="236" t="s">
        <v>1</v>
      </c>
      <c r="F1579" s="237" t="s">
        <v>3265</v>
      </c>
      <c r="G1579" s="234"/>
      <c r="H1579" s="238">
        <v>2.935</v>
      </c>
      <c r="I1579" s="239"/>
      <c r="J1579" s="234"/>
      <c r="K1579" s="234"/>
      <c r="L1579" s="240"/>
      <c r="M1579" s="241"/>
      <c r="N1579" s="242"/>
      <c r="O1579" s="242"/>
      <c r="P1579" s="242"/>
      <c r="Q1579" s="242"/>
      <c r="R1579" s="242"/>
      <c r="S1579" s="242"/>
      <c r="T1579" s="24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44" t="s">
        <v>176</v>
      </c>
      <c r="AU1579" s="244" t="s">
        <v>85</v>
      </c>
      <c r="AV1579" s="13" t="s">
        <v>85</v>
      </c>
      <c r="AW1579" s="13" t="s">
        <v>31</v>
      </c>
      <c r="AX1579" s="13" t="s">
        <v>75</v>
      </c>
      <c r="AY1579" s="244" t="s">
        <v>169</v>
      </c>
    </row>
    <row r="1580" spans="1:51" s="13" customFormat="1" ht="12">
      <c r="A1580" s="13"/>
      <c r="B1580" s="233"/>
      <c r="C1580" s="234"/>
      <c r="D1580" s="235" t="s">
        <v>176</v>
      </c>
      <c r="E1580" s="236" t="s">
        <v>1</v>
      </c>
      <c r="F1580" s="237" t="s">
        <v>3266</v>
      </c>
      <c r="G1580" s="234"/>
      <c r="H1580" s="238">
        <v>13.62</v>
      </c>
      <c r="I1580" s="239"/>
      <c r="J1580" s="234"/>
      <c r="K1580" s="234"/>
      <c r="L1580" s="240"/>
      <c r="M1580" s="241"/>
      <c r="N1580" s="242"/>
      <c r="O1580" s="242"/>
      <c r="P1580" s="242"/>
      <c r="Q1580" s="242"/>
      <c r="R1580" s="242"/>
      <c r="S1580" s="242"/>
      <c r="T1580" s="24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44" t="s">
        <v>176</v>
      </c>
      <c r="AU1580" s="244" t="s">
        <v>85</v>
      </c>
      <c r="AV1580" s="13" t="s">
        <v>85</v>
      </c>
      <c r="AW1580" s="13" t="s">
        <v>31</v>
      </c>
      <c r="AX1580" s="13" t="s">
        <v>75</v>
      </c>
      <c r="AY1580" s="244" t="s">
        <v>169</v>
      </c>
    </row>
    <row r="1581" spans="1:51" s="13" customFormat="1" ht="12">
      <c r="A1581" s="13"/>
      <c r="B1581" s="233"/>
      <c r="C1581" s="234"/>
      <c r="D1581" s="235" t="s">
        <v>176</v>
      </c>
      <c r="E1581" s="236" t="s">
        <v>1</v>
      </c>
      <c r="F1581" s="237" t="s">
        <v>3267</v>
      </c>
      <c r="G1581" s="234"/>
      <c r="H1581" s="238">
        <v>4.19</v>
      </c>
      <c r="I1581" s="239"/>
      <c r="J1581" s="234"/>
      <c r="K1581" s="234"/>
      <c r="L1581" s="240"/>
      <c r="M1581" s="241"/>
      <c r="N1581" s="242"/>
      <c r="O1581" s="242"/>
      <c r="P1581" s="242"/>
      <c r="Q1581" s="242"/>
      <c r="R1581" s="242"/>
      <c r="S1581" s="242"/>
      <c r="T1581" s="24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44" t="s">
        <v>176</v>
      </c>
      <c r="AU1581" s="244" t="s">
        <v>85</v>
      </c>
      <c r="AV1581" s="13" t="s">
        <v>85</v>
      </c>
      <c r="AW1581" s="13" t="s">
        <v>31</v>
      </c>
      <c r="AX1581" s="13" t="s">
        <v>75</v>
      </c>
      <c r="AY1581" s="244" t="s">
        <v>169</v>
      </c>
    </row>
    <row r="1582" spans="1:51" s="13" customFormat="1" ht="12">
      <c r="A1582" s="13"/>
      <c r="B1582" s="233"/>
      <c r="C1582" s="234"/>
      <c r="D1582" s="235" t="s">
        <v>176</v>
      </c>
      <c r="E1582" s="236" t="s">
        <v>1</v>
      </c>
      <c r="F1582" s="237" t="s">
        <v>3268</v>
      </c>
      <c r="G1582" s="234"/>
      <c r="H1582" s="238">
        <v>4.19</v>
      </c>
      <c r="I1582" s="239"/>
      <c r="J1582" s="234"/>
      <c r="K1582" s="234"/>
      <c r="L1582" s="240"/>
      <c r="M1582" s="241"/>
      <c r="N1582" s="242"/>
      <c r="O1582" s="242"/>
      <c r="P1582" s="242"/>
      <c r="Q1582" s="242"/>
      <c r="R1582" s="242"/>
      <c r="S1582" s="242"/>
      <c r="T1582" s="24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44" t="s">
        <v>176</v>
      </c>
      <c r="AU1582" s="244" t="s">
        <v>85</v>
      </c>
      <c r="AV1582" s="13" t="s">
        <v>85</v>
      </c>
      <c r="AW1582" s="13" t="s">
        <v>31</v>
      </c>
      <c r="AX1582" s="13" t="s">
        <v>75</v>
      </c>
      <c r="AY1582" s="244" t="s">
        <v>169</v>
      </c>
    </row>
    <row r="1583" spans="1:51" s="13" customFormat="1" ht="12">
      <c r="A1583" s="13"/>
      <c r="B1583" s="233"/>
      <c r="C1583" s="234"/>
      <c r="D1583" s="235" t="s">
        <v>176</v>
      </c>
      <c r="E1583" s="236" t="s">
        <v>1</v>
      </c>
      <c r="F1583" s="237" t="s">
        <v>3168</v>
      </c>
      <c r="G1583" s="234"/>
      <c r="H1583" s="238">
        <v>12.67</v>
      </c>
      <c r="I1583" s="239"/>
      <c r="J1583" s="234"/>
      <c r="K1583" s="234"/>
      <c r="L1583" s="240"/>
      <c r="M1583" s="241"/>
      <c r="N1583" s="242"/>
      <c r="O1583" s="242"/>
      <c r="P1583" s="242"/>
      <c r="Q1583" s="242"/>
      <c r="R1583" s="242"/>
      <c r="S1583" s="242"/>
      <c r="T1583" s="24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T1583" s="244" t="s">
        <v>176</v>
      </c>
      <c r="AU1583" s="244" t="s">
        <v>85</v>
      </c>
      <c r="AV1583" s="13" t="s">
        <v>85</v>
      </c>
      <c r="AW1583" s="13" t="s">
        <v>31</v>
      </c>
      <c r="AX1583" s="13" t="s">
        <v>75</v>
      </c>
      <c r="AY1583" s="244" t="s">
        <v>169</v>
      </c>
    </row>
    <row r="1584" spans="1:51" s="13" customFormat="1" ht="12">
      <c r="A1584" s="13"/>
      <c r="B1584" s="233"/>
      <c r="C1584" s="234"/>
      <c r="D1584" s="235" t="s">
        <v>176</v>
      </c>
      <c r="E1584" s="236" t="s">
        <v>1</v>
      </c>
      <c r="F1584" s="237" t="s">
        <v>3269</v>
      </c>
      <c r="G1584" s="234"/>
      <c r="H1584" s="238">
        <v>4.19</v>
      </c>
      <c r="I1584" s="239"/>
      <c r="J1584" s="234"/>
      <c r="K1584" s="234"/>
      <c r="L1584" s="240"/>
      <c r="M1584" s="241"/>
      <c r="N1584" s="242"/>
      <c r="O1584" s="242"/>
      <c r="P1584" s="242"/>
      <c r="Q1584" s="242"/>
      <c r="R1584" s="242"/>
      <c r="S1584" s="242"/>
      <c r="T1584" s="24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44" t="s">
        <v>176</v>
      </c>
      <c r="AU1584" s="244" t="s">
        <v>85</v>
      </c>
      <c r="AV1584" s="13" t="s">
        <v>85</v>
      </c>
      <c r="AW1584" s="13" t="s">
        <v>31</v>
      </c>
      <c r="AX1584" s="13" t="s">
        <v>75</v>
      </c>
      <c r="AY1584" s="244" t="s">
        <v>169</v>
      </c>
    </row>
    <row r="1585" spans="1:51" s="13" customFormat="1" ht="12">
      <c r="A1585" s="13"/>
      <c r="B1585" s="233"/>
      <c r="C1585" s="234"/>
      <c r="D1585" s="235" t="s">
        <v>176</v>
      </c>
      <c r="E1585" s="236" t="s">
        <v>1</v>
      </c>
      <c r="F1585" s="237" t="s">
        <v>3270</v>
      </c>
      <c r="G1585" s="234"/>
      <c r="H1585" s="238">
        <v>4.19</v>
      </c>
      <c r="I1585" s="239"/>
      <c r="J1585" s="234"/>
      <c r="K1585" s="234"/>
      <c r="L1585" s="240"/>
      <c r="M1585" s="241"/>
      <c r="N1585" s="242"/>
      <c r="O1585" s="242"/>
      <c r="P1585" s="242"/>
      <c r="Q1585" s="242"/>
      <c r="R1585" s="242"/>
      <c r="S1585" s="242"/>
      <c r="T1585" s="24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T1585" s="244" t="s">
        <v>176</v>
      </c>
      <c r="AU1585" s="244" t="s">
        <v>85</v>
      </c>
      <c r="AV1585" s="13" t="s">
        <v>85</v>
      </c>
      <c r="AW1585" s="13" t="s">
        <v>31</v>
      </c>
      <c r="AX1585" s="13" t="s">
        <v>75</v>
      </c>
      <c r="AY1585" s="244" t="s">
        <v>169</v>
      </c>
    </row>
    <row r="1586" spans="1:51" s="13" customFormat="1" ht="12">
      <c r="A1586" s="13"/>
      <c r="B1586" s="233"/>
      <c r="C1586" s="234"/>
      <c r="D1586" s="235" t="s">
        <v>176</v>
      </c>
      <c r="E1586" s="236" t="s">
        <v>1</v>
      </c>
      <c r="F1586" s="237" t="s">
        <v>3271</v>
      </c>
      <c r="G1586" s="234"/>
      <c r="H1586" s="238">
        <v>3.64</v>
      </c>
      <c r="I1586" s="239"/>
      <c r="J1586" s="234"/>
      <c r="K1586" s="234"/>
      <c r="L1586" s="240"/>
      <c r="M1586" s="241"/>
      <c r="N1586" s="242"/>
      <c r="O1586" s="242"/>
      <c r="P1586" s="242"/>
      <c r="Q1586" s="242"/>
      <c r="R1586" s="242"/>
      <c r="S1586" s="242"/>
      <c r="T1586" s="24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T1586" s="244" t="s">
        <v>176</v>
      </c>
      <c r="AU1586" s="244" t="s">
        <v>85</v>
      </c>
      <c r="AV1586" s="13" t="s">
        <v>85</v>
      </c>
      <c r="AW1586" s="13" t="s">
        <v>31</v>
      </c>
      <c r="AX1586" s="13" t="s">
        <v>75</v>
      </c>
      <c r="AY1586" s="244" t="s">
        <v>169</v>
      </c>
    </row>
    <row r="1587" spans="1:51" s="13" customFormat="1" ht="12">
      <c r="A1587" s="13"/>
      <c r="B1587" s="233"/>
      <c r="C1587" s="234"/>
      <c r="D1587" s="235" t="s">
        <v>176</v>
      </c>
      <c r="E1587" s="236" t="s">
        <v>1</v>
      </c>
      <c r="F1587" s="237" t="s">
        <v>3169</v>
      </c>
      <c r="G1587" s="234"/>
      <c r="H1587" s="238">
        <v>12.63</v>
      </c>
      <c r="I1587" s="239"/>
      <c r="J1587" s="234"/>
      <c r="K1587" s="234"/>
      <c r="L1587" s="240"/>
      <c r="M1587" s="241"/>
      <c r="N1587" s="242"/>
      <c r="O1587" s="242"/>
      <c r="P1587" s="242"/>
      <c r="Q1587" s="242"/>
      <c r="R1587" s="242"/>
      <c r="S1587" s="242"/>
      <c r="T1587" s="24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44" t="s">
        <v>176</v>
      </c>
      <c r="AU1587" s="244" t="s">
        <v>85</v>
      </c>
      <c r="AV1587" s="13" t="s">
        <v>85</v>
      </c>
      <c r="AW1587" s="13" t="s">
        <v>31</v>
      </c>
      <c r="AX1587" s="13" t="s">
        <v>75</v>
      </c>
      <c r="AY1587" s="244" t="s">
        <v>169</v>
      </c>
    </row>
    <row r="1588" spans="1:51" s="13" customFormat="1" ht="12">
      <c r="A1588" s="13"/>
      <c r="B1588" s="233"/>
      <c r="C1588" s="234"/>
      <c r="D1588" s="235" t="s">
        <v>176</v>
      </c>
      <c r="E1588" s="236" t="s">
        <v>1</v>
      </c>
      <c r="F1588" s="237" t="s">
        <v>3272</v>
      </c>
      <c r="G1588" s="234"/>
      <c r="H1588" s="238">
        <v>4.19</v>
      </c>
      <c r="I1588" s="239"/>
      <c r="J1588" s="234"/>
      <c r="K1588" s="234"/>
      <c r="L1588" s="240"/>
      <c r="M1588" s="241"/>
      <c r="N1588" s="242"/>
      <c r="O1588" s="242"/>
      <c r="P1588" s="242"/>
      <c r="Q1588" s="242"/>
      <c r="R1588" s="242"/>
      <c r="S1588" s="242"/>
      <c r="T1588" s="24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44" t="s">
        <v>176</v>
      </c>
      <c r="AU1588" s="244" t="s">
        <v>85</v>
      </c>
      <c r="AV1588" s="13" t="s">
        <v>85</v>
      </c>
      <c r="AW1588" s="13" t="s">
        <v>31</v>
      </c>
      <c r="AX1588" s="13" t="s">
        <v>75</v>
      </c>
      <c r="AY1588" s="244" t="s">
        <v>169</v>
      </c>
    </row>
    <row r="1589" spans="1:51" s="13" customFormat="1" ht="12">
      <c r="A1589" s="13"/>
      <c r="B1589" s="233"/>
      <c r="C1589" s="234"/>
      <c r="D1589" s="235" t="s">
        <v>176</v>
      </c>
      <c r="E1589" s="236" t="s">
        <v>1</v>
      </c>
      <c r="F1589" s="237" t="s">
        <v>3273</v>
      </c>
      <c r="G1589" s="234"/>
      <c r="H1589" s="238">
        <v>4.19</v>
      </c>
      <c r="I1589" s="239"/>
      <c r="J1589" s="234"/>
      <c r="K1589" s="234"/>
      <c r="L1589" s="240"/>
      <c r="M1589" s="241"/>
      <c r="N1589" s="242"/>
      <c r="O1589" s="242"/>
      <c r="P1589" s="242"/>
      <c r="Q1589" s="242"/>
      <c r="R1589" s="242"/>
      <c r="S1589" s="242"/>
      <c r="T1589" s="24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T1589" s="244" t="s">
        <v>176</v>
      </c>
      <c r="AU1589" s="244" t="s">
        <v>85</v>
      </c>
      <c r="AV1589" s="13" t="s">
        <v>85</v>
      </c>
      <c r="AW1589" s="13" t="s">
        <v>31</v>
      </c>
      <c r="AX1589" s="13" t="s">
        <v>75</v>
      </c>
      <c r="AY1589" s="244" t="s">
        <v>169</v>
      </c>
    </row>
    <row r="1590" spans="1:51" s="13" customFormat="1" ht="12">
      <c r="A1590" s="13"/>
      <c r="B1590" s="233"/>
      <c r="C1590" s="234"/>
      <c r="D1590" s="235" t="s">
        <v>176</v>
      </c>
      <c r="E1590" s="236" t="s">
        <v>1</v>
      </c>
      <c r="F1590" s="237" t="s">
        <v>3274</v>
      </c>
      <c r="G1590" s="234"/>
      <c r="H1590" s="238">
        <v>1.905</v>
      </c>
      <c r="I1590" s="239"/>
      <c r="J1590" s="234"/>
      <c r="K1590" s="234"/>
      <c r="L1590" s="240"/>
      <c r="M1590" s="241"/>
      <c r="N1590" s="242"/>
      <c r="O1590" s="242"/>
      <c r="P1590" s="242"/>
      <c r="Q1590" s="242"/>
      <c r="R1590" s="242"/>
      <c r="S1590" s="242"/>
      <c r="T1590" s="24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44" t="s">
        <v>176</v>
      </c>
      <c r="AU1590" s="244" t="s">
        <v>85</v>
      </c>
      <c r="AV1590" s="13" t="s">
        <v>85</v>
      </c>
      <c r="AW1590" s="13" t="s">
        <v>31</v>
      </c>
      <c r="AX1590" s="13" t="s">
        <v>75</v>
      </c>
      <c r="AY1590" s="244" t="s">
        <v>169</v>
      </c>
    </row>
    <row r="1591" spans="1:51" s="13" customFormat="1" ht="12">
      <c r="A1591" s="13"/>
      <c r="B1591" s="233"/>
      <c r="C1591" s="234"/>
      <c r="D1591" s="235" t="s">
        <v>176</v>
      </c>
      <c r="E1591" s="236" t="s">
        <v>1</v>
      </c>
      <c r="F1591" s="237" t="s">
        <v>3275</v>
      </c>
      <c r="G1591" s="234"/>
      <c r="H1591" s="238">
        <v>6.51</v>
      </c>
      <c r="I1591" s="239"/>
      <c r="J1591" s="234"/>
      <c r="K1591" s="234"/>
      <c r="L1591" s="240"/>
      <c r="M1591" s="241"/>
      <c r="N1591" s="242"/>
      <c r="O1591" s="242"/>
      <c r="P1591" s="242"/>
      <c r="Q1591" s="242"/>
      <c r="R1591" s="242"/>
      <c r="S1591" s="242"/>
      <c r="T1591" s="24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44" t="s">
        <v>176</v>
      </c>
      <c r="AU1591" s="244" t="s">
        <v>85</v>
      </c>
      <c r="AV1591" s="13" t="s">
        <v>85</v>
      </c>
      <c r="AW1591" s="13" t="s">
        <v>31</v>
      </c>
      <c r="AX1591" s="13" t="s">
        <v>75</v>
      </c>
      <c r="AY1591" s="244" t="s">
        <v>169</v>
      </c>
    </row>
    <row r="1592" spans="1:51" s="13" customFormat="1" ht="12">
      <c r="A1592" s="13"/>
      <c r="B1592" s="233"/>
      <c r="C1592" s="234"/>
      <c r="D1592" s="235" t="s">
        <v>176</v>
      </c>
      <c r="E1592" s="236" t="s">
        <v>1</v>
      </c>
      <c r="F1592" s="237" t="s">
        <v>3276</v>
      </c>
      <c r="G1592" s="234"/>
      <c r="H1592" s="238">
        <v>4.91</v>
      </c>
      <c r="I1592" s="239"/>
      <c r="J1592" s="234"/>
      <c r="K1592" s="234"/>
      <c r="L1592" s="240"/>
      <c r="M1592" s="241"/>
      <c r="N1592" s="242"/>
      <c r="O1592" s="242"/>
      <c r="P1592" s="242"/>
      <c r="Q1592" s="242"/>
      <c r="R1592" s="242"/>
      <c r="S1592" s="242"/>
      <c r="T1592" s="24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T1592" s="244" t="s">
        <v>176</v>
      </c>
      <c r="AU1592" s="244" t="s">
        <v>85</v>
      </c>
      <c r="AV1592" s="13" t="s">
        <v>85</v>
      </c>
      <c r="AW1592" s="13" t="s">
        <v>31</v>
      </c>
      <c r="AX1592" s="13" t="s">
        <v>75</v>
      </c>
      <c r="AY1592" s="244" t="s">
        <v>169</v>
      </c>
    </row>
    <row r="1593" spans="1:51" s="14" customFormat="1" ht="12">
      <c r="A1593" s="14"/>
      <c r="B1593" s="245"/>
      <c r="C1593" s="246"/>
      <c r="D1593" s="235" t="s">
        <v>176</v>
      </c>
      <c r="E1593" s="247" t="s">
        <v>1</v>
      </c>
      <c r="F1593" s="248" t="s">
        <v>178</v>
      </c>
      <c r="G1593" s="246"/>
      <c r="H1593" s="249">
        <v>129.24</v>
      </c>
      <c r="I1593" s="250"/>
      <c r="J1593" s="246"/>
      <c r="K1593" s="246"/>
      <c r="L1593" s="251"/>
      <c r="M1593" s="252"/>
      <c r="N1593" s="253"/>
      <c r="O1593" s="253"/>
      <c r="P1593" s="253"/>
      <c r="Q1593" s="253"/>
      <c r="R1593" s="253"/>
      <c r="S1593" s="253"/>
      <c r="T1593" s="25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55" t="s">
        <v>176</v>
      </c>
      <c r="AU1593" s="255" t="s">
        <v>85</v>
      </c>
      <c r="AV1593" s="14" t="s">
        <v>175</v>
      </c>
      <c r="AW1593" s="14" t="s">
        <v>31</v>
      </c>
      <c r="AX1593" s="14" t="s">
        <v>83</v>
      </c>
      <c r="AY1593" s="255" t="s">
        <v>169</v>
      </c>
    </row>
    <row r="1594" spans="1:65" s="2" customFormat="1" ht="24.15" customHeight="1">
      <c r="A1594" s="38"/>
      <c r="B1594" s="39"/>
      <c r="C1594" s="219" t="s">
        <v>2714</v>
      </c>
      <c r="D1594" s="219" t="s">
        <v>171</v>
      </c>
      <c r="E1594" s="220" t="s">
        <v>3277</v>
      </c>
      <c r="F1594" s="221" t="s">
        <v>3278</v>
      </c>
      <c r="G1594" s="222" t="s">
        <v>217</v>
      </c>
      <c r="H1594" s="223">
        <v>9.379</v>
      </c>
      <c r="I1594" s="224"/>
      <c r="J1594" s="225">
        <f>ROUND(I1594*H1594,2)</f>
        <v>0</v>
      </c>
      <c r="K1594" s="226"/>
      <c r="L1594" s="44"/>
      <c r="M1594" s="227" t="s">
        <v>1</v>
      </c>
      <c r="N1594" s="228" t="s">
        <v>40</v>
      </c>
      <c r="O1594" s="91"/>
      <c r="P1594" s="229">
        <f>O1594*H1594</f>
        <v>0</v>
      </c>
      <c r="Q1594" s="229">
        <v>0</v>
      </c>
      <c r="R1594" s="229">
        <f>Q1594*H1594</f>
        <v>0</v>
      </c>
      <c r="S1594" s="229">
        <v>0</v>
      </c>
      <c r="T1594" s="230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31" t="s">
        <v>209</v>
      </c>
      <c r="AT1594" s="231" t="s">
        <v>171</v>
      </c>
      <c r="AU1594" s="231" t="s">
        <v>85</v>
      </c>
      <c r="AY1594" s="17" t="s">
        <v>169</v>
      </c>
      <c r="BE1594" s="232">
        <f>IF(N1594="základní",J1594,0)</f>
        <v>0</v>
      </c>
      <c r="BF1594" s="232">
        <f>IF(N1594="snížená",J1594,0)</f>
        <v>0</v>
      </c>
      <c r="BG1594" s="232">
        <f>IF(N1594="zákl. přenesená",J1594,0)</f>
        <v>0</v>
      </c>
      <c r="BH1594" s="232">
        <f>IF(N1594="sníž. přenesená",J1594,0)</f>
        <v>0</v>
      </c>
      <c r="BI1594" s="232">
        <f>IF(N1594="nulová",J1594,0)</f>
        <v>0</v>
      </c>
      <c r="BJ1594" s="17" t="s">
        <v>83</v>
      </c>
      <c r="BK1594" s="232">
        <f>ROUND(I1594*H1594,2)</f>
        <v>0</v>
      </c>
      <c r="BL1594" s="17" t="s">
        <v>209</v>
      </c>
      <c r="BM1594" s="231" t="s">
        <v>2190</v>
      </c>
    </row>
    <row r="1595" spans="1:63" s="12" customFormat="1" ht="22.8" customHeight="1">
      <c r="A1595" s="12"/>
      <c r="B1595" s="203"/>
      <c r="C1595" s="204"/>
      <c r="D1595" s="205" t="s">
        <v>74</v>
      </c>
      <c r="E1595" s="217" t="s">
        <v>3279</v>
      </c>
      <c r="F1595" s="217" t="s">
        <v>3280</v>
      </c>
      <c r="G1595" s="204"/>
      <c r="H1595" s="204"/>
      <c r="I1595" s="207"/>
      <c r="J1595" s="218">
        <f>BK1595</f>
        <v>0</v>
      </c>
      <c r="K1595" s="204"/>
      <c r="L1595" s="209"/>
      <c r="M1595" s="210"/>
      <c r="N1595" s="211"/>
      <c r="O1595" s="211"/>
      <c r="P1595" s="212">
        <f>SUM(P1596:P1620)</f>
        <v>0</v>
      </c>
      <c r="Q1595" s="211"/>
      <c r="R1595" s="212">
        <f>SUM(R1596:R1620)</f>
        <v>0</v>
      </c>
      <c r="S1595" s="211"/>
      <c r="T1595" s="213">
        <f>SUM(T1596:T1620)</f>
        <v>0</v>
      </c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R1595" s="214" t="s">
        <v>85</v>
      </c>
      <c r="AT1595" s="215" t="s">
        <v>74</v>
      </c>
      <c r="AU1595" s="215" t="s">
        <v>83</v>
      </c>
      <c r="AY1595" s="214" t="s">
        <v>169</v>
      </c>
      <c r="BK1595" s="216">
        <f>SUM(BK1596:BK1620)</f>
        <v>0</v>
      </c>
    </row>
    <row r="1596" spans="1:65" s="2" customFormat="1" ht="24.15" customHeight="1">
      <c r="A1596" s="38"/>
      <c r="B1596" s="39"/>
      <c r="C1596" s="219" t="s">
        <v>3281</v>
      </c>
      <c r="D1596" s="219" t="s">
        <v>171</v>
      </c>
      <c r="E1596" s="220" t="s">
        <v>3282</v>
      </c>
      <c r="F1596" s="221" t="s">
        <v>3283</v>
      </c>
      <c r="G1596" s="222" t="s">
        <v>234</v>
      </c>
      <c r="H1596" s="223">
        <v>630.274</v>
      </c>
      <c r="I1596" s="224"/>
      <c r="J1596" s="225">
        <f>ROUND(I1596*H1596,2)</f>
        <v>0</v>
      </c>
      <c r="K1596" s="226"/>
      <c r="L1596" s="44"/>
      <c r="M1596" s="227" t="s">
        <v>1</v>
      </c>
      <c r="N1596" s="228" t="s">
        <v>40</v>
      </c>
      <c r="O1596" s="91"/>
      <c r="P1596" s="229">
        <f>O1596*H1596</f>
        <v>0</v>
      </c>
      <c r="Q1596" s="229">
        <v>0</v>
      </c>
      <c r="R1596" s="229">
        <f>Q1596*H1596</f>
        <v>0</v>
      </c>
      <c r="S1596" s="229">
        <v>0</v>
      </c>
      <c r="T1596" s="230">
        <f>S1596*H1596</f>
        <v>0</v>
      </c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R1596" s="231" t="s">
        <v>209</v>
      </c>
      <c r="AT1596" s="231" t="s">
        <v>171</v>
      </c>
      <c r="AU1596" s="231" t="s">
        <v>85</v>
      </c>
      <c r="AY1596" s="17" t="s">
        <v>169</v>
      </c>
      <c r="BE1596" s="232">
        <f>IF(N1596="základní",J1596,0)</f>
        <v>0</v>
      </c>
      <c r="BF1596" s="232">
        <f>IF(N1596="snížená",J1596,0)</f>
        <v>0</v>
      </c>
      <c r="BG1596" s="232">
        <f>IF(N1596="zákl. přenesená",J1596,0)</f>
        <v>0</v>
      </c>
      <c r="BH1596" s="232">
        <f>IF(N1596="sníž. přenesená",J1596,0)</f>
        <v>0</v>
      </c>
      <c r="BI1596" s="232">
        <f>IF(N1596="nulová",J1596,0)</f>
        <v>0</v>
      </c>
      <c r="BJ1596" s="17" t="s">
        <v>83</v>
      </c>
      <c r="BK1596" s="232">
        <f>ROUND(I1596*H1596,2)</f>
        <v>0</v>
      </c>
      <c r="BL1596" s="17" t="s">
        <v>209</v>
      </c>
      <c r="BM1596" s="231" t="s">
        <v>2198</v>
      </c>
    </row>
    <row r="1597" spans="1:51" s="13" customFormat="1" ht="12">
      <c r="A1597" s="13"/>
      <c r="B1597" s="233"/>
      <c r="C1597" s="234"/>
      <c r="D1597" s="235" t="s">
        <v>176</v>
      </c>
      <c r="E1597" s="236" t="s">
        <v>1</v>
      </c>
      <c r="F1597" s="237" t="s">
        <v>2955</v>
      </c>
      <c r="G1597" s="234"/>
      <c r="H1597" s="238">
        <v>217.024</v>
      </c>
      <c r="I1597" s="239"/>
      <c r="J1597" s="234"/>
      <c r="K1597" s="234"/>
      <c r="L1597" s="240"/>
      <c r="M1597" s="241"/>
      <c r="N1597" s="242"/>
      <c r="O1597" s="242"/>
      <c r="P1597" s="242"/>
      <c r="Q1597" s="242"/>
      <c r="R1597" s="242"/>
      <c r="S1597" s="242"/>
      <c r="T1597" s="24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44" t="s">
        <v>176</v>
      </c>
      <c r="AU1597" s="244" t="s">
        <v>85</v>
      </c>
      <c r="AV1597" s="13" t="s">
        <v>85</v>
      </c>
      <c r="AW1597" s="13" t="s">
        <v>31</v>
      </c>
      <c r="AX1597" s="13" t="s">
        <v>75</v>
      </c>
      <c r="AY1597" s="244" t="s">
        <v>169</v>
      </c>
    </row>
    <row r="1598" spans="1:51" s="13" customFormat="1" ht="12">
      <c r="A1598" s="13"/>
      <c r="B1598" s="233"/>
      <c r="C1598" s="234"/>
      <c r="D1598" s="235" t="s">
        <v>176</v>
      </c>
      <c r="E1598" s="236" t="s">
        <v>1</v>
      </c>
      <c r="F1598" s="237" t="s">
        <v>2956</v>
      </c>
      <c r="G1598" s="234"/>
      <c r="H1598" s="238">
        <v>-47.866</v>
      </c>
      <c r="I1598" s="239"/>
      <c r="J1598" s="234"/>
      <c r="K1598" s="234"/>
      <c r="L1598" s="240"/>
      <c r="M1598" s="241"/>
      <c r="N1598" s="242"/>
      <c r="O1598" s="242"/>
      <c r="P1598" s="242"/>
      <c r="Q1598" s="242"/>
      <c r="R1598" s="242"/>
      <c r="S1598" s="242"/>
      <c r="T1598" s="24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44" t="s">
        <v>176</v>
      </c>
      <c r="AU1598" s="244" t="s">
        <v>85</v>
      </c>
      <c r="AV1598" s="13" t="s">
        <v>85</v>
      </c>
      <c r="AW1598" s="13" t="s">
        <v>31</v>
      </c>
      <c r="AX1598" s="13" t="s">
        <v>75</v>
      </c>
      <c r="AY1598" s="244" t="s">
        <v>169</v>
      </c>
    </row>
    <row r="1599" spans="1:51" s="13" customFormat="1" ht="12">
      <c r="A1599" s="13"/>
      <c r="B1599" s="233"/>
      <c r="C1599" s="234"/>
      <c r="D1599" s="235" t="s">
        <v>176</v>
      </c>
      <c r="E1599" s="236" t="s">
        <v>1</v>
      </c>
      <c r="F1599" s="237" t="s">
        <v>3284</v>
      </c>
      <c r="G1599" s="234"/>
      <c r="H1599" s="238">
        <v>162.436</v>
      </c>
      <c r="I1599" s="239"/>
      <c r="J1599" s="234"/>
      <c r="K1599" s="234"/>
      <c r="L1599" s="240"/>
      <c r="M1599" s="241"/>
      <c r="N1599" s="242"/>
      <c r="O1599" s="242"/>
      <c r="P1599" s="242"/>
      <c r="Q1599" s="242"/>
      <c r="R1599" s="242"/>
      <c r="S1599" s="242"/>
      <c r="T1599" s="24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44" t="s">
        <v>176</v>
      </c>
      <c r="AU1599" s="244" t="s">
        <v>85</v>
      </c>
      <c r="AV1599" s="13" t="s">
        <v>85</v>
      </c>
      <c r="AW1599" s="13" t="s">
        <v>31</v>
      </c>
      <c r="AX1599" s="13" t="s">
        <v>75</v>
      </c>
      <c r="AY1599" s="244" t="s">
        <v>169</v>
      </c>
    </row>
    <row r="1600" spans="1:51" s="13" customFormat="1" ht="12">
      <c r="A1600" s="13"/>
      <c r="B1600" s="233"/>
      <c r="C1600" s="234"/>
      <c r="D1600" s="235" t="s">
        <v>176</v>
      </c>
      <c r="E1600" s="236" t="s">
        <v>1</v>
      </c>
      <c r="F1600" s="237" t="s">
        <v>3285</v>
      </c>
      <c r="G1600" s="234"/>
      <c r="H1600" s="238">
        <v>65.1</v>
      </c>
      <c r="I1600" s="239"/>
      <c r="J1600" s="234"/>
      <c r="K1600" s="234"/>
      <c r="L1600" s="240"/>
      <c r="M1600" s="241"/>
      <c r="N1600" s="242"/>
      <c r="O1600" s="242"/>
      <c r="P1600" s="242"/>
      <c r="Q1600" s="242"/>
      <c r="R1600" s="242"/>
      <c r="S1600" s="242"/>
      <c r="T1600" s="24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44" t="s">
        <v>176</v>
      </c>
      <c r="AU1600" s="244" t="s">
        <v>85</v>
      </c>
      <c r="AV1600" s="13" t="s">
        <v>85</v>
      </c>
      <c r="AW1600" s="13" t="s">
        <v>31</v>
      </c>
      <c r="AX1600" s="13" t="s">
        <v>75</v>
      </c>
      <c r="AY1600" s="244" t="s">
        <v>169</v>
      </c>
    </row>
    <row r="1601" spans="1:51" s="13" customFormat="1" ht="12">
      <c r="A1601" s="13"/>
      <c r="B1601" s="233"/>
      <c r="C1601" s="234"/>
      <c r="D1601" s="235" t="s">
        <v>176</v>
      </c>
      <c r="E1601" s="236" t="s">
        <v>1</v>
      </c>
      <c r="F1601" s="237" t="s">
        <v>3286</v>
      </c>
      <c r="G1601" s="234"/>
      <c r="H1601" s="238">
        <v>37.178</v>
      </c>
      <c r="I1601" s="239"/>
      <c r="J1601" s="234"/>
      <c r="K1601" s="234"/>
      <c r="L1601" s="240"/>
      <c r="M1601" s="241"/>
      <c r="N1601" s="242"/>
      <c r="O1601" s="242"/>
      <c r="P1601" s="242"/>
      <c r="Q1601" s="242"/>
      <c r="R1601" s="242"/>
      <c r="S1601" s="242"/>
      <c r="T1601" s="24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44" t="s">
        <v>176</v>
      </c>
      <c r="AU1601" s="244" t="s">
        <v>85</v>
      </c>
      <c r="AV1601" s="13" t="s">
        <v>85</v>
      </c>
      <c r="AW1601" s="13" t="s">
        <v>31</v>
      </c>
      <c r="AX1601" s="13" t="s">
        <v>75</v>
      </c>
      <c r="AY1601" s="244" t="s">
        <v>169</v>
      </c>
    </row>
    <row r="1602" spans="1:51" s="13" customFormat="1" ht="12">
      <c r="A1602" s="13"/>
      <c r="B1602" s="233"/>
      <c r="C1602" s="234"/>
      <c r="D1602" s="235" t="s">
        <v>176</v>
      </c>
      <c r="E1602" s="236" t="s">
        <v>1</v>
      </c>
      <c r="F1602" s="237" t="s">
        <v>3287</v>
      </c>
      <c r="G1602" s="234"/>
      <c r="H1602" s="238">
        <v>52.963</v>
      </c>
      <c r="I1602" s="239"/>
      <c r="J1602" s="234"/>
      <c r="K1602" s="234"/>
      <c r="L1602" s="240"/>
      <c r="M1602" s="241"/>
      <c r="N1602" s="242"/>
      <c r="O1602" s="242"/>
      <c r="P1602" s="242"/>
      <c r="Q1602" s="242"/>
      <c r="R1602" s="242"/>
      <c r="S1602" s="242"/>
      <c r="T1602" s="24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44" t="s">
        <v>176</v>
      </c>
      <c r="AU1602" s="244" t="s">
        <v>85</v>
      </c>
      <c r="AV1602" s="13" t="s">
        <v>85</v>
      </c>
      <c r="AW1602" s="13" t="s">
        <v>31</v>
      </c>
      <c r="AX1602" s="13" t="s">
        <v>75</v>
      </c>
      <c r="AY1602" s="244" t="s">
        <v>169</v>
      </c>
    </row>
    <row r="1603" spans="1:51" s="13" customFormat="1" ht="12">
      <c r="A1603" s="13"/>
      <c r="B1603" s="233"/>
      <c r="C1603" s="234"/>
      <c r="D1603" s="235" t="s">
        <v>176</v>
      </c>
      <c r="E1603" s="236" t="s">
        <v>1</v>
      </c>
      <c r="F1603" s="237" t="s">
        <v>3288</v>
      </c>
      <c r="G1603" s="234"/>
      <c r="H1603" s="238">
        <v>37.956</v>
      </c>
      <c r="I1603" s="239"/>
      <c r="J1603" s="234"/>
      <c r="K1603" s="234"/>
      <c r="L1603" s="240"/>
      <c r="M1603" s="241"/>
      <c r="N1603" s="242"/>
      <c r="O1603" s="242"/>
      <c r="P1603" s="242"/>
      <c r="Q1603" s="242"/>
      <c r="R1603" s="242"/>
      <c r="S1603" s="242"/>
      <c r="T1603" s="24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44" t="s">
        <v>176</v>
      </c>
      <c r="AU1603" s="244" t="s">
        <v>85</v>
      </c>
      <c r="AV1603" s="13" t="s">
        <v>85</v>
      </c>
      <c r="AW1603" s="13" t="s">
        <v>31</v>
      </c>
      <c r="AX1603" s="13" t="s">
        <v>75</v>
      </c>
      <c r="AY1603" s="244" t="s">
        <v>169</v>
      </c>
    </row>
    <row r="1604" spans="1:51" s="13" customFormat="1" ht="12">
      <c r="A1604" s="13"/>
      <c r="B1604" s="233"/>
      <c r="C1604" s="234"/>
      <c r="D1604" s="235" t="s">
        <v>176</v>
      </c>
      <c r="E1604" s="236" t="s">
        <v>1</v>
      </c>
      <c r="F1604" s="237" t="s">
        <v>3289</v>
      </c>
      <c r="G1604" s="234"/>
      <c r="H1604" s="238">
        <v>101.143</v>
      </c>
      <c r="I1604" s="239"/>
      <c r="J1604" s="234"/>
      <c r="K1604" s="234"/>
      <c r="L1604" s="240"/>
      <c r="M1604" s="241"/>
      <c r="N1604" s="242"/>
      <c r="O1604" s="242"/>
      <c r="P1604" s="242"/>
      <c r="Q1604" s="242"/>
      <c r="R1604" s="242"/>
      <c r="S1604" s="242"/>
      <c r="T1604" s="24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44" t="s">
        <v>176</v>
      </c>
      <c r="AU1604" s="244" t="s">
        <v>85</v>
      </c>
      <c r="AV1604" s="13" t="s">
        <v>85</v>
      </c>
      <c r="AW1604" s="13" t="s">
        <v>31</v>
      </c>
      <c r="AX1604" s="13" t="s">
        <v>75</v>
      </c>
      <c r="AY1604" s="244" t="s">
        <v>169</v>
      </c>
    </row>
    <row r="1605" spans="1:51" s="13" customFormat="1" ht="12">
      <c r="A1605" s="13"/>
      <c r="B1605" s="233"/>
      <c r="C1605" s="234"/>
      <c r="D1605" s="235" t="s">
        <v>176</v>
      </c>
      <c r="E1605" s="236" t="s">
        <v>1</v>
      </c>
      <c r="F1605" s="237" t="s">
        <v>3290</v>
      </c>
      <c r="G1605" s="234"/>
      <c r="H1605" s="238">
        <v>4.34</v>
      </c>
      <c r="I1605" s="239"/>
      <c r="J1605" s="234"/>
      <c r="K1605" s="234"/>
      <c r="L1605" s="240"/>
      <c r="M1605" s="241"/>
      <c r="N1605" s="242"/>
      <c r="O1605" s="242"/>
      <c r="P1605" s="242"/>
      <c r="Q1605" s="242"/>
      <c r="R1605" s="242"/>
      <c r="S1605" s="242"/>
      <c r="T1605" s="24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44" t="s">
        <v>176</v>
      </c>
      <c r="AU1605" s="244" t="s">
        <v>85</v>
      </c>
      <c r="AV1605" s="13" t="s">
        <v>85</v>
      </c>
      <c r="AW1605" s="13" t="s">
        <v>31</v>
      </c>
      <c r="AX1605" s="13" t="s">
        <v>75</v>
      </c>
      <c r="AY1605" s="244" t="s">
        <v>169</v>
      </c>
    </row>
    <row r="1606" spans="1:51" s="14" customFormat="1" ht="12">
      <c r="A1606" s="14"/>
      <c r="B1606" s="245"/>
      <c r="C1606" s="246"/>
      <c r="D1606" s="235" t="s">
        <v>176</v>
      </c>
      <c r="E1606" s="247" t="s">
        <v>1</v>
      </c>
      <c r="F1606" s="248" t="s">
        <v>178</v>
      </c>
      <c r="G1606" s="246"/>
      <c r="H1606" s="249">
        <v>630.2740000000001</v>
      </c>
      <c r="I1606" s="250"/>
      <c r="J1606" s="246"/>
      <c r="K1606" s="246"/>
      <c r="L1606" s="251"/>
      <c r="M1606" s="252"/>
      <c r="N1606" s="253"/>
      <c r="O1606" s="253"/>
      <c r="P1606" s="253"/>
      <c r="Q1606" s="253"/>
      <c r="R1606" s="253"/>
      <c r="S1606" s="253"/>
      <c r="T1606" s="25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55" t="s">
        <v>176</v>
      </c>
      <c r="AU1606" s="255" t="s">
        <v>85</v>
      </c>
      <c r="AV1606" s="14" t="s">
        <v>175</v>
      </c>
      <c r="AW1606" s="14" t="s">
        <v>31</v>
      </c>
      <c r="AX1606" s="14" t="s">
        <v>83</v>
      </c>
      <c r="AY1606" s="255" t="s">
        <v>169</v>
      </c>
    </row>
    <row r="1607" spans="1:65" s="2" customFormat="1" ht="24.15" customHeight="1">
      <c r="A1607" s="38"/>
      <c r="B1607" s="39"/>
      <c r="C1607" s="219" t="s">
        <v>2718</v>
      </c>
      <c r="D1607" s="219" t="s">
        <v>171</v>
      </c>
      <c r="E1607" s="220" t="s">
        <v>3291</v>
      </c>
      <c r="F1607" s="221" t="s">
        <v>3292</v>
      </c>
      <c r="G1607" s="222" t="s">
        <v>234</v>
      </c>
      <c r="H1607" s="223">
        <v>1260.548</v>
      </c>
      <c r="I1607" s="224"/>
      <c r="J1607" s="225">
        <f>ROUND(I1607*H1607,2)</f>
        <v>0</v>
      </c>
      <c r="K1607" s="226"/>
      <c r="L1607" s="44"/>
      <c r="M1607" s="227" t="s">
        <v>1</v>
      </c>
      <c r="N1607" s="228" t="s">
        <v>40</v>
      </c>
      <c r="O1607" s="91"/>
      <c r="P1607" s="229">
        <f>O1607*H1607</f>
        <v>0</v>
      </c>
      <c r="Q1607" s="229">
        <v>0</v>
      </c>
      <c r="R1607" s="229">
        <f>Q1607*H1607</f>
        <v>0</v>
      </c>
      <c r="S1607" s="229">
        <v>0</v>
      </c>
      <c r="T1607" s="230">
        <f>S1607*H1607</f>
        <v>0</v>
      </c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  <c r="AE1607" s="38"/>
      <c r="AR1607" s="231" t="s">
        <v>209</v>
      </c>
      <c r="AT1607" s="231" t="s">
        <v>171</v>
      </c>
      <c r="AU1607" s="231" t="s">
        <v>85</v>
      </c>
      <c r="AY1607" s="17" t="s">
        <v>169</v>
      </c>
      <c r="BE1607" s="232">
        <f>IF(N1607="základní",J1607,0)</f>
        <v>0</v>
      </c>
      <c r="BF1607" s="232">
        <f>IF(N1607="snížená",J1607,0)</f>
        <v>0</v>
      </c>
      <c r="BG1607" s="232">
        <f>IF(N1607="zákl. přenesená",J1607,0)</f>
        <v>0</v>
      </c>
      <c r="BH1607" s="232">
        <f>IF(N1607="sníž. přenesená",J1607,0)</f>
        <v>0</v>
      </c>
      <c r="BI1607" s="232">
        <f>IF(N1607="nulová",J1607,0)</f>
        <v>0</v>
      </c>
      <c r="BJ1607" s="17" t="s">
        <v>83</v>
      </c>
      <c r="BK1607" s="232">
        <f>ROUND(I1607*H1607,2)</f>
        <v>0</v>
      </c>
      <c r="BL1607" s="17" t="s">
        <v>209</v>
      </c>
      <c r="BM1607" s="231" t="s">
        <v>2206</v>
      </c>
    </row>
    <row r="1608" spans="1:51" s="13" customFormat="1" ht="12">
      <c r="A1608" s="13"/>
      <c r="B1608" s="233"/>
      <c r="C1608" s="234"/>
      <c r="D1608" s="235" t="s">
        <v>176</v>
      </c>
      <c r="E1608" s="236" t="s">
        <v>1</v>
      </c>
      <c r="F1608" s="237" t="s">
        <v>3293</v>
      </c>
      <c r="G1608" s="234"/>
      <c r="H1608" s="238">
        <v>1260.548</v>
      </c>
      <c r="I1608" s="239"/>
      <c r="J1608" s="234"/>
      <c r="K1608" s="234"/>
      <c r="L1608" s="240"/>
      <c r="M1608" s="241"/>
      <c r="N1608" s="242"/>
      <c r="O1608" s="242"/>
      <c r="P1608" s="242"/>
      <c r="Q1608" s="242"/>
      <c r="R1608" s="242"/>
      <c r="S1608" s="242"/>
      <c r="T1608" s="24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4" t="s">
        <v>176</v>
      </c>
      <c r="AU1608" s="244" t="s">
        <v>85</v>
      </c>
      <c r="AV1608" s="13" t="s">
        <v>85</v>
      </c>
      <c r="AW1608" s="13" t="s">
        <v>31</v>
      </c>
      <c r="AX1608" s="13" t="s">
        <v>75</v>
      </c>
      <c r="AY1608" s="244" t="s">
        <v>169</v>
      </c>
    </row>
    <row r="1609" spans="1:51" s="14" customFormat="1" ht="12">
      <c r="A1609" s="14"/>
      <c r="B1609" s="245"/>
      <c r="C1609" s="246"/>
      <c r="D1609" s="235" t="s">
        <v>176</v>
      </c>
      <c r="E1609" s="247" t="s">
        <v>1</v>
      </c>
      <c r="F1609" s="248" t="s">
        <v>178</v>
      </c>
      <c r="G1609" s="246"/>
      <c r="H1609" s="249">
        <v>1260.548</v>
      </c>
      <c r="I1609" s="250"/>
      <c r="J1609" s="246"/>
      <c r="K1609" s="246"/>
      <c r="L1609" s="251"/>
      <c r="M1609" s="252"/>
      <c r="N1609" s="253"/>
      <c r="O1609" s="253"/>
      <c r="P1609" s="253"/>
      <c r="Q1609" s="253"/>
      <c r="R1609" s="253"/>
      <c r="S1609" s="253"/>
      <c r="T1609" s="25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55" t="s">
        <v>176</v>
      </c>
      <c r="AU1609" s="255" t="s">
        <v>85</v>
      </c>
      <c r="AV1609" s="14" t="s">
        <v>175</v>
      </c>
      <c r="AW1609" s="14" t="s">
        <v>31</v>
      </c>
      <c r="AX1609" s="14" t="s">
        <v>83</v>
      </c>
      <c r="AY1609" s="255" t="s">
        <v>169</v>
      </c>
    </row>
    <row r="1610" spans="1:65" s="2" customFormat="1" ht="24.15" customHeight="1">
      <c r="A1610" s="38"/>
      <c r="B1610" s="39"/>
      <c r="C1610" s="219" t="s">
        <v>3294</v>
      </c>
      <c r="D1610" s="219" t="s">
        <v>171</v>
      </c>
      <c r="E1610" s="220" t="s">
        <v>3295</v>
      </c>
      <c r="F1610" s="221" t="s">
        <v>3296</v>
      </c>
      <c r="G1610" s="222" t="s">
        <v>234</v>
      </c>
      <c r="H1610" s="223">
        <v>337.584</v>
      </c>
      <c r="I1610" s="224"/>
      <c r="J1610" s="225">
        <f>ROUND(I1610*H1610,2)</f>
        <v>0</v>
      </c>
      <c r="K1610" s="226"/>
      <c r="L1610" s="44"/>
      <c r="M1610" s="227" t="s">
        <v>1</v>
      </c>
      <c r="N1610" s="228" t="s">
        <v>40</v>
      </c>
      <c r="O1610" s="91"/>
      <c r="P1610" s="229">
        <f>O1610*H1610</f>
        <v>0</v>
      </c>
      <c r="Q1610" s="229">
        <v>0</v>
      </c>
      <c r="R1610" s="229">
        <f>Q1610*H1610</f>
        <v>0</v>
      </c>
      <c r="S1610" s="229">
        <v>0</v>
      </c>
      <c r="T1610" s="230">
        <f>S1610*H1610</f>
        <v>0</v>
      </c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  <c r="AR1610" s="231" t="s">
        <v>209</v>
      </c>
      <c r="AT1610" s="231" t="s">
        <v>171</v>
      </c>
      <c r="AU1610" s="231" t="s">
        <v>85</v>
      </c>
      <c r="AY1610" s="17" t="s">
        <v>169</v>
      </c>
      <c r="BE1610" s="232">
        <f>IF(N1610="základní",J1610,0)</f>
        <v>0</v>
      </c>
      <c r="BF1610" s="232">
        <f>IF(N1610="snížená",J1610,0)</f>
        <v>0</v>
      </c>
      <c r="BG1610" s="232">
        <f>IF(N1610="zákl. přenesená",J1610,0)</f>
        <v>0</v>
      </c>
      <c r="BH1610" s="232">
        <f>IF(N1610="sníž. přenesená",J1610,0)</f>
        <v>0</v>
      </c>
      <c r="BI1610" s="232">
        <f>IF(N1610="nulová",J1610,0)</f>
        <v>0</v>
      </c>
      <c r="BJ1610" s="17" t="s">
        <v>83</v>
      </c>
      <c r="BK1610" s="232">
        <f>ROUND(I1610*H1610,2)</f>
        <v>0</v>
      </c>
      <c r="BL1610" s="17" t="s">
        <v>209</v>
      </c>
      <c r="BM1610" s="231" t="s">
        <v>2214</v>
      </c>
    </row>
    <row r="1611" spans="1:51" s="13" customFormat="1" ht="12">
      <c r="A1611" s="13"/>
      <c r="B1611" s="233"/>
      <c r="C1611" s="234"/>
      <c r="D1611" s="235" t="s">
        <v>176</v>
      </c>
      <c r="E1611" s="236" t="s">
        <v>1</v>
      </c>
      <c r="F1611" s="237" t="s">
        <v>3297</v>
      </c>
      <c r="G1611" s="234"/>
      <c r="H1611" s="238">
        <v>337.584</v>
      </c>
      <c r="I1611" s="239"/>
      <c r="J1611" s="234"/>
      <c r="K1611" s="234"/>
      <c r="L1611" s="240"/>
      <c r="M1611" s="241"/>
      <c r="N1611" s="242"/>
      <c r="O1611" s="242"/>
      <c r="P1611" s="242"/>
      <c r="Q1611" s="242"/>
      <c r="R1611" s="242"/>
      <c r="S1611" s="242"/>
      <c r="T1611" s="24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44" t="s">
        <v>176</v>
      </c>
      <c r="AU1611" s="244" t="s">
        <v>85</v>
      </c>
      <c r="AV1611" s="13" t="s">
        <v>85</v>
      </c>
      <c r="AW1611" s="13" t="s">
        <v>31</v>
      </c>
      <c r="AX1611" s="13" t="s">
        <v>75</v>
      </c>
      <c r="AY1611" s="244" t="s">
        <v>169</v>
      </c>
    </row>
    <row r="1612" spans="1:51" s="14" customFormat="1" ht="12">
      <c r="A1612" s="14"/>
      <c r="B1612" s="245"/>
      <c r="C1612" s="246"/>
      <c r="D1612" s="235" t="s">
        <v>176</v>
      </c>
      <c r="E1612" s="247" t="s">
        <v>1</v>
      </c>
      <c r="F1612" s="248" t="s">
        <v>178</v>
      </c>
      <c r="G1612" s="246"/>
      <c r="H1612" s="249">
        <v>337.584</v>
      </c>
      <c r="I1612" s="250"/>
      <c r="J1612" s="246"/>
      <c r="K1612" s="246"/>
      <c r="L1612" s="251"/>
      <c r="M1612" s="252"/>
      <c r="N1612" s="253"/>
      <c r="O1612" s="253"/>
      <c r="P1612" s="253"/>
      <c r="Q1612" s="253"/>
      <c r="R1612" s="253"/>
      <c r="S1612" s="253"/>
      <c r="T1612" s="25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55" t="s">
        <v>176</v>
      </c>
      <c r="AU1612" s="255" t="s">
        <v>85</v>
      </c>
      <c r="AV1612" s="14" t="s">
        <v>175</v>
      </c>
      <c r="AW1612" s="14" t="s">
        <v>31</v>
      </c>
      <c r="AX1612" s="14" t="s">
        <v>83</v>
      </c>
      <c r="AY1612" s="255" t="s">
        <v>169</v>
      </c>
    </row>
    <row r="1613" spans="1:65" s="2" customFormat="1" ht="24.15" customHeight="1">
      <c r="A1613" s="38"/>
      <c r="B1613" s="39"/>
      <c r="C1613" s="219" t="s">
        <v>2724</v>
      </c>
      <c r="D1613" s="219" t="s">
        <v>171</v>
      </c>
      <c r="E1613" s="220" t="s">
        <v>3298</v>
      </c>
      <c r="F1613" s="221" t="s">
        <v>3299</v>
      </c>
      <c r="G1613" s="222" t="s">
        <v>234</v>
      </c>
      <c r="H1613" s="223">
        <v>807.277</v>
      </c>
      <c r="I1613" s="224"/>
      <c r="J1613" s="225">
        <f>ROUND(I1613*H1613,2)</f>
        <v>0</v>
      </c>
      <c r="K1613" s="226"/>
      <c r="L1613" s="44"/>
      <c r="M1613" s="227" t="s">
        <v>1</v>
      </c>
      <c r="N1613" s="228" t="s">
        <v>40</v>
      </c>
      <c r="O1613" s="91"/>
      <c r="P1613" s="229">
        <f>O1613*H1613</f>
        <v>0</v>
      </c>
      <c r="Q1613" s="229">
        <v>0</v>
      </c>
      <c r="R1613" s="229">
        <f>Q1613*H1613</f>
        <v>0</v>
      </c>
      <c r="S1613" s="229">
        <v>0</v>
      </c>
      <c r="T1613" s="230">
        <f>S1613*H1613</f>
        <v>0</v>
      </c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  <c r="AE1613" s="38"/>
      <c r="AR1613" s="231" t="s">
        <v>209</v>
      </c>
      <c r="AT1613" s="231" t="s">
        <v>171</v>
      </c>
      <c r="AU1613" s="231" t="s">
        <v>85</v>
      </c>
      <c r="AY1613" s="17" t="s">
        <v>169</v>
      </c>
      <c r="BE1613" s="232">
        <f>IF(N1613="základní",J1613,0)</f>
        <v>0</v>
      </c>
      <c r="BF1613" s="232">
        <f>IF(N1613="snížená",J1613,0)</f>
        <v>0</v>
      </c>
      <c r="BG1613" s="232">
        <f>IF(N1613="zákl. přenesená",J1613,0)</f>
        <v>0</v>
      </c>
      <c r="BH1613" s="232">
        <f>IF(N1613="sníž. přenesená",J1613,0)</f>
        <v>0</v>
      </c>
      <c r="BI1613" s="232">
        <f>IF(N1613="nulová",J1613,0)</f>
        <v>0</v>
      </c>
      <c r="BJ1613" s="17" t="s">
        <v>83</v>
      </c>
      <c r="BK1613" s="232">
        <f>ROUND(I1613*H1613,2)</f>
        <v>0</v>
      </c>
      <c r="BL1613" s="17" t="s">
        <v>209</v>
      </c>
      <c r="BM1613" s="231" t="s">
        <v>2222</v>
      </c>
    </row>
    <row r="1614" spans="1:51" s="13" customFormat="1" ht="12">
      <c r="A1614" s="13"/>
      <c r="B1614" s="233"/>
      <c r="C1614" s="234"/>
      <c r="D1614" s="235" t="s">
        <v>176</v>
      </c>
      <c r="E1614" s="236" t="s">
        <v>1</v>
      </c>
      <c r="F1614" s="237" t="s">
        <v>690</v>
      </c>
      <c r="G1614" s="234"/>
      <c r="H1614" s="238">
        <v>48.7</v>
      </c>
      <c r="I1614" s="239"/>
      <c r="J1614" s="234"/>
      <c r="K1614" s="234"/>
      <c r="L1614" s="240"/>
      <c r="M1614" s="241"/>
      <c r="N1614" s="242"/>
      <c r="O1614" s="242"/>
      <c r="P1614" s="242"/>
      <c r="Q1614" s="242"/>
      <c r="R1614" s="242"/>
      <c r="S1614" s="242"/>
      <c r="T1614" s="24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4" t="s">
        <v>176</v>
      </c>
      <c r="AU1614" s="244" t="s">
        <v>85</v>
      </c>
      <c r="AV1614" s="13" t="s">
        <v>85</v>
      </c>
      <c r="AW1614" s="13" t="s">
        <v>31</v>
      </c>
      <c r="AX1614" s="13" t="s">
        <v>75</v>
      </c>
      <c r="AY1614" s="244" t="s">
        <v>169</v>
      </c>
    </row>
    <row r="1615" spans="1:51" s="13" customFormat="1" ht="12">
      <c r="A1615" s="13"/>
      <c r="B1615" s="233"/>
      <c r="C1615" s="234"/>
      <c r="D1615" s="235" t="s">
        <v>176</v>
      </c>
      <c r="E1615" s="236" t="s">
        <v>1</v>
      </c>
      <c r="F1615" s="237" t="s">
        <v>691</v>
      </c>
      <c r="G1615" s="234"/>
      <c r="H1615" s="238">
        <v>48.7</v>
      </c>
      <c r="I1615" s="239"/>
      <c r="J1615" s="234"/>
      <c r="K1615" s="234"/>
      <c r="L1615" s="240"/>
      <c r="M1615" s="241"/>
      <c r="N1615" s="242"/>
      <c r="O1615" s="242"/>
      <c r="P1615" s="242"/>
      <c r="Q1615" s="242"/>
      <c r="R1615" s="242"/>
      <c r="S1615" s="242"/>
      <c r="T1615" s="24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44" t="s">
        <v>176</v>
      </c>
      <c r="AU1615" s="244" t="s">
        <v>85</v>
      </c>
      <c r="AV1615" s="13" t="s">
        <v>85</v>
      </c>
      <c r="AW1615" s="13" t="s">
        <v>31</v>
      </c>
      <c r="AX1615" s="13" t="s">
        <v>75</v>
      </c>
      <c r="AY1615" s="244" t="s">
        <v>169</v>
      </c>
    </row>
    <row r="1616" spans="1:51" s="13" customFormat="1" ht="12">
      <c r="A1616" s="13"/>
      <c r="B1616" s="233"/>
      <c r="C1616" s="234"/>
      <c r="D1616" s="235" t="s">
        <v>176</v>
      </c>
      <c r="E1616" s="236" t="s">
        <v>1</v>
      </c>
      <c r="F1616" s="237" t="s">
        <v>692</v>
      </c>
      <c r="G1616" s="234"/>
      <c r="H1616" s="238">
        <v>68.7</v>
      </c>
      <c r="I1616" s="239"/>
      <c r="J1616" s="234"/>
      <c r="K1616" s="234"/>
      <c r="L1616" s="240"/>
      <c r="M1616" s="241"/>
      <c r="N1616" s="242"/>
      <c r="O1616" s="242"/>
      <c r="P1616" s="242"/>
      <c r="Q1616" s="242"/>
      <c r="R1616" s="242"/>
      <c r="S1616" s="242"/>
      <c r="T1616" s="24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44" t="s">
        <v>176</v>
      </c>
      <c r="AU1616" s="244" t="s">
        <v>85</v>
      </c>
      <c r="AV1616" s="13" t="s">
        <v>85</v>
      </c>
      <c r="AW1616" s="13" t="s">
        <v>31</v>
      </c>
      <c r="AX1616" s="13" t="s">
        <v>75</v>
      </c>
      <c r="AY1616" s="244" t="s">
        <v>169</v>
      </c>
    </row>
    <row r="1617" spans="1:51" s="13" customFormat="1" ht="12">
      <c r="A1617" s="13"/>
      <c r="B1617" s="233"/>
      <c r="C1617" s="234"/>
      <c r="D1617" s="235" t="s">
        <v>176</v>
      </c>
      <c r="E1617" s="236" t="s">
        <v>1</v>
      </c>
      <c r="F1617" s="237" t="s">
        <v>3285</v>
      </c>
      <c r="G1617" s="234"/>
      <c r="H1617" s="238">
        <v>65.1</v>
      </c>
      <c r="I1617" s="239"/>
      <c r="J1617" s="234"/>
      <c r="K1617" s="234"/>
      <c r="L1617" s="240"/>
      <c r="M1617" s="241"/>
      <c r="N1617" s="242"/>
      <c r="O1617" s="242"/>
      <c r="P1617" s="242"/>
      <c r="Q1617" s="242"/>
      <c r="R1617" s="242"/>
      <c r="S1617" s="242"/>
      <c r="T1617" s="24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44" t="s">
        <v>176</v>
      </c>
      <c r="AU1617" s="244" t="s">
        <v>85</v>
      </c>
      <c r="AV1617" s="13" t="s">
        <v>85</v>
      </c>
      <c r="AW1617" s="13" t="s">
        <v>31</v>
      </c>
      <c r="AX1617" s="13" t="s">
        <v>75</v>
      </c>
      <c r="AY1617" s="244" t="s">
        <v>169</v>
      </c>
    </row>
    <row r="1618" spans="1:51" s="13" customFormat="1" ht="12">
      <c r="A1618" s="13"/>
      <c r="B1618" s="233"/>
      <c r="C1618" s="234"/>
      <c r="D1618" s="235" t="s">
        <v>176</v>
      </c>
      <c r="E1618" s="236" t="s">
        <v>1</v>
      </c>
      <c r="F1618" s="237" t="s">
        <v>3300</v>
      </c>
      <c r="G1618" s="234"/>
      <c r="H1618" s="238">
        <v>455.181</v>
      </c>
      <c r="I1618" s="239"/>
      <c r="J1618" s="234"/>
      <c r="K1618" s="234"/>
      <c r="L1618" s="240"/>
      <c r="M1618" s="241"/>
      <c r="N1618" s="242"/>
      <c r="O1618" s="242"/>
      <c r="P1618" s="242"/>
      <c r="Q1618" s="242"/>
      <c r="R1618" s="242"/>
      <c r="S1618" s="242"/>
      <c r="T1618" s="24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44" t="s">
        <v>176</v>
      </c>
      <c r="AU1618" s="244" t="s">
        <v>85</v>
      </c>
      <c r="AV1618" s="13" t="s">
        <v>85</v>
      </c>
      <c r="AW1618" s="13" t="s">
        <v>31</v>
      </c>
      <c r="AX1618" s="13" t="s">
        <v>75</v>
      </c>
      <c r="AY1618" s="244" t="s">
        <v>169</v>
      </c>
    </row>
    <row r="1619" spans="1:51" s="13" customFormat="1" ht="12">
      <c r="A1619" s="13"/>
      <c r="B1619" s="233"/>
      <c r="C1619" s="234"/>
      <c r="D1619" s="235" t="s">
        <v>176</v>
      </c>
      <c r="E1619" s="236" t="s">
        <v>1</v>
      </c>
      <c r="F1619" s="237" t="s">
        <v>3301</v>
      </c>
      <c r="G1619" s="234"/>
      <c r="H1619" s="238">
        <v>120.896</v>
      </c>
      <c r="I1619" s="239"/>
      <c r="J1619" s="234"/>
      <c r="K1619" s="234"/>
      <c r="L1619" s="240"/>
      <c r="M1619" s="241"/>
      <c r="N1619" s="242"/>
      <c r="O1619" s="242"/>
      <c r="P1619" s="242"/>
      <c r="Q1619" s="242"/>
      <c r="R1619" s="242"/>
      <c r="S1619" s="242"/>
      <c r="T1619" s="24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44" t="s">
        <v>176</v>
      </c>
      <c r="AU1619" s="244" t="s">
        <v>85</v>
      </c>
      <c r="AV1619" s="13" t="s">
        <v>85</v>
      </c>
      <c r="AW1619" s="13" t="s">
        <v>31</v>
      </c>
      <c r="AX1619" s="13" t="s">
        <v>75</v>
      </c>
      <c r="AY1619" s="244" t="s">
        <v>169</v>
      </c>
    </row>
    <row r="1620" spans="1:51" s="14" customFormat="1" ht="12">
      <c r="A1620" s="14"/>
      <c r="B1620" s="245"/>
      <c r="C1620" s="246"/>
      <c r="D1620" s="235" t="s">
        <v>176</v>
      </c>
      <c r="E1620" s="247" t="s">
        <v>1</v>
      </c>
      <c r="F1620" s="248" t="s">
        <v>178</v>
      </c>
      <c r="G1620" s="246"/>
      <c r="H1620" s="249">
        <v>807.2769999999999</v>
      </c>
      <c r="I1620" s="250"/>
      <c r="J1620" s="246"/>
      <c r="K1620" s="246"/>
      <c r="L1620" s="251"/>
      <c r="M1620" s="252"/>
      <c r="N1620" s="253"/>
      <c r="O1620" s="253"/>
      <c r="P1620" s="253"/>
      <c r="Q1620" s="253"/>
      <c r="R1620" s="253"/>
      <c r="S1620" s="253"/>
      <c r="T1620" s="25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55" t="s">
        <v>176</v>
      </c>
      <c r="AU1620" s="255" t="s">
        <v>85</v>
      </c>
      <c r="AV1620" s="14" t="s">
        <v>175</v>
      </c>
      <c r="AW1620" s="14" t="s">
        <v>31</v>
      </c>
      <c r="AX1620" s="14" t="s">
        <v>83</v>
      </c>
      <c r="AY1620" s="255" t="s">
        <v>169</v>
      </c>
    </row>
    <row r="1621" spans="1:63" s="12" customFormat="1" ht="22.8" customHeight="1">
      <c r="A1621" s="12"/>
      <c r="B1621" s="203"/>
      <c r="C1621" s="204"/>
      <c r="D1621" s="205" t="s">
        <v>74</v>
      </c>
      <c r="E1621" s="217" t="s">
        <v>3302</v>
      </c>
      <c r="F1621" s="217" t="s">
        <v>3303</v>
      </c>
      <c r="G1621" s="204"/>
      <c r="H1621" s="204"/>
      <c r="I1621" s="207"/>
      <c r="J1621" s="218">
        <f>BK1621</f>
        <v>0</v>
      </c>
      <c r="K1621" s="204"/>
      <c r="L1621" s="209"/>
      <c r="M1621" s="210"/>
      <c r="N1621" s="211"/>
      <c r="O1621" s="211"/>
      <c r="P1621" s="212">
        <f>SUM(P1622:P1628)</f>
        <v>0</v>
      </c>
      <c r="Q1621" s="211"/>
      <c r="R1621" s="212">
        <f>SUM(R1622:R1628)</f>
        <v>0</v>
      </c>
      <c r="S1621" s="211"/>
      <c r="T1621" s="213">
        <f>SUM(T1622:T1628)</f>
        <v>0</v>
      </c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R1621" s="214" t="s">
        <v>85</v>
      </c>
      <c r="AT1621" s="215" t="s">
        <v>74</v>
      </c>
      <c r="AU1621" s="215" t="s">
        <v>83</v>
      </c>
      <c r="AY1621" s="214" t="s">
        <v>169</v>
      </c>
      <c r="BK1621" s="216">
        <f>SUM(BK1622:BK1628)</f>
        <v>0</v>
      </c>
    </row>
    <row r="1622" spans="1:65" s="2" customFormat="1" ht="24.15" customHeight="1">
      <c r="A1622" s="38"/>
      <c r="B1622" s="39"/>
      <c r="C1622" s="219" t="s">
        <v>3304</v>
      </c>
      <c r="D1622" s="219" t="s">
        <v>171</v>
      </c>
      <c r="E1622" s="220" t="s">
        <v>3305</v>
      </c>
      <c r="F1622" s="221" t="s">
        <v>3306</v>
      </c>
      <c r="G1622" s="222" t="s">
        <v>234</v>
      </c>
      <c r="H1622" s="223">
        <v>241.992</v>
      </c>
      <c r="I1622" s="224"/>
      <c r="J1622" s="225">
        <f>ROUND(I1622*H1622,2)</f>
        <v>0</v>
      </c>
      <c r="K1622" s="226"/>
      <c r="L1622" s="44"/>
      <c r="M1622" s="227" t="s">
        <v>1</v>
      </c>
      <c r="N1622" s="228" t="s">
        <v>40</v>
      </c>
      <c r="O1622" s="91"/>
      <c r="P1622" s="229">
        <f>O1622*H1622</f>
        <v>0</v>
      </c>
      <c r="Q1622" s="229">
        <v>0</v>
      </c>
      <c r="R1622" s="229">
        <f>Q1622*H1622</f>
        <v>0</v>
      </c>
      <c r="S1622" s="229">
        <v>0</v>
      </c>
      <c r="T1622" s="230">
        <f>S1622*H1622</f>
        <v>0</v>
      </c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  <c r="AE1622" s="38"/>
      <c r="AR1622" s="231" t="s">
        <v>209</v>
      </c>
      <c r="AT1622" s="231" t="s">
        <v>171</v>
      </c>
      <c r="AU1622" s="231" t="s">
        <v>85</v>
      </c>
      <c r="AY1622" s="17" t="s">
        <v>169</v>
      </c>
      <c r="BE1622" s="232">
        <f>IF(N1622="základní",J1622,0)</f>
        <v>0</v>
      </c>
      <c r="BF1622" s="232">
        <f>IF(N1622="snížená",J1622,0)</f>
        <v>0</v>
      </c>
      <c r="BG1622" s="232">
        <f>IF(N1622="zákl. přenesená",J1622,0)</f>
        <v>0</v>
      </c>
      <c r="BH1622" s="232">
        <f>IF(N1622="sníž. přenesená",J1622,0)</f>
        <v>0</v>
      </c>
      <c r="BI1622" s="232">
        <f>IF(N1622="nulová",J1622,0)</f>
        <v>0</v>
      </c>
      <c r="BJ1622" s="17" t="s">
        <v>83</v>
      </c>
      <c r="BK1622" s="232">
        <f>ROUND(I1622*H1622,2)</f>
        <v>0</v>
      </c>
      <c r="BL1622" s="17" t="s">
        <v>209</v>
      </c>
      <c r="BM1622" s="231" t="s">
        <v>2230</v>
      </c>
    </row>
    <row r="1623" spans="1:51" s="13" customFormat="1" ht="12">
      <c r="A1623" s="13"/>
      <c r="B1623" s="233"/>
      <c r="C1623" s="234"/>
      <c r="D1623" s="235" t="s">
        <v>176</v>
      </c>
      <c r="E1623" s="236" t="s">
        <v>1</v>
      </c>
      <c r="F1623" s="237" t="s">
        <v>3307</v>
      </c>
      <c r="G1623" s="234"/>
      <c r="H1623" s="238">
        <v>46.5</v>
      </c>
      <c r="I1623" s="239"/>
      <c r="J1623" s="234"/>
      <c r="K1623" s="234"/>
      <c r="L1623" s="240"/>
      <c r="M1623" s="241"/>
      <c r="N1623" s="242"/>
      <c r="O1623" s="242"/>
      <c r="P1623" s="242"/>
      <c r="Q1623" s="242"/>
      <c r="R1623" s="242"/>
      <c r="S1623" s="242"/>
      <c r="T1623" s="24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44" t="s">
        <v>176</v>
      </c>
      <c r="AU1623" s="244" t="s">
        <v>85</v>
      </c>
      <c r="AV1623" s="13" t="s">
        <v>85</v>
      </c>
      <c r="AW1623" s="13" t="s">
        <v>31</v>
      </c>
      <c r="AX1623" s="13" t="s">
        <v>75</v>
      </c>
      <c r="AY1623" s="244" t="s">
        <v>169</v>
      </c>
    </row>
    <row r="1624" spans="1:51" s="13" customFormat="1" ht="12">
      <c r="A1624" s="13"/>
      <c r="B1624" s="233"/>
      <c r="C1624" s="234"/>
      <c r="D1624" s="235" t="s">
        <v>176</v>
      </c>
      <c r="E1624" s="236" t="s">
        <v>1</v>
      </c>
      <c r="F1624" s="237" t="s">
        <v>3308</v>
      </c>
      <c r="G1624" s="234"/>
      <c r="H1624" s="238">
        <v>15.5</v>
      </c>
      <c r="I1624" s="239"/>
      <c r="J1624" s="234"/>
      <c r="K1624" s="234"/>
      <c r="L1624" s="240"/>
      <c r="M1624" s="241"/>
      <c r="N1624" s="242"/>
      <c r="O1624" s="242"/>
      <c r="P1624" s="242"/>
      <c r="Q1624" s="242"/>
      <c r="R1624" s="242"/>
      <c r="S1624" s="242"/>
      <c r="T1624" s="24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44" t="s">
        <v>176</v>
      </c>
      <c r="AU1624" s="244" t="s">
        <v>85</v>
      </c>
      <c r="AV1624" s="13" t="s">
        <v>85</v>
      </c>
      <c r="AW1624" s="13" t="s">
        <v>31</v>
      </c>
      <c r="AX1624" s="13" t="s">
        <v>75</v>
      </c>
      <c r="AY1624" s="244" t="s">
        <v>169</v>
      </c>
    </row>
    <row r="1625" spans="1:51" s="13" customFormat="1" ht="12">
      <c r="A1625" s="13"/>
      <c r="B1625" s="233"/>
      <c r="C1625" s="234"/>
      <c r="D1625" s="235" t="s">
        <v>176</v>
      </c>
      <c r="E1625" s="236" t="s">
        <v>1</v>
      </c>
      <c r="F1625" s="237" t="s">
        <v>3309</v>
      </c>
      <c r="G1625" s="234"/>
      <c r="H1625" s="238">
        <v>70.977</v>
      </c>
      <c r="I1625" s="239"/>
      <c r="J1625" s="234"/>
      <c r="K1625" s="234"/>
      <c r="L1625" s="240"/>
      <c r="M1625" s="241"/>
      <c r="N1625" s="242"/>
      <c r="O1625" s="242"/>
      <c r="P1625" s="242"/>
      <c r="Q1625" s="242"/>
      <c r="R1625" s="242"/>
      <c r="S1625" s="242"/>
      <c r="T1625" s="24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44" t="s">
        <v>176</v>
      </c>
      <c r="AU1625" s="244" t="s">
        <v>85</v>
      </c>
      <c r="AV1625" s="13" t="s">
        <v>85</v>
      </c>
      <c r="AW1625" s="13" t="s">
        <v>31</v>
      </c>
      <c r="AX1625" s="13" t="s">
        <v>75</v>
      </c>
      <c r="AY1625" s="244" t="s">
        <v>169</v>
      </c>
    </row>
    <row r="1626" spans="1:51" s="13" customFormat="1" ht="12">
      <c r="A1626" s="13"/>
      <c r="B1626" s="233"/>
      <c r="C1626" s="234"/>
      <c r="D1626" s="235" t="s">
        <v>176</v>
      </c>
      <c r="E1626" s="236" t="s">
        <v>1</v>
      </c>
      <c r="F1626" s="237" t="s">
        <v>3310</v>
      </c>
      <c r="G1626" s="234"/>
      <c r="H1626" s="238">
        <v>109.015</v>
      </c>
      <c r="I1626" s="239"/>
      <c r="J1626" s="234"/>
      <c r="K1626" s="234"/>
      <c r="L1626" s="240"/>
      <c r="M1626" s="241"/>
      <c r="N1626" s="242"/>
      <c r="O1626" s="242"/>
      <c r="P1626" s="242"/>
      <c r="Q1626" s="242"/>
      <c r="R1626" s="242"/>
      <c r="S1626" s="242"/>
      <c r="T1626" s="24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44" t="s">
        <v>176</v>
      </c>
      <c r="AU1626" s="244" t="s">
        <v>85</v>
      </c>
      <c r="AV1626" s="13" t="s">
        <v>85</v>
      </c>
      <c r="AW1626" s="13" t="s">
        <v>31</v>
      </c>
      <c r="AX1626" s="13" t="s">
        <v>75</v>
      </c>
      <c r="AY1626" s="244" t="s">
        <v>169</v>
      </c>
    </row>
    <row r="1627" spans="1:51" s="14" customFormat="1" ht="12">
      <c r="A1627" s="14"/>
      <c r="B1627" s="245"/>
      <c r="C1627" s="246"/>
      <c r="D1627" s="235" t="s">
        <v>176</v>
      </c>
      <c r="E1627" s="247" t="s">
        <v>1</v>
      </c>
      <c r="F1627" s="248" t="s">
        <v>178</v>
      </c>
      <c r="G1627" s="246"/>
      <c r="H1627" s="249">
        <v>241.99200000000002</v>
      </c>
      <c r="I1627" s="250"/>
      <c r="J1627" s="246"/>
      <c r="K1627" s="246"/>
      <c r="L1627" s="251"/>
      <c r="M1627" s="252"/>
      <c r="N1627" s="253"/>
      <c r="O1627" s="253"/>
      <c r="P1627" s="253"/>
      <c r="Q1627" s="253"/>
      <c r="R1627" s="253"/>
      <c r="S1627" s="253"/>
      <c r="T1627" s="25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55" t="s">
        <v>176</v>
      </c>
      <c r="AU1627" s="255" t="s">
        <v>85</v>
      </c>
      <c r="AV1627" s="14" t="s">
        <v>175</v>
      </c>
      <c r="AW1627" s="14" t="s">
        <v>31</v>
      </c>
      <c r="AX1627" s="14" t="s">
        <v>83</v>
      </c>
      <c r="AY1627" s="255" t="s">
        <v>169</v>
      </c>
    </row>
    <row r="1628" spans="1:65" s="2" customFormat="1" ht="33" customHeight="1">
      <c r="A1628" s="38"/>
      <c r="B1628" s="39"/>
      <c r="C1628" s="219" t="s">
        <v>116</v>
      </c>
      <c r="D1628" s="219" t="s">
        <v>171</v>
      </c>
      <c r="E1628" s="220" t="s">
        <v>3311</v>
      </c>
      <c r="F1628" s="221" t="s">
        <v>3312</v>
      </c>
      <c r="G1628" s="222" t="s">
        <v>234</v>
      </c>
      <c r="H1628" s="223">
        <v>241.992</v>
      </c>
      <c r="I1628" s="224"/>
      <c r="J1628" s="225">
        <f>ROUND(I1628*H1628,2)</f>
        <v>0</v>
      </c>
      <c r="K1628" s="226"/>
      <c r="L1628" s="44"/>
      <c r="M1628" s="281" t="s">
        <v>1</v>
      </c>
      <c r="N1628" s="282" t="s">
        <v>40</v>
      </c>
      <c r="O1628" s="283"/>
      <c r="P1628" s="284">
        <f>O1628*H1628</f>
        <v>0</v>
      </c>
      <c r="Q1628" s="284">
        <v>0</v>
      </c>
      <c r="R1628" s="284">
        <f>Q1628*H1628</f>
        <v>0</v>
      </c>
      <c r="S1628" s="284">
        <v>0</v>
      </c>
      <c r="T1628" s="285">
        <f>S1628*H1628</f>
        <v>0</v>
      </c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  <c r="AE1628" s="38"/>
      <c r="AR1628" s="231" t="s">
        <v>209</v>
      </c>
      <c r="AT1628" s="231" t="s">
        <v>171</v>
      </c>
      <c r="AU1628" s="231" t="s">
        <v>85</v>
      </c>
      <c r="AY1628" s="17" t="s">
        <v>169</v>
      </c>
      <c r="BE1628" s="232">
        <f>IF(N1628="základní",J1628,0)</f>
        <v>0</v>
      </c>
      <c r="BF1628" s="232">
        <f>IF(N1628="snížená",J1628,0)</f>
        <v>0</v>
      </c>
      <c r="BG1628" s="232">
        <f>IF(N1628="zákl. přenesená",J1628,0)</f>
        <v>0</v>
      </c>
      <c r="BH1628" s="232">
        <f>IF(N1628="sníž. přenesená",J1628,0)</f>
        <v>0</v>
      </c>
      <c r="BI1628" s="232">
        <f>IF(N1628="nulová",J1628,0)</f>
        <v>0</v>
      </c>
      <c r="BJ1628" s="17" t="s">
        <v>83</v>
      </c>
      <c r="BK1628" s="232">
        <f>ROUND(I1628*H1628,2)</f>
        <v>0</v>
      </c>
      <c r="BL1628" s="17" t="s">
        <v>209</v>
      </c>
      <c r="BM1628" s="231" t="s">
        <v>134</v>
      </c>
    </row>
    <row r="1629" spans="1:31" s="2" customFormat="1" ht="6.95" customHeight="1">
      <c r="A1629" s="38"/>
      <c r="B1629" s="66"/>
      <c r="C1629" s="67"/>
      <c r="D1629" s="67"/>
      <c r="E1629" s="67"/>
      <c r="F1629" s="67"/>
      <c r="G1629" s="67"/>
      <c r="H1629" s="67"/>
      <c r="I1629" s="67"/>
      <c r="J1629" s="67"/>
      <c r="K1629" s="67"/>
      <c r="L1629" s="44"/>
      <c r="M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</row>
  </sheetData>
  <sheetProtection password="CC35" sheet="1" objects="1" scenarios="1" formatColumns="0" formatRows="0" autoFilter="0"/>
  <autoFilter ref="C145:K1628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3313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ROUND((SUM(BE126:BE309)),2)</f>
        <v>0</v>
      </c>
      <c r="G33" s="38"/>
      <c r="H33" s="38"/>
      <c r="I33" s="155">
        <v>0.21</v>
      </c>
      <c r="J33" s="154">
        <f>ROUND(((SUM(BE126:BE309))*I33),2)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ROUND((SUM(BF126:BF309)),2)</f>
        <v>0</v>
      </c>
      <c r="G34" s="38"/>
      <c r="H34" s="38"/>
      <c r="I34" s="155">
        <v>0.12</v>
      </c>
      <c r="J34" s="154">
        <f>ROUND(((SUM(BF126:BF309))*I34),2)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ROUND((SUM(BG126:BG309)),2)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ROUND((SUM(BH126:BH309)),2)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ROUND((SUM(BI126:BI309)),2)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021 - SO 101.1  ZTI a UT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152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473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3314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3315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3316</v>
      </c>
      <c r="E101" s="188"/>
      <c r="F101" s="188"/>
      <c r="G101" s="188"/>
      <c r="H101" s="188"/>
      <c r="I101" s="188"/>
      <c r="J101" s="189">
        <f>J248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3317</v>
      </c>
      <c r="E102" s="188"/>
      <c r="F102" s="188"/>
      <c r="G102" s="188"/>
      <c r="H102" s="188"/>
      <c r="I102" s="188"/>
      <c r="J102" s="189">
        <f>J266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3318</v>
      </c>
      <c r="E103" s="188"/>
      <c r="F103" s="188"/>
      <c r="G103" s="188"/>
      <c r="H103" s="188"/>
      <c r="I103" s="188"/>
      <c r="J103" s="189">
        <f>J269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3319</v>
      </c>
      <c r="E104" s="188"/>
      <c r="F104" s="188"/>
      <c r="G104" s="188"/>
      <c r="H104" s="188"/>
      <c r="I104" s="188"/>
      <c r="J104" s="189">
        <f>J276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3320</v>
      </c>
      <c r="E105" s="188"/>
      <c r="F105" s="188"/>
      <c r="G105" s="188"/>
      <c r="H105" s="188"/>
      <c r="I105" s="188"/>
      <c r="J105" s="189">
        <f>J293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 hidden="1">
      <c r="A106" s="9"/>
      <c r="B106" s="179"/>
      <c r="C106" s="180"/>
      <c r="D106" s="181" t="s">
        <v>3321</v>
      </c>
      <c r="E106" s="182"/>
      <c r="F106" s="182"/>
      <c r="G106" s="182"/>
      <c r="H106" s="182"/>
      <c r="I106" s="182"/>
      <c r="J106" s="183">
        <f>J308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 hidden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 hidden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t="12" hidden="1"/>
    <row r="110" ht="12" hidden="1"/>
    <row r="111" ht="12" hidden="1"/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154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Revitalizace sportovního areálu Lipky - II. etapa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 xml:space="preserve">021 - SO 101.1  ZTI a UT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F12</f>
        <v>Horažďovice</v>
      </c>
      <c r="G120" s="40"/>
      <c r="H120" s="40"/>
      <c r="I120" s="32" t="s">
        <v>22</v>
      </c>
      <c r="J120" s="79" t="str">
        <f>IF(J12="","",J12)</f>
        <v>12. 10. 2023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E15</f>
        <v xml:space="preserve"> </v>
      </c>
      <c r="G122" s="40"/>
      <c r="H122" s="40"/>
      <c r="I122" s="32" t="s">
        <v>30</v>
      </c>
      <c r="J122" s="36" t="str">
        <f>E21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IF(E18="","",E18)</f>
        <v>Vyplň údaj</v>
      </c>
      <c r="G123" s="40"/>
      <c r="H123" s="40"/>
      <c r="I123" s="32" t="s">
        <v>32</v>
      </c>
      <c r="J123" s="36" t="str">
        <f>E24</f>
        <v>Pavel Matoušek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155</v>
      </c>
      <c r="D125" s="194" t="s">
        <v>60</v>
      </c>
      <c r="E125" s="194" t="s">
        <v>56</v>
      </c>
      <c r="F125" s="194" t="s">
        <v>57</v>
      </c>
      <c r="G125" s="194" t="s">
        <v>156</v>
      </c>
      <c r="H125" s="194" t="s">
        <v>157</v>
      </c>
      <c r="I125" s="194" t="s">
        <v>158</v>
      </c>
      <c r="J125" s="195" t="s">
        <v>145</v>
      </c>
      <c r="K125" s="196" t="s">
        <v>159</v>
      </c>
      <c r="L125" s="197"/>
      <c r="M125" s="100" t="s">
        <v>1</v>
      </c>
      <c r="N125" s="101" t="s">
        <v>39</v>
      </c>
      <c r="O125" s="101" t="s">
        <v>160</v>
      </c>
      <c r="P125" s="101" t="s">
        <v>161</v>
      </c>
      <c r="Q125" s="101" t="s">
        <v>162</v>
      </c>
      <c r="R125" s="101" t="s">
        <v>163</v>
      </c>
      <c r="S125" s="101" t="s">
        <v>164</v>
      </c>
      <c r="T125" s="102" t="s">
        <v>165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166</v>
      </c>
      <c r="D126" s="40"/>
      <c r="E126" s="40"/>
      <c r="F126" s="40"/>
      <c r="G126" s="40"/>
      <c r="H126" s="40"/>
      <c r="I126" s="40"/>
      <c r="J126" s="198">
        <f>BK126</f>
        <v>0</v>
      </c>
      <c r="K126" s="40"/>
      <c r="L126" s="44"/>
      <c r="M126" s="103"/>
      <c r="N126" s="199"/>
      <c r="O126" s="104"/>
      <c r="P126" s="200">
        <f>P127+P308</f>
        <v>0</v>
      </c>
      <c r="Q126" s="104"/>
      <c r="R126" s="200">
        <f>R127+R308</f>
        <v>0</v>
      </c>
      <c r="S126" s="104"/>
      <c r="T126" s="201">
        <f>T127+T308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74</v>
      </c>
      <c r="AU126" s="17" t="s">
        <v>147</v>
      </c>
      <c r="BK126" s="202">
        <f>BK127+BK308</f>
        <v>0</v>
      </c>
    </row>
    <row r="127" spans="1:63" s="12" customFormat="1" ht="25.9" customHeight="1">
      <c r="A127" s="12"/>
      <c r="B127" s="203"/>
      <c r="C127" s="204"/>
      <c r="D127" s="205" t="s">
        <v>74</v>
      </c>
      <c r="E127" s="206" t="s">
        <v>349</v>
      </c>
      <c r="F127" s="206" t="s">
        <v>350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P128+P141+P181+P248+P266+P269+P276+P293</f>
        <v>0</v>
      </c>
      <c r="Q127" s="211"/>
      <c r="R127" s="212">
        <f>R128+R141+R181+R248+R266+R269+R276+R293</f>
        <v>0</v>
      </c>
      <c r="S127" s="211"/>
      <c r="T127" s="213">
        <f>T128+T141+T181+T248+T266+T269+T276+T293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85</v>
      </c>
      <c r="AT127" s="215" t="s">
        <v>74</v>
      </c>
      <c r="AU127" s="215" t="s">
        <v>75</v>
      </c>
      <c r="AY127" s="214" t="s">
        <v>169</v>
      </c>
      <c r="BK127" s="216">
        <f>BK128+BK141+BK181+BK248+BK266+BK269+BK276+BK293</f>
        <v>0</v>
      </c>
    </row>
    <row r="128" spans="1:63" s="12" customFormat="1" ht="22.8" customHeight="1">
      <c r="A128" s="12"/>
      <c r="B128" s="203"/>
      <c r="C128" s="204"/>
      <c r="D128" s="205" t="s">
        <v>74</v>
      </c>
      <c r="E128" s="217" t="s">
        <v>1118</v>
      </c>
      <c r="F128" s="217" t="s">
        <v>1119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SUM(P129:P140)</f>
        <v>0</v>
      </c>
      <c r="Q128" s="211"/>
      <c r="R128" s="212">
        <f>SUM(R129:R140)</f>
        <v>0</v>
      </c>
      <c r="S128" s="211"/>
      <c r="T128" s="213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85</v>
      </c>
      <c r="AT128" s="215" t="s">
        <v>74</v>
      </c>
      <c r="AU128" s="215" t="s">
        <v>83</v>
      </c>
      <c r="AY128" s="214" t="s">
        <v>169</v>
      </c>
      <c r="BK128" s="216">
        <f>SUM(BK129:BK140)</f>
        <v>0</v>
      </c>
    </row>
    <row r="129" spans="1:65" s="2" customFormat="1" ht="16.5" customHeight="1">
      <c r="A129" s="38"/>
      <c r="B129" s="39"/>
      <c r="C129" s="219" t="s">
        <v>83</v>
      </c>
      <c r="D129" s="219" t="s">
        <v>171</v>
      </c>
      <c r="E129" s="220" t="s">
        <v>3322</v>
      </c>
      <c r="F129" s="221" t="s">
        <v>3323</v>
      </c>
      <c r="G129" s="222" t="s">
        <v>234</v>
      </c>
      <c r="H129" s="223">
        <v>276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209</v>
      </c>
      <c r="AT129" s="231" t="s">
        <v>171</v>
      </c>
      <c r="AU129" s="231" t="s">
        <v>85</v>
      </c>
      <c r="AY129" s="17" t="s">
        <v>169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209</v>
      </c>
      <c r="BM129" s="231" t="s">
        <v>85</v>
      </c>
    </row>
    <row r="130" spans="1:65" s="2" customFormat="1" ht="24.15" customHeight="1">
      <c r="A130" s="38"/>
      <c r="B130" s="39"/>
      <c r="C130" s="219" t="s">
        <v>85</v>
      </c>
      <c r="D130" s="219" t="s">
        <v>171</v>
      </c>
      <c r="E130" s="220" t="s">
        <v>3324</v>
      </c>
      <c r="F130" s="221" t="s">
        <v>3325</v>
      </c>
      <c r="G130" s="222" t="s">
        <v>199</v>
      </c>
      <c r="H130" s="223">
        <v>395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209</v>
      </c>
      <c r="AT130" s="231" t="s">
        <v>171</v>
      </c>
      <c r="AU130" s="231" t="s">
        <v>85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209</v>
      </c>
      <c r="BM130" s="231" t="s">
        <v>175</v>
      </c>
    </row>
    <row r="131" spans="1:65" s="2" customFormat="1" ht="24.15" customHeight="1">
      <c r="A131" s="38"/>
      <c r="B131" s="39"/>
      <c r="C131" s="269" t="s">
        <v>181</v>
      </c>
      <c r="D131" s="269" t="s">
        <v>811</v>
      </c>
      <c r="E131" s="270" t="s">
        <v>3326</v>
      </c>
      <c r="F131" s="271" t="s">
        <v>3327</v>
      </c>
      <c r="G131" s="272" t="s">
        <v>199</v>
      </c>
      <c r="H131" s="273">
        <v>414.75</v>
      </c>
      <c r="I131" s="274"/>
      <c r="J131" s="275">
        <f>ROUND(I131*H131,2)</f>
        <v>0</v>
      </c>
      <c r="K131" s="276"/>
      <c r="L131" s="277"/>
      <c r="M131" s="278" t="s">
        <v>1</v>
      </c>
      <c r="N131" s="279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246</v>
      </c>
      <c r="AT131" s="231" t="s">
        <v>811</v>
      </c>
      <c r="AU131" s="231" t="s">
        <v>85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209</v>
      </c>
      <c r="BM131" s="231" t="s">
        <v>184</v>
      </c>
    </row>
    <row r="132" spans="1:51" s="13" customFormat="1" ht="12">
      <c r="A132" s="13"/>
      <c r="B132" s="233"/>
      <c r="C132" s="234"/>
      <c r="D132" s="235" t="s">
        <v>176</v>
      </c>
      <c r="E132" s="236" t="s">
        <v>1</v>
      </c>
      <c r="F132" s="237" t="s">
        <v>3328</v>
      </c>
      <c r="G132" s="234"/>
      <c r="H132" s="238">
        <v>414.75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176</v>
      </c>
      <c r="AU132" s="244" t="s">
        <v>85</v>
      </c>
      <c r="AV132" s="13" t="s">
        <v>85</v>
      </c>
      <c r="AW132" s="13" t="s">
        <v>31</v>
      </c>
      <c r="AX132" s="13" t="s">
        <v>75</v>
      </c>
      <c r="AY132" s="244" t="s">
        <v>169</v>
      </c>
    </row>
    <row r="133" spans="1:51" s="14" customFormat="1" ht="12">
      <c r="A133" s="14"/>
      <c r="B133" s="245"/>
      <c r="C133" s="246"/>
      <c r="D133" s="235" t="s">
        <v>176</v>
      </c>
      <c r="E133" s="247" t="s">
        <v>1</v>
      </c>
      <c r="F133" s="248" t="s">
        <v>178</v>
      </c>
      <c r="G133" s="246"/>
      <c r="H133" s="249">
        <v>414.75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176</v>
      </c>
      <c r="AU133" s="255" t="s">
        <v>85</v>
      </c>
      <c r="AV133" s="14" t="s">
        <v>175</v>
      </c>
      <c r="AW133" s="14" t="s">
        <v>31</v>
      </c>
      <c r="AX133" s="14" t="s">
        <v>83</v>
      </c>
      <c r="AY133" s="255" t="s">
        <v>169</v>
      </c>
    </row>
    <row r="134" spans="1:65" s="2" customFormat="1" ht="76.35" customHeight="1">
      <c r="A134" s="38"/>
      <c r="B134" s="39"/>
      <c r="C134" s="219" t="s">
        <v>175</v>
      </c>
      <c r="D134" s="219" t="s">
        <v>171</v>
      </c>
      <c r="E134" s="220" t="s">
        <v>3329</v>
      </c>
      <c r="F134" s="221" t="s">
        <v>3330</v>
      </c>
      <c r="G134" s="222" t="s">
        <v>234</v>
      </c>
      <c r="H134" s="223">
        <v>7.253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209</v>
      </c>
      <c r="AT134" s="231" t="s">
        <v>171</v>
      </c>
      <c r="AU134" s="231" t="s">
        <v>85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209</v>
      </c>
      <c r="BM134" s="231" t="s">
        <v>190</v>
      </c>
    </row>
    <row r="135" spans="1:51" s="13" customFormat="1" ht="12">
      <c r="A135" s="13"/>
      <c r="B135" s="233"/>
      <c r="C135" s="234"/>
      <c r="D135" s="235" t="s">
        <v>176</v>
      </c>
      <c r="E135" s="236" t="s">
        <v>1</v>
      </c>
      <c r="F135" s="237" t="s">
        <v>3331</v>
      </c>
      <c r="G135" s="234"/>
      <c r="H135" s="238">
        <v>7.253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176</v>
      </c>
      <c r="AU135" s="244" t="s">
        <v>85</v>
      </c>
      <c r="AV135" s="13" t="s">
        <v>85</v>
      </c>
      <c r="AW135" s="13" t="s">
        <v>31</v>
      </c>
      <c r="AX135" s="13" t="s">
        <v>75</v>
      </c>
      <c r="AY135" s="244" t="s">
        <v>169</v>
      </c>
    </row>
    <row r="136" spans="1:51" s="14" customFormat="1" ht="12">
      <c r="A136" s="14"/>
      <c r="B136" s="245"/>
      <c r="C136" s="246"/>
      <c r="D136" s="235" t="s">
        <v>176</v>
      </c>
      <c r="E136" s="247" t="s">
        <v>1</v>
      </c>
      <c r="F136" s="248" t="s">
        <v>178</v>
      </c>
      <c r="G136" s="246"/>
      <c r="H136" s="249">
        <v>7.253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176</v>
      </c>
      <c r="AU136" s="255" t="s">
        <v>85</v>
      </c>
      <c r="AV136" s="14" t="s">
        <v>175</v>
      </c>
      <c r="AW136" s="14" t="s">
        <v>31</v>
      </c>
      <c r="AX136" s="14" t="s">
        <v>83</v>
      </c>
      <c r="AY136" s="255" t="s">
        <v>169</v>
      </c>
    </row>
    <row r="137" spans="1:65" s="2" customFormat="1" ht="24.15" customHeight="1">
      <c r="A137" s="38"/>
      <c r="B137" s="39"/>
      <c r="C137" s="269" t="s">
        <v>192</v>
      </c>
      <c r="D137" s="269" t="s">
        <v>811</v>
      </c>
      <c r="E137" s="270" t="s">
        <v>3332</v>
      </c>
      <c r="F137" s="271" t="s">
        <v>3333</v>
      </c>
      <c r="G137" s="272" t="s">
        <v>234</v>
      </c>
      <c r="H137" s="273">
        <v>7.398</v>
      </c>
      <c r="I137" s="274"/>
      <c r="J137" s="275">
        <f>ROUND(I137*H137,2)</f>
        <v>0</v>
      </c>
      <c r="K137" s="276"/>
      <c r="L137" s="277"/>
      <c r="M137" s="278" t="s">
        <v>1</v>
      </c>
      <c r="N137" s="279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246</v>
      </c>
      <c r="AT137" s="231" t="s">
        <v>811</v>
      </c>
      <c r="AU137" s="231" t="s">
        <v>85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209</v>
      </c>
      <c r="BM137" s="231" t="s">
        <v>195</v>
      </c>
    </row>
    <row r="138" spans="1:51" s="13" customFormat="1" ht="12">
      <c r="A138" s="13"/>
      <c r="B138" s="233"/>
      <c r="C138" s="234"/>
      <c r="D138" s="235" t="s">
        <v>176</v>
      </c>
      <c r="E138" s="236" t="s">
        <v>1</v>
      </c>
      <c r="F138" s="237" t="s">
        <v>3334</v>
      </c>
      <c r="G138" s="234"/>
      <c r="H138" s="238">
        <v>7.398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176</v>
      </c>
      <c r="AU138" s="244" t="s">
        <v>85</v>
      </c>
      <c r="AV138" s="13" t="s">
        <v>85</v>
      </c>
      <c r="AW138" s="13" t="s">
        <v>31</v>
      </c>
      <c r="AX138" s="13" t="s">
        <v>75</v>
      </c>
      <c r="AY138" s="244" t="s">
        <v>169</v>
      </c>
    </row>
    <row r="139" spans="1:51" s="14" customFormat="1" ht="12">
      <c r="A139" s="14"/>
      <c r="B139" s="245"/>
      <c r="C139" s="246"/>
      <c r="D139" s="235" t="s">
        <v>176</v>
      </c>
      <c r="E139" s="247" t="s">
        <v>1</v>
      </c>
      <c r="F139" s="248" t="s">
        <v>178</v>
      </c>
      <c r="G139" s="246"/>
      <c r="H139" s="249">
        <v>7.398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176</v>
      </c>
      <c r="AU139" s="255" t="s">
        <v>85</v>
      </c>
      <c r="AV139" s="14" t="s">
        <v>175</v>
      </c>
      <c r="AW139" s="14" t="s">
        <v>31</v>
      </c>
      <c r="AX139" s="14" t="s">
        <v>83</v>
      </c>
      <c r="AY139" s="255" t="s">
        <v>169</v>
      </c>
    </row>
    <row r="140" spans="1:65" s="2" customFormat="1" ht="44.25" customHeight="1">
      <c r="A140" s="38"/>
      <c r="B140" s="39"/>
      <c r="C140" s="219" t="s">
        <v>184</v>
      </c>
      <c r="D140" s="219" t="s">
        <v>171</v>
      </c>
      <c r="E140" s="220" t="s">
        <v>3335</v>
      </c>
      <c r="F140" s="221" t="s">
        <v>3336</v>
      </c>
      <c r="G140" s="222" t="s">
        <v>2717</v>
      </c>
      <c r="H140" s="280"/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209</v>
      </c>
      <c r="AT140" s="231" t="s">
        <v>171</v>
      </c>
      <c r="AU140" s="231" t="s">
        <v>85</v>
      </c>
      <c r="AY140" s="17" t="s">
        <v>169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209</v>
      </c>
      <c r="BM140" s="231" t="s">
        <v>8</v>
      </c>
    </row>
    <row r="141" spans="1:63" s="12" customFormat="1" ht="22.8" customHeight="1">
      <c r="A141" s="12"/>
      <c r="B141" s="203"/>
      <c r="C141" s="204"/>
      <c r="D141" s="205" t="s">
        <v>74</v>
      </c>
      <c r="E141" s="217" t="s">
        <v>2666</v>
      </c>
      <c r="F141" s="217" t="s">
        <v>3337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SUM(P142:P180)</f>
        <v>0</v>
      </c>
      <c r="Q141" s="211"/>
      <c r="R141" s="212">
        <f>SUM(R142:R180)</f>
        <v>0</v>
      </c>
      <c r="S141" s="211"/>
      <c r="T141" s="213">
        <f>SUM(T142:T180)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85</v>
      </c>
      <c r="AT141" s="215" t="s">
        <v>74</v>
      </c>
      <c r="AU141" s="215" t="s">
        <v>83</v>
      </c>
      <c r="AY141" s="214" t="s">
        <v>169</v>
      </c>
      <c r="BK141" s="216">
        <f>SUM(BK142:BK180)</f>
        <v>0</v>
      </c>
    </row>
    <row r="142" spans="1:65" s="2" customFormat="1" ht="21.75" customHeight="1">
      <c r="A142" s="38"/>
      <c r="B142" s="39"/>
      <c r="C142" s="219" t="s">
        <v>201</v>
      </c>
      <c r="D142" s="219" t="s">
        <v>171</v>
      </c>
      <c r="E142" s="220" t="s">
        <v>3338</v>
      </c>
      <c r="F142" s="221" t="s">
        <v>3339</v>
      </c>
      <c r="G142" s="222" t="s">
        <v>199</v>
      </c>
      <c r="H142" s="223">
        <v>34.65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209</v>
      </c>
      <c r="AT142" s="231" t="s">
        <v>171</v>
      </c>
      <c r="AU142" s="231" t="s">
        <v>85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209</v>
      </c>
      <c r="BM142" s="231" t="s">
        <v>204</v>
      </c>
    </row>
    <row r="143" spans="1:51" s="13" customFormat="1" ht="12">
      <c r="A143" s="13"/>
      <c r="B143" s="233"/>
      <c r="C143" s="234"/>
      <c r="D143" s="235" t="s">
        <v>176</v>
      </c>
      <c r="E143" s="236" t="s">
        <v>1</v>
      </c>
      <c r="F143" s="237" t="s">
        <v>3340</v>
      </c>
      <c r="G143" s="234"/>
      <c r="H143" s="238">
        <v>34.65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176</v>
      </c>
      <c r="AU143" s="244" t="s">
        <v>85</v>
      </c>
      <c r="AV143" s="13" t="s">
        <v>85</v>
      </c>
      <c r="AW143" s="13" t="s">
        <v>31</v>
      </c>
      <c r="AX143" s="13" t="s">
        <v>75</v>
      </c>
      <c r="AY143" s="244" t="s">
        <v>169</v>
      </c>
    </row>
    <row r="144" spans="1:51" s="14" customFormat="1" ht="12">
      <c r="A144" s="14"/>
      <c r="B144" s="245"/>
      <c r="C144" s="246"/>
      <c r="D144" s="235" t="s">
        <v>176</v>
      </c>
      <c r="E144" s="247" t="s">
        <v>1</v>
      </c>
      <c r="F144" s="248" t="s">
        <v>178</v>
      </c>
      <c r="G144" s="246"/>
      <c r="H144" s="249">
        <v>34.65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176</v>
      </c>
      <c r="AU144" s="255" t="s">
        <v>85</v>
      </c>
      <c r="AV144" s="14" t="s">
        <v>175</v>
      </c>
      <c r="AW144" s="14" t="s">
        <v>31</v>
      </c>
      <c r="AX144" s="14" t="s">
        <v>83</v>
      </c>
      <c r="AY144" s="255" t="s">
        <v>169</v>
      </c>
    </row>
    <row r="145" spans="1:65" s="2" customFormat="1" ht="21.75" customHeight="1">
      <c r="A145" s="38"/>
      <c r="B145" s="39"/>
      <c r="C145" s="219" t="s">
        <v>190</v>
      </c>
      <c r="D145" s="219" t="s">
        <v>171</v>
      </c>
      <c r="E145" s="220" t="s">
        <v>3341</v>
      </c>
      <c r="F145" s="221" t="s">
        <v>3342</v>
      </c>
      <c r="G145" s="222" t="s">
        <v>199</v>
      </c>
      <c r="H145" s="223">
        <v>105.4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209</v>
      </c>
      <c r="AT145" s="231" t="s">
        <v>171</v>
      </c>
      <c r="AU145" s="231" t="s">
        <v>85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209</v>
      </c>
      <c r="BM145" s="231" t="s">
        <v>209</v>
      </c>
    </row>
    <row r="146" spans="1:51" s="13" customFormat="1" ht="12">
      <c r="A146" s="13"/>
      <c r="B146" s="233"/>
      <c r="C146" s="234"/>
      <c r="D146" s="235" t="s">
        <v>176</v>
      </c>
      <c r="E146" s="236" t="s">
        <v>1</v>
      </c>
      <c r="F146" s="237" t="s">
        <v>3343</v>
      </c>
      <c r="G146" s="234"/>
      <c r="H146" s="238">
        <v>105.4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176</v>
      </c>
      <c r="AU146" s="244" t="s">
        <v>85</v>
      </c>
      <c r="AV146" s="13" t="s">
        <v>85</v>
      </c>
      <c r="AW146" s="13" t="s">
        <v>31</v>
      </c>
      <c r="AX146" s="13" t="s">
        <v>75</v>
      </c>
      <c r="AY146" s="244" t="s">
        <v>169</v>
      </c>
    </row>
    <row r="147" spans="1:51" s="14" customFormat="1" ht="12">
      <c r="A147" s="14"/>
      <c r="B147" s="245"/>
      <c r="C147" s="246"/>
      <c r="D147" s="235" t="s">
        <v>176</v>
      </c>
      <c r="E147" s="247" t="s">
        <v>1</v>
      </c>
      <c r="F147" s="248" t="s">
        <v>178</v>
      </c>
      <c r="G147" s="246"/>
      <c r="H147" s="249">
        <v>105.4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176</v>
      </c>
      <c r="AU147" s="255" t="s">
        <v>85</v>
      </c>
      <c r="AV147" s="14" t="s">
        <v>175</v>
      </c>
      <c r="AW147" s="14" t="s">
        <v>31</v>
      </c>
      <c r="AX147" s="14" t="s">
        <v>83</v>
      </c>
      <c r="AY147" s="255" t="s">
        <v>169</v>
      </c>
    </row>
    <row r="148" spans="1:65" s="2" customFormat="1" ht="24.15" customHeight="1">
      <c r="A148" s="38"/>
      <c r="B148" s="39"/>
      <c r="C148" s="219" t="s">
        <v>186</v>
      </c>
      <c r="D148" s="219" t="s">
        <v>171</v>
      </c>
      <c r="E148" s="220" t="s">
        <v>3344</v>
      </c>
      <c r="F148" s="221" t="s">
        <v>3345</v>
      </c>
      <c r="G148" s="222" t="s">
        <v>199</v>
      </c>
      <c r="H148" s="223">
        <v>7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209</v>
      </c>
      <c r="AT148" s="231" t="s">
        <v>171</v>
      </c>
      <c r="AU148" s="231" t="s">
        <v>85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209</v>
      </c>
      <c r="BM148" s="231" t="s">
        <v>213</v>
      </c>
    </row>
    <row r="149" spans="1:51" s="13" customFormat="1" ht="12">
      <c r="A149" s="13"/>
      <c r="B149" s="233"/>
      <c r="C149" s="234"/>
      <c r="D149" s="235" t="s">
        <v>176</v>
      </c>
      <c r="E149" s="236" t="s">
        <v>1</v>
      </c>
      <c r="F149" s="237" t="s">
        <v>3346</v>
      </c>
      <c r="G149" s="234"/>
      <c r="H149" s="238">
        <v>7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176</v>
      </c>
      <c r="AU149" s="244" t="s">
        <v>85</v>
      </c>
      <c r="AV149" s="13" t="s">
        <v>85</v>
      </c>
      <c r="AW149" s="13" t="s">
        <v>31</v>
      </c>
      <c r="AX149" s="13" t="s">
        <v>75</v>
      </c>
      <c r="AY149" s="244" t="s">
        <v>169</v>
      </c>
    </row>
    <row r="150" spans="1:51" s="14" customFormat="1" ht="12">
      <c r="A150" s="14"/>
      <c r="B150" s="245"/>
      <c r="C150" s="246"/>
      <c r="D150" s="235" t="s">
        <v>176</v>
      </c>
      <c r="E150" s="247" t="s">
        <v>1</v>
      </c>
      <c r="F150" s="248" t="s">
        <v>178</v>
      </c>
      <c r="G150" s="246"/>
      <c r="H150" s="249">
        <v>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176</v>
      </c>
      <c r="AU150" s="255" t="s">
        <v>85</v>
      </c>
      <c r="AV150" s="14" t="s">
        <v>175</v>
      </c>
      <c r="AW150" s="14" t="s">
        <v>31</v>
      </c>
      <c r="AX150" s="14" t="s">
        <v>83</v>
      </c>
      <c r="AY150" s="255" t="s">
        <v>169</v>
      </c>
    </row>
    <row r="151" spans="1:65" s="2" customFormat="1" ht="24.15" customHeight="1">
      <c r="A151" s="38"/>
      <c r="B151" s="39"/>
      <c r="C151" s="219" t="s">
        <v>195</v>
      </c>
      <c r="D151" s="219" t="s">
        <v>171</v>
      </c>
      <c r="E151" s="220" t="s">
        <v>3347</v>
      </c>
      <c r="F151" s="221" t="s">
        <v>3348</v>
      </c>
      <c r="G151" s="222" t="s">
        <v>199</v>
      </c>
      <c r="H151" s="223">
        <v>84.6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209</v>
      </c>
      <c r="AT151" s="231" t="s">
        <v>171</v>
      </c>
      <c r="AU151" s="231" t="s">
        <v>85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209</v>
      </c>
      <c r="BM151" s="231" t="s">
        <v>218</v>
      </c>
    </row>
    <row r="152" spans="1:51" s="13" customFormat="1" ht="12">
      <c r="A152" s="13"/>
      <c r="B152" s="233"/>
      <c r="C152" s="234"/>
      <c r="D152" s="235" t="s">
        <v>176</v>
      </c>
      <c r="E152" s="236" t="s">
        <v>1</v>
      </c>
      <c r="F152" s="237" t="s">
        <v>3349</v>
      </c>
      <c r="G152" s="234"/>
      <c r="H152" s="238">
        <v>84.6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176</v>
      </c>
      <c r="AU152" s="244" t="s">
        <v>85</v>
      </c>
      <c r="AV152" s="13" t="s">
        <v>85</v>
      </c>
      <c r="AW152" s="13" t="s">
        <v>31</v>
      </c>
      <c r="AX152" s="13" t="s">
        <v>75</v>
      </c>
      <c r="AY152" s="244" t="s">
        <v>169</v>
      </c>
    </row>
    <row r="153" spans="1:51" s="14" customFormat="1" ht="12">
      <c r="A153" s="14"/>
      <c r="B153" s="245"/>
      <c r="C153" s="246"/>
      <c r="D153" s="235" t="s">
        <v>176</v>
      </c>
      <c r="E153" s="247" t="s">
        <v>1</v>
      </c>
      <c r="F153" s="248" t="s">
        <v>178</v>
      </c>
      <c r="G153" s="246"/>
      <c r="H153" s="249">
        <v>84.6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176</v>
      </c>
      <c r="AU153" s="255" t="s">
        <v>85</v>
      </c>
      <c r="AV153" s="14" t="s">
        <v>175</v>
      </c>
      <c r="AW153" s="14" t="s">
        <v>31</v>
      </c>
      <c r="AX153" s="14" t="s">
        <v>83</v>
      </c>
      <c r="AY153" s="255" t="s">
        <v>169</v>
      </c>
    </row>
    <row r="154" spans="1:65" s="2" customFormat="1" ht="21.75" customHeight="1">
      <c r="A154" s="38"/>
      <c r="B154" s="39"/>
      <c r="C154" s="219" t="s">
        <v>221</v>
      </c>
      <c r="D154" s="219" t="s">
        <v>171</v>
      </c>
      <c r="E154" s="220" t="s">
        <v>3350</v>
      </c>
      <c r="F154" s="221" t="s">
        <v>3351</v>
      </c>
      <c r="G154" s="222" t="s">
        <v>199</v>
      </c>
      <c r="H154" s="223">
        <v>11.5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209</v>
      </c>
      <c r="AT154" s="231" t="s">
        <v>171</v>
      </c>
      <c r="AU154" s="231" t="s">
        <v>85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209</v>
      </c>
      <c r="BM154" s="231" t="s">
        <v>224</v>
      </c>
    </row>
    <row r="155" spans="1:51" s="13" customFormat="1" ht="12">
      <c r="A155" s="13"/>
      <c r="B155" s="233"/>
      <c r="C155" s="234"/>
      <c r="D155" s="235" t="s">
        <v>176</v>
      </c>
      <c r="E155" s="236" t="s">
        <v>1</v>
      </c>
      <c r="F155" s="237" t="s">
        <v>3352</v>
      </c>
      <c r="G155" s="234"/>
      <c r="H155" s="238">
        <v>11.5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176</v>
      </c>
      <c r="AU155" s="244" t="s">
        <v>85</v>
      </c>
      <c r="AV155" s="13" t="s">
        <v>85</v>
      </c>
      <c r="AW155" s="13" t="s">
        <v>31</v>
      </c>
      <c r="AX155" s="13" t="s">
        <v>75</v>
      </c>
      <c r="AY155" s="244" t="s">
        <v>169</v>
      </c>
    </row>
    <row r="156" spans="1:51" s="14" customFormat="1" ht="12">
      <c r="A156" s="14"/>
      <c r="B156" s="245"/>
      <c r="C156" s="246"/>
      <c r="D156" s="235" t="s">
        <v>176</v>
      </c>
      <c r="E156" s="247" t="s">
        <v>1</v>
      </c>
      <c r="F156" s="248" t="s">
        <v>178</v>
      </c>
      <c r="G156" s="246"/>
      <c r="H156" s="249">
        <v>11.5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176</v>
      </c>
      <c r="AU156" s="255" t="s">
        <v>85</v>
      </c>
      <c r="AV156" s="14" t="s">
        <v>175</v>
      </c>
      <c r="AW156" s="14" t="s">
        <v>31</v>
      </c>
      <c r="AX156" s="14" t="s">
        <v>83</v>
      </c>
      <c r="AY156" s="255" t="s">
        <v>169</v>
      </c>
    </row>
    <row r="157" spans="1:65" s="2" customFormat="1" ht="21.75" customHeight="1">
      <c r="A157" s="38"/>
      <c r="B157" s="39"/>
      <c r="C157" s="219" t="s">
        <v>8</v>
      </c>
      <c r="D157" s="219" t="s">
        <v>171</v>
      </c>
      <c r="E157" s="220" t="s">
        <v>3353</v>
      </c>
      <c r="F157" s="221" t="s">
        <v>3354</v>
      </c>
      <c r="G157" s="222" t="s">
        <v>199</v>
      </c>
      <c r="H157" s="223">
        <v>49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209</v>
      </c>
      <c r="AT157" s="231" t="s">
        <v>171</v>
      </c>
      <c r="AU157" s="231" t="s">
        <v>85</v>
      </c>
      <c r="AY157" s="17" t="s">
        <v>169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209</v>
      </c>
      <c r="BM157" s="231" t="s">
        <v>230</v>
      </c>
    </row>
    <row r="158" spans="1:51" s="13" customFormat="1" ht="12">
      <c r="A158" s="13"/>
      <c r="B158" s="233"/>
      <c r="C158" s="234"/>
      <c r="D158" s="235" t="s">
        <v>176</v>
      </c>
      <c r="E158" s="236" t="s">
        <v>1</v>
      </c>
      <c r="F158" s="237" t="s">
        <v>3355</v>
      </c>
      <c r="G158" s="234"/>
      <c r="H158" s="238">
        <v>49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176</v>
      </c>
      <c r="AU158" s="244" t="s">
        <v>85</v>
      </c>
      <c r="AV158" s="13" t="s">
        <v>85</v>
      </c>
      <c r="AW158" s="13" t="s">
        <v>31</v>
      </c>
      <c r="AX158" s="13" t="s">
        <v>75</v>
      </c>
      <c r="AY158" s="244" t="s">
        <v>169</v>
      </c>
    </row>
    <row r="159" spans="1:51" s="14" customFormat="1" ht="12">
      <c r="A159" s="14"/>
      <c r="B159" s="245"/>
      <c r="C159" s="246"/>
      <c r="D159" s="235" t="s">
        <v>176</v>
      </c>
      <c r="E159" s="247" t="s">
        <v>1</v>
      </c>
      <c r="F159" s="248" t="s">
        <v>178</v>
      </c>
      <c r="G159" s="246"/>
      <c r="H159" s="249">
        <v>49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176</v>
      </c>
      <c r="AU159" s="255" t="s">
        <v>85</v>
      </c>
      <c r="AV159" s="14" t="s">
        <v>175</v>
      </c>
      <c r="AW159" s="14" t="s">
        <v>31</v>
      </c>
      <c r="AX159" s="14" t="s">
        <v>83</v>
      </c>
      <c r="AY159" s="255" t="s">
        <v>169</v>
      </c>
    </row>
    <row r="160" spans="1:65" s="2" customFormat="1" ht="21.75" customHeight="1">
      <c r="A160" s="38"/>
      <c r="B160" s="39"/>
      <c r="C160" s="219" t="s">
        <v>231</v>
      </c>
      <c r="D160" s="219" t="s">
        <v>171</v>
      </c>
      <c r="E160" s="220" t="s">
        <v>3356</v>
      </c>
      <c r="F160" s="221" t="s">
        <v>3357</v>
      </c>
      <c r="G160" s="222" t="s">
        <v>199</v>
      </c>
      <c r="H160" s="223">
        <v>14.5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209</v>
      </c>
      <c r="AT160" s="231" t="s">
        <v>171</v>
      </c>
      <c r="AU160" s="231" t="s">
        <v>85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209</v>
      </c>
      <c r="BM160" s="231" t="s">
        <v>235</v>
      </c>
    </row>
    <row r="161" spans="1:51" s="13" customFormat="1" ht="12">
      <c r="A161" s="13"/>
      <c r="B161" s="233"/>
      <c r="C161" s="234"/>
      <c r="D161" s="235" t="s">
        <v>176</v>
      </c>
      <c r="E161" s="236" t="s">
        <v>1</v>
      </c>
      <c r="F161" s="237" t="s">
        <v>3358</v>
      </c>
      <c r="G161" s="234"/>
      <c r="H161" s="238">
        <v>14.5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85</v>
      </c>
      <c r="AV161" s="13" t="s">
        <v>85</v>
      </c>
      <c r="AW161" s="13" t="s">
        <v>31</v>
      </c>
      <c r="AX161" s="13" t="s">
        <v>75</v>
      </c>
      <c r="AY161" s="244" t="s">
        <v>169</v>
      </c>
    </row>
    <row r="162" spans="1:51" s="14" customFormat="1" ht="12">
      <c r="A162" s="14"/>
      <c r="B162" s="245"/>
      <c r="C162" s="246"/>
      <c r="D162" s="235" t="s">
        <v>176</v>
      </c>
      <c r="E162" s="247" t="s">
        <v>1</v>
      </c>
      <c r="F162" s="248" t="s">
        <v>178</v>
      </c>
      <c r="G162" s="246"/>
      <c r="H162" s="249">
        <v>14.5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176</v>
      </c>
      <c r="AU162" s="255" t="s">
        <v>85</v>
      </c>
      <c r="AV162" s="14" t="s">
        <v>175</v>
      </c>
      <c r="AW162" s="14" t="s">
        <v>31</v>
      </c>
      <c r="AX162" s="14" t="s">
        <v>83</v>
      </c>
      <c r="AY162" s="255" t="s">
        <v>169</v>
      </c>
    </row>
    <row r="163" spans="1:65" s="2" customFormat="1" ht="21.75" customHeight="1">
      <c r="A163" s="38"/>
      <c r="B163" s="39"/>
      <c r="C163" s="219" t="s">
        <v>204</v>
      </c>
      <c r="D163" s="219" t="s">
        <v>171</v>
      </c>
      <c r="E163" s="220" t="s">
        <v>3359</v>
      </c>
      <c r="F163" s="221" t="s">
        <v>3360</v>
      </c>
      <c r="G163" s="222" t="s">
        <v>199</v>
      </c>
      <c r="H163" s="223">
        <v>11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209</v>
      </c>
      <c r="AT163" s="231" t="s">
        <v>171</v>
      </c>
      <c r="AU163" s="231" t="s">
        <v>85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209</v>
      </c>
      <c r="BM163" s="231" t="s">
        <v>239</v>
      </c>
    </row>
    <row r="164" spans="1:51" s="13" customFormat="1" ht="12">
      <c r="A164" s="13"/>
      <c r="B164" s="233"/>
      <c r="C164" s="234"/>
      <c r="D164" s="235" t="s">
        <v>176</v>
      </c>
      <c r="E164" s="236" t="s">
        <v>1</v>
      </c>
      <c r="F164" s="237" t="s">
        <v>3361</v>
      </c>
      <c r="G164" s="234"/>
      <c r="H164" s="238">
        <v>11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176</v>
      </c>
      <c r="AU164" s="244" t="s">
        <v>85</v>
      </c>
      <c r="AV164" s="13" t="s">
        <v>85</v>
      </c>
      <c r="AW164" s="13" t="s">
        <v>31</v>
      </c>
      <c r="AX164" s="13" t="s">
        <v>75</v>
      </c>
      <c r="AY164" s="244" t="s">
        <v>169</v>
      </c>
    </row>
    <row r="165" spans="1:51" s="14" customFormat="1" ht="12">
      <c r="A165" s="14"/>
      <c r="B165" s="245"/>
      <c r="C165" s="246"/>
      <c r="D165" s="235" t="s">
        <v>176</v>
      </c>
      <c r="E165" s="247" t="s">
        <v>1</v>
      </c>
      <c r="F165" s="248" t="s">
        <v>178</v>
      </c>
      <c r="G165" s="246"/>
      <c r="H165" s="249">
        <v>11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176</v>
      </c>
      <c r="AU165" s="255" t="s">
        <v>85</v>
      </c>
      <c r="AV165" s="14" t="s">
        <v>175</v>
      </c>
      <c r="AW165" s="14" t="s">
        <v>31</v>
      </c>
      <c r="AX165" s="14" t="s">
        <v>83</v>
      </c>
      <c r="AY165" s="255" t="s">
        <v>169</v>
      </c>
    </row>
    <row r="166" spans="1:65" s="2" customFormat="1" ht="24.15" customHeight="1">
      <c r="A166" s="38"/>
      <c r="B166" s="39"/>
      <c r="C166" s="219" t="s">
        <v>240</v>
      </c>
      <c r="D166" s="219" t="s">
        <v>171</v>
      </c>
      <c r="E166" s="220" t="s">
        <v>3362</v>
      </c>
      <c r="F166" s="221" t="s">
        <v>3363</v>
      </c>
      <c r="G166" s="222" t="s">
        <v>208</v>
      </c>
      <c r="H166" s="223">
        <v>39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209</v>
      </c>
      <c r="AT166" s="231" t="s">
        <v>171</v>
      </c>
      <c r="AU166" s="231" t="s">
        <v>85</v>
      </c>
      <c r="AY166" s="17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209</v>
      </c>
      <c r="BM166" s="231" t="s">
        <v>243</v>
      </c>
    </row>
    <row r="167" spans="1:51" s="13" customFormat="1" ht="12">
      <c r="A167" s="13"/>
      <c r="B167" s="233"/>
      <c r="C167" s="234"/>
      <c r="D167" s="235" t="s">
        <v>176</v>
      </c>
      <c r="E167" s="236" t="s">
        <v>1</v>
      </c>
      <c r="F167" s="237" t="s">
        <v>3364</v>
      </c>
      <c r="G167" s="234"/>
      <c r="H167" s="238">
        <v>39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176</v>
      </c>
      <c r="AU167" s="244" t="s">
        <v>85</v>
      </c>
      <c r="AV167" s="13" t="s">
        <v>85</v>
      </c>
      <c r="AW167" s="13" t="s">
        <v>31</v>
      </c>
      <c r="AX167" s="13" t="s">
        <v>75</v>
      </c>
      <c r="AY167" s="244" t="s">
        <v>169</v>
      </c>
    </row>
    <row r="168" spans="1:51" s="14" customFormat="1" ht="12">
      <c r="A168" s="14"/>
      <c r="B168" s="245"/>
      <c r="C168" s="246"/>
      <c r="D168" s="235" t="s">
        <v>176</v>
      </c>
      <c r="E168" s="247" t="s">
        <v>1</v>
      </c>
      <c r="F168" s="248" t="s">
        <v>178</v>
      </c>
      <c r="G168" s="246"/>
      <c r="H168" s="249">
        <v>39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176</v>
      </c>
      <c r="AU168" s="255" t="s">
        <v>85</v>
      </c>
      <c r="AV168" s="14" t="s">
        <v>175</v>
      </c>
      <c r="AW168" s="14" t="s">
        <v>31</v>
      </c>
      <c r="AX168" s="14" t="s">
        <v>83</v>
      </c>
      <c r="AY168" s="255" t="s">
        <v>169</v>
      </c>
    </row>
    <row r="169" spans="1:65" s="2" customFormat="1" ht="24.15" customHeight="1">
      <c r="A169" s="38"/>
      <c r="B169" s="39"/>
      <c r="C169" s="219" t="s">
        <v>209</v>
      </c>
      <c r="D169" s="219" t="s">
        <v>171</v>
      </c>
      <c r="E169" s="220" t="s">
        <v>3365</v>
      </c>
      <c r="F169" s="221" t="s">
        <v>3366</v>
      </c>
      <c r="G169" s="222" t="s">
        <v>208</v>
      </c>
      <c r="H169" s="223">
        <v>13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209</v>
      </c>
      <c r="AT169" s="231" t="s">
        <v>171</v>
      </c>
      <c r="AU169" s="231" t="s">
        <v>85</v>
      </c>
      <c r="AY169" s="17" t="s">
        <v>169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209</v>
      </c>
      <c r="BM169" s="231" t="s">
        <v>246</v>
      </c>
    </row>
    <row r="170" spans="1:51" s="13" customFormat="1" ht="12">
      <c r="A170" s="13"/>
      <c r="B170" s="233"/>
      <c r="C170" s="234"/>
      <c r="D170" s="235" t="s">
        <v>176</v>
      </c>
      <c r="E170" s="236" t="s">
        <v>1</v>
      </c>
      <c r="F170" s="237" t="s">
        <v>3367</v>
      </c>
      <c r="G170" s="234"/>
      <c r="H170" s="238">
        <v>13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176</v>
      </c>
      <c r="AU170" s="244" t="s">
        <v>85</v>
      </c>
      <c r="AV170" s="13" t="s">
        <v>85</v>
      </c>
      <c r="AW170" s="13" t="s">
        <v>31</v>
      </c>
      <c r="AX170" s="13" t="s">
        <v>75</v>
      </c>
      <c r="AY170" s="244" t="s">
        <v>169</v>
      </c>
    </row>
    <row r="171" spans="1:51" s="14" customFormat="1" ht="12">
      <c r="A171" s="14"/>
      <c r="B171" s="245"/>
      <c r="C171" s="246"/>
      <c r="D171" s="235" t="s">
        <v>176</v>
      </c>
      <c r="E171" s="247" t="s">
        <v>1</v>
      </c>
      <c r="F171" s="248" t="s">
        <v>178</v>
      </c>
      <c r="G171" s="246"/>
      <c r="H171" s="249">
        <v>13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176</v>
      </c>
      <c r="AU171" s="255" t="s">
        <v>85</v>
      </c>
      <c r="AV171" s="14" t="s">
        <v>175</v>
      </c>
      <c r="AW171" s="14" t="s">
        <v>31</v>
      </c>
      <c r="AX171" s="14" t="s">
        <v>83</v>
      </c>
      <c r="AY171" s="255" t="s">
        <v>169</v>
      </c>
    </row>
    <row r="172" spans="1:65" s="2" customFormat="1" ht="24.15" customHeight="1">
      <c r="A172" s="38"/>
      <c r="B172" s="39"/>
      <c r="C172" s="219" t="s">
        <v>250</v>
      </c>
      <c r="D172" s="219" t="s">
        <v>171</v>
      </c>
      <c r="E172" s="220" t="s">
        <v>3368</v>
      </c>
      <c r="F172" s="221" t="s">
        <v>3369</v>
      </c>
      <c r="G172" s="222" t="s">
        <v>208</v>
      </c>
      <c r="H172" s="223">
        <v>9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209</v>
      </c>
      <c r="AT172" s="231" t="s">
        <v>171</v>
      </c>
      <c r="AU172" s="231" t="s">
        <v>85</v>
      </c>
      <c r="AY172" s="17" t="s">
        <v>169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209</v>
      </c>
      <c r="BM172" s="231" t="s">
        <v>253</v>
      </c>
    </row>
    <row r="173" spans="1:51" s="13" customFormat="1" ht="12">
      <c r="A173" s="13"/>
      <c r="B173" s="233"/>
      <c r="C173" s="234"/>
      <c r="D173" s="235" t="s">
        <v>176</v>
      </c>
      <c r="E173" s="236" t="s">
        <v>1</v>
      </c>
      <c r="F173" s="237" t="s">
        <v>186</v>
      </c>
      <c r="G173" s="234"/>
      <c r="H173" s="238">
        <v>9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176</v>
      </c>
      <c r="AU173" s="244" t="s">
        <v>85</v>
      </c>
      <c r="AV173" s="13" t="s">
        <v>85</v>
      </c>
      <c r="AW173" s="13" t="s">
        <v>31</v>
      </c>
      <c r="AX173" s="13" t="s">
        <v>75</v>
      </c>
      <c r="AY173" s="244" t="s">
        <v>169</v>
      </c>
    </row>
    <row r="174" spans="1:51" s="14" customFormat="1" ht="12">
      <c r="A174" s="14"/>
      <c r="B174" s="245"/>
      <c r="C174" s="246"/>
      <c r="D174" s="235" t="s">
        <v>176</v>
      </c>
      <c r="E174" s="247" t="s">
        <v>1</v>
      </c>
      <c r="F174" s="248" t="s">
        <v>178</v>
      </c>
      <c r="G174" s="246"/>
      <c r="H174" s="249">
        <v>9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176</v>
      </c>
      <c r="AU174" s="255" t="s">
        <v>85</v>
      </c>
      <c r="AV174" s="14" t="s">
        <v>175</v>
      </c>
      <c r="AW174" s="14" t="s">
        <v>31</v>
      </c>
      <c r="AX174" s="14" t="s">
        <v>83</v>
      </c>
      <c r="AY174" s="255" t="s">
        <v>169</v>
      </c>
    </row>
    <row r="175" spans="1:65" s="2" customFormat="1" ht="24.15" customHeight="1">
      <c r="A175" s="38"/>
      <c r="B175" s="39"/>
      <c r="C175" s="219" t="s">
        <v>213</v>
      </c>
      <c r="D175" s="219" t="s">
        <v>171</v>
      </c>
      <c r="E175" s="220" t="s">
        <v>3370</v>
      </c>
      <c r="F175" s="221" t="s">
        <v>3371</v>
      </c>
      <c r="G175" s="222" t="s">
        <v>208</v>
      </c>
      <c r="H175" s="223">
        <v>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209</v>
      </c>
      <c r="AT175" s="231" t="s">
        <v>171</v>
      </c>
      <c r="AU175" s="231" t="s">
        <v>85</v>
      </c>
      <c r="AY175" s="17" t="s">
        <v>169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209</v>
      </c>
      <c r="BM175" s="231" t="s">
        <v>258</v>
      </c>
    </row>
    <row r="176" spans="1:65" s="2" customFormat="1" ht="16.5" customHeight="1">
      <c r="A176" s="38"/>
      <c r="B176" s="39"/>
      <c r="C176" s="219" t="s">
        <v>262</v>
      </c>
      <c r="D176" s="219" t="s">
        <v>171</v>
      </c>
      <c r="E176" s="220" t="s">
        <v>3372</v>
      </c>
      <c r="F176" s="221" t="s">
        <v>3373</v>
      </c>
      <c r="G176" s="222" t="s">
        <v>208</v>
      </c>
      <c r="H176" s="223">
        <v>20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209</v>
      </c>
      <c r="AT176" s="231" t="s">
        <v>171</v>
      </c>
      <c r="AU176" s="231" t="s">
        <v>85</v>
      </c>
      <c r="AY176" s="17" t="s">
        <v>169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209</v>
      </c>
      <c r="BM176" s="231" t="s">
        <v>265</v>
      </c>
    </row>
    <row r="177" spans="1:65" s="2" customFormat="1" ht="24.15" customHeight="1">
      <c r="A177" s="38"/>
      <c r="B177" s="39"/>
      <c r="C177" s="219" t="s">
        <v>218</v>
      </c>
      <c r="D177" s="219" t="s">
        <v>171</v>
      </c>
      <c r="E177" s="220" t="s">
        <v>3374</v>
      </c>
      <c r="F177" s="221" t="s">
        <v>3375</v>
      </c>
      <c r="G177" s="222" t="s">
        <v>199</v>
      </c>
      <c r="H177" s="223">
        <v>317.65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209</v>
      </c>
      <c r="AT177" s="231" t="s">
        <v>171</v>
      </c>
      <c r="AU177" s="231" t="s">
        <v>85</v>
      </c>
      <c r="AY177" s="17" t="s">
        <v>169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209</v>
      </c>
      <c r="BM177" s="231" t="s">
        <v>269</v>
      </c>
    </row>
    <row r="178" spans="1:51" s="13" customFormat="1" ht="12">
      <c r="A178" s="13"/>
      <c r="B178" s="233"/>
      <c r="C178" s="234"/>
      <c r="D178" s="235" t="s">
        <v>176</v>
      </c>
      <c r="E178" s="236" t="s">
        <v>1</v>
      </c>
      <c r="F178" s="237" t="s">
        <v>3376</v>
      </c>
      <c r="G178" s="234"/>
      <c r="H178" s="238">
        <v>317.65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176</v>
      </c>
      <c r="AU178" s="244" t="s">
        <v>85</v>
      </c>
      <c r="AV178" s="13" t="s">
        <v>85</v>
      </c>
      <c r="AW178" s="13" t="s">
        <v>31</v>
      </c>
      <c r="AX178" s="13" t="s">
        <v>75</v>
      </c>
      <c r="AY178" s="244" t="s">
        <v>169</v>
      </c>
    </row>
    <row r="179" spans="1:51" s="14" customFormat="1" ht="12">
      <c r="A179" s="14"/>
      <c r="B179" s="245"/>
      <c r="C179" s="246"/>
      <c r="D179" s="235" t="s">
        <v>176</v>
      </c>
      <c r="E179" s="247" t="s">
        <v>1</v>
      </c>
      <c r="F179" s="248" t="s">
        <v>178</v>
      </c>
      <c r="G179" s="246"/>
      <c r="H179" s="249">
        <v>317.65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176</v>
      </c>
      <c r="AU179" s="255" t="s">
        <v>85</v>
      </c>
      <c r="AV179" s="14" t="s">
        <v>175</v>
      </c>
      <c r="AW179" s="14" t="s">
        <v>31</v>
      </c>
      <c r="AX179" s="14" t="s">
        <v>83</v>
      </c>
      <c r="AY179" s="255" t="s">
        <v>169</v>
      </c>
    </row>
    <row r="180" spans="1:65" s="2" customFormat="1" ht="44.25" customHeight="1">
      <c r="A180" s="38"/>
      <c r="B180" s="39"/>
      <c r="C180" s="219" t="s">
        <v>7</v>
      </c>
      <c r="D180" s="219" t="s">
        <v>171</v>
      </c>
      <c r="E180" s="220" t="s">
        <v>3377</v>
      </c>
      <c r="F180" s="221" t="s">
        <v>3378</v>
      </c>
      <c r="G180" s="222" t="s">
        <v>2717</v>
      </c>
      <c r="H180" s="280"/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209</v>
      </c>
      <c r="AT180" s="231" t="s">
        <v>171</v>
      </c>
      <c r="AU180" s="231" t="s">
        <v>85</v>
      </c>
      <c r="AY180" s="17" t="s">
        <v>169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209</v>
      </c>
      <c r="BM180" s="231" t="s">
        <v>275</v>
      </c>
    </row>
    <row r="181" spans="1:63" s="12" customFormat="1" ht="22.8" customHeight="1">
      <c r="A181" s="12"/>
      <c r="B181" s="203"/>
      <c r="C181" s="204"/>
      <c r="D181" s="205" t="s">
        <v>74</v>
      </c>
      <c r="E181" s="217" t="s">
        <v>2670</v>
      </c>
      <c r="F181" s="217" t="s">
        <v>3379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SUM(P182:P247)</f>
        <v>0</v>
      </c>
      <c r="Q181" s="211"/>
      <c r="R181" s="212">
        <f>SUM(R182:R247)</f>
        <v>0</v>
      </c>
      <c r="S181" s="211"/>
      <c r="T181" s="213">
        <f>SUM(T182:T247)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85</v>
      </c>
      <c r="AT181" s="215" t="s">
        <v>74</v>
      </c>
      <c r="AU181" s="215" t="s">
        <v>83</v>
      </c>
      <c r="AY181" s="214" t="s">
        <v>169</v>
      </c>
      <c r="BK181" s="216">
        <f>SUM(BK182:BK247)</f>
        <v>0</v>
      </c>
    </row>
    <row r="182" spans="1:65" s="2" customFormat="1" ht="33" customHeight="1">
      <c r="A182" s="38"/>
      <c r="B182" s="39"/>
      <c r="C182" s="219" t="s">
        <v>224</v>
      </c>
      <c r="D182" s="219" t="s">
        <v>171</v>
      </c>
      <c r="E182" s="220" t="s">
        <v>3380</v>
      </c>
      <c r="F182" s="221" t="s">
        <v>3381</v>
      </c>
      <c r="G182" s="222" t="s">
        <v>199</v>
      </c>
      <c r="H182" s="223">
        <v>218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209</v>
      </c>
      <c r="AT182" s="231" t="s">
        <v>171</v>
      </c>
      <c r="AU182" s="231" t="s">
        <v>85</v>
      </c>
      <c r="AY182" s="17" t="s">
        <v>169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209</v>
      </c>
      <c r="BM182" s="231" t="s">
        <v>279</v>
      </c>
    </row>
    <row r="183" spans="1:51" s="13" customFormat="1" ht="12">
      <c r="A183" s="13"/>
      <c r="B183" s="233"/>
      <c r="C183" s="234"/>
      <c r="D183" s="235" t="s">
        <v>176</v>
      </c>
      <c r="E183" s="236" t="s">
        <v>1</v>
      </c>
      <c r="F183" s="237" t="s">
        <v>3382</v>
      </c>
      <c r="G183" s="234"/>
      <c r="H183" s="238">
        <v>123.5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176</v>
      </c>
      <c r="AU183" s="244" t="s">
        <v>85</v>
      </c>
      <c r="AV183" s="13" t="s">
        <v>85</v>
      </c>
      <c r="AW183" s="13" t="s">
        <v>31</v>
      </c>
      <c r="AX183" s="13" t="s">
        <v>75</v>
      </c>
      <c r="AY183" s="244" t="s">
        <v>169</v>
      </c>
    </row>
    <row r="184" spans="1:51" s="13" customFormat="1" ht="12">
      <c r="A184" s="13"/>
      <c r="B184" s="233"/>
      <c r="C184" s="234"/>
      <c r="D184" s="235" t="s">
        <v>176</v>
      </c>
      <c r="E184" s="236" t="s">
        <v>1</v>
      </c>
      <c r="F184" s="237" t="s">
        <v>3383</v>
      </c>
      <c r="G184" s="234"/>
      <c r="H184" s="238">
        <v>60.5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176</v>
      </c>
      <c r="AU184" s="244" t="s">
        <v>85</v>
      </c>
      <c r="AV184" s="13" t="s">
        <v>85</v>
      </c>
      <c r="AW184" s="13" t="s">
        <v>31</v>
      </c>
      <c r="AX184" s="13" t="s">
        <v>75</v>
      </c>
      <c r="AY184" s="244" t="s">
        <v>169</v>
      </c>
    </row>
    <row r="185" spans="1:51" s="13" customFormat="1" ht="12">
      <c r="A185" s="13"/>
      <c r="B185" s="233"/>
      <c r="C185" s="234"/>
      <c r="D185" s="235" t="s">
        <v>176</v>
      </c>
      <c r="E185" s="236" t="s">
        <v>1</v>
      </c>
      <c r="F185" s="237" t="s">
        <v>3384</v>
      </c>
      <c r="G185" s="234"/>
      <c r="H185" s="238">
        <v>34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176</v>
      </c>
      <c r="AU185" s="244" t="s">
        <v>85</v>
      </c>
      <c r="AV185" s="13" t="s">
        <v>85</v>
      </c>
      <c r="AW185" s="13" t="s">
        <v>31</v>
      </c>
      <c r="AX185" s="13" t="s">
        <v>75</v>
      </c>
      <c r="AY185" s="244" t="s">
        <v>169</v>
      </c>
    </row>
    <row r="186" spans="1:51" s="14" customFormat="1" ht="12">
      <c r="A186" s="14"/>
      <c r="B186" s="245"/>
      <c r="C186" s="246"/>
      <c r="D186" s="235" t="s">
        <v>176</v>
      </c>
      <c r="E186" s="247" t="s">
        <v>1</v>
      </c>
      <c r="F186" s="248" t="s">
        <v>178</v>
      </c>
      <c r="G186" s="246"/>
      <c r="H186" s="249">
        <v>218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176</v>
      </c>
      <c r="AU186" s="255" t="s">
        <v>85</v>
      </c>
      <c r="AV186" s="14" t="s">
        <v>175</v>
      </c>
      <c r="AW186" s="14" t="s">
        <v>31</v>
      </c>
      <c r="AX186" s="14" t="s">
        <v>83</v>
      </c>
      <c r="AY186" s="255" t="s">
        <v>169</v>
      </c>
    </row>
    <row r="187" spans="1:65" s="2" customFormat="1" ht="33" customHeight="1">
      <c r="A187" s="38"/>
      <c r="B187" s="39"/>
      <c r="C187" s="219" t="s">
        <v>281</v>
      </c>
      <c r="D187" s="219" t="s">
        <v>171</v>
      </c>
      <c r="E187" s="220" t="s">
        <v>3385</v>
      </c>
      <c r="F187" s="221" t="s">
        <v>3386</v>
      </c>
      <c r="G187" s="222" t="s">
        <v>199</v>
      </c>
      <c r="H187" s="223">
        <v>86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40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209</v>
      </c>
      <c r="AT187" s="231" t="s">
        <v>171</v>
      </c>
      <c r="AU187" s="231" t="s">
        <v>85</v>
      </c>
      <c r="AY187" s="17" t="s">
        <v>169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209</v>
      </c>
      <c r="BM187" s="231" t="s">
        <v>284</v>
      </c>
    </row>
    <row r="188" spans="1:51" s="13" customFormat="1" ht="12">
      <c r="A188" s="13"/>
      <c r="B188" s="233"/>
      <c r="C188" s="234"/>
      <c r="D188" s="235" t="s">
        <v>176</v>
      </c>
      <c r="E188" s="236" t="s">
        <v>1</v>
      </c>
      <c r="F188" s="237" t="s">
        <v>3387</v>
      </c>
      <c r="G188" s="234"/>
      <c r="H188" s="238">
        <v>49.5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176</v>
      </c>
      <c r="AU188" s="244" t="s">
        <v>85</v>
      </c>
      <c r="AV188" s="13" t="s">
        <v>85</v>
      </c>
      <c r="AW188" s="13" t="s">
        <v>31</v>
      </c>
      <c r="AX188" s="13" t="s">
        <v>75</v>
      </c>
      <c r="AY188" s="244" t="s">
        <v>169</v>
      </c>
    </row>
    <row r="189" spans="1:51" s="13" customFormat="1" ht="12">
      <c r="A189" s="13"/>
      <c r="B189" s="233"/>
      <c r="C189" s="234"/>
      <c r="D189" s="235" t="s">
        <v>176</v>
      </c>
      <c r="E189" s="236" t="s">
        <v>1</v>
      </c>
      <c r="F189" s="237" t="s">
        <v>3388</v>
      </c>
      <c r="G189" s="234"/>
      <c r="H189" s="238">
        <v>25.5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176</v>
      </c>
      <c r="AU189" s="244" t="s">
        <v>85</v>
      </c>
      <c r="AV189" s="13" t="s">
        <v>85</v>
      </c>
      <c r="AW189" s="13" t="s">
        <v>31</v>
      </c>
      <c r="AX189" s="13" t="s">
        <v>75</v>
      </c>
      <c r="AY189" s="244" t="s">
        <v>169</v>
      </c>
    </row>
    <row r="190" spans="1:51" s="13" customFormat="1" ht="12">
      <c r="A190" s="13"/>
      <c r="B190" s="233"/>
      <c r="C190" s="234"/>
      <c r="D190" s="235" t="s">
        <v>176</v>
      </c>
      <c r="E190" s="236" t="s">
        <v>1</v>
      </c>
      <c r="F190" s="237" t="s">
        <v>3389</v>
      </c>
      <c r="G190" s="234"/>
      <c r="H190" s="238">
        <v>11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176</v>
      </c>
      <c r="AU190" s="244" t="s">
        <v>85</v>
      </c>
      <c r="AV190" s="13" t="s">
        <v>85</v>
      </c>
      <c r="AW190" s="13" t="s">
        <v>31</v>
      </c>
      <c r="AX190" s="13" t="s">
        <v>75</v>
      </c>
      <c r="AY190" s="244" t="s">
        <v>169</v>
      </c>
    </row>
    <row r="191" spans="1:51" s="14" customFormat="1" ht="12">
      <c r="A191" s="14"/>
      <c r="B191" s="245"/>
      <c r="C191" s="246"/>
      <c r="D191" s="235" t="s">
        <v>176</v>
      </c>
      <c r="E191" s="247" t="s">
        <v>1</v>
      </c>
      <c r="F191" s="248" t="s">
        <v>178</v>
      </c>
      <c r="G191" s="246"/>
      <c r="H191" s="249">
        <v>86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176</v>
      </c>
      <c r="AU191" s="255" t="s">
        <v>85</v>
      </c>
      <c r="AV191" s="14" t="s">
        <v>175</v>
      </c>
      <c r="AW191" s="14" t="s">
        <v>31</v>
      </c>
      <c r="AX191" s="14" t="s">
        <v>83</v>
      </c>
      <c r="AY191" s="255" t="s">
        <v>169</v>
      </c>
    </row>
    <row r="192" spans="1:65" s="2" customFormat="1" ht="33" customHeight="1">
      <c r="A192" s="38"/>
      <c r="B192" s="39"/>
      <c r="C192" s="219" t="s">
        <v>230</v>
      </c>
      <c r="D192" s="219" t="s">
        <v>171</v>
      </c>
      <c r="E192" s="220" t="s">
        <v>3390</v>
      </c>
      <c r="F192" s="221" t="s">
        <v>3391</v>
      </c>
      <c r="G192" s="222" t="s">
        <v>199</v>
      </c>
      <c r="H192" s="223">
        <v>42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209</v>
      </c>
      <c r="AT192" s="231" t="s">
        <v>171</v>
      </c>
      <c r="AU192" s="231" t="s">
        <v>85</v>
      </c>
      <c r="AY192" s="17" t="s">
        <v>169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209</v>
      </c>
      <c r="BM192" s="231" t="s">
        <v>288</v>
      </c>
    </row>
    <row r="193" spans="1:51" s="13" customFormat="1" ht="12">
      <c r="A193" s="13"/>
      <c r="B193" s="233"/>
      <c r="C193" s="234"/>
      <c r="D193" s="235" t="s">
        <v>176</v>
      </c>
      <c r="E193" s="236" t="s">
        <v>1</v>
      </c>
      <c r="F193" s="237" t="s">
        <v>3392</v>
      </c>
      <c r="G193" s="234"/>
      <c r="H193" s="238">
        <v>7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176</v>
      </c>
      <c r="AU193" s="244" t="s">
        <v>85</v>
      </c>
      <c r="AV193" s="13" t="s">
        <v>85</v>
      </c>
      <c r="AW193" s="13" t="s">
        <v>31</v>
      </c>
      <c r="AX193" s="13" t="s">
        <v>75</v>
      </c>
      <c r="AY193" s="244" t="s">
        <v>169</v>
      </c>
    </row>
    <row r="194" spans="1:51" s="13" customFormat="1" ht="12">
      <c r="A194" s="13"/>
      <c r="B194" s="233"/>
      <c r="C194" s="234"/>
      <c r="D194" s="235" t="s">
        <v>176</v>
      </c>
      <c r="E194" s="236" t="s">
        <v>1</v>
      </c>
      <c r="F194" s="237" t="s">
        <v>3393</v>
      </c>
      <c r="G194" s="234"/>
      <c r="H194" s="238">
        <v>7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176</v>
      </c>
      <c r="AU194" s="244" t="s">
        <v>85</v>
      </c>
      <c r="AV194" s="13" t="s">
        <v>85</v>
      </c>
      <c r="AW194" s="13" t="s">
        <v>31</v>
      </c>
      <c r="AX194" s="13" t="s">
        <v>75</v>
      </c>
      <c r="AY194" s="244" t="s">
        <v>169</v>
      </c>
    </row>
    <row r="195" spans="1:51" s="13" customFormat="1" ht="12">
      <c r="A195" s="13"/>
      <c r="B195" s="233"/>
      <c r="C195" s="234"/>
      <c r="D195" s="235" t="s">
        <v>176</v>
      </c>
      <c r="E195" s="236" t="s">
        <v>1</v>
      </c>
      <c r="F195" s="237" t="s">
        <v>3394</v>
      </c>
      <c r="G195" s="234"/>
      <c r="H195" s="238">
        <v>28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176</v>
      </c>
      <c r="AU195" s="244" t="s">
        <v>85</v>
      </c>
      <c r="AV195" s="13" t="s">
        <v>85</v>
      </c>
      <c r="AW195" s="13" t="s">
        <v>31</v>
      </c>
      <c r="AX195" s="13" t="s">
        <v>75</v>
      </c>
      <c r="AY195" s="244" t="s">
        <v>169</v>
      </c>
    </row>
    <row r="196" spans="1:51" s="14" customFormat="1" ht="12">
      <c r="A196" s="14"/>
      <c r="B196" s="245"/>
      <c r="C196" s="246"/>
      <c r="D196" s="235" t="s">
        <v>176</v>
      </c>
      <c r="E196" s="247" t="s">
        <v>1</v>
      </c>
      <c r="F196" s="248" t="s">
        <v>178</v>
      </c>
      <c r="G196" s="246"/>
      <c r="H196" s="249">
        <v>42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176</v>
      </c>
      <c r="AU196" s="255" t="s">
        <v>85</v>
      </c>
      <c r="AV196" s="14" t="s">
        <v>175</v>
      </c>
      <c r="AW196" s="14" t="s">
        <v>31</v>
      </c>
      <c r="AX196" s="14" t="s">
        <v>83</v>
      </c>
      <c r="AY196" s="255" t="s">
        <v>169</v>
      </c>
    </row>
    <row r="197" spans="1:65" s="2" customFormat="1" ht="33" customHeight="1">
      <c r="A197" s="38"/>
      <c r="B197" s="39"/>
      <c r="C197" s="219" t="s">
        <v>292</v>
      </c>
      <c r="D197" s="219" t="s">
        <v>171</v>
      </c>
      <c r="E197" s="220" t="s">
        <v>3395</v>
      </c>
      <c r="F197" s="221" t="s">
        <v>3396</v>
      </c>
      <c r="G197" s="222" t="s">
        <v>199</v>
      </c>
      <c r="H197" s="223">
        <v>31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209</v>
      </c>
      <c r="AT197" s="231" t="s">
        <v>171</v>
      </c>
      <c r="AU197" s="231" t="s">
        <v>85</v>
      </c>
      <c r="AY197" s="17" t="s">
        <v>169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209</v>
      </c>
      <c r="BM197" s="231" t="s">
        <v>295</v>
      </c>
    </row>
    <row r="198" spans="1:51" s="13" customFormat="1" ht="12">
      <c r="A198" s="13"/>
      <c r="B198" s="233"/>
      <c r="C198" s="234"/>
      <c r="D198" s="235" t="s">
        <v>176</v>
      </c>
      <c r="E198" s="236" t="s">
        <v>1</v>
      </c>
      <c r="F198" s="237" t="s">
        <v>3397</v>
      </c>
      <c r="G198" s="234"/>
      <c r="H198" s="238">
        <v>8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176</v>
      </c>
      <c r="AU198" s="244" t="s">
        <v>85</v>
      </c>
      <c r="AV198" s="13" t="s">
        <v>85</v>
      </c>
      <c r="AW198" s="13" t="s">
        <v>31</v>
      </c>
      <c r="AX198" s="13" t="s">
        <v>75</v>
      </c>
      <c r="AY198" s="244" t="s">
        <v>169</v>
      </c>
    </row>
    <row r="199" spans="1:51" s="13" customFormat="1" ht="12">
      <c r="A199" s="13"/>
      <c r="B199" s="233"/>
      <c r="C199" s="234"/>
      <c r="D199" s="235" t="s">
        <v>176</v>
      </c>
      <c r="E199" s="236" t="s">
        <v>1</v>
      </c>
      <c r="F199" s="237" t="s">
        <v>3398</v>
      </c>
      <c r="G199" s="234"/>
      <c r="H199" s="238">
        <v>23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176</v>
      </c>
      <c r="AU199" s="244" t="s">
        <v>85</v>
      </c>
      <c r="AV199" s="13" t="s">
        <v>85</v>
      </c>
      <c r="AW199" s="13" t="s">
        <v>31</v>
      </c>
      <c r="AX199" s="13" t="s">
        <v>75</v>
      </c>
      <c r="AY199" s="244" t="s">
        <v>169</v>
      </c>
    </row>
    <row r="200" spans="1:51" s="14" customFormat="1" ht="12">
      <c r="A200" s="14"/>
      <c r="B200" s="245"/>
      <c r="C200" s="246"/>
      <c r="D200" s="235" t="s">
        <v>176</v>
      </c>
      <c r="E200" s="247" t="s">
        <v>1</v>
      </c>
      <c r="F200" s="248" t="s">
        <v>178</v>
      </c>
      <c r="G200" s="246"/>
      <c r="H200" s="249">
        <v>31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176</v>
      </c>
      <c r="AU200" s="255" t="s">
        <v>85</v>
      </c>
      <c r="AV200" s="14" t="s">
        <v>175</v>
      </c>
      <c r="AW200" s="14" t="s">
        <v>31</v>
      </c>
      <c r="AX200" s="14" t="s">
        <v>83</v>
      </c>
      <c r="AY200" s="255" t="s">
        <v>169</v>
      </c>
    </row>
    <row r="201" spans="1:65" s="2" customFormat="1" ht="33" customHeight="1">
      <c r="A201" s="38"/>
      <c r="B201" s="39"/>
      <c r="C201" s="219" t="s">
        <v>235</v>
      </c>
      <c r="D201" s="219" t="s">
        <v>171</v>
      </c>
      <c r="E201" s="220" t="s">
        <v>3399</v>
      </c>
      <c r="F201" s="221" t="s">
        <v>3400</v>
      </c>
      <c r="G201" s="222" t="s">
        <v>199</v>
      </c>
      <c r="H201" s="223">
        <v>35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209</v>
      </c>
      <c r="AT201" s="231" t="s">
        <v>171</v>
      </c>
      <c r="AU201" s="231" t="s">
        <v>85</v>
      </c>
      <c r="AY201" s="17" t="s">
        <v>169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209</v>
      </c>
      <c r="BM201" s="231" t="s">
        <v>300</v>
      </c>
    </row>
    <row r="202" spans="1:51" s="13" customFormat="1" ht="12">
      <c r="A202" s="13"/>
      <c r="B202" s="233"/>
      <c r="C202" s="234"/>
      <c r="D202" s="235" t="s">
        <v>176</v>
      </c>
      <c r="E202" s="236" t="s">
        <v>1</v>
      </c>
      <c r="F202" s="237" t="s">
        <v>3401</v>
      </c>
      <c r="G202" s="234"/>
      <c r="H202" s="238">
        <v>35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176</v>
      </c>
      <c r="AU202" s="244" t="s">
        <v>85</v>
      </c>
      <c r="AV202" s="13" t="s">
        <v>85</v>
      </c>
      <c r="AW202" s="13" t="s">
        <v>31</v>
      </c>
      <c r="AX202" s="13" t="s">
        <v>75</v>
      </c>
      <c r="AY202" s="244" t="s">
        <v>169</v>
      </c>
    </row>
    <row r="203" spans="1:51" s="14" customFormat="1" ht="12">
      <c r="A203" s="14"/>
      <c r="B203" s="245"/>
      <c r="C203" s="246"/>
      <c r="D203" s="235" t="s">
        <v>176</v>
      </c>
      <c r="E203" s="247" t="s">
        <v>1</v>
      </c>
      <c r="F203" s="248" t="s">
        <v>178</v>
      </c>
      <c r="G203" s="246"/>
      <c r="H203" s="249">
        <v>35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176</v>
      </c>
      <c r="AU203" s="255" t="s">
        <v>85</v>
      </c>
      <c r="AV203" s="14" t="s">
        <v>175</v>
      </c>
      <c r="AW203" s="14" t="s">
        <v>31</v>
      </c>
      <c r="AX203" s="14" t="s">
        <v>83</v>
      </c>
      <c r="AY203" s="255" t="s">
        <v>169</v>
      </c>
    </row>
    <row r="204" spans="1:65" s="2" customFormat="1" ht="33" customHeight="1">
      <c r="A204" s="38"/>
      <c r="B204" s="39"/>
      <c r="C204" s="219" t="s">
        <v>303</v>
      </c>
      <c r="D204" s="219" t="s">
        <v>171</v>
      </c>
      <c r="E204" s="220" t="s">
        <v>3402</v>
      </c>
      <c r="F204" s="221" t="s">
        <v>3403</v>
      </c>
      <c r="G204" s="222" t="s">
        <v>199</v>
      </c>
      <c r="H204" s="223">
        <v>30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40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209</v>
      </c>
      <c r="AT204" s="231" t="s">
        <v>171</v>
      </c>
      <c r="AU204" s="231" t="s">
        <v>85</v>
      </c>
      <c r="AY204" s="17" t="s">
        <v>169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83</v>
      </c>
      <c r="BK204" s="232">
        <f>ROUND(I204*H204,2)</f>
        <v>0</v>
      </c>
      <c r="BL204" s="17" t="s">
        <v>209</v>
      </c>
      <c r="BM204" s="231" t="s">
        <v>306</v>
      </c>
    </row>
    <row r="205" spans="1:51" s="13" customFormat="1" ht="12">
      <c r="A205" s="13"/>
      <c r="B205" s="233"/>
      <c r="C205" s="234"/>
      <c r="D205" s="235" t="s">
        <v>176</v>
      </c>
      <c r="E205" s="236" t="s">
        <v>1</v>
      </c>
      <c r="F205" s="237" t="s">
        <v>3404</v>
      </c>
      <c r="G205" s="234"/>
      <c r="H205" s="238">
        <v>30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176</v>
      </c>
      <c r="AU205" s="244" t="s">
        <v>85</v>
      </c>
      <c r="AV205" s="13" t="s">
        <v>85</v>
      </c>
      <c r="AW205" s="13" t="s">
        <v>31</v>
      </c>
      <c r="AX205" s="13" t="s">
        <v>75</v>
      </c>
      <c r="AY205" s="244" t="s">
        <v>169</v>
      </c>
    </row>
    <row r="206" spans="1:51" s="14" customFormat="1" ht="12">
      <c r="A206" s="14"/>
      <c r="B206" s="245"/>
      <c r="C206" s="246"/>
      <c r="D206" s="235" t="s">
        <v>176</v>
      </c>
      <c r="E206" s="247" t="s">
        <v>1</v>
      </c>
      <c r="F206" s="248" t="s">
        <v>178</v>
      </c>
      <c r="G206" s="246"/>
      <c r="H206" s="249">
        <v>30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176</v>
      </c>
      <c r="AU206" s="255" t="s">
        <v>85</v>
      </c>
      <c r="AV206" s="14" t="s">
        <v>175</v>
      </c>
      <c r="AW206" s="14" t="s">
        <v>31</v>
      </c>
      <c r="AX206" s="14" t="s">
        <v>83</v>
      </c>
      <c r="AY206" s="255" t="s">
        <v>169</v>
      </c>
    </row>
    <row r="207" spans="1:65" s="2" customFormat="1" ht="33" customHeight="1">
      <c r="A207" s="38"/>
      <c r="B207" s="39"/>
      <c r="C207" s="219" t="s">
        <v>239</v>
      </c>
      <c r="D207" s="219" t="s">
        <v>171</v>
      </c>
      <c r="E207" s="220" t="s">
        <v>3405</v>
      </c>
      <c r="F207" s="221" t="s">
        <v>3406</v>
      </c>
      <c r="G207" s="222" t="s">
        <v>199</v>
      </c>
      <c r="H207" s="223">
        <v>49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209</v>
      </c>
      <c r="AT207" s="231" t="s">
        <v>171</v>
      </c>
      <c r="AU207" s="231" t="s">
        <v>85</v>
      </c>
      <c r="AY207" s="17" t="s">
        <v>169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209</v>
      </c>
      <c r="BM207" s="231" t="s">
        <v>310</v>
      </c>
    </row>
    <row r="208" spans="1:51" s="13" customFormat="1" ht="12">
      <c r="A208" s="13"/>
      <c r="B208" s="233"/>
      <c r="C208" s="234"/>
      <c r="D208" s="235" t="s">
        <v>176</v>
      </c>
      <c r="E208" s="236" t="s">
        <v>1</v>
      </c>
      <c r="F208" s="237" t="s">
        <v>3407</v>
      </c>
      <c r="G208" s="234"/>
      <c r="H208" s="238">
        <v>46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176</v>
      </c>
      <c r="AU208" s="244" t="s">
        <v>85</v>
      </c>
      <c r="AV208" s="13" t="s">
        <v>85</v>
      </c>
      <c r="AW208" s="13" t="s">
        <v>31</v>
      </c>
      <c r="AX208" s="13" t="s">
        <v>75</v>
      </c>
      <c r="AY208" s="244" t="s">
        <v>169</v>
      </c>
    </row>
    <row r="209" spans="1:51" s="13" customFormat="1" ht="12">
      <c r="A209" s="13"/>
      <c r="B209" s="233"/>
      <c r="C209" s="234"/>
      <c r="D209" s="235" t="s">
        <v>176</v>
      </c>
      <c r="E209" s="236" t="s">
        <v>1</v>
      </c>
      <c r="F209" s="237" t="s">
        <v>3408</v>
      </c>
      <c r="G209" s="234"/>
      <c r="H209" s="238">
        <v>3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176</v>
      </c>
      <c r="AU209" s="244" t="s">
        <v>85</v>
      </c>
      <c r="AV209" s="13" t="s">
        <v>85</v>
      </c>
      <c r="AW209" s="13" t="s">
        <v>31</v>
      </c>
      <c r="AX209" s="13" t="s">
        <v>75</v>
      </c>
      <c r="AY209" s="244" t="s">
        <v>169</v>
      </c>
    </row>
    <row r="210" spans="1:51" s="14" customFormat="1" ht="12">
      <c r="A210" s="14"/>
      <c r="B210" s="245"/>
      <c r="C210" s="246"/>
      <c r="D210" s="235" t="s">
        <v>176</v>
      </c>
      <c r="E210" s="247" t="s">
        <v>1</v>
      </c>
      <c r="F210" s="248" t="s">
        <v>178</v>
      </c>
      <c r="G210" s="246"/>
      <c r="H210" s="249">
        <v>49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176</v>
      </c>
      <c r="AU210" s="255" t="s">
        <v>85</v>
      </c>
      <c r="AV210" s="14" t="s">
        <v>175</v>
      </c>
      <c r="AW210" s="14" t="s">
        <v>31</v>
      </c>
      <c r="AX210" s="14" t="s">
        <v>83</v>
      </c>
      <c r="AY210" s="255" t="s">
        <v>169</v>
      </c>
    </row>
    <row r="211" spans="1:65" s="2" customFormat="1" ht="55.5" customHeight="1">
      <c r="A211" s="38"/>
      <c r="B211" s="39"/>
      <c r="C211" s="219" t="s">
        <v>312</v>
      </c>
      <c r="D211" s="219" t="s">
        <v>171</v>
      </c>
      <c r="E211" s="220" t="s">
        <v>3409</v>
      </c>
      <c r="F211" s="221" t="s">
        <v>3410</v>
      </c>
      <c r="G211" s="222" t="s">
        <v>199</v>
      </c>
      <c r="H211" s="223">
        <v>123.5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40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209</v>
      </c>
      <c r="AT211" s="231" t="s">
        <v>171</v>
      </c>
      <c r="AU211" s="231" t="s">
        <v>85</v>
      </c>
      <c r="AY211" s="17" t="s">
        <v>169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209</v>
      </c>
      <c r="BM211" s="231" t="s">
        <v>315</v>
      </c>
    </row>
    <row r="212" spans="1:51" s="13" customFormat="1" ht="12">
      <c r="A212" s="13"/>
      <c r="B212" s="233"/>
      <c r="C212" s="234"/>
      <c r="D212" s="235" t="s">
        <v>176</v>
      </c>
      <c r="E212" s="236" t="s">
        <v>1</v>
      </c>
      <c r="F212" s="237" t="s">
        <v>3411</v>
      </c>
      <c r="G212" s="234"/>
      <c r="H212" s="238">
        <v>123.5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176</v>
      </c>
      <c r="AU212" s="244" t="s">
        <v>85</v>
      </c>
      <c r="AV212" s="13" t="s">
        <v>85</v>
      </c>
      <c r="AW212" s="13" t="s">
        <v>31</v>
      </c>
      <c r="AX212" s="13" t="s">
        <v>75</v>
      </c>
      <c r="AY212" s="244" t="s">
        <v>169</v>
      </c>
    </row>
    <row r="213" spans="1:51" s="14" customFormat="1" ht="12">
      <c r="A213" s="14"/>
      <c r="B213" s="245"/>
      <c r="C213" s="246"/>
      <c r="D213" s="235" t="s">
        <v>176</v>
      </c>
      <c r="E213" s="247" t="s">
        <v>1</v>
      </c>
      <c r="F213" s="248" t="s">
        <v>178</v>
      </c>
      <c r="G213" s="246"/>
      <c r="H213" s="249">
        <v>123.5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176</v>
      </c>
      <c r="AU213" s="255" t="s">
        <v>85</v>
      </c>
      <c r="AV213" s="14" t="s">
        <v>175</v>
      </c>
      <c r="AW213" s="14" t="s">
        <v>31</v>
      </c>
      <c r="AX213" s="14" t="s">
        <v>83</v>
      </c>
      <c r="AY213" s="255" t="s">
        <v>169</v>
      </c>
    </row>
    <row r="214" spans="1:65" s="2" customFormat="1" ht="55.5" customHeight="1">
      <c r="A214" s="38"/>
      <c r="B214" s="39"/>
      <c r="C214" s="219" t="s">
        <v>243</v>
      </c>
      <c r="D214" s="219" t="s">
        <v>171</v>
      </c>
      <c r="E214" s="220" t="s">
        <v>3412</v>
      </c>
      <c r="F214" s="221" t="s">
        <v>3413</v>
      </c>
      <c r="G214" s="222" t="s">
        <v>199</v>
      </c>
      <c r="H214" s="223">
        <v>64.5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209</v>
      </c>
      <c r="AT214" s="231" t="s">
        <v>171</v>
      </c>
      <c r="AU214" s="231" t="s">
        <v>85</v>
      </c>
      <c r="AY214" s="17" t="s">
        <v>169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209</v>
      </c>
      <c r="BM214" s="231" t="s">
        <v>318</v>
      </c>
    </row>
    <row r="215" spans="1:51" s="13" customFormat="1" ht="12">
      <c r="A215" s="13"/>
      <c r="B215" s="233"/>
      <c r="C215" s="234"/>
      <c r="D215" s="235" t="s">
        <v>176</v>
      </c>
      <c r="E215" s="236" t="s">
        <v>1</v>
      </c>
      <c r="F215" s="237" t="s">
        <v>3414</v>
      </c>
      <c r="G215" s="234"/>
      <c r="H215" s="238">
        <v>64.5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176</v>
      </c>
      <c r="AU215" s="244" t="s">
        <v>85</v>
      </c>
      <c r="AV215" s="13" t="s">
        <v>85</v>
      </c>
      <c r="AW215" s="13" t="s">
        <v>31</v>
      </c>
      <c r="AX215" s="13" t="s">
        <v>75</v>
      </c>
      <c r="AY215" s="244" t="s">
        <v>169</v>
      </c>
    </row>
    <row r="216" spans="1:51" s="14" customFormat="1" ht="12">
      <c r="A216" s="14"/>
      <c r="B216" s="245"/>
      <c r="C216" s="246"/>
      <c r="D216" s="235" t="s">
        <v>176</v>
      </c>
      <c r="E216" s="247" t="s">
        <v>1</v>
      </c>
      <c r="F216" s="248" t="s">
        <v>178</v>
      </c>
      <c r="G216" s="246"/>
      <c r="H216" s="249">
        <v>64.5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176</v>
      </c>
      <c r="AU216" s="255" t="s">
        <v>85</v>
      </c>
      <c r="AV216" s="14" t="s">
        <v>175</v>
      </c>
      <c r="AW216" s="14" t="s">
        <v>31</v>
      </c>
      <c r="AX216" s="14" t="s">
        <v>83</v>
      </c>
      <c r="AY216" s="255" t="s">
        <v>169</v>
      </c>
    </row>
    <row r="217" spans="1:65" s="2" customFormat="1" ht="55.5" customHeight="1">
      <c r="A217" s="38"/>
      <c r="B217" s="39"/>
      <c r="C217" s="219" t="s">
        <v>321</v>
      </c>
      <c r="D217" s="219" t="s">
        <v>171</v>
      </c>
      <c r="E217" s="220" t="s">
        <v>3415</v>
      </c>
      <c r="F217" s="221" t="s">
        <v>3416</v>
      </c>
      <c r="G217" s="222" t="s">
        <v>199</v>
      </c>
      <c r="H217" s="223">
        <v>46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40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209</v>
      </c>
      <c r="AT217" s="231" t="s">
        <v>171</v>
      </c>
      <c r="AU217" s="231" t="s">
        <v>85</v>
      </c>
      <c r="AY217" s="17" t="s">
        <v>169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83</v>
      </c>
      <c r="BK217" s="232">
        <f>ROUND(I217*H217,2)</f>
        <v>0</v>
      </c>
      <c r="BL217" s="17" t="s">
        <v>209</v>
      </c>
      <c r="BM217" s="231" t="s">
        <v>324</v>
      </c>
    </row>
    <row r="218" spans="1:51" s="13" customFormat="1" ht="12">
      <c r="A218" s="13"/>
      <c r="B218" s="233"/>
      <c r="C218" s="234"/>
      <c r="D218" s="235" t="s">
        <v>176</v>
      </c>
      <c r="E218" s="236" t="s">
        <v>1</v>
      </c>
      <c r="F218" s="237" t="s">
        <v>3417</v>
      </c>
      <c r="G218" s="234"/>
      <c r="H218" s="238">
        <v>46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176</v>
      </c>
      <c r="AU218" s="244" t="s">
        <v>85</v>
      </c>
      <c r="AV218" s="13" t="s">
        <v>85</v>
      </c>
      <c r="AW218" s="13" t="s">
        <v>31</v>
      </c>
      <c r="AX218" s="13" t="s">
        <v>75</v>
      </c>
      <c r="AY218" s="244" t="s">
        <v>169</v>
      </c>
    </row>
    <row r="219" spans="1:51" s="14" customFormat="1" ht="12">
      <c r="A219" s="14"/>
      <c r="B219" s="245"/>
      <c r="C219" s="246"/>
      <c r="D219" s="235" t="s">
        <v>176</v>
      </c>
      <c r="E219" s="247" t="s">
        <v>1</v>
      </c>
      <c r="F219" s="248" t="s">
        <v>178</v>
      </c>
      <c r="G219" s="246"/>
      <c r="H219" s="249">
        <v>46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176</v>
      </c>
      <c r="AU219" s="255" t="s">
        <v>85</v>
      </c>
      <c r="AV219" s="14" t="s">
        <v>175</v>
      </c>
      <c r="AW219" s="14" t="s">
        <v>31</v>
      </c>
      <c r="AX219" s="14" t="s">
        <v>83</v>
      </c>
      <c r="AY219" s="255" t="s">
        <v>169</v>
      </c>
    </row>
    <row r="220" spans="1:65" s="2" customFormat="1" ht="55.5" customHeight="1">
      <c r="A220" s="38"/>
      <c r="B220" s="39"/>
      <c r="C220" s="219" t="s">
        <v>246</v>
      </c>
      <c r="D220" s="219" t="s">
        <v>171</v>
      </c>
      <c r="E220" s="220" t="s">
        <v>3418</v>
      </c>
      <c r="F220" s="221" t="s">
        <v>3419</v>
      </c>
      <c r="G220" s="222" t="s">
        <v>199</v>
      </c>
      <c r="H220" s="223">
        <v>94.5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40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209</v>
      </c>
      <c r="AT220" s="231" t="s">
        <v>171</v>
      </c>
      <c r="AU220" s="231" t="s">
        <v>85</v>
      </c>
      <c r="AY220" s="17" t="s">
        <v>169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209</v>
      </c>
      <c r="BM220" s="231" t="s">
        <v>329</v>
      </c>
    </row>
    <row r="221" spans="1:51" s="13" customFormat="1" ht="12">
      <c r="A221" s="13"/>
      <c r="B221" s="233"/>
      <c r="C221" s="234"/>
      <c r="D221" s="235" t="s">
        <v>176</v>
      </c>
      <c r="E221" s="236" t="s">
        <v>1</v>
      </c>
      <c r="F221" s="237" t="s">
        <v>3420</v>
      </c>
      <c r="G221" s="234"/>
      <c r="H221" s="238">
        <v>94.5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176</v>
      </c>
      <c r="AU221" s="244" t="s">
        <v>85</v>
      </c>
      <c r="AV221" s="13" t="s">
        <v>85</v>
      </c>
      <c r="AW221" s="13" t="s">
        <v>31</v>
      </c>
      <c r="AX221" s="13" t="s">
        <v>75</v>
      </c>
      <c r="AY221" s="244" t="s">
        <v>169</v>
      </c>
    </row>
    <row r="222" spans="1:51" s="14" customFormat="1" ht="12">
      <c r="A222" s="14"/>
      <c r="B222" s="245"/>
      <c r="C222" s="246"/>
      <c r="D222" s="235" t="s">
        <v>176</v>
      </c>
      <c r="E222" s="247" t="s">
        <v>1</v>
      </c>
      <c r="F222" s="248" t="s">
        <v>178</v>
      </c>
      <c r="G222" s="246"/>
      <c r="H222" s="249">
        <v>94.5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176</v>
      </c>
      <c r="AU222" s="255" t="s">
        <v>85</v>
      </c>
      <c r="AV222" s="14" t="s">
        <v>175</v>
      </c>
      <c r="AW222" s="14" t="s">
        <v>31</v>
      </c>
      <c r="AX222" s="14" t="s">
        <v>83</v>
      </c>
      <c r="AY222" s="255" t="s">
        <v>169</v>
      </c>
    </row>
    <row r="223" spans="1:65" s="2" customFormat="1" ht="24.15" customHeight="1">
      <c r="A223" s="38"/>
      <c r="B223" s="39"/>
      <c r="C223" s="219" t="s">
        <v>331</v>
      </c>
      <c r="D223" s="219" t="s">
        <v>171</v>
      </c>
      <c r="E223" s="220" t="s">
        <v>3421</v>
      </c>
      <c r="F223" s="221" t="s">
        <v>3422</v>
      </c>
      <c r="G223" s="222" t="s">
        <v>208</v>
      </c>
      <c r="H223" s="223">
        <v>83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40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209</v>
      </c>
      <c r="AT223" s="231" t="s">
        <v>171</v>
      </c>
      <c r="AU223" s="231" t="s">
        <v>85</v>
      </c>
      <c r="AY223" s="17" t="s">
        <v>169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83</v>
      </c>
      <c r="BK223" s="232">
        <f>ROUND(I223*H223,2)</f>
        <v>0</v>
      </c>
      <c r="BL223" s="17" t="s">
        <v>209</v>
      </c>
      <c r="BM223" s="231" t="s">
        <v>334</v>
      </c>
    </row>
    <row r="224" spans="1:51" s="13" customFormat="1" ht="12">
      <c r="A224" s="13"/>
      <c r="B224" s="233"/>
      <c r="C224" s="234"/>
      <c r="D224" s="235" t="s">
        <v>176</v>
      </c>
      <c r="E224" s="236" t="s">
        <v>1</v>
      </c>
      <c r="F224" s="237" t="s">
        <v>3423</v>
      </c>
      <c r="G224" s="234"/>
      <c r="H224" s="238">
        <v>83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176</v>
      </c>
      <c r="AU224" s="244" t="s">
        <v>85</v>
      </c>
      <c r="AV224" s="13" t="s">
        <v>85</v>
      </c>
      <c r="AW224" s="13" t="s">
        <v>31</v>
      </c>
      <c r="AX224" s="13" t="s">
        <v>75</v>
      </c>
      <c r="AY224" s="244" t="s">
        <v>169</v>
      </c>
    </row>
    <row r="225" spans="1:51" s="14" customFormat="1" ht="12">
      <c r="A225" s="14"/>
      <c r="B225" s="245"/>
      <c r="C225" s="246"/>
      <c r="D225" s="235" t="s">
        <v>176</v>
      </c>
      <c r="E225" s="247" t="s">
        <v>1</v>
      </c>
      <c r="F225" s="248" t="s">
        <v>178</v>
      </c>
      <c r="G225" s="246"/>
      <c r="H225" s="249">
        <v>83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176</v>
      </c>
      <c r="AU225" s="255" t="s">
        <v>85</v>
      </c>
      <c r="AV225" s="14" t="s">
        <v>175</v>
      </c>
      <c r="AW225" s="14" t="s">
        <v>31</v>
      </c>
      <c r="AX225" s="14" t="s">
        <v>83</v>
      </c>
      <c r="AY225" s="255" t="s">
        <v>169</v>
      </c>
    </row>
    <row r="226" spans="1:65" s="2" customFormat="1" ht="33" customHeight="1">
      <c r="A226" s="38"/>
      <c r="B226" s="39"/>
      <c r="C226" s="219" t="s">
        <v>253</v>
      </c>
      <c r="D226" s="219" t="s">
        <v>171</v>
      </c>
      <c r="E226" s="220" t="s">
        <v>3424</v>
      </c>
      <c r="F226" s="221" t="s">
        <v>3425</v>
      </c>
      <c r="G226" s="222" t="s">
        <v>199</v>
      </c>
      <c r="H226" s="223">
        <v>36.5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209</v>
      </c>
      <c r="AT226" s="231" t="s">
        <v>171</v>
      </c>
      <c r="AU226" s="231" t="s">
        <v>85</v>
      </c>
      <c r="AY226" s="17" t="s">
        <v>169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209</v>
      </c>
      <c r="BM226" s="231" t="s">
        <v>338</v>
      </c>
    </row>
    <row r="227" spans="1:51" s="13" customFormat="1" ht="12">
      <c r="A227" s="13"/>
      <c r="B227" s="233"/>
      <c r="C227" s="234"/>
      <c r="D227" s="235" t="s">
        <v>176</v>
      </c>
      <c r="E227" s="236" t="s">
        <v>1</v>
      </c>
      <c r="F227" s="237" t="s">
        <v>3426</v>
      </c>
      <c r="G227" s="234"/>
      <c r="H227" s="238">
        <v>36.5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176</v>
      </c>
      <c r="AU227" s="244" t="s">
        <v>85</v>
      </c>
      <c r="AV227" s="13" t="s">
        <v>85</v>
      </c>
      <c r="AW227" s="13" t="s">
        <v>31</v>
      </c>
      <c r="AX227" s="13" t="s">
        <v>75</v>
      </c>
      <c r="AY227" s="244" t="s">
        <v>169</v>
      </c>
    </row>
    <row r="228" spans="1:51" s="14" customFormat="1" ht="12">
      <c r="A228" s="14"/>
      <c r="B228" s="245"/>
      <c r="C228" s="246"/>
      <c r="D228" s="235" t="s">
        <v>176</v>
      </c>
      <c r="E228" s="247" t="s">
        <v>1</v>
      </c>
      <c r="F228" s="248" t="s">
        <v>178</v>
      </c>
      <c r="G228" s="246"/>
      <c r="H228" s="249">
        <v>36.5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176</v>
      </c>
      <c r="AU228" s="255" t="s">
        <v>85</v>
      </c>
      <c r="AV228" s="14" t="s">
        <v>175</v>
      </c>
      <c r="AW228" s="14" t="s">
        <v>31</v>
      </c>
      <c r="AX228" s="14" t="s">
        <v>83</v>
      </c>
      <c r="AY228" s="255" t="s">
        <v>169</v>
      </c>
    </row>
    <row r="229" spans="1:65" s="2" customFormat="1" ht="33" customHeight="1">
      <c r="A229" s="38"/>
      <c r="B229" s="39"/>
      <c r="C229" s="219" t="s">
        <v>340</v>
      </c>
      <c r="D229" s="219" t="s">
        <v>171</v>
      </c>
      <c r="E229" s="220" t="s">
        <v>3427</v>
      </c>
      <c r="F229" s="221" t="s">
        <v>3428</v>
      </c>
      <c r="G229" s="222" t="s">
        <v>199</v>
      </c>
      <c r="H229" s="223">
        <v>35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209</v>
      </c>
      <c r="AT229" s="231" t="s">
        <v>171</v>
      </c>
      <c r="AU229" s="231" t="s">
        <v>85</v>
      </c>
      <c r="AY229" s="17" t="s">
        <v>169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209</v>
      </c>
      <c r="BM229" s="231" t="s">
        <v>343</v>
      </c>
    </row>
    <row r="230" spans="1:51" s="13" customFormat="1" ht="12">
      <c r="A230" s="13"/>
      <c r="B230" s="233"/>
      <c r="C230" s="234"/>
      <c r="D230" s="235" t="s">
        <v>176</v>
      </c>
      <c r="E230" s="236" t="s">
        <v>1</v>
      </c>
      <c r="F230" s="237" t="s">
        <v>3429</v>
      </c>
      <c r="G230" s="234"/>
      <c r="H230" s="238">
        <v>35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176</v>
      </c>
      <c r="AU230" s="244" t="s">
        <v>85</v>
      </c>
      <c r="AV230" s="13" t="s">
        <v>85</v>
      </c>
      <c r="AW230" s="13" t="s">
        <v>31</v>
      </c>
      <c r="AX230" s="13" t="s">
        <v>75</v>
      </c>
      <c r="AY230" s="244" t="s">
        <v>169</v>
      </c>
    </row>
    <row r="231" spans="1:51" s="14" customFormat="1" ht="12">
      <c r="A231" s="14"/>
      <c r="B231" s="245"/>
      <c r="C231" s="246"/>
      <c r="D231" s="235" t="s">
        <v>176</v>
      </c>
      <c r="E231" s="247" t="s">
        <v>1</v>
      </c>
      <c r="F231" s="248" t="s">
        <v>178</v>
      </c>
      <c r="G231" s="246"/>
      <c r="H231" s="249">
        <v>35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176</v>
      </c>
      <c r="AU231" s="255" t="s">
        <v>85</v>
      </c>
      <c r="AV231" s="14" t="s">
        <v>175</v>
      </c>
      <c r="AW231" s="14" t="s">
        <v>31</v>
      </c>
      <c r="AX231" s="14" t="s">
        <v>83</v>
      </c>
      <c r="AY231" s="255" t="s">
        <v>169</v>
      </c>
    </row>
    <row r="232" spans="1:65" s="2" customFormat="1" ht="33" customHeight="1">
      <c r="A232" s="38"/>
      <c r="B232" s="39"/>
      <c r="C232" s="219" t="s">
        <v>258</v>
      </c>
      <c r="D232" s="219" t="s">
        <v>171</v>
      </c>
      <c r="E232" s="220" t="s">
        <v>3430</v>
      </c>
      <c r="F232" s="221" t="s">
        <v>3431</v>
      </c>
      <c r="G232" s="222" t="s">
        <v>199</v>
      </c>
      <c r="H232" s="223">
        <v>58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209</v>
      </c>
      <c r="AT232" s="231" t="s">
        <v>171</v>
      </c>
      <c r="AU232" s="231" t="s">
        <v>85</v>
      </c>
      <c r="AY232" s="17" t="s">
        <v>169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209</v>
      </c>
      <c r="BM232" s="231" t="s">
        <v>347</v>
      </c>
    </row>
    <row r="233" spans="1:51" s="13" customFormat="1" ht="12">
      <c r="A233" s="13"/>
      <c r="B233" s="233"/>
      <c r="C233" s="234"/>
      <c r="D233" s="235" t="s">
        <v>176</v>
      </c>
      <c r="E233" s="236" t="s">
        <v>1</v>
      </c>
      <c r="F233" s="237" t="s">
        <v>3432</v>
      </c>
      <c r="G233" s="234"/>
      <c r="H233" s="238">
        <v>58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176</v>
      </c>
      <c r="AU233" s="244" t="s">
        <v>85</v>
      </c>
      <c r="AV233" s="13" t="s">
        <v>85</v>
      </c>
      <c r="AW233" s="13" t="s">
        <v>31</v>
      </c>
      <c r="AX233" s="13" t="s">
        <v>75</v>
      </c>
      <c r="AY233" s="244" t="s">
        <v>169</v>
      </c>
    </row>
    <row r="234" spans="1:51" s="14" customFormat="1" ht="12">
      <c r="A234" s="14"/>
      <c r="B234" s="245"/>
      <c r="C234" s="246"/>
      <c r="D234" s="235" t="s">
        <v>176</v>
      </c>
      <c r="E234" s="247" t="s">
        <v>1</v>
      </c>
      <c r="F234" s="248" t="s">
        <v>178</v>
      </c>
      <c r="G234" s="246"/>
      <c r="H234" s="249">
        <v>58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176</v>
      </c>
      <c r="AU234" s="255" t="s">
        <v>85</v>
      </c>
      <c r="AV234" s="14" t="s">
        <v>175</v>
      </c>
      <c r="AW234" s="14" t="s">
        <v>31</v>
      </c>
      <c r="AX234" s="14" t="s">
        <v>83</v>
      </c>
      <c r="AY234" s="255" t="s">
        <v>169</v>
      </c>
    </row>
    <row r="235" spans="1:65" s="2" customFormat="1" ht="33" customHeight="1">
      <c r="A235" s="38"/>
      <c r="B235" s="39"/>
      <c r="C235" s="219" t="s">
        <v>353</v>
      </c>
      <c r="D235" s="219" t="s">
        <v>171</v>
      </c>
      <c r="E235" s="220" t="s">
        <v>3433</v>
      </c>
      <c r="F235" s="221" t="s">
        <v>3434</v>
      </c>
      <c r="G235" s="222" t="s">
        <v>199</v>
      </c>
      <c r="H235" s="223">
        <v>30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209</v>
      </c>
      <c r="AT235" s="231" t="s">
        <v>171</v>
      </c>
      <c r="AU235" s="231" t="s">
        <v>85</v>
      </c>
      <c r="AY235" s="17" t="s">
        <v>169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209</v>
      </c>
      <c r="BM235" s="231" t="s">
        <v>356</v>
      </c>
    </row>
    <row r="236" spans="1:51" s="13" customFormat="1" ht="12">
      <c r="A236" s="13"/>
      <c r="B236" s="233"/>
      <c r="C236" s="234"/>
      <c r="D236" s="235" t="s">
        <v>176</v>
      </c>
      <c r="E236" s="236" t="s">
        <v>1</v>
      </c>
      <c r="F236" s="237" t="s">
        <v>3435</v>
      </c>
      <c r="G236" s="234"/>
      <c r="H236" s="238">
        <v>30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176</v>
      </c>
      <c r="AU236" s="244" t="s">
        <v>85</v>
      </c>
      <c r="AV236" s="13" t="s">
        <v>85</v>
      </c>
      <c r="AW236" s="13" t="s">
        <v>31</v>
      </c>
      <c r="AX236" s="13" t="s">
        <v>75</v>
      </c>
      <c r="AY236" s="244" t="s">
        <v>169</v>
      </c>
    </row>
    <row r="237" spans="1:51" s="14" customFormat="1" ht="12">
      <c r="A237" s="14"/>
      <c r="B237" s="245"/>
      <c r="C237" s="246"/>
      <c r="D237" s="235" t="s">
        <v>176</v>
      </c>
      <c r="E237" s="247" t="s">
        <v>1</v>
      </c>
      <c r="F237" s="248" t="s">
        <v>178</v>
      </c>
      <c r="G237" s="246"/>
      <c r="H237" s="249">
        <v>30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176</v>
      </c>
      <c r="AU237" s="255" t="s">
        <v>85</v>
      </c>
      <c r="AV237" s="14" t="s">
        <v>175</v>
      </c>
      <c r="AW237" s="14" t="s">
        <v>31</v>
      </c>
      <c r="AX237" s="14" t="s">
        <v>83</v>
      </c>
      <c r="AY237" s="255" t="s">
        <v>169</v>
      </c>
    </row>
    <row r="238" spans="1:65" s="2" customFormat="1" ht="33" customHeight="1">
      <c r="A238" s="38"/>
      <c r="B238" s="39"/>
      <c r="C238" s="219" t="s">
        <v>265</v>
      </c>
      <c r="D238" s="219" t="s">
        <v>171</v>
      </c>
      <c r="E238" s="220" t="s">
        <v>3436</v>
      </c>
      <c r="F238" s="221" t="s">
        <v>3437</v>
      </c>
      <c r="G238" s="222" t="s">
        <v>199</v>
      </c>
      <c r="H238" s="223">
        <v>3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40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209</v>
      </c>
      <c r="AT238" s="231" t="s">
        <v>171</v>
      </c>
      <c r="AU238" s="231" t="s">
        <v>85</v>
      </c>
      <c r="AY238" s="17" t="s">
        <v>169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83</v>
      </c>
      <c r="BK238" s="232">
        <f>ROUND(I238*H238,2)</f>
        <v>0</v>
      </c>
      <c r="BL238" s="17" t="s">
        <v>209</v>
      </c>
      <c r="BM238" s="231" t="s">
        <v>640</v>
      </c>
    </row>
    <row r="239" spans="1:51" s="13" customFormat="1" ht="12">
      <c r="A239" s="13"/>
      <c r="B239" s="233"/>
      <c r="C239" s="234"/>
      <c r="D239" s="235" t="s">
        <v>176</v>
      </c>
      <c r="E239" s="236" t="s">
        <v>1</v>
      </c>
      <c r="F239" s="237" t="s">
        <v>3408</v>
      </c>
      <c r="G239" s="234"/>
      <c r="H239" s="238">
        <v>3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176</v>
      </c>
      <c r="AU239" s="244" t="s">
        <v>85</v>
      </c>
      <c r="AV239" s="13" t="s">
        <v>85</v>
      </c>
      <c r="AW239" s="13" t="s">
        <v>31</v>
      </c>
      <c r="AX239" s="13" t="s">
        <v>75</v>
      </c>
      <c r="AY239" s="244" t="s">
        <v>169</v>
      </c>
    </row>
    <row r="240" spans="1:51" s="14" customFormat="1" ht="12">
      <c r="A240" s="14"/>
      <c r="B240" s="245"/>
      <c r="C240" s="246"/>
      <c r="D240" s="235" t="s">
        <v>176</v>
      </c>
      <c r="E240" s="247" t="s">
        <v>1</v>
      </c>
      <c r="F240" s="248" t="s">
        <v>178</v>
      </c>
      <c r="G240" s="246"/>
      <c r="H240" s="249">
        <v>3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176</v>
      </c>
      <c r="AU240" s="255" t="s">
        <v>85</v>
      </c>
      <c r="AV240" s="14" t="s">
        <v>175</v>
      </c>
      <c r="AW240" s="14" t="s">
        <v>31</v>
      </c>
      <c r="AX240" s="14" t="s">
        <v>83</v>
      </c>
      <c r="AY240" s="255" t="s">
        <v>169</v>
      </c>
    </row>
    <row r="241" spans="1:65" s="2" customFormat="1" ht="37.8" customHeight="1">
      <c r="A241" s="38"/>
      <c r="B241" s="39"/>
      <c r="C241" s="219" t="s">
        <v>642</v>
      </c>
      <c r="D241" s="219" t="s">
        <v>171</v>
      </c>
      <c r="E241" s="220" t="s">
        <v>3438</v>
      </c>
      <c r="F241" s="221" t="s">
        <v>3439</v>
      </c>
      <c r="G241" s="222" t="s">
        <v>199</v>
      </c>
      <c r="H241" s="223">
        <v>377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209</v>
      </c>
      <c r="AT241" s="231" t="s">
        <v>171</v>
      </c>
      <c r="AU241" s="231" t="s">
        <v>85</v>
      </c>
      <c r="AY241" s="17" t="s">
        <v>169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209</v>
      </c>
      <c r="BM241" s="231" t="s">
        <v>645</v>
      </c>
    </row>
    <row r="242" spans="1:51" s="13" customFormat="1" ht="12">
      <c r="A242" s="13"/>
      <c r="B242" s="233"/>
      <c r="C242" s="234"/>
      <c r="D242" s="235" t="s">
        <v>176</v>
      </c>
      <c r="E242" s="236" t="s">
        <v>1</v>
      </c>
      <c r="F242" s="237" t="s">
        <v>3440</v>
      </c>
      <c r="G242" s="234"/>
      <c r="H242" s="238">
        <v>377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176</v>
      </c>
      <c r="AU242" s="244" t="s">
        <v>85</v>
      </c>
      <c r="AV242" s="13" t="s">
        <v>85</v>
      </c>
      <c r="AW242" s="13" t="s">
        <v>31</v>
      </c>
      <c r="AX242" s="13" t="s">
        <v>75</v>
      </c>
      <c r="AY242" s="244" t="s">
        <v>169</v>
      </c>
    </row>
    <row r="243" spans="1:51" s="14" customFormat="1" ht="12">
      <c r="A243" s="14"/>
      <c r="B243" s="245"/>
      <c r="C243" s="246"/>
      <c r="D243" s="235" t="s">
        <v>176</v>
      </c>
      <c r="E243" s="247" t="s">
        <v>1</v>
      </c>
      <c r="F243" s="248" t="s">
        <v>178</v>
      </c>
      <c r="G243" s="246"/>
      <c r="H243" s="249">
        <v>377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176</v>
      </c>
      <c r="AU243" s="255" t="s">
        <v>85</v>
      </c>
      <c r="AV243" s="14" t="s">
        <v>175</v>
      </c>
      <c r="AW243" s="14" t="s">
        <v>31</v>
      </c>
      <c r="AX243" s="14" t="s">
        <v>83</v>
      </c>
      <c r="AY243" s="255" t="s">
        <v>169</v>
      </c>
    </row>
    <row r="244" spans="1:65" s="2" customFormat="1" ht="37.8" customHeight="1">
      <c r="A244" s="38"/>
      <c r="B244" s="39"/>
      <c r="C244" s="219" t="s">
        <v>269</v>
      </c>
      <c r="D244" s="219" t="s">
        <v>171</v>
      </c>
      <c r="E244" s="220" t="s">
        <v>3441</v>
      </c>
      <c r="F244" s="221" t="s">
        <v>3442</v>
      </c>
      <c r="G244" s="222" t="s">
        <v>199</v>
      </c>
      <c r="H244" s="223">
        <v>114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40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209</v>
      </c>
      <c r="AT244" s="231" t="s">
        <v>171</v>
      </c>
      <c r="AU244" s="231" t="s">
        <v>85</v>
      </c>
      <c r="AY244" s="17" t="s">
        <v>169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209</v>
      </c>
      <c r="BM244" s="231" t="s">
        <v>655</v>
      </c>
    </row>
    <row r="245" spans="1:51" s="13" customFormat="1" ht="12">
      <c r="A245" s="13"/>
      <c r="B245" s="233"/>
      <c r="C245" s="234"/>
      <c r="D245" s="235" t="s">
        <v>176</v>
      </c>
      <c r="E245" s="236" t="s">
        <v>1</v>
      </c>
      <c r="F245" s="237" t="s">
        <v>3443</v>
      </c>
      <c r="G245" s="234"/>
      <c r="H245" s="238">
        <v>114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176</v>
      </c>
      <c r="AU245" s="244" t="s">
        <v>85</v>
      </c>
      <c r="AV245" s="13" t="s">
        <v>85</v>
      </c>
      <c r="AW245" s="13" t="s">
        <v>31</v>
      </c>
      <c r="AX245" s="13" t="s">
        <v>75</v>
      </c>
      <c r="AY245" s="244" t="s">
        <v>169</v>
      </c>
    </row>
    <row r="246" spans="1:51" s="14" customFormat="1" ht="12">
      <c r="A246" s="14"/>
      <c r="B246" s="245"/>
      <c r="C246" s="246"/>
      <c r="D246" s="235" t="s">
        <v>176</v>
      </c>
      <c r="E246" s="247" t="s">
        <v>1</v>
      </c>
      <c r="F246" s="248" t="s">
        <v>178</v>
      </c>
      <c r="G246" s="246"/>
      <c r="H246" s="249">
        <v>114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176</v>
      </c>
      <c r="AU246" s="255" t="s">
        <v>85</v>
      </c>
      <c r="AV246" s="14" t="s">
        <v>175</v>
      </c>
      <c r="AW246" s="14" t="s">
        <v>31</v>
      </c>
      <c r="AX246" s="14" t="s">
        <v>83</v>
      </c>
      <c r="AY246" s="255" t="s">
        <v>169</v>
      </c>
    </row>
    <row r="247" spans="1:65" s="2" customFormat="1" ht="44.25" customHeight="1">
      <c r="A247" s="38"/>
      <c r="B247" s="39"/>
      <c r="C247" s="219" t="s">
        <v>657</v>
      </c>
      <c r="D247" s="219" t="s">
        <v>171</v>
      </c>
      <c r="E247" s="220" t="s">
        <v>3444</v>
      </c>
      <c r="F247" s="221" t="s">
        <v>3445</v>
      </c>
      <c r="G247" s="222" t="s">
        <v>2717</v>
      </c>
      <c r="H247" s="280"/>
      <c r="I247" s="224"/>
      <c r="J247" s="225">
        <f>ROUND(I247*H247,2)</f>
        <v>0</v>
      </c>
      <c r="K247" s="226"/>
      <c r="L247" s="44"/>
      <c r="M247" s="227" t="s">
        <v>1</v>
      </c>
      <c r="N247" s="228" t="s">
        <v>40</v>
      </c>
      <c r="O247" s="91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209</v>
      </c>
      <c r="AT247" s="231" t="s">
        <v>171</v>
      </c>
      <c r="AU247" s="231" t="s">
        <v>85</v>
      </c>
      <c r="AY247" s="17" t="s">
        <v>169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83</v>
      </c>
      <c r="BK247" s="232">
        <f>ROUND(I247*H247,2)</f>
        <v>0</v>
      </c>
      <c r="BL247" s="17" t="s">
        <v>209</v>
      </c>
      <c r="BM247" s="231" t="s">
        <v>660</v>
      </c>
    </row>
    <row r="248" spans="1:63" s="12" customFormat="1" ht="22.8" customHeight="1">
      <c r="A248" s="12"/>
      <c r="B248" s="203"/>
      <c r="C248" s="204"/>
      <c r="D248" s="205" t="s">
        <v>74</v>
      </c>
      <c r="E248" s="217" t="s">
        <v>2682</v>
      </c>
      <c r="F248" s="217" t="s">
        <v>3446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SUM(P249:P265)</f>
        <v>0</v>
      </c>
      <c r="Q248" s="211"/>
      <c r="R248" s="212">
        <f>SUM(R249:R265)</f>
        <v>0</v>
      </c>
      <c r="S248" s="211"/>
      <c r="T248" s="213">
        <f>SUM(T249:T265)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4" t="s">
        <v>85</v>
      </c>
      <c r="AT248" s="215" t="s">
        <v>74</v>
      </c>
      <c r="AU248" s="215" t="s">
        <v>83</v>
      </c>
      <c r="AY248" s="214" t="s">
        <v>169</v>
      </c>
      <c r="BK248" s="216">
        <f>SUM(BK249:BK265)</f>
        <v>0</v>
      </c>
    </row>
    <row r="249" spans="1:65" s="2" customFormat="1" ht="33" customHeight="1">
      <c r="A249" s="38"/>
      <c r="B249" s="39"/>
      <c r="C249" s="219" t="s">
        <v>275</v>
      </c>
      <c r="D249" s="219" t="s">
        <v>171</v>
      </c>
      <c r="E249" s="220" t="s">
        <v>3447</v>
      </c>
      <c r="F249" s="221" t="s">
        <v>3448</v>
      </c>
      <c r="G249" s="222" t="s">
        <v>3449</v>
      </c>
      <c r="H249" s="223">
        <v>9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209</v>
      </c>
      <c r="AT249" s="231" t="s">
        <v>171</v>
      </c>
      <c r="AU249" s="231" t="s">
        <v>85</v>
      </c>
      <c r="AY249" s="17" t="s">
        <v>169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209</v>
      </c>
      <c r="BM249" s="231" t="s">
        <v>665</v>
      </c>
    </row>
    <row r="250" spans="1:65" s="2" customFormat="1" ht="37.8" customHeight="1">
      <c r="A250" s="38"/>
      <c r="B250" s="39"/>
      <c r="C250" s="219" t="s">
        <v>668</v>
      </c>
      <c r="D250" s="219" t="s">
        <v>171</v>
      </c>
      <c r="E250" s="220" t="s">
        <v>3450</v>
      </c>
      <c r="F250" s="221" t="s">
        <v>3451</v>
      </c>
      <c r="G250" s="222" t="s">
        <v>3449</v>
      </c>
      <c r="H250" s="223">
        <v>1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209</v>
      </c>
      <c r="AT250" s="231" t="s">
        <v>171</v>
      </c>
      <c r="AU250" s="231" t="s">
        <v>85</v>
      </c>
      <c r="AY250" s="17" t="s">
        <v>169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209</v>
      </c>
      <c r="BM250" s="231" t="s">
        <v>671</v>
      </c>
    </row>
    <row r="251" spans="1:65" s="2" customFormat="1" ht="24.15" customHeight="1">
      <c r="A251" s="38"/>
      <c r="B251" s="39"/>
      <c r="C251" s="219" t="s">
        <v>279</v>
      </c>
      <c r="D251" s="219" t="s">
        <v>171</v>
      </c>
      <c r="E251" s="220" t="s">
        <v>3452</v>
      </c>
      <c r="F251" s="221" t="s">
        <v>3453</v>
      </c>
      <c r="G251" s="222" t="s">
        <v>3449</v>
      </c>
      <c r="H251" s="223">
        <v>6</v>
      </c>
      <c r="I251" s="224"/>
      <c r="J251" s="225">
        <f>ROUND(I251*H251,2)</f>
        <v>0</v>
      </c>
      <c r="K251" s="226"/>
      <c r="L251" s="44"/>
      <c r="M251" s="227" t="s">
        <v>1</v>
      </c>
      <c r="N251" s="228" t="s">
        <v>40</v>
      </c>
      <c r="O251" s="91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209</v>
      </c>
      <c r="AT251" s="231" t="s">
        <v>171</v>
      </c>
      <c r="AU251" s="231" t="s">
        <v>85</v>
      </c>
      <c r="AY251" s="17" t="s">
        <v>169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83</v>
      </c>
      <c r="BK251" s="232">
        <f>ROUND(I251*H251,2)</f>
        <v>0</v>
      </c>
      <c r="BL251" s="17" t="s">
        <v>209</v>
      </c>
      <c r="BM251" s="231" t="s">
        <v>674</v>
      </c>
    </row>
    <row r="252" spans="1:65" s="2" customFormat="1" ht="37.8" customHeight="1">
      <c r="A252" s="38"/>
      <c r="B252" s="39"/>
      <c r="C252" s="219" t="s">
        <v>676</v>
      </c>
      <c r="D252" s="219" t="s">
        <v>171</v>
      </c>
      <c r="E252" s="220" t="s">
        <v>3454</v>
      </c>
      <c r="F252" s="221" t="s">
        <v>3455</v>
      </c>
      <c r="G252" s="222" t="s">
        <v>3449</v>
      </c>
      <c r="H252" s="223">
        <v>15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209</v>
      </c>
      <c r="AT252" s="231" t="s">
        <v>171</v>
      </c>
      <c r="AU252" s="231" t="s">
        <v>85</v>
      </c>
      <c r="AY252" s="17" t="s">
        <v>169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209</v>
      </c>
      <c r="BM252" s="231" t="s">
        <v>679</v>
      </c>
    </row>
    <row r="253" spans="1:65" s="2" customFormat="1" ht="37.8" customHeight="1">
      <c r="A253" s="38"/>
      <c r="B253" s="39"/>
      <c r="C253" s="219" t="s">
        <v>284</v>
      </c>
      <c r="D253" s="219" t="s">
        <v>171</v>
      </c>
      <c r="E253" s="220" t="s">
        <v>3456</v>
      </c>
      <c r="F253" s="221" t="s">
        <v>3457</v>
      </c>
      <c r="G253" s="222" t="s">
        <v>3449</v>
      </c>
      <c r="H253" s="223">
        <v>1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40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209</v>
      </c>
      <c r="AT253" s="231" t="s">
        <v>171</v>
      </c>
      <c r="AU253" s="231" t="s">
        <v>85</v>
      </c>
      <c r="AY253" s="17" t="s">
        <v>169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83</v>
      </c>
      <c r="BK253" s="232">
        <f>ROUND(I253*H253,2)</f>
        <v>0</v>
      </c>
      <c r="BL253" s="17" t="s">
        <v>209</v>
      </c>
      <c r="BM253" s="231" t="s">
        <v>683</v>
      </c>
    </row>
    <row r="254" spans="1:65" s="2" customFormat="1" ht="24.15" customHeight="1">
      <c r="A254" s="38"/>
      <c r="B254" s="39"/>
      <c r="C254" s="219" t="s">
        <v>686</v>
      </c>
      <c r="D254" s="219" t="s">
        <v>171</v>
      </c>
      <c r="E254" s="220" t="s">
        <v>3458</v>
      </c>
      <c r="F254" s="221" t="s">
        <v>3459</v>
      </c>
      <c r="G254" s="222" t="s">
        <v>3449</v>
      </c>
      <c r="H254" s="223">
        <v>3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40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209</v>
      </c>
      <c r="AT254" s="231" t="s">
        <v>171</v>
      </c>
      <c r="AU254" s="231" t="s">
        <v>85</v>
      </c>
      <c r="AY254" s="17" t="s">
        <v>169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209</v>
      </c>
      <c r="BM254" s="231" t="s">
        <v>689</v>
      </c>
    </row>
    <row r="255" spans="1:65" s="2" customFormat="1" ht="33" customHeight="1">
      <c r="A255" s="38"/>
      <c r="B255" s="39"/>
      <c r="C255" s="219" t="s">
        <v>288</v>
      </c>
      <c r="D255" s="219" t="s">
        <v>171</v>
      </c>
      <c r="E255" s="220" t="s">
        <v>3460</v>
      </c>
      <c r="F255" s="221" t="s">
        <v>3461</v>
      </c>
      <c r="G255" s="222" t="s">
        <v>3449</v>
      </c>
      <c r="H255" s="223">
        <v>3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209</v>
      </c>
      <c r="AT255" s="231" t="s">
        <v>171</v>
      </c>
      <c r="AU255" s="231" t="s">
        <v>85</v>
      </c>
      <c r="AY255" s="17" t="s">
        <v>169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209</v>
      </c>
      <c r="BM255" s="231" t="s">
        <v>695</v>
      </c>
    </row>
    <row r="256" spans="1:65" s="2" customFormat="1" ht="24.15" customHeight="1">
      <c r="A256" s="38"/>
      <c r="B256" s="39"/>
      <c r="C256" s="219" t="s">
        <v>696</v>
      </c>
      <c r="D256" s="219" t="s">
        <v>171</v>
      </c>
      <c r="E256" s="220" t="s">
        <v>3462</v>
      </c>
      <c r="F256" s="221" t="s">
        <v>3463</v>
      </c>
      <c r="G256" s="222" t="s">
        <v>3449</v>
      </c>
      <c r="H256" s="223">
        <v>54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40</v>
      </c>
      <c r="O256" s="91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209</v>
      </c>
      <c r="AT256" s="231" t="s">
        <v>171</v>
      </c>
      <c r="AU256" s="231" t="s">
        <v>85</v>
      </c>
      <c r="AY256" s="17" t="s">
        <v>169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83</v>
      </c>
      <c r="BK256" s="232">
        <f>ROUND(I256*H256,2)</f>
        <v>0</v>
      </c>
      <c r="BL256" s="17" t="s">
        <v>209</v>
      </c>
      <c r="BM256" s="231" t="s">
        <v>699</v>
      </c>
    </row>
    <row r="257" spans="1:51" s="13" customFormat="1" ht="12">
      <c r="A257" s="13"/>
      <c r="B257" s="233"/>
      <c r="C257" s="234"/>
      <c r="D257" s="235" t="s">
        <v>176</v>
      </c>
      <c r="E257" s="236" t="s">
        <v>1</v>
      </c>
      <c r="F257" s="237" t="s">
        <v>3464</v>
      </c>
      <c r="G257" s="234"/>
      <c r="H257" s="238">
        <v>54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176</v>
      </c>
      <c r="AU257" s="244" t="s">
        <v>85</v>
      </c>
      <c r="AV257" s="13" t="s">
        <v>85</v>
      </c>
      <c r="AW257" s="13" t="s">
        <v>31</v>
      </c>
      <c r="AX257" s="13" t="s">
        <v>75</v>
      </c>
      <c r="AY257" s="244" t="s">
        <v>169</v>
      </c>
    </row>
    <row r="258" spans="1:51" s="14" customFormat="1" ht="12">
      <c r="A258" s="14"/>
      <c r="B258" s="245"/>
      <c r="C258" s="246"/>
      <c r="D258" s="235" t="s">
        <v>176</v>
      </c>
      <c r="E258" s="247" t="s">
        <v>1</v>
      </c>
      <c r="F258" s="248" t="s">
        <v>178</v>
      </c>
      <c r="G258" s="246"/>
      <c r="H258" s="249">
        <v>54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176</v>
      </c>
      <c r="AU258" s="255" t="s">
        <v>85</v>
      </c>
      <c r="AV258" s="14" t="s">
        <v>175</v>
      </c>
      <c r="AW258" s="14" t="s">
        <v>31</v>
      </c>
      <c r="AX258" s="14" t="s">
        <v>83</v>
      </c>
      <c r="AY258" s="255" t="s">
        <v>169</v>
      </c>
    </row>
    <row r="259" spans="1:65" s="2" customFormat="1" ht="24.15" customHeight="1">
      <c r="A259" s="38"/>
      <c r="B259" s="39"/>
      <c r="C259" s="219" t="s">
        <v>295</v>
      </c>
      <c r="D259" s="219" t="s">
        <v>171</v>
      </c>
      <c r="E259" s="220" t="s">
        <v>3465</v>
      </c>
      <c r="F259" s="221" t="s">
        <v>3466</v>
      </c>
      <c r="G259" s="222" t="s">
        <v>208</v>
      </c>
      <c r="H259" s="223">
        <v>5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40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209</v>
      </c>
      <c r="AT259" s="231" t="s">
        <v>171</v>
      </c>
      <c r="AU259" s="231" t="s">
        <v>85</v>
      </c>
      <c r="AY259" s="17" t="s">
        <v>169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83</v>
      </c>
      <c r="BK259" s="232">
        <f>ROUND(I259*H259,2)</f>
        <v>0</v>
      </c>
      <c r="BL259" s="17" t="s">
        <v>209</v>
      </c>
      <c r="BM259" s="231" t="s">
        <v>702</v>
      </c>
    </row>
    <row r="260" spans="1:65" s="2" customFormat="1" ht="24.15" customHeight="1">
      <c r="A260" s="38"/>
      <c r="B260" s="39"/>
      <c r="C260" s="219" t="s">
        <v>703</v>
      </c>
      <c r="D260" s="219" t="s">
        <v>171</v>
      </c>
      <c r="E260" s="220" t="s">
        <v>3467</v>
      </c>
      <c r="F260" s="221" t="s">
        <v>3468</v>
      </c>
      <c r="G260" s="222" t="s">
        <v>3449</v>
      </c>
      <c r="H260" s="223">
        <v>3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209</v>
      </c>
      <c r="AT260" s="231" t="s">
        <v>171</v>
      </c>
      <c r="AU260" s="231" t="s">
        <v>85</v>
      </c>
      <c r="AY260" s="17" t="s">
        <v>169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209</v>
      </c>
      <c r="BM260" s="231" t="s">
        <v>706</v>
      </c>
    </row>
    <row r="261" spans="1:65" s="2" customFormat="1" ht="24.15" customHeight="1">
      <c r="A261" s="38"/>
      <c r="B261" s="39"/>
      <c r="C261" s="219" t="s">
        <v>300</v>
      </c>
      <c r="D261" s="219" t="s">
        <v>171</v>
      </c>
      <c r="E261" s="220" t="s">
        <v>3469</v>
      </c>
      <c r="F261" s="221" t="s">
        <v>3470</v>
      </c>
      <c r="G261" s="222" t="s">
        <v>3449</v>
      </c>
      <c r="H261" s="223">
        <v>3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40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209</v>
      </c>
      <c r="AT261" s="231" t="s">
        <v>171</v>
      </c>
      <c r="AU261" s="231" t="s">
        <v>85</v>
      </c>
      <c r="AY261" s="17" t="s">
        <v>169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83</v>
      </c>
      <c r="BK261" s="232">
        <f>ROUND(I261*H261,2)</f>
        <v>0</v>
      </c>
      <c r="BL261" s="17" t="s">
        <v>209</v>
      </c>
      <c r="BM261" s="231" t="s">
        <v>715</v>
      </c>
    </row>
    <row r="262" spans="1:65" s="2" customFormat="1" ht="21.75" customHeight="1">
      <c r="A262" s="38"/>
      <c r="B262" s="39"/>
      <c r="C262" s="219" t="s">
        <v>717</v>
      </c>
      <c r="D262" s="219" t="s">
        <v>171</v>
      </c>
      <c r="E262" s="220" t="s">
        <v>3471</v>
      </c>
      <c r="F262" s="221" t="s">
        <v>3472</v>
      </c>
      <c r="G262" s="222" t="s">
        <v>3449</v>
      </c>
      <c r="H262" s="223">
        <v>16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209</v>
      </c>
      <c r="AT262" s="231" t="s">
        <v>171</v>
      </c>
      <c r="AU262" s="231" t="s">
        <v>85</v>
      </c>
      <c r="AY262" s="17" t="s">
        <v>169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209</v>
      </c>
      <c r="BM262" s="231" t="s">
        <v>720</v>
      </c>
    </row>
    <row r="263" spans="1:65" s="2" customFormat="1" ht="24.15" customHeight="1">
      <c r="A263" s="38"/>
      <c r="B263" s="39"/>
      <c r="C263" s="219" t="s">
        <v>306</v>
      </c>
      <c r="D263" s="219" t="s">
        <v>171</v>
      </c>
      <c r="E263" s="220" t="s">
        <v>3473</v>
      </c>
      <c r="F263" s="221" t="s">
        <v>3474</v>
      </c>
      <c r="G263" s="222" t="s">
        <v>3449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209</v>
      </c>
      <c r="AT263" s="231" t="s">
        <v>171</v>
      </c>
      <c r="AU263" s="231" t="s">
        <v>85</v>
      </c>
      <c r="AY263" s="17" t="s">
        <v>169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209</v>
      </c>
      <c r="BM263" s="231" t="s">
        <v>724</v>
      </c>
    </row>
    <row r="264" spans="1:65" s="2" customFormat="1" ht="24.15" customHeight="1">
      <c r="A264" s="38"/>
      <c r="B264" s="39"/>
      <c r="C264" s="219" t="s">
        <v>743</v>
      </c>
      <c r="D264" s="219" t="s">
        <v>171</v>
      </c>
      <c r="E264" s="220" t="s">
        <v>3475</v>
      </c>
      <c r="F264" s="221" t="s">
        <v>3476</v>
      </c>
      <c r="G264" s="222" t="s">
        <v>3449</v>
      </c>
      <c r="H264" s="223">
        <v>8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40</v>
      </c>
      <c r="O264" s="91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209</v>
      </c>
      <c r="AT264" s="231" t="s">
        <v>171</v>
      </c>
      <c r="AU264" s="231" t="s">
        <v>85</v>
      </c>
      <c r="AY264" s="17" t="s">
        <v>169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83</v>
      </c>
      <c r="BK264" s="232">
        <f>ROUND(I264*H264,2)</f>
        <v>0</v>
      </c>
      <c r="BL264" s="17" t="s">
        <v>209</v>
      </c>
      <c r="BM264" s="231" t="s">
        <v>746</v>
      </c>
    </row>
    <row r="265" spans="1:65" s="2" customFormat="1" ht="44.25" customHeight="1">
      <c r="A265" s="38"/>
      <c r="B265" s="39"/>
      <c r="C265" s="219" t="s">
        <v>310</v>
      </c>
      <c r="D265" s="219" t="s">
        <v>171</v>
      </c>
      <c r="E265" s="220" t="s">
        <v>3477</v>
      </c>
      <c r="F265" s="221" t="s">
        <v>3478</v>
      </c>
      <c r="G265" s="222" t="s">
        <v>2717</v>
      </c>
      <c r="H265" s="280"/>
      <c r="I265" s="224"/>
      <c r="J265" s="225">
        <f>ROUND(I265*H265,2)</f>
        <v>0</v>
      </c>
      <c r="K265" s="226"/>
      <c r="L265" s="44"/>
      <c r="M265" s="227" t="s">
        <v>1</v>
      </c>
      <c r="N265" s="228" t="s">
        <v>40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209</v>
      </c>
      <c r="AT265" s="231" t="s">
        <v>171</v>
      </c>
      <c r="AU265" s="231" t="s">
        <v>85</v>
      </c>
      <c r="AY265" s="17" t="s">
        <v>169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83</v>
      </c>
      <c r="BK265" s="232">
        <f>ROUND(I265*H265,2)</f>
        <v>0</v>
      </c>
      <c r="BL265" s="17" t="s">
        <v>209</v>
      </c>
      <c r="BM265" s="231" t="s">
        <v>777</v>
      </c>
    </row>
    <row r="266" spans="1:63" s="12" customFormat="1" ht="22.8" customHeight="1">
      <c r="A266" s="12"/>
      <c r="B266" s="203"/>
      <c r="C266" s="204"/>
      <c r="D266" s="205" t="s">
        <v>74</v>
      </c>
      <c r="E266" s="217" t="s">
        <v>2684</v>
      </c>
      <c r="F266" s="217" t="s">
        <v>3479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SUM(P267:P268)</f>
        <v>0</v>
      </c>
      <c r="Q266" s="211"/>
      <c r="R266" s="212">
        <f>SUM(R267:R268)</f>
        <v>0</v>
      </c>
      <c r="S266" s="211"/>
      <c r="T266" s="213">
        <f>SUM(T267:T268)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85</v>
      </c>
      <c r="AT266" s="215" t="s">
        <v>74</v>
      </c>
      <c r="AU266" s="215" t="s">
        <v>83</v>
      </c>
      <c r="AY266" s="214" t="s">
        <v>169</v>
      </c>
      <c r="BK266" s="216">
        <f>SUM(BK267:BK268)</f>
        <v>0</v>
      </c>
    </row>
    <row r="267" spans="1:65" s="2" customFormat="1" ht="37.8" customHeight="1">
      <c r="A267" s="38"/>
      <c r="B267" s="39"/>
      <c r="C267" s="219" t="s">
        <v>779</v>
      </c>
      <c r="D267" s="219" t="s">
        <v>171</v>
      </c>
      <c r="E267" s="220" t="s">
        <v>3480</v>
      </c>
      <c r="F267" s="221" t="s">
        <v>3481</v>
      </c>
      <c r="G267" s="222" t="s">
        <v>3449</v>
      </c>
      <c r="H267" s="223">
        <v>10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40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209</v>
      </c>
      <c r="AT267" s="231" t="s">
        <v>171</v>
      </c>
      <c r="AU267" s="231" t="s">
        <v>85</v>
      </c>
      <c r="AY267" s="17" t="s">
        <v>169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83</v>
      </c>
      <c r="BK267" s="232">
        <f>ROUND(I267*H267,2)</f>
        <v>0</v>
      </c>
      <c r="BL267" s="17" t="s">
        <v>209</v>
      </c>
      <c r="BM267" s="231" t="s">
        <v>782</v>
      </c>
    </row>
    <row r="268" spans="1:65" s="2" customFormat="1" ht="44.25" customHeight="1">
      <c r="A268" s="38"/>
      <c r="B268" s="39"/>
      <c r="C268" s="219" t="s">
        <v>315</v>
      </c>
      <c r="D268" s="219" t="s">
        <v>171</v>
      </c>
      <c r="E268" s="220" t="s">
        <v>3482</v>
      </c>
      <c r="F268" s="221" t="s">
        <v>3483</v>
      </c>
      <c r="G268" s="222" t="s">
        <v>2717</v>
      </c>
      <c r="H268" s="280"/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209</v>
      </c>
      <c r="AT268" s="231" t="s">
        <v>171</v>
      </c>
      <c r="AU268" s="231" t="s">
        <v>85</v>
      </c>
      <c r="AY268" s="17" t="s">
        <v>169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209</v>
      </c>
      <c r="BM268" s="231" t="s">
        <v>785</v>
      </c>
    </row>
    <row r="269" spans="1:63" s="12" customFormat="1" ht="22.8" customHeight="1">
      <c r="A269" s="12"/>
      <c r="B269" s="203"/>
      <c r="C269" s="204"/>
      <c r="D269" s="205" t="s">
        <v>74</v>
      </c>
      <c r="E269" s="217" t="s">
        <v>3484</v>
      </c>
      <c r="F269" s="217" t="s">
        <v>3485</v>
      </c>
      <c r="G269" s="204"/>
      <c r="H269" s="204"/>
      <c r="I269" s="207"/>
      <c r="J269" s="218">
        <f>BK269</f>
        <v>0</v>
      </c>
      <c r="K269" s="204"/>
      <c r="L269" s="209"/>
      <c r="M269" s="210"/>
      <c r="N269" s="211"/>
      <c r="O269" s="211"/>
      <c r="P269" s="212">
        <f>SUM(P270:P275)</f>
        <v>0</v>
      </c>
      <c r="Q269" s="211"/>
      <c r="R269" s="212">
        <f>SUM(R270:R275)</f>
        <v>0</v>
      </c>
      <c r="S269" s="211"/>
      <c r="T269" s="213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85</v>
      </c>
      <c r="AT269" s="215" t="s">
        <v>74</v>
      </c>
      <c r="AU269" s="215" t="s">
        <v>83</v>
      </c>
      <c r="AY269" s="214" t="s">
        <v>169</v>
      </c>
      <c r="BK269" s="216">
        <f>SUM(BK270:BK275)</f>
        <v>0</v>
      </c>
    </row>
    <row r="270" spans="1:65" s="2" customFormat="1" ht="44.25" customHeight="1">
      <c r="A270" s="38"/>
      <c r="B270" s="39"/>
      <c r="C270" s="219" t="s">
        <v>787</v>
      </c>
      <c r="D270" s="219" t="s">
        <v>171</v>
      </c>
      <c r="E270" s="220" t="s">
        <v>3486</v>
      </c>
      <c r="F270" s="221" t="s">
        <v>3487</v>
      </c>
      <c r="G270" s="222" t="s">
        <v>413</v>
      </c>
      <c r="H270" s="223">
        <v>1</v>
      </c>
      <c r="I270" s="224"/>
      <c r="J270" s="225">
        <f>ROUND(I270*H270,2)</f>
        <v>0</v>
      </c>
      <c r="K270" s="226"/>
      <c r="L270" s="44"/>
      <c r="M270" s="227" t="s">
        <v>1</v>
      </c>
      <c r="N270" s="228" t="s">
        <v>40</v>
      </c>
      <c r="O270" s="91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209</v>
      </c>
      <c r="AT270" s="231" t="s">
        <v>171</v>
      </c>
      <c r="AU270" s="231" t="s">
        <v>85</v>
      </c>
      <c r="AY270" s="17" t="s">
        <v>169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7" t="s">
        <v>83</v>
      </c>
      <c r="BK270" s="232">
        <f>ROUND(I270*H270,2)</f>
        <v>0</v>
      </c>
      <c r="BL270" s="17" t="s">
        <v>209</v>
      </c>
      <c r="BM270" s="231" t="s">
        <v>790</v>
      </c>
    </row>
    <row r="271" spans="1:65" s="2" customFormat="1" ht="21.75" customHeight="1">
      <c r="A271" s="38"/>
      <c r="B271" s="39"/>
      <c r="C271" s="219" t="s">
        <v>318</v>
      </c>
      <c r="D271" s="219" t="s">
        <v>171</v>
      </c>
      <c r="E271" s="220" t="s">
        <v>3488</v>
      </c>
      <c r="F271" s="221" t="s">
        <v>3489</v>
      </c>
      <c r="G271" s="222" t="s">
        <v>413</v>
      </c>
      <c r="H271" s="223">
        <v>1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40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209</v>
      </c>
      <c r="AT271" s="231" t="s">
        <v>171</v>
      </c>
      <c r="AU271" s="231" t="s">
        <v>85</v>
      </c>
      <c r="AY271" s="17" t="s">
        <v>169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83</v>
      </c>
      <c r="BK271" s="232">
        <f>ROUND(I271*H271,2)</f>
        <v>0</v>
      </c>
      <c r="BL271" s="17" t="s">
        <v>209</v>
      </c>
      <c r="BM271" s="231" t="s">
        <v>796</v>
      </c>
    </row>
    <row r="272" spans="1:65" s="2" customFormat="1" ht="37.8" customHeight="1">
      <c r="A272" s="38"/>
      <c r="B272" s="39"/>
      <c r="C272" s="219" t="s">
        <v>684</v>
      </c>
      <c r="D272" s="219" t="s">
        <v>171</v>
      </c>
      <c r="E272" s="220" t="s">
        <v>3490</v>
      </c>
      <c r="F272" s="221" t="s">
        <v>3491</v>
      </c>
      <c r="G272" s="222" t="s">
        <v>3449</v>
      </c>
      <c r="H272" s="223">
        <v>1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40</v>
      </c>
      <c r="O272" s="91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209</v>
      </c>
      <c r="AT272" s="231" t="s">
        <v>171</v>
      </c>
      <c r="AU272" s="231" t="s">
        <v>85</v>
      </c>
      <c r="AY272" s="17" t="s">
        <v>169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83</v>
      </c>
      <c r="BK272" s="232">
        <f>ROUND(I272*H272,2)</f>
        <v>0</v>
      </c>
      <c r="BL272" s="17" t="s">
        <v>209</v>
      </c>
      <c r="BM272" s="231" t="s">
        <v>800</v>
      </c>
    </row>
    <row r="273" spans="1:65" s="2" customFormat="1" ht="37.8" customHeight="1">
      <c r="A273" s="38"/>
      <c r="B273" s="39"/>
      <c r="C273" s="219" t="s">
        <v>324</v>
      </c>
      <c r="D273" s="219" t="s">
        <v>171</v>
      </c>
      <c r="E273" s="220" t="s">
        <v>3492</v>
      </c>
      <c r="F273" s="221" t="s">
        <v>3493</v>
      </c>
      <c r="G273" s="222" t="s">
        <v>3449</v>
      </c>
      <c r="H273" s="223">
        <v>1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40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209</v>
      </c>
      <c r="AT273" s="231" t="s">
        <v>171</v>
      </c>
      <c r="AU273" s="231" t="s">
        <v>85</v>
      </c>
      <c r="AY273" s="17" t="s">
        <v>169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83</v>
      </c>
      <c r="BK273" s="232">
        <f>ROUND(I273*H273,2)</f>
        <v>0</v>
      </c>
      <c r="BL273" s="17" t="s">
        <v>209</v>
      </c>
      <c r="BM273" s="231" t="s">
        <v>804</v>
      </c>
    </row>
    <row r="274" spans="1:65" s="2" customFormat="1" ht="24.15" customHeight="1">
      <c r="A274" s="38"/>
      <c r="B274" s="39"/>
      <c r="C274" s="219" t="s">
        <v>806</v>
      </c>
      <c r="D274" s="219" t="s">
        <v>171</v>
      </c>
      <c r="E274" s="220" t="s">
        <v>3494</v>
      </c>
      <c r="F274" s="221" t="s">
        <v>3495</v>
      </c>
      <c r="G274" s="222" t="s">
        <v>3449</v>
      </c>
      <c r="H274" s="223">
        <v>4</v>
      </c>
      <c r="I274" s="224"/>
      <c r="J274" s="225">
        <f>ROUND(I274*H274,2)</f>
        <v>0</v>
      </c>
      <c r="K274" s="226"/>
      <c r="L274" s="44"/>
      <c r="M274" s="227" t="s">
        <v>1</v>
      </c>
      <c r="N274" s="228" t="s">
        <v>40</v>
      </c>
      <c r="O274" s="91"/>
      <c r="P274" s="229">
        <f>O274*H274</f>
        <v>0</v>
      </c>
      <c r="Q274" s="229">
        <v>0</v>
      </c>
      <c r="R274" s="229">
        <f>Q274*H274</f>
        <v>0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209</v>
      </c>
      <c r="AT274" s="231" t="s">
        <v>171</v>
      </c>
      <c r="AU274" s="231" t="s">
        <v>85</v>
      </c>
      <c r="AY274" s="17" t="s">
        <v>169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83</v>
      </c>
      <c r="BK274" s="232">
        <f>ROUND(I274*H274,2)</f>
        <v>0</v>
      </c>
      <c r="BL274" s="17" t="s">
        <v>209</v>
      </c>
      <c r="BM274" s="231" t="s">
        <v>809</v>
      </c>
    </row>
    <row r="275" spans="1:65" s="2" customFormat="1" ht="37.8" customHeight="1">
      <c r="A275" s="38"/>
      <c r="B275" s="39"/>
      <c r="C275" s="219" t="s">
        <v>329</v>
      </c>
      <c r="D275" s="219" t="s">
        <v>171</v>
      </c>
      <c r="E275" s="220" t="s">
        <v>3496</v>
      </c>
      <c r="F275" s="221" t="s">
        <v>3497</v>
      </c>
      <c r="G275" s="222" t="s">
        <v>2717</v>
      </c>
      <c r="H275" s="280"/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40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209</v>
      </c>
      <c r="AT275" s="231" t="s">
        <v>171</v>
      </c>
      <c r="AU275" s="231" t="s">
        <v>85</v>
      </c>
      <c r="AY275" s="17" t="s">
        <v>169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83</v>
      </c>
      <c r="BK275" s="232">
        <f>ROUND(I275*H275,2)</f>
        <v>0</v>
      </c>
      <c r="BL275" s="17" t="s">
        <v>209</v>
      </c>
      <c r="BM275" s="231" t="s">
        <v>814</v>
      </c>
    </row>
    <row r="276" spans="1:63" s="12" customFormat="1" ht="22.8" customHeight="1">
      <c r="A276" s="12"/>
      <c r="B276" s="203"/>
      <c r="C276" s="204"/>
      <c r="D276" s="205" t="s">
        <v>74</v>
      </c>
      <c r="E276" s="217" t="s">
        <v>3498</v>
      </c>
      <c r="F276" s="217" t="s">
        <v>3499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SUM(P277:P292)</f>
        <v>0</v>
      </c>
      <c r="Q276" s="211"/>
      <c r="R276" s="212">
        <f>SUM(R277:R292)</f>
        <v>0</v>
      </c>
      <c r="S276" s="211"/>
      <c r="T276" s="213">
        <f>SUM(T277:T292)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4" t="s">
        <v>85</v>
      </c>
      <c r="AT276" s="215" t="s">
        <v>74</v>
      </c>
      <c r="AU276" s="215" t="s">
        <v>83</v>
      </c>
      <c r="AY276" s="214" t="s">
        <v>169</v>
      </c>
      <c r="BK276" s="216">
        <f>SUM(BK277:BK292)</f>
        <v>0</v>
      </c>
    </row>
    <row r="277" spans="1:65" s="2" customFormat="1" ht="37.8" customHeight="1">
      <c r="A277" s="38"/>
      <c r="B277" s="39"/>
      <c r="C277" s="219" t="s">
        <v>815</v>
      </c>
      <c r="D277" s="219" t="s">
        <v>171</v>
      </c>
      <c r="E277" s="220" t="s">
        <v>3500</v>
      </c>
      <c r="F277" s="221" t="s">
        <v>3501</v>
      </c>
      <c r="G277" s="222" t="s">
        <v>413</v>
      </c>
      <c r="H277" s="223">
        <v>1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40</v>
      </c>
      <c r="O277" s="91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209</v>
      </c>
      <c r="AT277" s="231" t="s">
        <v>171</v>
      </c>
      <c r="AU277" s="231" t="s">
        <v>85</v>
      </c>
      <c r="AY277" s="17" t="s">
        <v>169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83</v>
      </c>
      <c r="BK277" s="232">
        <f>ROUND(I277*H277,2)</f>
        <v>0</v>
      </c>
      <c r="BL277" s="17" t="s">
        <v>209</v>
      </c>
      <c r="BM277" s="231" t="s">
        <v>818</v>
      </c>
    </row>
    <row r="278" spans="1:65" s="2" customFormat="1" ht="37.8" customHeight="1">
      <c r="A278" s="38"/>
      <c r="B278" s="39"/>
      <c r="C278" s="219" t="s">
        <v>334</v>
      </c>
      <c r="D278" s="219" t="s">
        <v>171</v>
      </c>
      <c r="E278" s="220" t="s">
        <v>3502</v>
      </c>
      <c r="F278" s="221" t="s">
        <v>3503</v>
      </c>
      <c r="G278" s="222" t="s">
        <v>413</v>
      </c>
      <c r="H278" s="223">
        <v>1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209</v>
      </c>
      <c r="AT278" s="231" t="s">
        <v>171</v>
      </c>
      <c r="AU278" s="231" t="s">
        <v>85</v>
      </c>
      <c r="AY278" s="17" t="s">
        <v>169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209</v>
      </c>
      <c r="BM278" s="231" t="s">
        <v>822</v>
      </c>
    </row>
    <row r="279" spans="1:65" s="2" customFormat="1" ht="37.8" customHeight="1">
      <c r="A279" s="38"/>
      <c r="B279" s="39"/>
      <c r="C279" s="219" t="s">
        <v>824</v>
      </c>
      <c r="D279" s="219" t="s">
        <v>171</v>
      </c>
      <c r="E279" s="220" t="s">
        <v>3504</v>
      </c>
      <c r="F279" s="221" t="s">
        <v>3505</v>
      </c>
      <c r="G279" s="222" t="s">
        <v>413</v>
      </c>
      <c r="H279" s="223">
        <v>1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40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209</v>
      </c>
      <c r="AT279" s="231" t="s">
        <v>171</v>
      </c>
      <c r="AU279" s="231" t="s">
        <v>85</v>
      </c>
      <c r="AY279" s="17" t="s">
        <v>169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83</v>
      </c>
      <c r="BK279" s="232">
        <f>ROUND(I279*H279,2)</f>
        <v>0</v>
      </c>
      <c r="BL279" s="17" t="s">
        <v>209</v>
      </c>
      <c r="BM279" s="231" t="s">
        <v>827</v>
      </c>
    </row>
    <row r="280" spans="1:65" s="2" customFormat="1" ht="37.8" customHeight="1">
      <c r="A280" s="38"/>
      <c r="B280" s="39"/>
      <c r="C280" s="219" t="s">
        <v>338</v>
      </c>
      <c r="D280" s="219" t="s">
        <v>171</v>
      </c>
      <c r="E280" s="220" t="s">
        <v>3506</v>
      </c>
      <c r="F280" s="221" t="s">
        <v>3507</v>
      </c>
      <c r="G280" s="222" t="s">
        <v>413</v>
      </c>
      <c r="H280" s="223">
        <v>1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209</v>
      </c>
      <c r="AT280" s="231" t="s">
        <v>171</v>
      </c>
      <c r="AU280" s="231" t="s">
        <v>85</v>
      </c>
      <c r="AY280" s="17" t="s">
        <v>169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209</v>
      </c>
      <c r="BM280" s="231" t="s">
        <v>830</v>
      </c>
    </row>
    <row r="281" spans="1:65" s="2" customFormat="1" ht="21.75" customHeight="1">
      <c r="A281" s="38"/>
      <c r="B281" s="39"/>
      <c r="C281" s="219" t="s">
        <v>831</v>
      </c>
      <c r="D281" s="219" t="s">
        <v>171</v>
      </c>
      <c r="E281" s="220" t="s">
        <v>3508</v>
      </c>
      <c r="F281" s="221" t="s">
        <v>3509</v>
      </c>
      <c r="G281" s="222" t="s">
        <v>3510</v>
      </c>
      <c r="H281" s="223">
        <v>60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40</v>
      </c>
      <c r="O281" s="91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209</v>
      </c>
      <c r="AT281" s="231" t="s">
        <v>171</v>
      </c>
      <c r="AU281" s="231" t="s">
        <v>85</v>
      </c>
      <c r="AY281" s="17" t="s">
        <v>169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83</v>
      </c>
      <c r="BK281" s="232">
        <f>ROUND(I281*H281,2)</f>
        <v>0</v>
      </c>
      <c r="BL281" s="17" t="s">
        <v>209</v>
      </c>
      <c r="BM281" s="231" t="s">
        <v>834</v>
      </c>
    </row>
    <row r="282" spans="1:65" s="2" customFormat="1" ht="16.5" customHeight="1">
      <c r="A282" s="38"/>
      <c r="B282" s="39"/>
      <c r="C282" s="219" t="s">
        <v>343</v>
      </c>
      <c r="D282" s="219" t="s">
        <v>171</v>
      </c>
      <c r="E282" s="220" t="s">
        <v>3511</v>
      </c>
      <c r="F282" s="221" t="s">
        <v>3512</v>
      </c>
      <c r="G282" s="222" t="s">
        <v>413</v>
      </c>
      <c r="H282" s="223">
        <v>46</v>
      </c>
      <c r="I282" s="224"/>
      <c r="J282" s="225">
        <f>ROUND(I282*H282,2)</f>
        <v>0</v>
      </c>
      <c r="K282" s="226"/>
      <c r="L282" s="44"/>
      <c r="M282" s="227" t="s">
        <v>1</v>
      </c>
      <c r="N282" s="228" t="s">
        <v>40</v>
      </c>
      <c r="O282" s="91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1" t="s">
        <v>209</v>
      </c>
      <c r="AT282" s="231" t="s">
        <v>171</v>
      </c>
      <c r="AU282" s="231" t="s">
        <v>85</v>
      </c>
      <c r="AY282" s="17" t="s">
        <v>169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83</v>
      </c>
      <c r="BK282" s="232">
        <f>ROUND(I282*H282,2)</f>
        <v>0</v>
      </c>
      <c r="BL282" s="17" t="s">
        <v>209</v>
      </c>
      <c r="BM282" s="231" t="s">
        <v>838</v>
      </c>
    </row>
    <row r="283" spans="1:65" s="2" customFormat="1" ht="24.15" customHeight="1">
      <c r="A283" s="38"/>
      <c r="B283" s="39"/>
      <c r="C283" s="219" t="s">
        <v>839</v>
      </c>
      <c r="D283" s="219" t="s">
        <v>171</v>
      </c>
      <c r="E283" s="220" t="s">
        <v>3513</v>
      </c>
      <c r="F283" s="221" t="s">
        <v>3514</v>
      </c>
      <c r="G283" s="222" t="s">
        <v>199</v>
      </c>
      <c r="H283" s="223">
        <v>14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40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209</v>
      </c>
      <c r="AT283" s="231" t="s">
        <v>171</v>
      </c>
      <c r="AU283" s="231" t="s">
        <v>85</v>
      </c>
      <c r="AY283" s="17" t="s">
        <v>169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83</v>
      </c>
      <c r="BK283" s="232">
        <f>ROUND(I283*H283,2)</f>
        <v>0</v>
      </c>
      <c r="BL283" s="17" t="s">
        <v>209</v>
      </c>
      <c r="BM283" s="231" t="s">
        <v>842</v>
      </c>
    </row>
    <row r="284" spans="1:65" s="2" customFormat="1" ht="24.15" customHeight="1">
      <c r="A284" s="38"/>
      <c r="B284" s="39"/>
      <c r="C284" s="219" t="s">
        <v>347</v>
      </c>
      <c r="D284" s="219" t="s">
        <v>171</v>
      </c>
      <c r="E284" s="220" t="s">
        <v>3515</v>
      </c>
      <c r="F284" s="221" t="s">
        <v>3516</v>
      </c>
      <c r="G284" s="222" t="s">
        <v>199</v>
      </c>
      <c r="H284" s="223">
        <v>22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40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209</v>
      </c>
      <c r="AT284" s="231" t="s">
        <v>171</v>
      </c>
      <c r="AU284" s="231" t="s">
        <v>85</v>
      </c>
      <c r="AY284" s="17" t="s">
        <v>169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209</v>
      </c>
      <c r="BM284" s="231" t="s">
        <v>847</v>
      </c>
    </row>
    <row r="285" spans="1:65" s="2" customFormat="1" ht="24.15" customHeight="1">
      <c r="A285" s="38"/>
      <c r="B285" s="39"/>
      <c r="C285" s="219" t="s">
        <v>848</v>
      </c>
      <c r="D285" s="219" t="s">
        <v>171</v>
      </c>
      <c r="E285" s="220" t="s">
        <v>3517</v>
      </c>
      <c r="F285" s="221" t="s">
        <v>3518</v>
      </c>
      <c r="G285" s="222" t="s">
        <v>199</v>
      </c>
      <c r="H285" s="223">
        <v>47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40</v>
      </c>
      <c r="O285" s="91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209</v>
      </c>
      <c r="AT285" s="231" t="s">
        <v>171</v>
      </c>
      <c r="AU285" s="231" t="s">
        <v>85</v>
      </c>
      <c r="AY285" s="17" t="s">
        <v>169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83</v>
      </c>
      <c r="BK285" s="232">
        <f>ROUND(I285*H285,2)</f>
        <v>0</v>
      </c>
      <c r="BL285" s="17" t="s">
        <v>209</v>
      </c>
      <c r="BM285" s="231" t="s">
        <v>851</v>
      </c>
    </row>
    <row r="286" spans="1:65" s="2" customFormat="1" ht="24.15" customHeight="1">
      <c r="A286" s="38"/>
      <c r="B286" s="39"/>
      <c r="C286" s="219" t="s">
        <v>356</v>
      </c>
      <c r="D286" s="219" t="s">
        <v>171</v>
      </c>
      <c r="E286" s="220" t="s">
        <v>3519</v>
      </c>
      <c r="F286" s="221" t="s">
        <v>3520</v>
      </c>
      <c r="G286" s="222" t="s">
        <v>199</v>
      </c>
      <c r="H286" s="223">
        <v>54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40</v>
      </c>
      <c r="O286" s="91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209</v>
      </c>
      <c r="AT286" s="231" t="s">
        <v>171</v>
      </c>
      <c r="AU286" s="231" t="s">
        <v>85</v>
      </c>
      <c r="AY286" s="17" t="s">
        <v>169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83</v>
      </c>
      <c r="BK286" s="232">
        <f>ROUND(I286*H286,2)</f>
        <v>0</v>
      </c>
      <c r="BL286" s="17" t="s">
        <v>209</v>
      </c>
      <c r="BM286" s="231" t="s">
        <v>854</v>
      </c>
    </row>
    <row r="287" spans="1:65" s="2" customFormat="1" ht="24.15" customHeight="1">
      <c r="A287" s="38"/>
      <c r="B287" s="39"/>
      <c r="C287" s="219" t="s">
        <v>855</v>
      </c>
      <c r="D287" s="219" t="s">
        <v>171</v>
      </c>
      <c r="E287" s="220" t="s">
        <v>3521</v>
      </c>
      <c r="F287" s="221" t="s">
        <v>3522</v>
      </c>
      <c r="G287" s="222" t="s">
        <v>199</v>
      </c>
      <c r="H287" s="223">
        <v>137</v>
      </c>
      <c r="I287" s="224"/>
      <c r="J287" s="225">
        <f>ROUND(I287*H287,2)</f>
        <v>0</v>
      </c>
      <c r="K287" s="226"/>
      <c r="L287" s="44"/>
      <c r="M287" s="227" t="s">
        <v>1</v>
      </c>
      <c r="N287" s="228" t="s">
        <v>40</v>
      </c>
      <c r="O287" s="91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1" t="s">
        <v>209</v>
      </c>
      <c r="AT287" s="231" t="s">
        <v>171</v>
      </c>
      <c r="AU287" s="231" t="s">
        <v>85</v>
      </c>
      <c r="AY287" s="17" t="s">
        <v>169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83</v>
      </c>
      <c r="BK287" s="232">
        <f>ROUND(I287*H287,2)</f>
        <v>0</v>
      </c>
      <c r="BL287" s="17" t="s">
        <v>209</v>
      </c>
      <c r="BM287" s="231" t="s">
        <v>110</v>
      </c>
    </row>
    <row r="288" spans="1:51" s="13" customFormat="1" ht="12">
      <c r="A288" s="13"/>
      <c r="B288" s="233"/>
      <c r="C288" s="234"/>
      <c r="D288" s="235" t="s">
        <v>176</v>
      </c>
      <c r="E288" s="236" t="s">
        <v>1</v>
      </c>
      <c r="F288" s="237" t="s">
        <v>3523</v>
      </c>
      <c r="G288" s="234"/>
      <c r="H288" s="238">
        <v>137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176</v>
      </c>
      <c r="AU288" s="244" t="s">
        <v>85</v>
      </c>
      <c r="AV288" s="13" t="s">
        <v>85</v>
      </c>
      <c r="AW288" s="13" t="s">
        <v>31</v>
      </c>
      <c r="AX288" s="13" t="s">
        <v>75</v>
      </c>
      <c r="AY288" s="244" t="s">
        <v>169</v>
      </c>
    </row>
    <row r="289" spans="1:51" s="14" customFormat="1" ht="12">
      <c r="A289" s="14"/>
      <c r="B289" s="245"/>
      <c r="C289" s="246"/>
      <c r="D289" s="235" t="s">
        <v>176</v>
      </c>
      <c r="E289" s="247" t="s">
        <v>1</v>
      </c>
      <c r="F289" s="248" t="s">
        <v>178</v>
      </c>
      <c r="G289" s="246"/>
      <c r="H289" s="249">
        <v>137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176</v>
      </c>
      <c r="AU289" s="255" t="s">
        <v>85</v>
      </c>
      <c r="AV289" s="14" t="s">
        <v>175</v>
      </c>
      <c r="AW289" s="14" t="s">
        <v>31</v>
      </c>
      <c r="AX289" s="14" t="s">
        <v>83</v>
      </c>
      <c r="AY289" s="255" t="s">
        <v>169</v>
      </c>
    </row>
    <row r="290" spans="1:65" s="2" customFormat="1" ht="37.8" customHeight="1">
      <c r="A290" s="38"/>
      <c r="B290" s="39"/>
      <c r="C290" s="219" t="s">
        <v>640</v>
      </c>
      <c r="D290" s="219" t="s">
        <v>171</v>
      </c>
      <c r="E290" s="220" t="s">
        <v>3524</v>
      </c>
      <c r="F290" s="221" t="s">
        <v>3525</v>
      </c>
      <c r="G290" s="222" t="s">
        <v>199</v>
      </c>
      <c r="H290" s="223">
        <v>2513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40</v>
      </c>
      <c r="O290" s="91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209</v>
      </c>
      <c r="AT290" s="231" t="s">
        <v>171</v>
      </c>
      <c r="AU290" s="231" t="s">
        <v>85</v>
      </c>
      <c r="AY290" s="17" t="s">
        <v>169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7" t="s">
        <v>83</v>
      </c>
      <c r="BK290" s="232">
        <f>ROUND(I290*H290,2)</f>
        <v>0</v>
      </c>
      <c r="BL290" s="17" t="s">
        <v>209</v>
      </c>
      <c r="BM290" s="231" t="s">
        <v>860</v>
      </c>
    </row>
    <row r="291" spans="1:65" s="2" customFormat="1" ht="24.15" customHeight="1">
      <c r="A291" s="38"/>
      <c r="B291" s="39"/>
      <c r="C291" s="219" t="s">
        <v>862</v>
      </c>
      <c r="D291" s="219" t="s">
        <v>171</v>
      </c>
      <c r="E291" s="220" t="s">
        <v>3526</v>
      </c>
      <c r="F291" s="221" t="s">
        <v>3527</v>
      </c>
      <c r="G291" s="222" t="s">
        <v>199</v>
      </c>
      <c r="H291" s="223">
        <v>2513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40</v>
      </c>
      <c r="O291" s="91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209</v>
      </c>
      <c r="AT291" s="231" t="s">
        <v>171</v>
      </c>
      <c r="AU291" s="231" t="s">
        <v>85</v>
      </c>
      <c r="AY291" s="17" t="s">
        <v>169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83</v>
      </c>
      <c r="BK291" s="232">
        <f>ROUND(I291*H291,2)</f>
        <v>0</v>
      </c>
      <c r="BL291" s="17" t="s">
        <v>209</v>
      </c>
      <c r="BM291" s="231" t="s">
        <v>865</v>
      </c>
    </row>
    <row r="292" spans="1:65" s="2" customFormat="1" ht="37.8" customHeight="1">
      <c r="A292" s="38"/>
      <c r="B292" s="39"/>
      <c r="C292" s="219" t="s">
        <v>645</v>
      </c>
      <c r="D292" s="219" t="s">
        <v>171</v>
      </c>
      <c r="E292" s="220" t="s">
        <v>3528</v>
      </c>
      <c r="F292" s="221" t="s">
        <v>3529</v>
      </c>
      <c r="G292" s="222" t="s">
        <v>2717</v>
      </c>
      <c r="H292" s="280"/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40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209</v>
      </c>
      <c r="AT292" s="231" t="s">
        <v>171</v>
      </c>
      <c r="AU292" s="231" t="s">
        <v>85</v>
      </c>
      <c r="AY292" s="17" t="s">
        <v>169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209</v>
      </c>
      <c r="BM292" s="231" t="s">
        <v>869</v>
      </c>
    </row>
    <row r="293" spans="1:63" s="12" customFormat="1" ht="22.8" customHeight="1">
      <c r="A293" s="12"/>
      <c r="B293" s="203"/>
      <c r="C293" s="204"/>
      <c r="D293" s="205" t="s">
        <v>74</v>
      </c>
      <c r="E293" s="217" t="s">
        <v>3530</v>
      </c>
      <c r="F293" s="217" t="s">
        <v>3531</v>
      </c>
      <c r="G293" s="204"/>
      <c r="H293" s="204"/>
      <c r="I293" s="207"/>
      <c r="J293" s="218">
        <f>BK293</f>
        <v>0</v>
      </c>
      <c r="K293" s="204"/>
      <c r="L293" s="209"/>
      <c r="M293" s="210"/>
      <c r="N293" s="211"/>
      <c r="O293" s="211"/>
      <c r="P293" s="212">
        <f>SUM(P294:P307)</f>
        <v>0</v>
      </c>
      <c r="Q293" s="211"/>
      <c r="R293" s="212">
        <f>SUM(R294:R307)</f>
        <v>0</v>
      </c>
      <c r="S293" s="211"/>
      <c r="T293" s="213">
        <f>SUM(T294:T307)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4" t="s">
        <v>85</v>
      </c>
      <c r="AT293" s="215" t="s">
        <v>74</v>
      </c>
      <c r="AU293" s="215" t="s">
        <v>83</v>
      </c>
      <c r="AY293" s="214" t="s">
        <v>169</v>
      </c>
      <c r="BK293" s="216">
        <f>SUM(BK294:BK307)</f>
        <v>0</v>
      </c>
    </row>
    <row r="294" spans="1:65" s="2" customFormat="1" ht="16.5" customHeight="1">
      <c r="A294" s="38"/>
      <c r="B294" s="39"/>
      <c r="C294" s="219" t="s">
        <v>871</v>
      </c>
      <c r="D294" s="219" t="s">
        <v>171</v>
      </c>
      <c r="E294" s="220" t="s">
        <v>3532</v>
      </c>
      <c r="F294" s="221" t="s">
        <v>3533</v>
      </c>
      <c r="G294" s="222" t="s">
        <v>413</v>
      </c>
      <c r="H294" s="223">
        <v>1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40</v>
      </c>
      <c r="O294" s="91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209</v>
      </c>
      <c r="AT294" s="231" t="s">
        <v>171</v>
      </c>
      <c r="AU294" s="231" t="s">
        <v>85</v>
      </c>
      <c r="AY294" s="17" t="s">
        <v>169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83</v>
      </c>
      <c r="BK294" s="232">
        <f>ROUND(I294*H294,2)</f>
        <v>0</v>
      </c>
      <c r="BL294" s="17" t="s">
        <v>209</v>
      </c>
      <c r="BM294" s="231" t="s">
        <v>874</v>
      </c>
    </row>
    <row r="295" spans="1:65" s="2" customFormat="1" ht="24.15" customHeight="1">
      <c r="A295" s="38"/>
      <c r="B295" s="39"/>
      <c r="C295" s="219" t="s">
        <v>655</v>
      </c>
      <c r="D295" s="219" t="s">
        <v>171</v>
      </c>
      <c r="E295" s="220" t="s">
        <v>3534</v>
      </c>
      <c r="F295" s="221" t="s">
        <v>3535</v>
      </c>
      <c r="G295" s="222" t="s">
        <v>413</v>
      </c>
      <c r="H295" s="223">
        <v>1</v>
      </c>
      <c r="I295" s="224"/>
      <c r="J295" s="225">
        <f>ROUND(I295*H295,2)</f>
        <v>0</v>
      </c>
      <c r="K295" s="226"/>
      <c r="L295" s="44"/>
      <c r="M295" s="227" t="s">
        <v>1</v>
      </c>
      <c r="N295" s="228" t="s">
        <v>40</v>
      </c>
      <c r="O295" s="91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209</v>
      </c>
      <c r="AT295" s="231" t="s">
        <v>171</v>
      </c>
      <c r="AU295" s="231" t="s">
        <v>85</v>
      </c>
      <c r="AY295" s="17" t="s">
        <v>169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83</v>
      </c>
      <c r="BK295" s="232">
        <f>ROUND(I295*H295,2)</f>
        <v>0</v>
      </c>
      <c r="BL295" s="17" t="s">
        <v>209</v>
      </c>
      <c r="BM295" s="231" t="s">
        <v>877</v>
      </c>
    </row>
    <row r="296" spans="1:65" s="2" customFormat="1" ht="33" customHeight="1">
      <c r="A296" s="38"/>
      <c r="B296" s="39"/>
      <c r="C296" s="219" t="s">
        <v>878</v>
      </c>
      <c r="D296" s="219" t="s">
        <v>171</v>
      </c>
      <c r="E296" s="220" t="s">
        <v>3536</v>
      </c>
      <c r="F296" s="221" t="s">
        <v>3537</v>
      </c>
      <c r="G296" s="222" t="s">
        <v>3449</v>
      </c>
      <c r="H296" s="223">
        <v>3</v>
      </c>
      <c r="I296" s="224"/>
      <c r="J296" s="225">
        <f>ROUND(I296*H296,2)</f>
        <v>0</v>
      </c>
      <c r="K296" s="226"/>
      <c r="L296" s="44"/>
      <c r="M296" s="227" t="s">
        <v>1</v>
      </c>
      <c r="N296" s="228" t="s">
        <v>40</v>
      </c>
      <c r="O296" s="91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209</v>
      </c>
      <c r="AT296" s="231" t="s">
        <v>171</v>
      </c>
      <c r="AU296" s="231" t="s">
        <v>85</v>
      </c>
      <c r="AY296" s="17" t="s">
        <v>169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83</v>
      </c>
      <c r="BK296" s="232">
        <f>ROUND(I296*H296,2)</f>
        <v>0</v>
      </c>
      <c r="BL296" s="17" t="s">
        <v>209</v>
      </c>
      <c r="BM296" s="231" t="s">
        <v>881</v>
      </c>
    </row>
    <row r="297" spans="1:65" s="2" customFormat="1" ht="24.15" customHeight="1">
      <c r="A297" s="38"/>
      <c r="B297" s="39"/>
      <c r="C297" s="219" t="s">
        <v>660</v>
      </c>
      <c r="D297" s="219" t="s">
        <v>171</v>
      </c>
      <c r="E297" s="220" t="s">
        <v>3538</v>
      </c>
      <c r="F297" s="221" t="s">
        <v>3539</v>
      </c>
      <c r="G297" s="222" t="s">
        <v>208</v>
      </c>
      <c r="H297" s="223">
        <v>6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40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209</v>
      </c>
      <c r="AT297" s="231" t="s">
        <v>171</v>
      </c>
      <c r="AU297" s="231" t="s">
        <v>85</v>
      </c>
      <c r="AY297" s="17" t="s">
        <v>169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83</v>
      </c>
      <c r="BK297" s="232">
        <f>ROUND(I297*H297,2)</f>
        <v>0</v>
      </c>
      <c r="BL297" s="17" t="s">
        <v>209</v>
      </c>
      <c r="BM297" s="231" t="s">
        <v>885</v>
      </c>
    </row>
    <row r="298" spans="1:65" s="2" customFormat="1" ht="24.15" customHeight="1">
      <c r="A298" s="38"/>
      <c r="B298" s="39"/>
      <c r="C298" s="219" t="s">
        <v>886</v>
      </c>
      <c r="D298" s="219" t="s">
        <v>171</v>
      </c>
      <c r="E298" s="220" t="s">
        <v>3540</v>
      </c>
      <c r="F298" s="221" t="s">
        <v>3541</v>
      </c>
      <c r="G298" s="222" t="s">
        <v>208</v>
      </c>
      <c r="H298" s="223">
        <v>2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40</v>
      </c>
      <c r="O298" s="91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209</v>
      </c>
      <c r="AT298" s="231" t="s">
        <v>171</v>
      </c>
      <c r="AU298" s="231" t="s">
        <v>85</v>
      </c>
      <c r="AY298" s="17" t="s">
        <v>169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83</v>
      </c>
      <c r="BK298" s="232">
        <f>ROUND(I298*H298,2)</f>
        <v>0</v>
      </c>
      <c r="BL298" s="17" t="s">
        <v>209</v>
      </c>
      <c r="BM298" s="231" t="s">
        <v>889</v>
      </c>
    </row>
    <row r="299" spans="1:65" s="2" customFormat="1" ht="24.15" customHeight="1">
      <c r="A299" s="38"/>
      <c r="B299" s="39"/>
      <c r="C299" s="219" t="s">
        <v>665</v>
      </c>
      <c r="D299" s="219" t="s">
        <v>171</v>
      </c>
      <c r="E299" s="220" t="s">
        <v>3542</v>
      </c>
      <c r="F299" s="221" t="s">
        <v>3543</v>
      </c>
      <c r="G299" s="222" t="s">
        <v>208</v>
      </c>
      <c r="H299" s="223">
        <v>1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40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209</v>
      </c>
      <c r="AT299" s="231" t="s">
        <v>171</v>
      </c>
      <c r="AU299" s="231" t="s">
        <v>85</v>
      </c>
      <c r="AY299" s="17" t="s">
        <v>169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83</v>
      </c>
      <c r="BK299" s="232">
        <f>ROUND(I299*H299,2)</f>
        <v>0</v>
      </c>
      <c r="BL299" s="17" t="s">
        <v>209</v>
      </c>
      <c r="BM299" s="231" t="s">
        <v>893</v>
      </c>
    </row>
    <row r="300" spans="1:65" s="2" customFormat="1" ht="24.15" customHeight="1">
      <c r="A300" s="38"/>
      <c r="B300" s="39"/>
      <c r="C300" s="219" t="s">
        <v>897</v>
      </c>
      <c r="D300" s="219" t="s">
        <v>171</v>
      </c>
      <c r="E300" s="220" t="s">
        <v>3544</v>
      </c>
      <c r="F300" s="221" t="s">
        <v>3545</v>
      </c>
      <c r="G300" s="222" t="s">
        <v>208</v>
      </c>
      <c r="H300" s="223">
        <v>1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40</v>
      </c>
      <c r="O300" s="91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209</v>
      </c>
      <c r="AT300" s="231" t="s">
        <v>171</v>
      </c>
      <c r="AU300" s="231" t="s">
        <v>85</v>
      </c>
      <c r="AY300" s="17" t="s">
        <v>169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7" t="s">
        <v>83</v>
      </c>
      <c r="BK300" s="232">
        <f>ROUND(I300*H300,2)</f>
        <v>0</v>
      </c>
      <c r="BL300" s="17" t="s">
        <v>209</v>
      </c>
      <c r="BM300" s="231" t="s">
        <v>900</v>
      </c>
    </row>
    <row r="301" spans="1:65" s="2" customFormat="1" ht="24.15" customHeight="1">
      <c r="A301" s="38"/>
      <c r="B301" s="39"/>
      <c r="C301" s="219" t="s">
        <v>671</v>
      </c>
      <c r="D301" s="219" t="s">
        <v>171</v>
      </c>
      <c r="E301" s="220" t="s">
        <v>3546</v>
      </c>
      <c r="F301" s="221" t="s">
        <v>3547</v>
      </c>
      <c r="G301" s="222" t="s">
        <v>208</v>
      </c>
      <c r="H301" s="223">
        <v>1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40</v>
      </c>
      <c r="O301" s="91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209</v>
      </c>
      <c r="AT301" s="231" t="s">
        <v>171</v>
      </c>
      <c r="AU301" s="231" t="s">
        <v>85</v>
      </c>
      <c r="AY301" s="17" t="s">
        <v>169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83</v>
      </c>
      <c r="BK301" s="232">
        <f>ROUND(I301*H301,2)</f>
        <v>0</v>
      </c>
      <c r="BL301" s="17" t="s">
        <v>209</v>
      </c>
      <c r="BM301" s="231" t="s">
        <v>904</v>
      </c>
    </row>
    <row r="302" spans="1:65" s="2" customFormat="1" ht="24.15" customHeight="1">
      <c r="A302" s="38"/>
      <c r="B302" s="39"/>
      <c r="C302" s="219" t="s">
        <v>908</v>
      </c>
      <c r="D302" s="219" t="s">
        <v>171</v>
      </c>
      <c r="E302" s="220" t="s">
        <v>3548</v>
      </c>
      <c r="F302" s="221" t="s">
        <v>3549</v>
      </c>
      <c r="G302" s="222" t="s">
        <v>208</v>
      </c>
      <c r="H302" s="223">
        <v>1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40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209</v>
      </c>
      <c r="AT302" s="231" t="s">
        <v>171</v>
      </c>
      <c r="AU302" s="231" t="s">
        <v>85</v>
      </c>
      <c r="AY302" s="17" t="s">
        <v>169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83</v>
      </c>
      <c r="BK302" s="232">
        <f>ROUND(I302*H302,2)</f>
        <v>0</v>
      </c>
      <c r="BL302" s="17" t="s">
        <v>209</v>
      </c>
      <c r="BM302" s="231" t="s">
        <v>911</v>
      </c>
    </row>
    <row r="303" spans="1:65" s="2" customFormat="1" ht="37.8" customHeight="1">
      <c r="A303" s="38"/>
      <c r="B303" s="39"/>
      <c r="C303" s="219" t="s">
        <v>674</v>
      </c>
      <c r="D303" s="219" t="s">
        <v>171</v>
      </c>
      <c r="E303" s="220" t="s">
        <v>3550</v>
      </c>
      <c r="F303" s="221" t="s">
        <v>3551</v>
      </c>
      <c r="G303" s="222" t="s">
        <v>208</v>
      </c>
      <c r="H303" s="223">
        <v>2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40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209</v>
      </c>
      <c r="AT303" s="231" t="s">
        <v>171</v>
      </c>
      <c r="AU303" s="231" t="s">
        <v>85</v>
      </c>
      <c r="AY303" s="17" t="s">
        <v>169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83</v>
      </c>
      <c r="BK303" s="232">
        <f>ROUND(I303*H303,2)</f>
        <v>0</v>
      </c>
      <c r="BL303" s="17" t="s">
        <v>209</v>
      </c>
      <c r="BM303" s="231" t="s">
        <v>915</v>
      </c>
    </row>
    <row r="304" spans="1:65" s="2" customFormat="1" ht="24.15" customHeight="1">
      <c r="A304" s="38"/>
      <c r="B304" s="39"/>
      <c r="C304" s="219" t="s">
        <v>950</v>
      </c>
      <c r="D304" s="219" t="s">
        <v>171</v>
      </c>
      <c r="E304" s="220" t="s">
        <v>3552</v>
      </c>
      <c r="F304" s="221" t="s">
        <v>3553</v>
      </c>
      <c r="G304" s="222" t="s">
        <v>208</v>
      </c>
      <c r="H304" s="223">
        <v>12</v>
      </c>
      <c r="I304" s="224"/>
      <c r="J304" s="225">
        <f>ROUND(I304*H304,2)</f>
        <v>0</v>
      </c>
      <c r="K304" s="226"/>
      <c r="L304" s="44"/>
      <c r="M304" s="227" t="s">
        <v>1</v>
      </c>
      <c r="N304" s="228" t="s">
        <v>40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209</v>
      </c>
      <c r="AT304" s="231" t="s">
        <v>171</v>
      </c>
      <c r="AU304" s="231" t="s">
        <v>85</v>
      </c>
      <c r="AY304" s="17" t="s">
        <v>169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83</v>
      </c>
      <c r="BK304" s="232">
        <f>ROUND(I304*H304,2)</f>
        <v>0</v>
      </c>
      <c r="BL304" s="17" t="s">
        <v>209</v>
      </c>
      <c r="BM304" s="231" t="s">
        <v>953</v>
      </c>
    </row>
    <row r="305" spans="1:65" s="2" customFormat="1" ht="37.8" customHeight="1">
      <c r="A305" s="38"/>
      <c r="B305" s="39"/>
      <c r="C305" s="219" t="s">
        <v>679</v>
      </c>
      <c r="D305" s="219" t="s">
        <v>171</v>
      </c>
      <c r="E305" s="220" t="s">
        <v>3554</v>
      </c>
      <c r="F305" s="221" t="s">
        <v>3555</v>
      </c>
      <c r="G305" s="222" t="s">
        <v>208</v>
      </c>
      <c r="H305" s="223">
        <v>6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40</v>
      </c>
      <c r="O305" s="91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209</v>
      </c>
      <c r="AT305" s="231" t="s">
        <v>171</v>
      </c>
      <c r="AU305" s="231" t="s">
        <v>85</v>
      </c>
      <c r="AY305" s="17" t="s">
        <v>169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83</v>
      </c>
      <c r="BK305" s="232">
        <f>ROUND(I305*H305,2)</f>
        <v>0</v>
      </c>
      <c r="BL305" s="17" t="s">
        <v>209</v>
      </c>
      <c r="BM305" s="231" t="s">
        <v>957</v>
      </c>
    </row>
    <row r="306" spans="1:65" s="2" customFormat="1" ht="37.8" customHeight="1">
      <c r="A306" s="38"/>
      <c r="B306" s="39"/>
      <c r="C306" s="219" t="s">
        <v>958</v>
      </c>
      <c r="D306" s="219" t="s">
        <v>171</v>
      </c>
      <c r="E306" s="220" t="s">
        <v>3556</v>
      </c>
      <c r="F306" s="221" t="s">
        <v>3557</v>
      </c>
      <c r="G306" s="222" t="s">
        <v>208</v>
      </c>
      <c r="H306" s="223">
        <v>1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40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209</v>
      </c>
      <c r="AT306" s="231" t="s">
        <v>171</v>
      </c>
      <c r="AU306" s="231" t="s">
        <v>85</v>
      </c>
      <c r="AY306" s="17" t="s">
        <v>169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83</v>
      </c>
      <c r="BK306" s="232">
        <f>ROUND(I306*H306,2)</f>
        <v>0</v>
      </c>
      <c r="BL306" s="17" t="s">
        <v>209</v>
      </c>
      <c r="BM306" s="231" t="s">
        <v>961</v>
      </c>
    </row>
    <row r="307" spans="1:65" s="2" customFormat="1" ht="37.8" customHeight="1">
      <c r="A307" s="38"/>
      <c r="B307" s="39"/>
      <c r="C307" s="219" t="s">
        <v>683</v>
      </c>
      <c r="D307" s="219" t="s">
        <v>171</v>
      </c>
      <c r="E307" s="220" t="s">
        <v>3558</v>
      </c>
      <c r="F307" s="221" t="s">
        <v>3559</v>
      </c>
      <c r="G307" s="222" t="s">
        <v>2717</v>
      </c>
      <c r="H307" s="280"/>
      <c r="I307" s="224"/>
      <c r="J307" s="225">
        <f>ROUND(I307*H307,2)</f>
        <v>0</v>
      </c>
      <c r="K307" s="226"/>
      <c r="L307" s="44"/>
      <c r="M307" s="227" t="s">
        <v>1</v>
      </c>
      <c r="N307" s="228" t="s">
        <v>40</v>
      </c>
      <c r="O307" s="91"/>
      <c r="P307" s="229">
        <f>O307*H307</f>
        <v>0</v>
      </c>
      <c r="Q307" s="229">
        <v>0</v>
      </c>
      <c r="R307" s="229">
        <f>Q307*H307</f>
        <v>0</v>
      </c>
      <c r="S307" s="229">
        <v>0</v>
      </c>
      <c r="T307" s="23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1" t="s">
        <v>209</v>
      </c>
      <c r="AT307" s="231" t="s">
        <v>171</v>
      </c>
      <c r="AU307" s="231" t="s">
        <v>85</v>
      </c>
      <c r="AY307" s="17" t="s">
        <v>169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7" t="s">
        <v>83</v>
      </c>
      <c r="BK307" s="232">
        <f>ROUND(I307*H307,2)</f>
        <v>0</v>
      </c>
      <c r="BL307" s="17" t="s">
        <v>209</v>
      </c>
      <c r="BM307" s="231" t="s">
        <v>407</v>
      </c>
    </row>
    <row r="308" spans="1:63" s="12" customFormat="1" ht="25.9" customHeight="1">
      <c r="A308" s="12"/>
      <c r="B308" s="203"/>
      <c r="C308" s="204"/>
      <c r="D308" s="205" t="s">
        <v>74</v>
      </c>
      <c r="E308" s="206" t="s">
        <v>3560</v>
      </c>
      <c r="F308" s="206" t="s">
        <v>3561</v>
      </c>
      <c r="G308" s="204"/>
      <c r="H308" s="204"/>
      <c r="I308" s="207"/>
      <c r="J308" s="208">
        <f>BK308</f>
        <v>0</v>
      </c>
      <c r="K308" s="204"/>
      <c r="L308" s="209"/>
      <c r="M308" s="210"/>
      <c r="N308" s="211"/>
      <c r="O308" s="211"/>
      <c r="P308" s="212">
        <f>P309</f>
        <v>0</v>
      </c>
      <c r="Q308" s="211"/>
      <c r="R308" s="212">
        <f>R309</f>
        <v>0</v>
      </c>
      <c r="S308" s="211"/>
      <c r="T308" s="213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175</v>
      </c>
      <c r="AT308" s="215" t="s">
        <v>74</v>
      </c>
      <c r="AU308" s="215" t="s">
        <v>75</v>
      </c>
      <c r="AY308" s="214" t="s">
        <v>169</v>
      </c>
      <c r="BK308" s="216">
        <f>BK309</f>
        <v>0</v>
      </c>
    </row>
    <row r="309" spans="1:65" s="2" customFormat="1" ht="24.15" customHeight="1">
      <c r="A309" s="38"/>
      <c r="B309" s="39"/>
      <c r="C309" s="219" t="s">
        <v>966</v>
      </c>
      <c r="D309" s="219" t="s">
        <v>171</v>
      </c>
      <c r="E309" s="220" t="s">
        <v>3562</v>
      </c>
      <c r="F309" s="221" t="s">
        <v>3563</v>
      </c>
      <c r="G309" s="222" t="s">
        <v>2717</v>
      </c>
      <c r="H309" s="280"/>
      <c r="I309" s="224"/>
      <c r="J309" s="225">
        <f>ROUND(I309*H309,2)</f>
        <v>0</v>
      </c>
      <c r="K309" s="226"/>
      <c r="L309" s="44"/>
      <c r="M309" s="281" t="s">
        <v>1</v>
      </c>
      <c r="N309" s="282" t="s">
        <v>40</v>
      </c>
      <c r="O309" s="283"/>
      <c r="P309" s="284">
        <f>O309*H309</f>
        <v>0</v>
      </c>
      <c r="Q309" s="284">
        <v>0</v>
      </c>
      <c r="R309" s="284">
        <f>Q309*H309</f>
        <v>0</v>
      </c>
      <c r="S309" s="284">
        <v>0</v>
      </c>
      <c r="T309" s="28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1" t="s">
        <v>3564</v>
      </c>
      <c r="AT309" s="231" t="s">
        <v>171</v>
      </c>
      <c r="AU309" s="231" t="s">
        <v>83</v>
      </c>
      <c r="AY309" s="17" t="s">
        <v>169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83</v>
      </c>
      <c r="BK309" s="232">
        <f>ROUND(I309*H309,2)</f>
        <v>0</v>
      </c>
      <c r="BL309" s="17" t="s">
        <v>3564</v>
      </c>
      <c r="BM309" s="231" t="s">
        <v>969</v>
      </c>
    </row>
    <row r="310" spans="1:31" s="2" customFormat="1" ht="6.95" customHeight="1">
      <c r="A310" s="38"/>
      <c r="B310" s="66"/>
      <c r="C310" s="67"/>
      <c r="D310" s="67"/>
      <c r="E310" s="67"/>
      <c r="F310" s="67"/>
      <c r="G310" s="67"/>
      <c r="H310" s="67"/>
      <c r="I310" s="67"/>
      <c r="J310" s="67"/>
      <c r="K310" s="67"/>
      <c r="L310" s="44"/>
      <c r="M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</row>
  </sheetData>
  <sheetProtection password="CC35" sheet="1" objects="1" scenarios="1" formatColumns="0" formatRows="0" autoFilter="0"/>
  <autoFilter ref="C125:K30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3565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ROUND((SUM(BE135:BE492)),2)</f>
        <v>0</v>
      </c>
      <c r="G33" s="38"/>
      <c r="H33" s="38"/>
      <c r="I33" s="155">
        <v>0.21</v>
      </c>
      <c r="J33" s="154">
        <f>ROUND(((SUM(BE135:BE492))*I33),2)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ROUND((SUM(BF135:BF492)),2)</f>
        <v>0</v>
      </c>
      <c r="G34" s="38"/>
      <c r="H34" s="38"/>
      <c r="I34" s="155">
        <v>0.12</v>
      </c>
      <c r="J34" s="154">
        <f>ROUND(((SUM(BF135:BF492))*I34),2)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ROUND((SUM(BG135:BG492)),2)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ROUND((SUM(BH135:BH492)),2)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ROUND((SUM(BI135:BI492)),2)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030 - SO 101.2  Tribuna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J135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J137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397</v>
      </c>
      <c r="E99" s="188"/>
      <c r="F99" s="188"/>
      <c r="G99" s="188"/>
      <c r="H99" s="188"/>
      <c r="I99" s="188"/>
      <c r="J99" s="189">
        <f>J209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463</v>
      </c>
      <c r="E100" s="188"/>
      <c r="F100" s="188"/>
      <c r="G100" s="188"/>
      <c r="H100" s="188"/>
      <c r="I100" s="188"/>
      <c r="J100" s="189">
        <f>J213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464</v>
      </c>
      <c r="E101" s="188"/>
      <c r="F101" s="188"/>
      <c r="G101" s="188"/>
      <c r="H101" s="188"/>
      <c r="I101" s="188"/>
      <c r="J101" s="189">
        <f>J274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465</v>
      </c>
      <c r="E102" s="188"/>
      <c r="F102" s="188"/>
      <c r="G102" s="188"/>
      <c r="H102" s="188"/>
      <c r="I102" s="188"/>
      <c r="J102" s="189">
        <f>J291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3566</v>
      </c>
      <c r="E103" s="188"/>
      <c r="F103" s="188"/>
      <c r="G103" s="188"/>
      <c r="H103" s="188"/>
      <c r="I103" s="188"/>
      <c r="J103" s="189">
        <f>J318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3567</v>
      </c>
      <c r="E104" s="188"/>
      <c r="F104" s="188"/>
      <c r="G104" s="188"/>
      <c r="H104" s="188"/>
      <c r="I104" s="188"/>
      <c r="J104" s="189">
        <f>J326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150</v>
      </c>
      <c r="E105" s="188"/>
      <c r="F105" s="188"/>
      <c r="G105" s="188"/>
      <c r="H105" s="188"/>
      <c r="I105" s="188"/>
      <c r="J105" s="189">
        <f>J330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470</v>
      </c>
      <c r="E106" s="188"/>
      <c r="F106" s="188"/>
      <c r="G106" s="188"/>
      <c r="H106" s="188"/>
      <c r="I106" s="188"/>
      <c r="J106" s="189">
        <f>J343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79"/>
      <c r="C107" s="180"/>
      <c r="D107" s="181" t="s">
        <v>152</v>
      </c>
      <c r="E107" s="182"/>
      <c r="F107" s="182"/>
      <c r="G107" s="182"/>
      <c r="H107" s="182"/>
      <c r="I107" s="182"/>
      <c r="J107" s="183">
        <f>J345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5"/>
      <c r="C108" s="186"/>
      <c r="D108" s="187" t="s">
        <v>471</v>
      </c>
      <c r="E108" s="188"/>
      <c r="F108" s="188"/>
      <c r="G108" s="188"/>
      <c r="H108" s="188"/>
      <c r="I108" s="188"/>
      <c r="J108" s="189">
        <f>J346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5"/>
      <c r="C109" s="186"/>
      <c r="D109" s="187" t="s">
        <v>472</v>
      </c>
      <c r="E109" s="188"/>
      <c r="F109" s="188"/>
      <c r="G109" s="188"/>
      <c r="H109" s="188"/>
      <c r="I109" s="188"/>
      <c r="J109" s="189">
        <f>J355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5"/>
      <c r="C110" s="186"/>
      <c r="D110" s="187" t="s">
        <v>477</v>
      </c>
      <c r="E110" s="188"/>
      <c r="F110" s="188"/>
      <c r="G110" s="188"/>
      <c r="H110" s="188"/>
      <c r="I110" s="188"/>
      <c r="J110" s="189">
        <f>J371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5"/>
      <c r="C111" s="186"/>
      <c r="D111" s="187" t="s">
        <v>478</v>
      </c>
      <c r="E111" s="188"/>
      <c r="F111" s="188"/>
      <c r="G111" s="188"/>
      <c r="H111" s="188"/>
      <c r="I111" s="188"/>
      <c r="J111" s="189">
        <f>J377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5"/>
      <c r="C112" s="186"/>
      <c r="D112" s="187" t="s">
        <v>482</v>
      </c>
      <c r="E112" s="188"/>
      <c r="F112" s="188"/>
      <c r="G112" s="188"/>
      <c r="H112" s="188"/>
      <c r="I112" s="188"/>
      <c r="J112" s="189">
        <f>J440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5"/>
      <c r="C113" s="186"/>
      <c r="D113" s="187" t="s">
        <v>153</v>
      </c>
      <c r="E113" s="188"/>
      <c r="F113" s="188"/>
      <c r="G113" s="188"/>
      <c r="H113" s="188"/>
      <c r="I113" s="188"/>
      <c r="J113" s="189">
        <f>J450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5"/>
      <c r="C114" s="186"/>
      <c r="D114" s="187" t="s">
        <v>483</v>
      </c>
      <c r="E114" s="188"/>
      <c r="F114" s="188"/>
      <c r="G114" s="188"/>
      <c r="H114" s="188"/>
      <c r="I114" s="188"/>
      <c r="J114" s="189">
        <f>J462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5"/>
      <c r="C115" s="186"/>
      <c r="D115" s="187" t="s">
        <v>486</v>
      </c>
      <c r="E115" s="188"/>
      <c r="F115" s="188"/>
      <c r="G115" s="188"/>
      <c r="H115" s="188"/>
      <c r="I115" s="188"/>
      <c r="J115" s="189">
        <f>J475</f>
        <v>0</v>
      </c>
      <c r="K115" s="186"/>
      <c r="L115" s="19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 hidden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 hidden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ht="12" hidden="1"/>
    <row r="119" ht="12" hidden="1"/>
    <row r="120" ht="12" hidden="1"/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154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74" t="str">
        <f>E7</f>
        <v>Revitalizace sportovního areálu Lipky - II. etapa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141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E9</f>
        <v xml:space="preserve">030 - SO 101.2  Tribuna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F12</f>
        <v>Horažďovice</v>
      </c>
      <c r="G129" s="40"/>
      <c r="H129" s="40"/>
      <c r="I129" s="32" t="s">
        <v>22</v>
      </c>
      <c r="J129" s="79" t="str">
        <f>IF(J12="","",J12)</f>
        <v>12. 10. 2023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E15</f>
        <v xml:space="preserve"> </v>
      </c>
      <c r="G131" s="40"/>
      <c r="H131" s="40"/>
      <c r="I131" s="32" t="s">
        <v>30</v>
      </c>
      <c r="J131" s="36" t="str">
        <f>E21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IF(E18="","",E18)</f>
        <v>Vyplň údaj</v>
      </c>
      <c r="G132" s="40"/>
      <c r="H132" s="40"/>
      <c r="I132" s="32" t="s">
        <v>32</v>
      </c>
      <c r="J132" s="36" t="str">
        <f>E24</f>
        <v>Pavel Matoušek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191"/>
      <c r="B134" s="192"/>
      <c r="C134" s="193" t="s">
        <v>155</v>
      </c>
      <c r="D134" s="194" t="s">
        <v>60</v>
      </c>
      <c r="E134" s="194" t="s">
        <v>56</v>
      </c>
      <c r="F134" s="194" t="s">
        <v>57</v>
      </c>
      <c r="G134" s="194" t="s">
        <v>156</v>
      </c>
      <c r="H134" s="194" t="s">
        <v>157</v>
      </c>
      <c r="I134" s="194" t="s">
        <v>158</v>
      </c>
      <c r="J134" s="195" t="s">
        <v>145</v>
      </c>
      <c r="K134" s="196" t="s">
        <v>159</v>
      </c>
      <c r="L134" s="197"/>
      <c r="M134" s="100" t="s">
        <v>1</v>
      </c>
      <c r="N134" s="101" t="s">
        <v>39</v>
      </c>
      <c r="O134" s="101" t="s">
        <v>160</v>
      </c>
      <c r="P134" s="101" t="s">
        <v>161</v>
      </c>
      <c r="Q134" s="101" t="s">
        <v>162</v>
      </c>
      <c r="R134" s="101" t="s">
        <v>163</v>
      </c>
      <c r="S134" s="101" t="s">
        <v>164</v>
      </c>
      <c r="T134" s="102" t="s">
        <v>165</v>
      </c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</row>
    <row r="135" spans="1:63" s="2" customFormat="1" ht="22.8" customHeight="1">
      <c r="A135" s="38"/>
      <c r="B135" s="39"/>
      <c r="C135" s="107" t="s">
        <v>166</v>
      </c>
      <c r="D135" s="40"/>
      <c r="E135" s="40"/>
      <c r="F135" s="40"/>
      <c r="G135" s="40"/>
      <c r="H135" s="40"/>
      <c r="I135" s="40"/>
      <c r="J135" s="198">
        <f>BK135</f>
        <v>0</v>
      </c>
      <c r="K135" s="40"/>
      <c r="L135" s="44"/>
      <c r="M135" s="103"/>
      <c r="N135" s="199"/>
      <c r="O135" s="104"/>
      <c r="P135" s="200">
        <f>P136+P345</f>
        <v>0</v>
      </c>
      <c r="Q135" s="104"/>
      <c r="R135" s="200">
        <f>R136+R345</f>
        <v>0</v>
      </c>
      <c r="S135" s="104"/>
      <c r="T135" s="201">
        <f>T136+T345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74</v>
      </c>
      <c r="AU135" s="17" t="s">
        <v>147</v>
      </c>
      <c r="BK135" s="202">
        <f>BK136+BK345</f>
        <v>0</v>
      </c>
    </row>
    <row r="136" spans="1:63" s="12" customFormat="1" ht="25.9" customHeight="1">
      <c r="A136" s="12"/>
      <c r="B136" s="203"/>
      <c r="C136" s="204"/>
      <c r="D136" s="205" t="s">
        <v>74</v>
      </c>
      <c r="E136" s="206" t="s">
        <v>167</v>
      </c>
      <c r="F136" s="206" t="s">
        <v>168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P137+P209+P213+P274+P291+P318+P326+P330+P343</f>
        <v>0</v>
      </c>
      <c r="Q136" s="211"/>
      <c r="R136" s="212">
        <f>R137+R209+R213+R274+R291+R318+R326+R330+R343</f>
        <v>0</v>
      </c>
      <c r="S136" s="211"/>
      <c r="T136" s="213">
        <f>T137+T209+T213+T274+T291+T318+T326+T330+T343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83</v>
      </c>
      <c r="AT136" s="215" t="s">
        <v>74</v>
      </c>
      <c r="AU136" s="215" t="s">
        <v>75</v>
      </c>
      <c r="AY136" s="214" t="s">
        <v>169</v>
      </c>
      <c r="BK136" s="216">
        <f>BK137+BK209+BK213+BK274+BK291+BK318+BK326+BK330+BK343</f>
        <v>0</v>
      </c>
    </row>
    <row r="137" spans="1:63" s="12" customFormat="1" ht="22.8" customHeight="1">
      <c r="A137" s="12"/>
      <c r="B137" s="203"/>
      <c r="C137" s="204"/>
      <c r="D137" s="205" t="s">
        <v>74</v>
      </c>
      <c r="E137" s="217" t="s">
        <v>83</v>
      </c>
      <c r="F137" s="217" t="s">
        <v>170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SUM(P138:P208)</f>
        <v>0</v>
      </c>
      <c r="Q137" s="211"/>
      <c r="R137" s="212">
        <f>SUM(R138:R208)</f>
        <v>0</v>
      </c>
      <c r="S137" s="211"/>
      <c r="T137" s="213">
        <f>SUM(T138:T208)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83</v>
      </c>
      <c r="AT137" s="215" t="s">
        <v>74</v>
      </c>
      <c r="AU137" s="215" t="s">
        <v>83</v>
      </c>
      <c r="AY137" s="214" t="s">
        <v>169</v>
      </c>
      <c r="BK137" s="216">
        <f>SUM(BK138:BK208)</f>
        <v>0</v>
      </c>
    </row>
    <row r="138" spans="1:65" s="2" customFormat="1" ht="24.15" customHeight="1">
      <c r="A138" s="38"/>
      <c r="B138" s="39"/>
      <c r="C138" s="219" t="s">
        <v>83</v>
      </c>
      <c r="D138" s="219" t="s">
        <v>171</v>
      </c>
      <c r="E138" s="220" t="s">
        <v>3568</v>
      </c>
      <c r="F138" s="221" t="s">
        <v>3569</v>
      </c>
      <c r="G138" s="222" t="s">
        <v>199</v>
      </c>
      <c r="H138" s="223">
        <v>7.8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85</v>
      </c>
    </row>
    <row r="139" spans="1:51" s="13" customFormat="1" ht="12">
      <c r="A139" s="13"/>
      <c r="B139" s="233"/>
      <c r="C139" s="234"/>
      <c r="D139" s="235" t="s">
        <v>176</v>
      </c>
      <c r="E139" s="236" t="s">
        <v>1</v>
      </c>
      <c r="F139" s="237" t="s">
        <v>3570</v>
      </c>
      <c r="G139" s="234"/>
      <c r="H139" s="238">
        <v>7.8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176</v>
      </c>
      <c r="AU139" s="244" t="s">
        <v>85</v>
      </c>
      <c r="AV139" s="13" t="s">
        <v>85</v>
      </c>
      <c r="AW139" s="13" t="s">
        <v>31</v>
      </c>
      <c r="AX139" s="13" t="s">
        <v>75</v>
      </c>
      <c r="AY139" s="244" t="s">
        <v>169</v>
      </c>
    </row>
    <row r="140" spans="1:51" s="14" customFormat="1" ht="12">
      <c r="A140" s="14"/>
      <c r="B140" s="245"/>
      <c r="C140" s="246"/>
      <c r="D140" s="235" t="s">
        <v>176</v>
      </c>
      <c r="E140" s="247" t="s">
        <v>1</v>
      </c>
      <c r="F140" s="248" t="s">
        <v>178</v>
      </c>
      <c r="G140" s="246"/>
      <c r="H140" s="249">
        <v>7.8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176</v>
      </c>
      <c r="AU140" s="255" t="s">
        <v>85</v>
      </c>
      <c r="AV140" s="14" t="s">
        <v>175</v>
      </c>
      <c r="AW140" s="14" t="s">
        <v>31</v>
      </c>
      <c r="AX140" s="14" t="s">
        <v>83</v>
      </c>
      <c r="AY140" s="255" t="s">
        <v>169</v>
      </c>
    </row>
    <row r="141" spans="1:65" s="2" customFormat="1" ht="24.15" customHeight="1">
      <c r="A141" s="38"/>
      <c r="B141" s="39"/>
      <c r="C141" s="219" t="s">
        <v>85</v>
      </c>
      <c r="D141" s="219" t="s">
        <v>171</v>
      </c>
      <c r="E141" s="220" t="s">
        <v>3571</v>
      </c>
      <c r="F141" s="221" t="s">
        <v>3572</v>
      </c>
      <c r="G141" s="222" t="s">
        <v>174</v>
      </c>
      <c r="H141" s="223">
        <v>9.608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175</v>
      </c>
      <c r="AT141" s="231" t="s">
        <v>171</v>
      </c>
      <c r="AU141" s="231" t="s">
        <v>85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175</v>
      </c>
    </row>
    <row r="142" spans="1:51" s="15" customFormat="1" ht="12">
      <c r="A142" s="15"/>
      <c r="B142" s="256"/>
      <c r="C142" s="257"/>
      <c r="D142" s="235" t="s">
        <v>176</v>
      </c>
      <c r="E142" s="258" t="s">
        <v>1</v>
      </c>
      <c r="F142" s="259" t="s">
        <v>3573</v>
      </c>
      <c r="G142" s="257"/>
      <c r="H142" s="258" t="s">
        <v>1</v>
      </c>
      <c r="I142" s="260"/>
      <c r="J142" s="257"/>
      <c r="K142" s="257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176</v>
      </c>
      <c r="AU142" s="265" t="s">
        <v>85</v>
      </c>
      <c r="AV142" s="15" t="s">
        <v>83</v>
      </c>
      <c r="AW142" s="15" t="s">
        <v>31</v>
      </c>
      <c r="AX142" s="15" t="s">
        <v>75</v>
      </c>
      <c r="AY142" s="265" t="s">
        <v>169</v>
      </c>
    </row>
    <row r="143" spans="1:51" s="15" customFormat="1" ht="12">
      <c r="A143" s="15"/>
      <c r="B143" s="256"/>
      <c r="C143" s="257"/>
      <c r="D143" s="235" t="s">
        <v>176</v>
      </c>
      <c r="E143" s="258" t="s">
        <v>1</v>
      </c>
      <c r="F143" s="259" t="s">
        <v>3574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176</v>
      </c>
      <c r="AU143" s="265" t="s">
        <v>85</v>
      </c>
      <c r="AV143" s="15" t="s">
        <v>83</v>
      </c>
      <c r="AW143" s="15" t="s">
        <v>31</v>
      </c>
      <c r="AX143" s="15" t="s">
        <v>75</v>
      </c>
      <c r="AY143" s="265" t="s">
        <v>169</v>
      </c>
    </row>
    <row r="144" spans="1:51" s="13" customFormat="1" ht="12">
      <c r="A144" s="13"/>
      <c r="B144" s="233"/>
      <c r="C144" s="234"/>
      <c r="D144" s="235" t="s">
        <v>176</v>
      </c>
      <c r="E144" s="236" t="s">
        <v>1</v>
      </c>
      <c r="F144" s="237" t="s">
        <v>3575</v>
      </c>
      <c r="G144" s="234"/>
      <c r="H144" s="238">
        <v>9.608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176</v>
      </c>
      <c r="AU144" s="244" t="s">
        <v>85</v>
      </c>
      <c r="AV144" s="13" t="s">
        <v>85</v>
      </c>
      <c r="AW144" s="13" t="s">
        <v>31</v>
      </c>
      <c r="AX144" s="13" t="s">
        <v>75</v>
      </c>
      <c r="AY144" s="244" t="s">
        <v>169</v>
      </c>
    </row>
    <row r="145" spans="1:51" s="14" customFormat="1" ht="12">
      <c r="A145" s="14"/>
      <c r="B145" s="245"/>
      <c r="C145" s="246"/>
      <c r="D145" s="235" t="s">
        <v>176</v>
      </c>
      <c r="E145" s="247" t="s">
        <v>1</v>
      </c>
      <c r="F145" s="248" t="s">
        <v>178</v>
      </c>
      <c r="G145" s="246"/>
      <c r="H145" s="249">
        <v>9.608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176</v>
      </c>
      <c r="AU145" s="255" t="s">
        <v>85</v>
      </c>
      <c r="AV145" s="14" t="s">
        <v>175</v>
      </c>
      <c r="AW145" s="14" t="s">
        <v>31</v>
      </c>
      <c r="AX145" s="14" t="s">
        <v>83</v>
      </c>
      <c r="AY145" s="255" t="s">
        <v>169</v>
      </c>
    </row>
    <row r="146" spans="1:65" s="2" customFormat="1" ht="33" customHeight="1">
      <c r="A146" s="38"/>
      <c r="B146" s="39"/>
      <c r="C146" s="219" t="s">
        <v>181</v>
      </c>
      <c r="D146" s="219" t="s">
        <v>171</v>
      </c>
      <c r="E146" s="220" t="s">
        <v>3576</v>
      </c>
      <c r="F146" s="221" t="s">
        <v>3577</v>
      </c>
      <c r="G146" s="222" t="s">
        <v>174</v>
      </c>
      <c r="H146" s="223">
        <v>247.26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184</v>
      </c>
    </row>
    <row r="147" spans="1:51" s="15" customFormat="1" ht="12">
      <c r="A147" s="15"/>
      <c r="B147" s="256"/>
      <c r="C147" s="257"/>
      <c r="D147" s="235" t="s">
        <v>176</v>
      </c>
      <c r="E147" s="258" t="s">
        <v>1</v>
      </c>
      <c r="F147" s="259" t="s">
        <v>3578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176</v>
      </c>
      <c r="AU147" s="265" t="s">
        <v>85</v>
      </c>
      <c r="AV147" s="15" t="s">
        <v>83</v>
      </c>
      <c r="AW147" s="15" t="s">
        <v>31</v>
      </c>
      <c r="AX147" s="15" t="s">
        <v>75</v>
      </c>
      <c r="AY147" s="265" t="s">
        <v>169</v>
      </c>
    </row>
    <row r="148" spans="1:51" s="13" customFormat="1" ht="12">
      <c r="A148" s="13"/>
      <c r="B148" s="233"/>
      <c r="C148" s="234"/>
      <c r="D148" s="235" t="s">
        <v>176</v>
      </c>
      <c r="E148" s="236" t="s">
        <v>1</v>
      </c>
      <c r="F148" s="237" t="s">
        <v>3579</v>
      </c>
      <c r="G148" s="234"/>
      <c r="H148" s="238">
        <v>137.669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169</v>
      </c>
    </row>
    <row r="149" spans="1:51" s="13" customFormat="1" ht="12">
      <c r="A149" s="13"/>
      <c r="B149" s="233"/>
      <c r="C149" s="234"/>
      <c r="D149" s="235" t="s">
        <v>176</v>
      </c>
      <c r="E149" s="236" t="s">
        <v>1</v>
      </c>
      <c r="F149" s="237" t="s">
        <v>3580</v>
      </c>
      <c r="G149" s="234"/>
      <c r="H149" s="238">
        <v>71.16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176</v>
      </c>
      <c r="AU149" s="244" t="s">
        <v>85</v>
      </c>
      <c r="AV149" s="13" t="s">
        <v>85</v>
      </c>
      <c r="AW149" s="13" t="s">
        <v>31</v>
      </c>
      <c r="AX149" s="13" t="s">
        <v>75</v>
      </c>
      <c r="AY149" s="244" t="s">
        <v>169</v>
      </c>
    </row>
    <row r="150" spans="1:51" s="15" customFormat="1" ht="12">
      <c r="A150" s="15"/>
      <c r="B150" s="256"/>
      <c r="C150" s="257"/>
      <c r="D150" s="235" t="s">
        <v>176</v>
      </c>
      <c r="E150" s="258" t="s">
        <v>1</v>
      </c>
      <c r="F150" s="259" t="s">
        <v>3581</v>
      </c>
      <c r="G150" s="257"/>
      <c r="H150" s="258" t="s">
        <v>1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176</v>
      </c>
      <c r="AU150" s="265" t="s">
        <v>85</v>
      </c>
      <c r="AV150" s="15" t="s">
        <v>83</v>
      </c>
      <c r="AW150" s="15" t="s">
        <v>31</v>
      </c>
      <c r="AX150" s="15" t="s">
        <v>75</v>
      </c>
      <c r="AY150" s="265" t="s">
        <v>169</v>
      </c>
    </row>
    <row r="151" spans="1:51" s="15" customFormat="1" ht="12">
      <c r="A151" s="15"/>
      <c r="B151" s="256"/>
      <c r="C151" s="257"/>
      <c r="D151" s="235" t="s">
        <v>176</v>
      </c>
      <c r="E151" s="258" t="s">
        <v>1</v>
      </c>
      <c r="F151" s="259" t="s">
        <v>3574</v>
      </c>
      <c r="G151" s="257"/>
      <c r="H151" s="258" t="s">
        <v>1</v>
      </c>
      <c r="I151" s="260"/>
      <c r="J151" s="257"/>
      <c r="K151" s="257"/>
      <c r="L151" s="261"/>
      <c r="M151" s="262"/>
      <c r="N151" s="263"/>
      <c r="O151" s="263"/>
      <c r="P151" s="263"/>
      <c r="Q151" s="263"/>
      <c r="R151" s="263"/>
      <c r="S151" s="263"/>
      <c r="T151" s="26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5" t="s">
        <v>176</v>
      </c>
      <c r="AU151" s="265" t="s">
        <v>85</v>
      </c>
      <c r="AV151" s="15" t="s">
        <v>83</v>
      </c>
      <c r="AW151" s="15" t="s">
        <v>31</v>
      </c>
      <c r="AX151" s="15" t="s">
        <v>75</v>
      </c>
      <c r="AY151" s="265" t="s">
        <v>169</v>
      </c>
    </row>
    <row r="152" spans="1:51" s="13" customFormat="1" ht="12">
      <c r="A152" s="13"/>
      <c r="B152" s="233"/>
      <c r="C152" s="234"/>
      <c r="D152" s="235" t="s">
        <v>176</v>
      </c>
      <c r="E152" s="236" t="s">
        <v>1</v>
      </c>
      <c r="F152" s="237" t="s">
        <v>3582</v>
      </c>
      <c r="G152" s="234"/>
      <c r="H152" s="238">
        <v>38.431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176</v>
      </c>
      <c r="AU152" s="244" t="s">
        <v>85</v>
      </c>
      <c r="AV152" s="13" t="s">
        <v>85</v>
      </c>
      <c r="AW152" s="13" t="s">
        <v>31</v>
      </c>
      <c r="AX152" s="13" t="s">
        <v>75</v>
      </c>
      <c r="AY152" s="244" t="s">
        <v>169</v>
      </c>
    </row>
    <row r="153" spans="1:51" s="14" customFormat="1" ht="12">
      <c r="A153" s="14"/>
      <c r="B153" s="245"/>
      <c r="C153" s="246"/>
      <c r="D153" s="235" t="s">
        <v>176</v>
      </c>
      <c r="E153" s="247" t="s">
        <v>1</v>
      </c>
      <c r="F153" s="248" t="s">
        <v>178</v>
      </c>
      <c r="G153" s="246"/>
      <c r="H153" s="249">
        <v>247.26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176</v>
      </c>
      <c r="AU153" s="255" t="s">
        <v>85</v>
      </c>
      <c r="AV153" s="14" t="s">
        <v>175</v>
      </c>
      <c r="AW153" s="14" t="s">
        <v>31</v>
      </c>
      <c r="AX153" s="14" t="s">
        <v>83</v>
      </c>
      <c r="AY153" s="255" t="s">
        <v>169</v>
      </c>
    </row>
    <row r="154" spans="1:65" s="2" customFormat="1" ht="33" customHeight="1">
      <c r="A154" s="38"/>
      <c r="B154" s="39"/>
      <c r="C154" s="219" t="s">
        <v>175</v>
      </c>
      <c r="D154" s="219" t="s">
        <v>171</v>
      </c>
      <c r="E154" s="220" t="s">
        <v>491</v>
      </c>
      <c r="F154" s="221" t="s">
        <v>492</v>
      </c>
      <c r="G154" s="222" t="s">
        <v>174</v>
      </c>
      <c r="H154" s="223">
        <v>10.455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175</v>
      </c>
      <c r="AT154" s="231" t="s">
        <v>171</v>
      </c>
      <c r="AU154" s="231" t="s">
        <v>85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190</v>
      </c>
    </row>
    <row r="155" spans="1:51" s="15" customFormat="1" ht="12">
      <c r="A155" s="15"/>
      <c r="B155" s="256"/>
      <c r="C155" s="257"/>
      <c r="D155" s="235" t="s">
        <v>176</v>
      </c>
      <c r="E155" s="258" t="s">
        <v>1</v>
      </c>
      <c r="F155" s="259" t="s">
        <v>3573</v>
      </c>
      <c r="G155" s="257"/>
      <c r="H155" s="258" t="s">
        <v>1</v>
      </c>
      <c r="I155" s="260"/>
      <c r="J155" s="257"/>
      <c r="K155" s="257"/>
      <c r="L155" s="261"/>
      <c r="M155" s="262"/>
      <c r="N155" s="263"/>
      <c r="O155" s="263"/>
      <c r="P155" s="263"/>
      <c r="Q155" s="263"/>
      <c r="R155" s="263"/>
      <c r="S155" s="263"/>
      <c r="T155" s="264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5" t="s">
        <v>176</v>
      </c>
      <c r="AU155" s="265" t="s">
        <v>85</v>
      </c>
      <c r="AV155" s="15" t="s">
        <v>83</v>
      </c>
      <c r="AW155" s="15" t="s">
        <v>31</v>
      </c>
      <c r="AX155" s="15" t="s">
        <v>75</v>
      </c>
      <c r="AY155" s="265" t="s">
        <v>169</v>
      </c>
    </row>
    <row r="156" spans="1:51" s="15" customFormat="1" ht="12">
      <c r="A156" s="15"/>
      <c r="B156" s="256"/>
      <c r="C156" s="257"/>
      <c r="D156" s="235" t="s">
        <v>176</v>
      </c>
      <c r="E156" s="258" t="s">
        <v>1</v>
      </c>
      <c r="F156" s="259" t="s">
        <v>3583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176</v>
      </c>
      <c r="AU156" s="265" t="s">
        <v>85</v>
      </c>
      <c r="AV156" s="15" t="s">
        <v>83</v>
      </c>
      <c r="AW156" s="15" t="s">
        <v>31</v>
      </c>
      <c r="AX156" s="15" t="s">
        <v>75</v>
      </c>
      <c r="AY156" s="265" t="s">
        <v>169</v>
      </c>
    </row>
    <row r="157" spans="1:51" s="13" customFormat="1" ht="12">
      <c r="A157" s="13"/>
      <c r="B157" s="233"/>
      <c r="C157" s="234"/>
      <c r="D157" s="235" t="s">
        <v>176</v>
      </c>
      <c r="E157" s="236" t="s">
        <v>1</v>
      </c>
      <c r="F157" s="237" t="s">
        <v>3584</v>
      </c>
      <c r="G157" s="234"/>
      <c r="H157" s="238">
        <v>1.586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169</v>
      </c>
    </row>
    <row r="158" spans="1:51" s="13" customFormat="1" ht="12">
      <c r="A158" s="13"/>
      <c r="B158" s="233"/>
      <c r="C158" s="234"/>
      <c r="D158" s="235" t="s">
        <v>176</v>
      </c>
      <c r="E158" s="236" t="s">
        <v>1</v>
      </c>
      <c r="F158" s="237" t="s">
        <v>3585</v>
      </c>
      <c r="G158" s="234"/>
      <c r="H158" s="238">
        <v>5.194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176</v>
      </c>
      <c r="AU158" s="244" t="s">
        <v>85</v>
      </c>
      <c r="AV158" s="13" t="s">
        <v>85</v>
      </c>
      <c r="AW158" s="13" t="s">
        <v>31</v>
      </c>
      <c r="AX158" s="13" t="s">
        <v>75</v>
      </c>
      <c r="AY158" s="244" t="s">
        <v>169</v>
      </c>
    </row>
    <row r="159" spans="1:51" s="13" customFormat="1" ht="12">
      <c r="A159" s="13"/>
      <c r="B159" s="233"/>
      <c r="C159" s="234"/>
      <c r="D159" s="235" t="s">
        <v>176</v>
      </c>
      <c r="E159" s="236" t="s">
        <v>1</v>
      </c>
      <c r="F159" s="237" t="s">
        <v>3586</v>
      </c>
      <c r="G159" s="234"/>
      <c r="H159" s="238">
        <v>0.755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176</v>
      </c>
      <c r="AU159" s="244" t="s">
        <v>85</v>
      </c>
      <c r="AV159" s="13" t="s">
        <v>85</v>
      </c>
      <c r="AW159" s="13" t="s">
        <v>31</v>
      </c>
      <c r="AX159" s="13" t="s">
        <v>75</v>
      </c>
      <c r="AY159" s="244" t="s">
        <v>169</v>
      </c>
    </row>
    <row r="160" spans="1:51" s="13" customFormat="1" ht="12">
      <c r="A160" s="13"/>
      <c r="B160" s="233"/>
      <c r="C160" s="234"/>
      <c r="D160" s="235" t="s">
        <v>176</v>
      </c>
      <c r="E160" s="236" t="s">
        <v>1</v>
      </c>
      <c r="F160" s="237" t="s">
        <v>3587</v>
      </c>
      <c r="G160" s="234"/>
      <c r="H160" s="238">
        <v>1.758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176</v>
      </c>
      <c r="AU160" s="244" t="s">
        <v>85</v>
      </c>
      <c r="AV160" s="13" t="s">
        <v>85</v>
      </c>
      <c r="AW160" s="13" t="s">
        <v>31</v>
      </c>
      <c r="AX160" s="13" t="s">
        <v>75</v>
      </c>
      <c r="AY160" s="244" t="s">
        <v>169</v>
      </c>
    </row>
    <row r="161" spans="1:51" s="13" customFormat="1" ht="12">
      <c r="A161" s="13"/>
      <c r="B161" s="233"/>
      <c r="C161" s="234"/>
      <c r="D161" s="235" t="s">
        <v>176</v>
      </c>
      <c r="E161" s="236" t="s">
        <v>1</v>
      </c>
      <c r="F161" s="237" t="s">
        <v>3588</v>
      </c>
      <c r="G161" s="234"/>
      <c r="H161" s="238">
        <v>1.162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85</v>
      </c>
      <c r="AV161" s="13" t="s">
        <v>85</v>
      </c>
      <c r="AW161" s="13" t="s">
        <v>31</v>
      </c>
      <c r="AX161" s="13" t="s">
        <v>75</v>
      </c>
      <c r="AY161" s="244" t="s">
        <v>169</v>
      </c>
    </row>
    <row r="162" spans="1:51" s="14" customFormat="1" ht="12">
      <c r="A162" s="14"/>
      <c r="B162" s="245"/>
      <c r="C162" s="246"/>
      <c r="D162" s="235" t="s">
        <v>176</v>
      </c>
      <c r="E162" s="247" t="s">
        <v>1</v>
      </c>
      <c r="F162" s="248" t="s">
        <v>178</v>
      </c>
      <c r="G162" s="246"/>
      <c r="H162" s="249">
        <v>10.454999999999998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176</v>
      </c>
      <c r="AU162" s="255" t="s">
        <v>85</v>
      </c>
      <c r="AV162" s="14" t="s">
        <v>175</v>
      </c>
      <c r="AW162" s="14" t="s">
        <v>31</v>
      </c>
      <c r="AX162" s="14" t="s">
        <v>83</v>
      </c>
      <c r="AY162" s="255" t="s">
        <v>169</v>
      </c>
    </row>
    <row r="163" spans="1:65" s="2" customFormat="1" ht="33" customHeight="1">
      <c r="A163" s="38"/>
      <c r="B163" s="39"/>
      <c r="C163" s="219" t="s">
        <v>192</v>
      </c>
      <c r="D163" s="219" t="s">
        <v>171</v>
      </c>
      <c r="E163" s="220" t="s">
        <v>500</v>
      </c>
      <c r="F163" s="221" t="s">
        <v>501</v>
      </c>
      <c r="G163" s="222" t="s">
        <v>174</v>
      </c>
      <c r="H163" s="223">
        <v>72.379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85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195</v>
      </c>
    </row>
    <row r="164" spans="1:51" s="15" customFormat="1" ht="12">
      <c r="A164" s="15"/>
      <c r="B164" s="256"/>
      <c r="C164" s="257"/>
      <c r="D164" s="235" t="s">
        <v>176</v>
      </c>
      <c r="E164" s="258" t="s">
        <v>1</v>
      </c>
      <c r="F164" s="259" t="s">
        <v>3589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176</v>
      </c>
      <c r="AU164" s="265" t="s">
        <v>85</v>
      </c>
      <c r="AV164" s="15" t="s">
        <v>83</v>
      </c>
      <c r="AW164" s="15" t="s">
        <v>31</v>
      </c>
      <c r="AX164" s="15" t="s">
        <v>75</v>
      </c>
      <c r="AY164" s="265" t="s">
        <v>169</v>
      </c>
    </row>
    <row r="165" spans="1:51" s="15" customFormat="1" ht="12">
      <c r="A165" s="15"/>
      <c r="B165" s="256"/>
      <c r="C165" s="257"/>
      <c r="D165" s="235" t="s">
        <v>176</v>
      </c>
      <c r="E165" s="258" t="s">
        <v>1</v>
      </c>
      <c r="F165" s="259" t="s">
        <v>3583</v>
      </c>
      <c r="G165" s="257"/>
      <c r="H165" s="258" t="s">
        <v>1</v>
      </c>
      <c r="I165" s="260"/>
      <c r="J165" s="257"/>
      <c r="K165" s="257"/>
      <c r="L165" s="261"/>
      <c r="M165" s="262"/>
      <c r="N165" s="263"/>
      <c r="O165" s="263"/>
      <c r="P165" s="263"/>
      <c r="Q165" s="263"/>
      <c r="R165" s="263"/>
      <c r="S165" s="263"/>
      <c r="T165" s="26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5" t="s">
        <v>176</v>
      </c>
      <c r="AU165" s="265" t="s">
        <v>85</v>
      </c>
      <c r="AV165" s="15" t="s">
        <v>83</v>
      </c>
      <c r="AW165" s="15" t="s">
        <v>31</v>
      </c>
      <c r="AX165" s="15" t="s">
        <v>75</v>
      </c>
      <c r="AY165" s="265" t="s">
        <v>169</v>
      </c>
    </row>
    <row r="166" spans="1:51" s="13" customFormat="1" ht="12">
      <c r="A166" s="13"/>
      <c r="B166" s="233"/>
      <c r="C166" s="234"/>
      <c r="D166" s="235" t="s">
        <v>176</v>
      </c>
      <c r="E166" s="236" t="s">
        <v>1</v>
      </c>
      <c r="F166" s="237" t="s">
        <v>3590</v>
      </c>
      <c r="G166" s="234"/>
      <c r="H166" s="238">
        <v>6.342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176</v>
      </c>
      <c r="AU166" s="244" t="s">
        <v>85</v>
      </c>
      <c r="AV166" s="13" t="s">
        <v>85</v>
      </c>
      <c r="AW166" s="13" t="s">
        <v>31</v>
      </c>
      <c r="AX166" s="13" t="s">
        <v>75</v>
      </c>
      <c r="AY166" s="244" t="s">
        <v>169</v>
      </c>
    </row>
    <row r="167" spans="1:51" s="13" customFormat="1" ht="12">
      <c r="A167" s="13"/>
      <c r="B167" s="233"/>
      <c r="C167" s="234"/>
      <c r="D167" s="235" t="s">
        <v>176</v>
      </c>
      <c r="E167" s="236" t="s">
        <v>1</v>
      </c>
      <c r="F167" s="237" t="s">
        <v>3591</v>
      </c>
      <c r="G167" s="234"/>
      <c r="H167" s="238">
        <v>20.774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176</v>
      </c>
      <c r="AU167" s="244" t="s">
        <v>85</v>
      </c>
      <c r="AV167" s="13" t="s">
        <v>85</v>
      </c>
      <c r="AW167" s="13" t="s">
        <v>31</v>
      </c>
      <c r="AX167" s="13" t="s">
        <v>75</v>
      </c>
      <c r="AY167" s="244" t="s">
        <v>169</v>
      </c>
    </row>
    <row r="168" spans="1:51" s="13" customFormat="1" ht="12">
      <c r="A168" s="13"/>
      <c r="B168" s="233"/>
      <c r="C168" s="234"/>
      <c r="D168" s="235" t="s">
        <v>176</v>
      </c>
      <c r="E168" s="236" t="s">
        <v>1</v>
      </c>
      <c r="F168" s="237" t="s">
        <v>3592</v>
      </c>
      <c r="G168" s="234"/>
      <c r="H168" s="238">
        <v>3.019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176</v>
      </c>
      <c r="AU168" s="244" t="s">
        <v>85</v>
      </c>
      <c r="AV168" s="13" t="s">
        <v>85</v>
      </c>
      <c r="AW168" s="13" t="s">
        <v>31</v>
      </c>
      <c r="AX168" s="13" t="s">
        <v>75</v>
      </c>
      <c r="AY168" s="244" t="s">
        <v>169</v>
      </c>
    </row>
    <row r="169" spans="1:51" s="13" customFormat="1" ht="12">
      <c r="A169" s="13"/>
      <c r="B169" s="233"/>
      <c r="C169" s="234"/>
      <c r="D169" s="235" t="s">
        <v>176</v>
      </c>
      <c r="E169" s="236" t="s">
        <v>1</v>
      </c>
      <c r="F169" s="237" t="s">
        <v>3593</v>
      </c>
      <c r="G169" s="234"/>
      <c r="H169" s="238">
        <v>7.033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176</v>
      </c>
      <c r="AU169" s="244" t="s">
        <v>85</v>
      </c>
      <c r="AV169" s="13" t="s">
        <v>85</v>
      </c>
      <c r="AW169" s="13" t="s">
        <v>31</v>
      </c>
      <c r="AX169" s="13" t="s">
        <v>75</v>
      </c>
      <c r="AY169" s="244" t="s">
        <v>169</v>
      </c>
    </row>
    <row r="170" spans="1:51" s="13" customFormat="1" ht="12">
      <c r="A170" s="13"/>
      <c r="B170" s="233"/>
      <c r="C170" s="234"/>
      <c r="D170" s="235" t="s">
        <v>176</v>
      </c>
      <c r="E170" s="236" t="s">
        <v>1</v>
      </c>
      <c r="F170" s="237" t="s">
        <v>3594</v>
      </c>
      <c r="G170" s="234"/>
      <c r="H170" s="238">
        <v>4.65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176</v>
      </c>
      <c r="AU170" s="244" t="s">
        <v>85</v>
      </c>
      <c r="AV170" s="13" t="s">
        <v>85</v>
      </c>
      <c r="AW170" s="13" t="s">
        <v>31</v>
      </c>
      <c r="AX170" s="13" t="s">
        <v>75</v>
      </c>
      <c r="AY170" s="244" t="s">
        <v>169</v>
      </c>
    </row>
    <row r="171" spans="1:51" s="13" customFormat="1" ht="12">
      <c r="A171" s="13"/>
      <c r="B171" s="233"/>
      <c r="C171" s="234"/>
      <c r="D171" s="235" t="s">
        <v>176</v>
      </c>
      <c r="E171" s="236" t="s">
        <v>1</v>
      </c>
      <c r="F171" s="237" t="s">
        <v>3595</v>
      </c>
      <c r="G171" s="234"/>
      <c r="H171" s="238">
        <v>30.561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176</v>
      </c>
      <c r="AU171" s="244" t="s">
        <v>85</v>
      </c>
      <c r="AV171" s="13" t="s">
        <v>85</v>
      </c>
      <c r="AW171" s="13" t="s">
        <v>31</v>
      </c>
      <c r="AX171" s="13" t="s">
        <v>75</v>
      </c>
      <c r="AY171" s="244" t="s">
        <v>169</v>
      </c>
    </row>
    <row r="172" spans="1:51" s="14" customFormat="1" ht="12">
      <c r="A172" s="14"/>
      <c r="B172" s="245"/>
      <c r="C172" s="246"/>
      <c r="D172" s="235" t="s">
        <v>176</v>
      </c>
      <c r="E172" s="247" t="s">
        <v>1</v>
      </c>
      <c r="F172" s="248" t="s">
        <v>178</v>
      </c>
      <c r="G172" s="246"/>
      <c r="H172" s="249">
        <v>72.37899999999999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176</v>
      </c>
      <c r="AU172" s="255" t="s">
        <v>85</v>
      </c>
      <c r="AV172" s="14" t="s">
        <v>175</v>
      </c>
      <c r="AW172" s="14" t="s">
        <v>31</v>
      </c>
      <c r="AX172" s="14" t="s">
        <v>83</v>
      </c>
      <c r="AY172" s="255" t="s">
        <v>169</v>
      </c>
    </row>
    <row r="173" spans="1:65" s="2" customFormat="1" ht="33" customHeight="1">
      <c r="A173" s="38"/>
      <c r="B173" s="39"/>
      <c r="C173" s="219" t="s">
        <v>184</v>
      </c>
      <c r="D173" s="219" t="s">
        <v>171</v>
      </c>
      <c r="E173" s="220" t="s">
        <v>514</v>
      </c>
      <c r="F173" s="221" t="s">
        <v>515</v>
      </c>
      <c r="G173" s="222" t="s">
        <v>174</v>
      </c>
      <c r="H173" s="223">
        <v>1.601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175</v>
      </c>
      <c r="AT173" s="231" t="s">
        <v>171</v>
      </c>
      <c r="AU173" s="231" t="s">
        <v>85</v>
      </c>
      <c r="AY173" s="17" t="s">
        <v>169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175</v>
      </c>
      <c r="BM173" s="231" t="s">
        <v>8</v>
      </c>
    </row>
    <row r="174" spans="1:51" s="15" customFormat="1" ht="12">
      <c r="A174" s="15"/>
      <c r="B174" s="256"/>
      <c r="C174" s="257"/>
      <c r="D174" s="235" t="s">
        <v>176</v>
      </c>
      <c r="E174" s="258" t="s">
        <v>1</v>
      </c>
      <c r="F174" s="259" t="s">
        <v>3573</v>
      </c>
      <c r="G174" s="257"/>
      <c r="H174" s="258" t="s">
        <v>1</v>
      </c>
      <c r="I174" s="260"/>
      <c r="J174" s="257"/>
      <c r="K174" s="257"/>
      <c r="L174" s="261"/>
      <c r="M174" s="262"/>
      <c r="N174" s="263"/>
      <c r="O174" s="263"/>
      <c r="P174" s="263"/>
      <c r="Q174" s="263"/>
      <c r="R174" s="263"/>
      <c r="S174" s="263"/>
      <c r="T174" s="26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5" t="s">
        <v>176</v>
      </c>
      <c r="AU174" s="265" t="s">
        <v>85</v>
      </c>
      <c r="AV174" s="15" t="s">
        <v>83</v>
      </c>
      <c r="AW174" s="15" t="s">
        <v>31</v>
      </c>
      <c r="AX174" s="15" t="s">
        <v>75</v>
      </c>
      <c r="AY174" s="265" t="s">
        <v>169</v>
      </c>
    </row>
    <row r="175" spans="1:51" s="13" customFormat="1" ht="12">
      <c r="A175" s="13"/>
      <c r="B175" s="233"/>
      <c r="C175" s="234"/>
      <c r="D175" s="235" t="s">
        <v>176</v>
      </c>
      <c r="E175" s="236" t="s">
        <v>1</v>
      </c>
      <c r="F175" s="237" t="s">
        <v>3596</v>
      </c>
      <c r="G175" s="234"/>
      <c r="H175" s="238">
        <v>1.601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176</v>
      </c>
      <c r="AU175" s="244" t="s">
        <v>85</v>
      </c>
      <c r="AV175" s="13" t="s">
        <v>85</v>
      </c>
      <c r="AW175" s="13" t="s">
        <v>31</v>
      </c>
      <c r="AX175" s="13" t="s">
        <v>75</v>
      </c>
      <c r="AY175" s="244" t="s">
        <v>169</v>
      </c>
    </row>
    <row r="176" spans="1:51" s="14" customFormat="1" ht="12">
      <c r="A176" s="14"/>
      <c r="B176" s="245"/>
      <c r="C176" s="246"/>
      <c r="D176" s="235" t="s">
        <v>176</v>
      </c>
      <c r="E176" s="247" t="s">
        <v>1</v>
      </c>
      <c r="F176" s="248" t="s">
        <v>178</v>
      </c>
      <c r="G176" s="246"/>
      <c r="H176" s="249">
        <v>1.601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176</v>
      </c>
      <c r="AU176" s="255" t="s">
        <v>85</v>
      </c>
      <c r="AV176" s="14" t="s">
        <v>175</v>
      </c>
      <c r="AW176" s="14" t="s">
        <v>31</v>
      </c>
      <c r="AX176" s="14" t="s">
        <v>83</v>
      </c>
      <c r="AY176" s="255" t="s">
        <v>169</v>
      </c>
    </row>
    <row r="177" spans="1:65" s="2" customFormat="1" ht="24.15" customHeight="1">
      <c r="A177" s="38"/>
      <c r="B177" s="39"/>
      <c r="C177" s="219" t="s">
        <v>201</v>
      </c>
      <c r="D177" s="219" t="s">
        <v>171</v>
      </c>
      <c r="E177" s="220" t="s">
        <v>519</v>
      </c>
      <c r="F177" s="221" t="s">
        <v>520</v>
      </c>
      <c r="G177" s="222" t="s">
        <v>174</v>
      </c>
      <c r="H177" s="223">
        <v>6.404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175</v>
      </c>
      <c r="AT177" s="231" t="s">
        <v>171</v>
      </c>
      <c r="AU177" s="231" t="s">
        <v>85</v>
      </c>
      <c r="AY177" s="17" t="s">
        <v>169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175</v>
      </c>
      <c r="BM177" s="231" t="s">
        <v>204</v>
      </c>
    </row>
    <row r="178" spans="1:51" s="15" customFormat="1" ht="12">
      <c r="A178" s="15"/>
      <c r="B178" s="256"/>
      <c r="C178" s="257"/>
      <c r="D178" s="235" t="s">
        <v>176</v>
      </c>
      <c r="E178" s="258" t="s">
        <v>1</v>
      </c>
      <c r="F178" s="259" t="s">
        <v>3589</v>
      </c>
      <c r="G178" s="257"/>
      <c r="H178" s="258" t="s">
        <v>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5" t="s">
        <v>176</v>
      </c>
      <c r="AU178" s="265" t="s">
        <v>85</v>
      </c>
      <c r="AV178" s="15" t="s">
        <v>83</v>
      </c>
      <c r="AW178" s="15" t="s">
        <v>31</v>
      </c>
      <c r="AX178" s="15" t="s">
        <v>75</v>
      </c>
      <c r="AY178" s="265" t="s">
        <v>169</v>
      </c>
    </row>
    <row r="179" spans="1:51" s="13" customFormat="1" ht="12">
      <c r="A179" s="13"/>
      <c r="B179" s="233"/>
      <c r="C179" s="234"/>
      <c r="D179" s="235" t="s">
        <v>176</v>
      </c>
      <c r="E179" s="236" t="s">
        <v>1</v>
      </c>
      <c r="F179" s="237" t="s">
        <v>3597</v>
      </c>
      <c r="G179" s="234"/>
      <c r="H179" s="238">
        <v>6.404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176</v>
      </c>
      <c r="AU179" s="244" t="s">
        <v>85</v>
      </c>
      <c r="AV179" s="13" t="s">
        <v>85</v>
      </c>
      <c r="AW179" s="13" t="s">
        <v>31</v>
      </c>
      <c r="AX179" s="13" t="s">
        <v>75</v>
      </c>
      <c r="AY179" s="244" t="s">
        <v>169</v>
      </c>
    </row>
    <row r="180" spans="1:51" s="14" customFormat="1" ht="12">
      <c r="A180" s="14"/>
      <c r="B180" s="245"/>
      <c r="C180" s="246"/>
      <c r="D180" s="235" t="s">
        <v>176</v>
      </c>
      <c r="E180" s="247" t="s">
        <v>1</v>
      </c>
      <c r="F180" s="248" t="s">
        <v>178</v>
      </c>
      <c r="G180" s="246"/>
      <c r="H180" s="249">
        <v>6.404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176</v>
      </c>
      <c r="AU180" s="255" t="s">
        <v>85</v>
      </c>
      <c r="AV180" s="14" t="s">
        <v>175</v>
      </c>
      <c r="AW180" s="14" t="s">
        <v>31</v>
      </c>
      <c r="AX180" s="14" t="s">
        <v>83</v>
      </c>
      <c r="AY180" s="255" t="s">
        <v>169</v>
      </c>
    </row>
    <row r="181" spans="1:65" s="2" customFormat="1" ht="37.8" customHeight="1">
      <c r="A181" s="38"/>
      <c r="B181" s="39"/>
      <c r="C181" s="219" t="s">
        <v>190</v>
      </c>
      <c r="D181" s="219" t="s">
        <v>171</v>
      </c>
      <c r="E181" s="220" t="s">
        <v>172</v>
      </c>
      <c r="F181" s="221" t="s">
        <v>173</v>
      </c>
      <c r="G181" s="222" t="s">
        <v>174</v>
      </c>
      <c r="H181" s="223">
        <v>591.753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175</v>
      </c>
      <c r="AT181" s="231" t="s">
        <v>171</v>
      </c>
      <c r="AU181" s="231" t="s">
        <v>85</v>
      </c>
      <c r="AY181" s="17" t="s">
        <v>169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175</v>
      </c>
      <c r="BM181" s="231" t="s">
        <v>209</v>
      </c>
    </row>
    <row r="182" spans="1:51" s="13" customFormat="1" ht="12">
      <c r="A182" s="13"/>
      <c r="B182" s="233"/>
      <c r="C182" s="234"/>
      <c r="D182" s="235" t="s">
        <v>176</v>
      </c>
      <c r="E182" s="236" t="s">
        <v>1</v>
      </c>
      <c r="F182" s="237" t="s">
        <v>3598</v>
      </c>
      <c r="G182" s="234"/>
      <c r="H182" s="238">
        <v>347.952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176</v>
      </c>
      <c r="AU182" s="244" t="s">
        <v>85</v>
      </c>
      <c r="AV182" s="13" t="s">
        <v>85</v>
      </c>
      <c r="AW182" s="13" t="s">
        <v>31</v>
      </c>
      <c r="AX182" s="13" t="s">
        <v>75</v>
      </c>
      <c r="AY182" s="244" t="s">
        <v>169</v>
      </c>
    </row>
    <row r="183" spans="1:51" s="13" customFormat="1" ht="12">
      <c r="A183" s="13"/>
      <c r="B183" s="233"/>
      <c r="C183" s="234"/>
      <c r="D183" s="235" t="s">
        <v>176</v>
      </c>
      <c r="E183" s="236" t="s">
        <v>1</v>
      </c>
      <c r="F183" s="237" t="s">
        <v>3599</v>
      </c>
      <c r="G183" s="234"/>
      <c r="H183" s="238">
        <v>205.601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176</v>
      </c>
      <c r="AU183" s="244" t="s">
        <v>85</v>
      </c>
      <c r="AV183" s="13" t="s">
        <v>85</v>
      </c>
      <c r="AW183" s="13" t="s">
        <v>31</v>
      </c>
      <c r="AX183" s="13" t="s">
        <v>75</v>
      </c>
      <c r="AY183" s="244" t="s">
        <v>169</v>
      </c>
    </row>
    <row r="184" spans="1:51" s="13" customFormat="1" ht="12">
      <c r="A184" s="13"/>
      <c r="B184" s="233"/>
      <c r="C184" s="234"/>
      <c r="D184" s="235" t="s">
        <v>176</v>
      </c>
      <c r="E184" s="236" t="s">
        <v>1</v>
      </c>
      <c r="F184" s="237" t="s">
        <v>3600</v>
      </c>
      <c r="G184" s="234"/>
      <c r="H184" s="238">
        <v>38.2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176</v>
      </c>
      <c r="AU184" s="244" t="s">
        <v>85</v>
      </c>
      <c r="AV184" s="13" t="s">
        <v>85</v>
      </c>
      <c r="AW184" s="13" t="s">
        <v>31</v>
      </c>
      <c r="AX184" s="13" t="s">
        <v>75</v>
      </c>
      <c r="AY184" s="244" t="s">
        <v>169</v>
      </c>
    </row>
    <row r="185" spans="1:51" s="14" customFormat="1" ht="12">
      <c r="A185" s="14"/>
      <c r="B185" s="245"/>
      <c r="C185" s="246"/>
      <c r="D185" s="235" t="s">
        <v>176</v>
      </c>
      <c r="E185" s="247" t="s">
        <v>1</v>
      </c>
      <c r="F185" s="248" t="s">
        <v>178</v>
      </c>
      <c r="G185" s="246"/>
      <c r="H185" s="249">
        <v>591.753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176</v>
      </c>
      <c r="AU185" s="255" t="s">
        <v>85</v>
      </c>
      <c r="AV185" s="14" t="s">
        <v>175</v>
      </c>
      <c r="AW185" s="14" t="s">
        <v>31</v>
      </c>
      <c r="AX185" s="14" t="s">
        <v>83</v>
      </c>
      <c r="AY185" s="255" t="s">
        <v>169</v>
      </c>
    </row>
    <row r="186" spans="1:65" s="2" customFormat="1" ht="24.15" customHeight="1">
      <c r="A186" s="38"/>
      <c r="B186" s="39"/>
      <c r="C186" s="219" t="s">
        <v>186</v>
      </c>
      <c r="D186" s="219" t="s">
        <v>171</v>
      </c>
      <c r="E186" s="220" t="s">
        <v>528</v>
      </c>
      <c r="F186" s="221" t="s">
        <v>529</v>
      </c>
      <c r="G186" s="222" t="s">
        <v>174</v>
      </c>
      <c r="H186" s="223">
        <v>243.801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175</v>
      </c>
      <c r="AT186" s="231" t="s">
        <v>171</v>
      </c>
      <c r="AU186" s="231" t="s">
        <v>85</v>
      </c>
      <c r="AY186" s="17" t="s">
        <v>169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175</v>
      </c>
      <c r="BM186" s="231" t="s">
        <v>213</v>
      </c>
    </row>
    <row r="187" spans="1:51" s="13" customFormat="1" ht="12">
      <c r="A187" s="13"/>
      <c r="B187" s="233"/>
      <c r="C187" s="234"/>
      <c r="D187" s="235" t="s">
        <v>176</v>
      </c>
      <c r="E187" s="236" t="s">
        <v>1</v>
      </c>
      <c r="F187" s="237" t="s">
        <v>3599</v>
      </c>
      <c r="G187" s="234"/>
      <c r="H187" s="238">
        <v>205.601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176</v>
      </c>
      <c r="AU187" s="244" t="s">
        <v>85</v>
      </c>
      <c r="AV187" s="13" t="s">
        <v>85</v>
      </c>
      <c r="AW187" s="13" t="s">
        <v>31</v>
      </c>
      <c r="AX187" s="13" t="s">
        <v>75</v>
      </c>
      <c r="AY187" s="244" t="s">
        <v>169</v>
      </c>
    </row>
    <row r="188" spans="1:51" s="13" customFormat="1" ht="12">
      <c r="A188" s="13"/>
      <c r="B188" s="233"/>
      <c r="C188" s="234"/>
      <c r="D188" s="235" t="s">
        <v>176</v>
      </c>
      <c r="E188" s="236" t="s">
        <v>1</v>
      </c>
      <c r="F188" s="237" t="s">
        <v>3600</v>
      </c>
      <c r="G188" s="234"/>
      <c r="H188" s="238">
        <v>38.2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176</v>
      </c>
      <c r="AU188" s="244" t="s">
        <v>85</v>
      </c>
      <c r="AV188" s="13" t="s">
        <v>85</v>
      </c>
      <c r="AW188" s="13" t="s">
        <v>31</v>
      </c>
      <c r="AX188" s="13" t="s">
        <v>75</v>
      </c>
      <c r="AY188" s="244" t="s">
        <v>169</v>
      </c>
    </row>
    <row r="189" spans="1:51" s="14" customFormat="1" ht="12">
      <c r="A189" s="14"/>
      <c r="B189" s="245"/>
      <c r="C189" s="246"/>
      <c r="D189" s="235" t="s">
        <v>176</v>
      </c>
      <c r="E189" s="247" t="s">
        <v>1</v>
      </c>
      <c r="F189" s="248" t="s">
        <v>178</v>
      </c>
      <c r="G189" s="246"/>
      <c r="H189" s="249">
        <v>243.801</v>
      </c>
      <c r="I189" s="250"/>
      <c r="J189" s="246"/>
      <c r="K189" s="246"/>
      <c r="L189" s="251"/>
      <c r="M189" s="252"/>
      <c r="N189" s="253"/>
      <c r="O189" s="253"/>
      <c r="P189" s="253"/>
      <c r="Q189" s="253"/>
      <c r="R189" s="253"/>
      <c r="S189" s="253"/>
      <c r="T189" s="25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5" t="s">
        <v>176</v>
      </c>
      <c r="AU189" s="255" t="s">
        <v>85</v>
      </c>
      <c r="AV189" s="14" t="s">
        <v>175</v>
      </c>
      <c r="AW189" s="14" t="s">
        <v>31</v>
      </c>
      <c r="AX189" s="14" t="s">
        <v>83</v>
      </c>
      <c r="AY189" s="255" t="s">
        <v>169</v>
      </c>
    </row>
    <row r="190" spans="1:65" s="2" customFormat="1" ht="16.5" customHeight="1">
      <c r="A190" s="38"/>
      <c r="B190" s="39"/>
      <c r="C190" s="219" t="s">
        <v>195</v>
      </c>
      <c r="D190" s="219" t="s">
        <v>171</v>
      </c>
      <c r="E190" s="220" t="s">
        <v>534</v>
      </c>
      <c r="F190" s="221" t="s">
        <v>535</v>
      </c>
      <c r="G190" s="222" t="s">
        <v>174</v>
      </c>
      <c r="H190" s="223">
        <v>347.952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175</v>
      </c>
      <c r="AT190" s="231" t="s">
        <v>171</v>
      </c>
      <c r="AU190" s="231" t="s">
        <v>85</v>
      </c>
      <c r="AY190" s="17" t="s">
        <v>169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175</v>
      </c>
      <c r="BM190" s="231" t="s">
        <v>218</v>
      </c>
    </row>
    <row r="191" spans="1:51" s="13" customFormat="1" ht="12">
      <c r="A191" s="13"/>
      <c r="B191" s="233"/>
      <c r="C191" s="234"/>
      <c r="D191" s="235" t="s">
        <v>176</v>
      </c>
      <c r="E191" s="236" t="s">
        <v>1</v>
      </c>
      <c r="F191" s="237" t="s">
        <v>3598</v>
      </c>
      <c r="G191" s="234"/>
      <c r="H191" s="238">
        <v>347.952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176</v>
      </c>
      <c r="AU191" s="244" t="s">
        <v>85</v>
      </c>
      <c r="AV191" s="13" t="s">
        <v>85</v>
      </c>
      <c r="AW191" s="13" t="s">
        <v>31</v>
      </c>
      <c r="AX191" s="13" t="s">
        <v>75</v>
      </c>
      <c r="AY191" s="244" t="s">
        <v>169</v>
      </c>
    </row>
    <row r="192" spans="1:51" s="14" customFormat="1" ht="12">
      <c r="A192" s="14"/>
      <c r="B192" s="245"/>
      <c r="C192" s="246"/>
      <c r="D192" s="235" t="s">
        <v>176</v>
      </c>
      <c r="E192" s="247" t="s">
        <v>1</v>
      </c>
      <c r="F192" s="248" t="s">
        <v>178</v>
      </c>
      <c r="G192" s="246"/>
      <c r="H192" s="249">
        <v>347.952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176</v>
      </c>
      <c r="AU192" s="255" t="s">
        <v>85</v>
      </c>
      <c r="AV192" s="14" t="s">
        <v>175</v>
      </c>
      <c r="AW192" s="14" t="s">
        <v>31</v>
      </c>
      <c r="AX192" s="14" t="s">
        <v>83</v>
      </c>
      <c r="AY192" s="255" t="s">
        <v>169</v>
      </c>
    </row>
    <row r="193" spans="1:65" s="2" customFormat="1" ht="24.15" customHeight="1">
      <c r="A193" s="38"/>
      <c r="B193" s="39"/>
      <c r="C193" s="219" t="s">
        <v>221</v>
      </c>
      <c r="D193" s="219" t="s">
        <v>171</v>
      </c>
      <c r="E193" s="220" t="s">
        <v>536</v>
      </c>
      <c r="F193" s="221" t="s">
        <v>537</v>
      </c>
      <c r="G193" s="222" t="s">
        <v>174</v>
      </c>
      <c r="H193" s="223">
        <v>1.847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175</v>
      </c>
      <c r="AT193" s="231" t="s">
        <v>171</v>
      </c>
      <c r="AU193" s="231" t="s">
        <v>85</v>
      </c>
      <c r="AY193" s="17" t="s">
        <v>169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175</v>
      </c>
      <c r="BM193" s="231" t="s">
        <v>224</v>
      </c>
    </row>
    <row r="194" spans="1:51" s="13" customFormat="1" ht="12">
      <c r="A194" s="13"/>
      <c r="B194" s="233"/>
      <c r="C194" s="234"/>
      <c r="D194" s="235" t="s">
        <v>176</v>
      </c>
      <c r="E194" s="236" t="s">
        <v>1</v>
      </c>
      <c r="F194" s="237" t="s">
        <v>3601</v>
      </c>
      <c r="G194" s="234"/>
      <c r="H194" s="238">
        <v>1.847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176</v>
      </c>
      <c r="AU194" s="244" t="s">
        <v>85</v>
      </c>
      <c r="AV194" s="13" t="s">
        <v>85</v>
      </c>
      <c r="AW194" s="13" t="s">
        <v>31</v>
      </c>
      <c r="AX194" s="13" t="s">
        <v>75</v>
      </c>
      <c r="AY194" s="244" t="s">
        <v>169</v>
      </c>
    </row>
    <row r="195" spans="1:51" s="14" customFormat="1" ht="12">
      <c r="A195" s="14"/>
      <c r="B195" s="245"/>
      <c r="C195" s="246"/>
      <c r="D195" s="235" t="s">
        <v>176</v>
      </c>
      <c r="E195" s="247" t="s">
        <v>1</v>
      </c>
      <c r="F195" s="248" t="s">
        <v>178</v>
      </c>
      <c r="G195" s="246"/>
      <c r="H195" s="249">
        <v>1.847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176</v>
      </c>
      <c r="AU195" s="255" t="s">
        <v>85</v>
      </c>
      <c r="AV195" s="14" t="s">
        <v>175</v>
      </c>
      <c r="AW195" s="14" t="s">
        <v>31</v>
      </c>
      <c r="AX195" s="14" t="s">
        <v>83</v>
      </c>
      <c r="AY195" s="255" t="s">
        <v>169</v>
      </c>
    </row>
    <row r="196" spans="1:65" s="2" customFormat="1" ht="24.15" customHeight="1">
      <c r="A196" s="38"/>
      <c r="B196" s="39"/>
      <c r="C196" s="219" t="s">
        <v>8</v>
      </c>
      <c r="D196" s="219" t="s">
        <v>171</v>
      </c>
      <c r="E196" s="220" t="s">
        <v>3602</v>
      </c>
      <c r="F196" s="221" t="s">
        <v>3603</v>
      </c>
      <c r="G196" s="222" t="s">
        <v>174</v>
      </c>
      <c r="H196" s="223">
        <v>150.218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175</v>
      </c>
      <c r="AT196" s="231" t="s">
        <v>171</v>
      </c>
      <c r="AU196" s="231" t="s">
        <v>85</v>
      </c>
      <c r="AY196" s="17" t="s">
        <v>169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175</v>
      </c>
      <c r="BM196" s="231" t="s">
        <v>230</v>
      </c>
    </row>
    <row r="197" spans="1:51" s="13" customFormat="1" ht="12">
      <c r="A197" s="13"/>
      <c r="B197" s="233"/>
      <c r="C197" s="234"/>
      <c r="D197" s="235" t="s">
        <v>176</v>
      </c>
      <c r="E197" s="236" t="s">
        <v>1</v>
      </c>
      <c r="F197" s="237" t="s">
        <v>3604</v>
      </c>
      <c r="G197" s="234"/>
      <c r="H197" s="238">
        <v>143.435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176</v>
      </c>
      <c r="AU197" s="244" t="s">
        <v>85</v>
      </c>
      <c r="AV197" s="13" t="s">
        <v>85</v>
      </c>
      <c r="AW197" s="13" t="s">
        <v>31</v>
      </c>
      <c r="AX197" s="13" t="s">
        <v>75</v>
      </c>
      <c r="AY197" s="244" t="s">
        <v>169</v>
      </c>
    </row>
    <row r="198" spans="1:51" s="13" customFormat="1" ht="12">
      <c r="A198" s="13"/>
      <c r="B198" s="233"/>
      <c r="C198" s="234"/>
      <c r="D198" s="235" t="s">
        <v>176</v>
      </c>
      <c r="E198" s="236" t="s">
        <v>1</v>
      </c>
      <c r="F198" s="237" t="s">
        <v>3605</v>
      </c>
      <c r="G198" s="234"/>
      <c r="H198" s="238">
        <v>41.06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176</v>
      </c>
      <c r="AU198" s="244" t="s">
        <v>85</v>
      </c>
      <c r="AV198" s="13" t="s">
        <v>85</v>
      </c>
      <c r="AW198" s="13" t="s">
        <v>31</v>
      </c>
      <c r="AX198" s="13" t="s">
        <v>75</v>
      </c>
      <c r="AY198" s="244" t="s">
        <v>169</v>
      </c>
    </row>
    <row r="199" spans="1:51" s="13" customFormat="1" ht="12">
      <c r="A199" s="13"/>
      <c r="B199" s="233"/>
      <c r="C199" s="234"/>
      <c r="D199" s="235" t="s">
        <v>176</v>
      </c>
      <c r="E199" s="236" t="s">
        <v>1</v>
      </c>
      <c r="F199" s="237" t="s">
        <v>3606</v>
      </c>
      <c r="G199" s="234"/>
      <c r="H199" s="238">
        <v>-34.277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176</v>
      </c>
      <c r="AU199" s="244" t="s">
        <v>85</v>
      </c>
      <c r="AV199" s="13" t="s">
        <v>85</v>
      </c>
      <c r="AW199" s="13" t="s">
        <v>31</v>
      </c>
      <c r="AX199" s="13" t="s">
        <v>75</v>
      </c>
      <c r="AY199" s="244" t="s">
        <v>169</v>
      </c>
    </row>
    <row r="200" spans="1:51" s="14" customFormat="1" ht="12">
      <c r="A200" s="14"/>
      <c r="B200" s="245"/>
      <c r="C200" s="246"/>
      <c r="D200" s="235" t="s">
        <v>176</v>
      </c>
      <c r="E200" s="247" t="s">
        <v>1</v>
      </c>
      <c r="F200" s="248" t="s">
        <v>178</v>
      </c>
      <c r="G200" s="246"/>
      <c r="H200" s="249">
        <v>150.21800000000002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176</v>
      </c>
      <c r="AU200" s="255" t="s">
        <v>85</v>
      </c>
      <c r="AV200" s="14" t="s">
        <v>175</v>
      </c>
      <c r="AW200" s="14" t="s">
        <v>31</v>
      </c>
      <c r="AX200" s="14" t="s">
        <v>83</v>
      </c>
      <c r="AY200" s="255" t="s">
        <v>169</v>
      </c>
    </row>
    <row r="201" spans="1:65" s="2" customFormat="1" ht="24.15" customHeight="1">
      <c r="A201" s="38"/>
      <c r="B201" s="39"/>
      <c r="C201" s="219" t="s">
        <v>231</v>
      </c>
      <c r="D201" s="219" t="s">
        <v>171</v>
      </c>
      <c r="E201" s="220" t="s">
        <v>3607</v>
      </c>
      <c r="F201" s="221" t="s">
        <v>3608</v>
      </c>
      <c r="G201" s="222" t="s">
        <v>174</v>
      </c>
      <c r="H201" s="223">
        <v>53.536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175</v>
      </c>
      <c r="AT201" s="231" t="s">
        <v>171</v>
      </c>
      <c r="AU201" s="231" t="s">
        <v>85</v>
      </c>
      <c r="AY201" s="17" t="s">
        <v>169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175</v>
      </c>
      <c r="BM201" s="231" t="s">
        <v>235</v>
      </c>
    </row>
    <row r="202" spans="1:51" s="13" customFormat="1" ht="12">
      <c r="A202" s="13"/>
      <c r="B202" s="233"/>
      <c r="C202" s="234"/>
      <c r="D202" s="235" t="s">
        <v>176</v>
      </c>
      <c r="E202" s="236" t="s">
        <v>1</v>
      </c>
      <c r="F202" s="237" t="s">
        <v>3609</v>
      </c>
      <c r="G202" s="234"/>
      <c r="H202" s="238">
        <v>5.34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176</v>
      </c>
      <c r="AU202" s="244" t="s">
        <v>85</v>
      </c>
      <c r="AV202" s="13" t="s">
        <v>85</v>
      </c>
      <c r="AW202" s="13" t="s">
        <v>31</v>
      </c>
      <c r="AX202" s="13" t="s">
        <v>75</v>
      </c>
      <c r="AY202" s="244" t="s">
        <v>169</v>
      </c>
    </row>
    <row r="203" spans="1:51" s="13" customFormat="1" ht="12">
      <c r="A203" s="13"/>
      <c r="B203" s="233"/>
      <c r="C203" s="234"/>
      <c r="D203" s="235" t="s">
        <v>176</v>
      </c>
      <c r="E203" s="236" t="s">
        <v>1</v>
      </c>
      <c r="F203" s="237" t="s">
        <v>3610</v>
      </c>
      <c r="G203" s="234"/>
      <c r="H203" s="238">
        <v>31.088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176</v>
      </c>
      <c r="AU203" s="244" t="s">
        <v>85</v>
      </c>
      <c r="AV203" s="13" t="s">
        <v>85</v>
      </c>
      <c r="AW203" s="13" t="s">
        <v>31</v>
      </c>
      <c r="AX203" s="13" t="s">
        <v>75</v>
      </c>
      <c r="AY203" s="244" t="s">
        <v>169</v>
      </c>
    </row>
    <row r="204" spans="1:51" s="13" customFormat="1" ht="12">
      <c r="A204" s="13"/>
      <c r="B204" s="233"/>
      <c r="C204" s="234"/>
      <c r="D204" s="235" t="s">
        <v>176</v>
      </c>
      <c r="E204" s="236" t="s">
        <v>1</v>
      </c>
      <c r="F204" s="237" t="s">
        <v>3611</v>
      </c>
      <c r="G204" s="234"/>
      <c r="H204" s="238">
        <v>17.108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176</v>
      </c>
      <c r="AU204" s="244" t="s">
        <v>85</v>
      </c>
      <c r="AV204" s="13" t="s">
        <v>85</v>
      </c>
      <c r="AW204" s="13" t="s">
        <v>31</v>
      </c>
      <c r="AX204" s="13" t="s">
        <v>75</v>
      </c>
      <c r="AY204" s="244" t="s">
        <v>169</v>
      </c>
    </row>
    <row r="205" spans="1:51" s="14" customFormat="1" ht="12">
      <c r="A205" s="14"/>
      <c r="B205" s="245"/>
      <c r="C205" s="246"/>
      <c r="D205" s="235" t="s">
        <v>176</v>
      </c>
      <c r="E205" s="247" t="s">
        <v>1</v>
      </c>
      <c r="F205" s="248" t="s">
        <v>178</v>
      </c>
      <c r="G205" s="246"/>
      <c r="H205" s="249">
        <v>53.536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176</v>
      </c>
      <c r="AU205" s="255" t="s">
        <v>85</v>
      </c>
      <c r="AV205" s="14" t="s">
        <v>175</v>
      </c>
      <c r="AW205" s="14" t="s">
        <v>31</v>
      </c>
      <c r="AX205" s="14" t="s">
        <v>83</v>
      </c>
      <c r="AY205" s="255" t="s">
        <v>169</v>
      </c>
    </row>
    <row r="206" spans="1:65" s="2" customFormat="1" ht="33" customHeight="1">
      <c r="A206" s="38"/>
      <c r="B206" s="39"/>
      <c r="C206" s="219" t="s">
        <v>204</v>
      </c>
      <c r="D206" s="219" t="s">
        <v>171</v>
      </c>
      <c r="E206" s="220" t="s">
        <v>3612</v>
      </c>
      <c r="F206" s="221" t="s">
        <v>3613</v>
      </c>
      <c r="G206" s="222" t="s">
        <v>234</v>
      </c>
      <c r="H206" s="223">
        <v>191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175</v>
      </c>
      <c r="AT206" s="231" t="s">
        <v>171</v>
      </c>
      <c r="AU206" s="231" t="s">
        <v>85</v>
      </c>
      <c r="AY206" s="17" t="s">
        <v>169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175</v>
      </c>
      <c r="BM206" s="231" t="s">
        <v>239</v>
      </c>
    </row>
    <row r="207" spans="1:51" s="13" customFormat="1" ht="12">
      <c r="A207" s="13"/>
      <c r="B207" s="233"/>
      <c r="C207" s="234"/>
      <c r="D207" s="235" t="s">
        <v>176</v>
      </c>
      <c r="E207" s="236" t="s">
        <v>1</v>
      </c>
      <c r="F207" s="237" t="s">
        <v>3614</v>
      </c>
      <c r="G207" s="234"/>
      <c r="H207" s="238">
        <v>191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176</v>
      </c>
      <c r="AU207" s="244" t="s">
        <v>85</v>
      </c>
      <c r="AV207" s="13" t="s">
        <v>85</v>
      </c>
      <c r="AW207" s="13" t="s">
        <v>31</v>
      </c>
      <c r="AX207" s="13" t="s">
        <v>75</v>
      </c>
      <c r="AY207" s="244" t="s">
        <v>169</v>
      </c>
    </row>
    <row r="208" spans="1:51" s="14" customFormat="1" ht="12">
      <c r="A208" s="14"/>
      <c r="B208" s="245"/>
      <c r="C208" s="246"/>
      <c r="D208" s="235" t="s">
        <v>176</v>
      </c>
      <c r="E208" s="247" t="s">
        <v>1</v>
      </c>
      <c r="F208" s="248" t="s">
        <v>178</v>
      </c>
      <c r="G208" s="246"/>
      <c r="H208" s="249">
        <v>191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176</v>
      </c>
      <c r="AU208" s="255" t="s">
        <v>85</v>
      </c>
      <c r="AV208" s="14" t="s">
        <v>175</v>
      </c>
      <c r="AW208" s="14" t="s">
        <v>31</v>
      </c>
      <c r="AX208" s="14" t="s">
        <v>83</v>
      </c>
      <c r="AY208" s="255" t="s">
        <v>169</v>
      </c>
    </row>
    <row r="209" spans="1:63" s="12" customFormat="1" ht="22.8" customHeight="1">
      <c r="A209" s="12"/>
      <c r="B209" s="203"/>
      <c r="C209" s="204"/>
      <c r="D209" s="205" t="s">
        <v>74</v>
      </c>
      <c r="E209" s="217" t="s">
        <v>213</v>
      </c>
      <c r="F209" s="217" t="s">
        <v>406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SUM(P210:P212)</f>
        <v>0</v>
      </c>
      <c r="Q209" s="211"/>
      <c r="R209" s="212">
        <f>SUM(R210:R212)</f>
        <v>0</v>
      </c>
      <c r="S209" s="211"/>
      <c r="T209" s="213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83</v>
      </c>
      <c r="AT209" s="215" t="s">
        <v>74</v>
      </c>
      <c r="AU209" s="215" t="s">
        <v>83</v>
      </c>
      <c r="AY209" s="214" t="s">
        <v>169</v>
      </c>
      <c r="BK209" s="216">
        <f>SUM(BK210:BK212)</f>
        <v>0</v>
      </c>
    </row>
    <row r="210" spans="1:65" s="2" customFormat="1" ht="37.8" customHeight="1">
      <c r="A210" s="38"/>
      <c r="B210" s="39"/>
      <c r="C210" s="219" t="s">
        <v>240</v>
      </c>
      <c r="D210" s="219" t="s">
        <v>171</v>
      </c>
      <c r="E210" s="220" t="s">
        <v>3615</v>
      </c>
      <c r="F210" s="221" t="s">
        <v>3616</v>
      </c>
      <c r="G210" s="222" t="s">
        <v>234</v>
      </c>
      <c r="H210" s="223">
        <v>191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175</v>
      </c>
      <c r="AT210" s="231" t="s">
        <v>171</v>
      </c>
      <c r="AU210" s="231" t="s">
        <v>85</v>
      </c>
      <c r="AY210" s="17" t="s">
        <v>169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175</v>
      </c>
      <c r="BM210" s="231" t="s">
        <v>243</v>
      </c>
    </row>
    <row r="211" spans="1:65" s="2" customFormat="1" ht="16.5" customHeight="1">
      <c r="A211" s="38"/>
      <c r="B211" s="39"/>
      <c r="C211" s="219" t="s">
        <v>209</v>
      </c>
      <c r="D211" s="219" t="s">
        <v>171</v>
      </c>
      <c r="E211" s="220" t="s">
        <v>3617</v>
      </c>
      <c r="F211" s="221" t="s">
        <v>3618</v>
      </c>
      <c r="G211" s="222" t="s">
        <v>234</v>
      </c>
      <c r="H211" s="223">
        <v>205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40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175</v>
      </c>
      <c r="AT211" s="231" t="s">
        <v>171</v>
      </c>
      <c r="AU211" s="231" t="s">
        <v>85</v>
      </c>
      <c r="AY211" s="17" t="s">
        <v>169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83</v>
      </c>
      <c r="BK211" s="232">
        <f>ROUND(I211*H211,2)</f>
        <v>0</v>
      </c>
      <c r="BL211" s="17" t="s">
        <v>175</v>
      </c>
      <c r="BM211" s="231" t="s">
        <v>246</v>
      </c>
    </row>
    <row r="212" spans="1:65" s="2" customFormat="1" ht="16.5" customHeight="1">
      <c r="A212" s="38"/>
      <c r="B212" s="39"/>
      <c r="C212" s="219" t="s">
        <v>250</v>
      </c>
      <c r="D212" s="219" t="s">
        <v>171</v>
      </c>
      <c r="E212" s="220" t="s">
        <v>3619</v>
      </c>
      <c r="F212" s="221" t="s">
        <v>3620</v>
      </c>
      <c r="G212" s="222" t="s">
        <v>234</v>
      </c>
      <c r="H212" s="223">
        <v>205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175</v>
      </c>
      <c r="AT212" s="231" t="s">
        <v>171</v>
      </c>
      <c r="AU212" s="231" t="s">
        <v>85</v>
      </c>
      <c r="AY212" s="17" t="s">
        <v>169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175</v>
      </c>
      <c r="BM212" s="231" t="s">
        <v>253</v>
      </c>
    </row>
    <row r="213" spans="1:63" s="12" customFormat="1" ht="22.8" customHeight="1">
      <c r="A213" s="12"/>
      <c r="B213" s="203"/>
      <c r="C213" s="204"/>
      <c r="D213" s="205" t="s">
        <v>74</v>
      </c>
      <c r="E213" s="217" t="s">
        <v>85</v>
      </c>
      <c r="F213" s="217" t="s">
        <v>548</v>
      </c>
      <c r="G213" s="204"/>
      <c r="H213" s="204"/>
      <c r="I213" s="207"/>
      <c r="J213" s="218">
        <f>BK213</f>
        <v>0</v>
      </c>
      <c r="K213" s="204"/>
      <c r="L213" s="209"/>
      <c r="M213" s="210"/>
      <c r="N213" s="211"/>
      <c r="O213" s="211"/>
      <c r="P213" s="212">
        <f>SUM(P214:P273)</f>
        <v>0</v>
      </c>
      <c r="Q213" s="211"/>
      <c r="R213" s="212">
        <f>SUM(R214:R273)</f>
        <v>0</v>
      </c>
      <c r="S213" s="211"/>
      <c r="T213" s="213">
        <f>SUM(T214:T273)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4" t="s">
        <v>83</v>
      </c>
      <c r="AT213" s="215" t="s">
        <v>74</v>
      </c>
      <c r="AU213" s="215" t="s">
        <v>83</v>
      </c>
      <c r="AY213" s="214" t="s">
        <v>169</v>
      </c>
      <c r="BK213" s="216">
        <f>SUM(BK214:BK273)</f>
        <v>0</v>
      </c>
    </row>
    <row r="214" spans="1:65" s="2" customFormat="1" ht="33" customHeight="1">
      <c r="A214" s="38"/>
      <c r="B214" s="39"/>
      <c r="C214" s="219" t="s">
        <v>213</v>
      </c>
      <c r="D214" s="219" t="s">
        <v>171</v>
      </c>
      <c r="E214" s="220" t="s">
        <v>3621</v>
      </c>
      <c r="F214" s="221" t="s">
        <v>3622</v>
      </c>
      <c r="G214" s="222" t="s">
        <v>174</v>
      </c>
      <c r="H214" s="223">
        <v>21.791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175</v>
      </c>
      <c r="AT214" s="231" t="s">
        <v>171</v>
      </c>
      <c r="AU214" s="231" t="s">
        <v>85</v>
      </c>
      <c r="AY214" s="17" t="s">
        <v>169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175</v>
      </c>
      <c r="BM214" s="231" t="s">
        <v>258</v>
      </c>
    </row>
    <row r="215" spans="1:51" s="13" customFormat="1" ht="12">
      <c r="A215" s="13"/>
      <c r="B215" s="233"/>
      <c r="C215" s="234"/>
      <c r="D215" s="235" t="s">
        <v>176</v>
      </c>
      <c r="E215" s="236" t="s">
        <v>1</v>
      </c>
      <c r="F215" s="237" t="s">
        <v>3623</v>
      </c>
      <c r="G215" s="234"/>
      <c r="H215" s="238">
        <v>3.321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176</v>
      </c>
      <c r="AU215" s="244" t="s">
        <v>85</v>
      </c>
      <c r="AV215" s="13" t="s">
        <v>85</v>
      </c>
      <c r="AW215" s="13" t="s">
        <v>31</v>
      </c>
      <c r="AX215" s="13" t="s">
        <v>75</v>
      </c>
      <c r="AY215" s="244" t="s">
        <v>169</v>
      </c>
    </row>
    <row r="216" spans="1:51" s="13" customFormat="1" ht="12">
      <c r="A216" s="13"/>
      <c r="B216" s="233"/>
      <c r="C216" s="234"/>
      <c r="D216" s="235" t="s">
        <v>176</v>
      </c>
      <c r="E216" s="236" t="s">
        <v>1</v>
      </c>
      <c r="F216" s="237" t="s">
        <v>3624</v>
      </c>
      <c r="G216" s="234"/>
      <c r="H216" s="238">
        <v>6.158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176</v>
      </c>
      <c r="AU216" s="244" t="s">
        <v>85</v>
      </c>
      <c r="AV216" s="13" t="s">
        <v>85</v>
      </c>
      <c r="AW216" s="13" t="s">
        <v>31</v>
      </c>
      <c r="AX216" s="13" t="s">
        <v>75</v>
      </c>
      <c r="AY216" s="244" t="s">
        <v>169</v>
      </c>
    </row>
    <row r="217" spans="1:51" s="13" customFormat="1" ht="12">
      <c r="A217" s="13"/>
      <c r="B217" s="233"/>
      <c r="C217" s="234"/>
      <c r="D217" s="235" t="s">
        <v>176</v>
      </c>
      <c r="E217" s="236" t="s">
        <v>1</v>
      </c>
      <c r="F217" s="237" t="s">
        <v>3625</v>
      </c>
      <c r="G217" s="234"/>
      <c r="H217" s="238">
        <v>12.312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176</v>
      </c>
      <c r="AU217" s="244" t="s">
        <v>85</v>
      </c>
      <c r="AV217" s="13" t="s">
        <v>85</v>
      </c>
      <c r="AW217" s="13" t="s">
        <v>31</v>
      </c>
      <c r="AX217" s="13" t="s">
        <v>75</v>
      </c>
      <c r="AY217" s="244" t="s">
        <v>169</v>
      </c>
    </row>
    <row r="218" spans="1:51" s="14" customFormat="1" ht="12">
      <c r="A218" s="14"/>
      <c r="B218" s="245"/>
      <c r="C218" s="246"/>
      <c r="D218" s="235" t="s">
        <v>176</v>
      </c>
      <c r="E218" s="247" t="s">
        <v>1</v>
      </c>
      <c r="F218" s="248" t="s">
        <v>178</v>
      </c>
      <c r="G218" s="246"/>
      <c r="H218" s="249">
        <v>21.791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176</v>
      </c>
      <c r="AU218" s="255" t="s">
        <v>85</v>
      </c>
      <c r="AV218" s="14" t="s">
        <v>175</v>
      </c>
      <c r="AW218" s="14" t="s">
        <v>31</v>
      </c>
      <c r="AX218" s="14" t="s">
        <v>83</v>
      </c>
      <c r="AY218" s="255" t="s">
        <v>169</v>
      </c>
    </row>
    <row r="219" spans="1:65" s="2" customFormat="1" ht="24.15" customHeight="1">
      <c r="A219" s="38"/>
      <c r="B219" s="39"/>
      <c r="C219" s="219" t="s">
        <v>262</v>
      </c>
      <c r="D219" s="219" t="s">
        <v>171</v>
      </c>
      <c r="E219" s="220" t="s">
        <v>3626</v>
      </c>
      <c r="F219" s="221" t="s">
        <v>3627</v>
      </c>
      <c r="G219" s="222" t="s">
        <v>174</v>
      </c>
      <c r="H219" s="223">
        <v>10.26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175</v>
      </c>
      <c r="AT219" s="231" t="s">
        <v>171</v>
      </c>
      <c r="AU219" s="231" t="s">
        <v>85</v>
      </c>
      <c r="AY219" s="17" t="s">
        <v>169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83</v>
      </c>
      <c r="BK219" s="232">
        <f>ROUND(I219*H219,2)</f>
        <v>0</v>
      </c>
      <c r="BL219" s="17" t="s">
        <v>175</v>
      </c>
      <c r="BM219" s="231" t="s">
        <v>265</v>
      </c>
    </row>
    <row r="220" spans="1:51" s="13" customFormat="1" ht="12">
      <c r="A220" s="13"/>
      <c r="B220" s="233"/>
      <c r="C220" s="234"/>
      <c r="D220" s="235" t="s">
        <v>176</v>
      </c>
      <c r="E220" s="236" t="s">
        <v>1</v>
      </c>
      <c r="F220" s="237" t="s">
        <v>3628</v>
      </c>
      <c r="G220" s="234"/>
      <c r="H220" s="238">
        <v>10.26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176</v>
      </c>
      <c r="AU220" s="244" t="s">
        <v>85</v>
      </c>
      <c r="AV220" s="13" t="s">
        <v>85</v>
      </c>
      <c r="AW220" s="13" t="s">
        <v>31</v>
      </c>
      <c r="AX220" s="13" t="s">
        <v>75</v>
      </c>
      <c r="AY220" s="244" t="s">
        <v>169</v>
      </c>
    </row>
    <row r="221" spans="1:51" s="14" customFormat="1" ht="12">
      <c r="A221" s="14"/>
      <c r="B221" s="245"/>
      <c r="C221" s="246"/>
      <c r="D221" s="235" t="s">
        <v>176</v>
      </c>
      <c r="E221" s="247" t="s">
        <v>1</v>
      </c>
      <c r="F221" s="248" t="s">
        <v>178</v>
      </c>
      <c r="G221" s="246"/>
      <c r="H221" s="249">
        <v>10.26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176</v>
      </c>
      <c r="AU221" s="255" t="s">
        <v>85</v>
      </c>
      <c r="AV221" s="14" t="s">
        <v>175</v>
      </c>
      <c r="AW221" s="14" t="s">
        <v>31</v>
      </c>
      <c r="AX221" s="14" t="s">
        <v>83</v>
      </c>
      <c r="AY221" s="255" t="s">
        <v>169</v>
      </c>
    </row>
    <row r="222" spans="1:65" s="2" customFormat="1" ht="33" customHeight="1">
      <c r="A222" s="38"/>
      <c r="B222" s="39"/>
      <c r="C222" s="219" t="s">
        <v>218</v>
      </c>
      <c r="D222" s="219" t="s">
        <v>171</v>
      </c>
      <c r="E222" s="220" t="s">
        <v>3629</v>
      </c>
      <c r="F222" s="221" t="s">
        <v>3630</v>
      </c>
      <c r="G222" s="222" t="s">
        <v>234</v>
      </c>
      <c r="H222" s="223">
        <v>23.75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175</v>
      </c>
      <c r="AT222" s="231" t="s">
        <v>171</v>
      </c>
      <c r="AU222" s="231" t="s">
        <v>85</v>
      </c>
      <c r="AY222" s="17" t="s">
        <v>169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175</v>
      </c>
      <c r="BM222" s="231" t="s">
        <v>269</v>
      </c>
    </row>
    <row r="223" spans="1:51" s="13" customFormat="1" ht="12">
      <c r="A223" s="13"/>
      <c r="B223" s="233"/>
      <c r="C223" s="234"/>
      <c r="D223" s="235" t="s">
        <v>176</v>
      </c>
      <c r="E223" s="236" t="s">
        <v>1</v>
      </c>
      <c r="F223" s="237" t="s">
        <v>3631</v>
      </c>
      <c r="G223" s="234"/>
      <c r="H223" s="238">
        <v>23.75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176</v>
      </c>
      <c r="AU223" s="244" t="s">
        <v>85</v>
      </c>
      <c r="AV223" s="13" t="s">
        <v>85</v>
      </c>
      <c r="AW223" s="13" t="s">
        <v>31</v>
      </c>
      <c r="AX223" s="13" t="s">
        <v>75</v>
      </c>
      <c r="AY223" s="244" t="s">
        <v>169</v>
      </c>
    </row>
    <row r="224" spans="1:51" s="14" customFormat="1" ht="12">
      <c r="A224" s="14"/>
      <c r="B224" s="245"/>
      <c r="C224" s="246"/>
      <c r="D224" s="235" t="s">
        <v>176</v>
      </c>
      <c r="E224" s="247" t="s">
        <v>1</v>
      </c>
      <c r="F224" s="248" t="s">
        <v>178</v>
      </c>
      <c r="G224" s="246"/>
      <c r="H224" s="249">
        <v>23.75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176</v>
      </c>
      <c r="AU224" s="255" t="s">
        <v>85</v>
      </c>
      <c r="AV224" s="14" t="s">
        <v>175</v>
      </c>
      <c r="AW224" s="14" t="s">
        <v>31</v>
      </c>
      <c r="AX224" s="14" t="s">
        <v>83</v>
      </c>
      <c r="AY224" s="255" t="s">
        <v>169</v>
      </c>
    </row>
    <row r="225" spans="1:65" s="2" customFormat="1" ht="24.15" customHeight="1">
      <c r="A225" s="38"/>
      <c r="B225" s="39"/>
      <c r="C225" s="269" t="s">
        <v>7</v>
      </c>
      <c r="D225" s="269" t="s">
        <v>811</v>
      </c>
      <c r="E225" s="270" t="s">
        <v>3632</v>
      </c>
      <c r="F225" s="271" t="s">
        <v>3633</v>
      </c>
      <c r="G225" s="272" t="s">
        <v>234</v>
      </c>
      <c r="H225" s="273">
        <v>28.5</v>
      </c>
      <c r="I225" s="274"/>
      <c r="J225" s="275">
        <f>ROUND(I225*H225,2)</f>
        <v>0</v>
      </c>
      <c r="K225" s="276"/>
      <c r="L225" s="277"/>
      <c r="M225" s="278" t="s">
        <v>1</v>
      </c>
      <c r="N225" s="279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190</v>
      </c>
      <c r="AT225" s="231" t="s">
        <v>811</v>
      </c>
      <c r="AU225" s="231" t="s">
        <v>85</v>
      </c>
      <c r="AY225" s="17" t="s">
        <v>169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175</v>
      </c>
      <c r="BM225" s="231" t="s">
        <v>275</v>
      </c>
    </row>
    <row r="226" spans="1:65" s="2" customFormat="1" ht="24.15" customHeight="1">
      <c r="A226" s="38"/>
      <c r="B226" s="39"/>
      <c r="C226" s="219" t="s">
        <v>224</v>
      </c>
      <c r="D226" s="219" t="s">
        <v>171</v>
      </c>
      <c r="E226" s="220" t="s">
        <v>3634</v>
      </c>
      <c r="F226" s="221" t="s">
        <v>3635</v>
      </c>
      <c r="G226" s="222" t="s">
        <v>199</v>
      </c>
      <c r="H226" s="223">
        <v>69.195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175</v>
      </c>
      <c r="AT226" s="231" t="s">
        <v>171</v>
      </c>
      <c r="AU226" s="231" t="s">
        <v>85</v>
      </c>
      <c r="AY226" s="17" t="s">
        <v>169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175</v>
      </c>
      <c r="BM226" s="231" t="s">
        <v>279</v>
      </c>
    </row>
    <row r="227" spans="1:51" s="13" customFormat="1" ht="12">
      <c r="A227" s="13"/>
      <c r="B227" s="233"/>
      <c r="C227" s="234"/>
      <c r="D227" s="235" t="s">
        <v>176</v>
      </c>
      <c r="E227" s="236" t="s">
        <v>1</v>
      </c>
      <c r="F227" s="237" t="s">
        <v>3636</v>
      </c>
      <c r="G227" s="234"/>
      <c r="H227" s="238">
        <v>69.195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176</v>
      </c>
      <c r="AU227" s="244" t="s">
        <v>85</v>
      </c>
      <c r="AV227" s="13" t="s">
        <v>85</v>
      </c>
      <c r="AW227" s="13" t="s">
        <v>31</v>
      </c>
      <c r="AX227" s="13" t="s">
        <v>75</v>
      </c>
      <c r="AY227" s="244" t="s">
        <v>169</v>
      </c>
    </row>
    <row r="228" spans="1:51" s="14" customFormat="1" ht="12">
      <c r="A228" s="14"/>
      <c r="B228" s="245"/>
      <c r="C228" s="246"/>
      <c r="D228" s="235" t="s">
        <v>176</v>
      </c>
      <c r="E228" s="247" t="s">
        <v>1</v>
      </c>
      <c r="F228" s="248" t="s">
        <v>178</v>
      </c>
      <c r="G228" s="246"/>
      <c r="H228" s="249">
        <v>69.195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176</v>
      </c>
      <c r="AU228" s="255" t="s">
        <v>85</v>
      </c>
      <c r="AV228" s="14" t="s">
        <v>175</v>
      </c>
      <c r="AW228" s="14" t="s">
        <v>31</v>
      </c>
      <c r="AX228" s="14" t="s">
        <v>83</v>
      </c>
      <c r="AY228" s="255" t="s">
        <v>169</v>
      </c>
    </row>
    <row r="229" spans="1:65" s="2" customFormat="1" ht="16.5" customHeight="1">
      <c r="A229" s="38"/>
      <c r="B229" s="39"/>
      <c r="C229" s="219" t="s">
        <v>281</v>
      </c>
      <c r="D229" s="219" t="s">
        <v>171</v>
      </c>
      <c r="E229" s="220" t="s">
        <v>553</v>
      </c>
      <c r="F229" s="221" t="s">
        <v>554</v>
      </c>
      <c r="G229" s="222" t="s">
        <v>174</v>
      </c>
      <c r="H229" s="223">
        <v>48.776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175</v>
      </c>
      <c r="AT229" s="231" t="s">
        <v>171</v>
      </c>
      <c r="AU229" s="231" t="s">
        <v>85</v>
      </c>
      <c r="AY229" s="17" t="s">
        <v>169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175</v>
      </c>
      <c r="BM229" s="231" t="s">
        <v>284</v>
      </c>
    </row>
    <row r="230" spans="1:51" s="15" customFormat="1" ht="12">
      <c r="A230" s="15"/>
      <c r="B230" s="256"/>
      <c r="C230" s="257"/>
      <c r="D230" s="235" t="s">
        <v>176</v>
      </c>
      <c r="E230" s="258" t="s">
        <v>1</v>
      </c>
      <c r="F230" s="259" t="s">
        <v>3637</v>
      </c>
      <c r="G230" s="257"/>
      <c r="H230" s="258" t="s">
        <v>1</v>
      </c>
      <c r="I230" s="260"/>
      <c r="J230" s="257"/>
      <c r="K230" s="257"/>
      <c r="L230" s="261"/>
      <c r="M230" s="262"/>
      <c r="N230" s="263"/>
      <c r="O230" s="263"/>
      <c r="P230" s="263"/>
      <c r="Q230" s="263"/>
      <c r="R230" s="263"/>
      <c r="S230" s="263"/>
      <c r="T230" s="26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5" t="s">
        <v>176</v>
      </c>
      <c r="AU230" s="265" t="s">
        <v>85</v>
      </c>
      <c r="AV230" s="15" t="s">
        <v>83</v>
      </c>
      <c r="AW230" s="15" t="s">
        <v>31</v>
      </c>
      <c r="AX230" s="15" t="s">
        <v>75</v>
      </c>
      <c r="AY230" s="265" t="s">
        <v>169</v>
      </c>
    </row>
    <row r="231" spans="1:51" s="13" customFormat="1" ht="12">
      <c r="A231" s="13"/>
      <c r="B231" s="233"/>
      <c r="C231" s="234"/>
      <c r="D231" s="235" t="s">
        <v>176</v>
      </c>
      <c r="E231" s="236" t="s">
        <v>1</v>
      </c>
      <c r="F231" s="237" t="s">
        <v>3638</v>
      </c>
      <c r="G231" s="234"/>
      <c r="H231" s="238">
        <v>7.928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176</v>
      </c>
      <c r="AU231" s="244" t="s">
        <v>85</v>
      </c>
      <c r="AV231" s="13" t="s">
        <v>85</v>
      </c>
      <c r="AW231" s="13" t="s">
        <v>31</v>
      </c>
      <c r="AX231" s="13" t="s">
        <v>75</v>
      </c>
      <c r="AY231" s="244" t="s">
        <v>169</v>
      </c>
    </row>
    <row r="232" spans="1:51" s="13" customFormat="1" ht="12">
      <c r="A232" s="13"/>
      <c r="B232" s="233"/>
      <c r="C232" s="234"/>
      <c r="D232" s="235" t="s">
        <v>176</v>
      </c>
      <c r="E232" s="236" t="s">
        <v>1</v>
      </c>
      <c r="F232" s="237" t="s">
        <v>3639</v>
      </c>
      <c r="G232" s="234"/>
      <c r="H232" s="238">
        <v>25.968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176</v>
      </c>
      <c r="AU232" s="244" t="s">
        <v>85</v>
      </c>
      <c r="AV232" s="13" t="s">
        <v>85</v>
      </c>
      <c r="AW232" s="13" t="s">
        <v>31</v>
      </c>
      <c r="AX232" s="13" t="s">
        <v>75</v>
      </c>
      <c r="AY232" s="244" t="s">
        <v>169</v>
      </c>
    </row>
    <row r="233" spans="1:51" s="13" customFormat="1" ht="12">
      <c r="A233" s="13"/>
      <c r="B233" s="233"/>
      <c r="C233" s="234"/>
      <c r="D233" s="235" t="s">
        <v>176</v>
      </c>
      <c r="E233" s="236" t="s">
        <v>1</v>
      </c>
      <c r="F233" s="237" t="s">
        <v>3640</v>
      </c>
      <c r="G233" s="234"/>
      <c r="H233" s="238">
        <v>3.774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176</v>
      </c>
      <c r="AU233" s="244" t="s">
        <v>85</v>
      </c>
      <c r="AV233" s="13" t="s">
        <v>85</v>
      </c>
      <c r="AW233" s="13" t="s">
        <v>31</v>
      </c>
      <c r="AX233" s="13" t="s">
        <v>75</v>
      </c>
      <c r="AY233" s="244" t="s">
        <v>169</v>
      </c>
    </row>
    <row r="234" spans="1:51" s="13" customFormat="1" ht="12">
      <c r="A234" s="13"/>
      <c r="B234" s="233"/>
      <c r="C234" s="234"/>
      <c r="D234" s="235" t="s">
        <v>176</v>
      </c>
      <c r="E234" s="236" t="s">
        <v>1</v>
      </c>
      <c r="F234" s="237" t="s">
        <v>3641</v>
      </c>
      <c r="G234" s="234"/>
      <c r="H234" s="238">
        <v>8.791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176</v>
      </c>
      <c r="AU234" s="244" t="s">
        <v>85</v>
      </c>
      <c r="AV234" s="13" t="s">
        <v>85</v>
      </c>
      <c r="AW234" s="13" t="s">
        <v>31</v>
      </c>
      <c r="AX234" s="13" t="s">
        <v>75</v>
      </c>
      <c r="AY234" s="244" t="s">
        <v>169</v>
      </c>
    </row>
    <row r="235" spans="1:51" s="13" customFormat="1" ht="12">
      <c r="A235" s="13"/>
      <c r="B235" s="233"/>
      <c r="C235" s="234"/>
      <c r="D235" s="235" t="s">
        <v>176</v>
      </c>
      <c r="E235" s="236" t="s">
        <v>1</v>
      </c>
      <c r="F235" s="237" t="s">
        <v>3642</v>
      </c>
      <c r="G235" s="234"/>
      <c r="H235" s="238">
        <v>1.626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176</v>
      </c>
      <c r="AU235" s="244" t="s">
        <v>85</v>
      </c>
      <c r="AV235" s="13" t="s">
        <v>85</v>
      </c>
      <c r="AW235" s="13" t="s">
        <v>31</v>
      </c>
      <c r="AX235" s="13" t="s">
        <v>75</v>
      </c>
      <c r="AY235" s="244" t="s">
        <v>169</v>
      </c>
    </row>
    <row r="236" spans="1:51" s="13" customFormat="1" ht="12">
      <c r="A236" s="13"/>
      <c r="B236" s="233"/>
      <c r="C236" s="234"/>
      <c r="D236" s="235" t="s">
        <v>176</v>
      </c>
      <c r="E236" s="236" t="s">
        <v>1</v>
      </c>
      <c r="F236" s="237" t="s">
        <v>3643</v>
      </c>
      <c r="G236" s="234"/>
      <c r="H236" s="238">
        <v>0.689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176</v>
      </c>
      <c r="AU236" s="244" t="s">
        <v>85</v>
      </c>
      <c r="AV236" s="13" t="s">
        <v>85</v>
      </c>
      <c r="AW236" s="13" t="s">
        <v>31</v>
      </c>
      <c r="AX236" s="13" t="s">
        <v>75</v>
      </c>
      <c r="AY236" s="244" t="s">
        <v>169</v>
      </c>
    </row>
    <row r="237" spans="1:51" s="14" customFormat="1" ht="12">
      <c r="A237" s="14"/>
      <c r="B237" s="245"/>
      <c r="C237" s="246"/>
      <c r="D237" s="235" t="s">
        <v>176</v>
      </c>
      <c r="E237" s="247" t="s">
        <v>1</v>
      </c>
      <c r="F237" s="248" t="s">
        <v>178</v>
      </c>
      <c r="G237" s="246"/>
      <c r="H237" s="249">
        <v>48.775999999999996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5" t="s">
        <v>176</v>
      </c>
      <c r="AU237" s="255" t="s">
        <v>85</v>
      </c>
      <c r="AV237" s="14" t="s">
        <v>175</v>
      </c>
      <c r="AW237" s="14" t="s">
        <v>31</v>
      </c>
      <c r="AX237" s="14" t="s">
        <v>83</v>
      </c>
      <c r="AY237" s="255" t="s">
        <v>169</v>
      </c>
    </row>
    <row r="238" spans="1:65" s="2" customFormat="1" ht="16.5" customHeight="1">
      <c r="A238" s="38"/>
      <c r="B238" s="39"/>
      <c r="C238" s="219" t="s">
        <v>230</v>
      </c>
      <c r="D238" s="219" t="s">
        <v>171</v>
      </c>
      <c r="E238" s="220" t="s">
        <v>3644</v>
      </c>
      <c r="F238" s="221" t="s">
        <v>3645</v>
      </c>
      <c r="G238" s="222" t="s">
        <v>234</v>
      </c>
      <c r="H238" s="223">
        <v>2.048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40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175</v>
      </c>
      <c r="AT238" s="231" t="s">
        <v>171</v>
      </c>
      <c r="AU238" s="231" t="s">
        <v>85</v>
      </c>
      <c r="AY238" s="17" t="s">
        <v>169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83</v>
      </c>
      <c r="BK238" s="232">
        <f>ROUND(I238*H238,2)</f>
        <v>0</v>
      </c>
      <c r="BL238" s="17" t="s">
        <v>175</v>
      </c>
      <c r="BM238" s="231" t="s">
        <v>288</v>
      </c>
    </row>
    <row r="239" spans="1:51" s="13" customFormat="1" ht="12">
      <c r="A239" s="13"/>
      <c r="B239" s="233"/>
      <c r="C239" s="234"/>
      <c r="D239" s="235" t="s">
        <v>176</v>
      </c>
      <c r="E239" s="236" t="s">
        <v>1</v>
      </c>
      <c r="F239" s="237" t="s">
        <v>3646</v>
      </c>
      <c r="G239" s="234"/>
      <c r="H239" s="238">
        <v>2.048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176</v>
      </c>
      <c r="AU239" s="244" t="s">
        <v>85</v>
      </c>
      <c r="AV239" s="13" t="s">
        <v>85</v>
      </c>
      <c r="AW239" s="13" t="s">
        <v>31</v>
      </c>
      <c r="AX239" s="13" t="s">
        <v>75</v>
      </c>
      <c r="AY239" s="244" t="s">
        <v>169</v>
      </c>
    </row>
    <row r="240" spans="1:51" s="14" customFormat="1" ht="12">
      <c r="A240" s="14"/>
      <c r="B240" s="245"/>
      <c r="C240" s="246"/>
      <c r="D240" s="235" t="s">
        <v>176</v>
      </c>
      <c r="E240" s="247" t="s">
        <v>1</v>
      </c>
      <c r="F240" s="248" t="s">
        <v>178</v>
      </c>
      <c r="G240" s="246"/>
      <c r="H240" s="249">
        <v>2.048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176</v>
      </c>
      <c r="AU240" s="255" t="s">
        <v>85</v>
      </c>
      <c r="AV240" s="14" t="s">
        <v>175</v>
      </c>
      <c r="AW240" s="14" t="s">
        <v>31</v>
      </c>
      <c r="AX240" s="14" t="s">
        <v>83</v>
      </c>
      <c r="AY240" s="255" t="s">
        <v>169</v>
      </c>
    </row>
    <row r="241" spans="1:65" s="2" customFormat="1" ht="16.5" customHeight="1">
      <c r="A241" s="38"/>
      <c r="B241" s="39"/>
      <c r="C241" s="219" t="s">
        <v>292</v>
      </c>
      <c r="D241" s="219" t="s">
        <v>171</v>
      </c>
      <c r="E241" s="220" t="s">
        <v>3647</v>
      </c>
      <c r="F241" s="221" t="s">
        <v>3648</v>
      </c>
      <c r="G241" s="222" t="s">
        <v>234</v>
      </c>
      <c r="H241" s="223">
        <v>2.048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175</v>
      </c>
      <c r="AT241" s="231" t="s">
        <v>171</v>
      </c>
      <c r="AU241" s="231" t="s">
        <v>85</v>
      </c>
      <c r="AY241" s="17" t="s">
        <v>169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175</v>
      </c>
      <c r="BM241" s="231" t="s">
        <v>295</v>
      </c>
    </row>
    <row r="242" spans="1:65" s="2" customFormat="1" ht="16.5" customHeight="1">
      <c r="A242" s="38"/>
      <c r="B242" s="39"/>
      <c r="C242" s="219" t="s">
        <v>235</v>
      </c>
      <c r="D242" s="219" t="s">
        <v>171</v>
      </c>
      <c r="E242" s="220" t="s">
        <v>565</v>
      </c>
      <c r="F242" s="221" t="s">
        <v>566</v>
      </c>
      <c r="G242" s="222" t="s">
        <v>174</v>
      </c>
      <c r="H242" s="223">
        <v>49.974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175</v>
      </c>
      <c r="AT242" s="231" t="s">
        <v>171</v>
      </c>
      <c r="AU242" s="231" t="s">
        <v>85</v>
      </c>
      <c r="AY242" s="17" t="s">
        <v>169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175</v>
      </c>
      <c r="BM242" s="231" t="s">
        <v>300</v>
      </c>
    </row>
    <row r="243" spans="1:51" s="13" customFormat="1" ht="12">
      <c r="A243" s="13"/>
      <c r="B243" s="233"/>
      <c r="C243" s="234"/>
      <c r="D243" s="235" t="s">
        <v>176</v>
      </c>
      <c r="E243" s="236" t="s">
        <v>1</v>
      </c>
      <c r="F243" s="237" t="s">
        <v>3649</v>
      </c>
      <c r="G243" s="234"/>
      <c r="H243" s="238">
        <v>49.72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176</v>
      </c>
      <c r="AU243" s="244" t="s">
        <v>85</v>
      </c>
      <c r="AV243" s="13" t="s">
        <v>85</v>
      </c>
      <c r="AW243" s="13" t="s">
        <v>31</v>
      </c>
      <c r="AX243" s="13" t="s">
        <v>75</v>
      </c>
      <c r="AY243" s="244" t="s">
        <v>169</v>
      </c>
    </row>
    <row r="244" spans="1:51" s="13" customFormat="1" ht="12">
      <c r="A244" s="13"/>
      <c r="B244" s="233"/>
      <c r="C244" s="234"/>
      <c r="D244" s="235" t="s">
        <v>176</v>
      </c>
      <c r="E244" s="236" t="s">
        <v>1</v>
      </c>
      <c r="F244" s="237" t="s">
        <v>3650</v>
      </c>
      <c r="G244" s="234"/>
      <c r="H244" s="238">
        <v>0.254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176</v>
      </c>
      <c r="AU244" s="244" t="s">
        <v>85</v>
      </c>
      <c r="AV244" s="13" t="s">
        <v>85</v>
      </c>
      <c r="AW244" s="13" t="s">
        <v>31</v>
      </c>
      <c r="AX244" s="13" t="s">
        <v>75</v>
      </c>
      <c r="AY244" s="244" t="s">
        <v>169</v>
      </c>
    </row>
    <row r="245" spans="1:51" s="14" customFormat="1" ht="12">
      <c r="A245" s="14"/>
      <c r="B245" s="245"/>
      <c r="C245" s="246"/>
      <c r="D245" s="235" t="s">
        <v>176</v>
      </c>
      <c r="E245" s="247" t="s">
        <v>1</v>
      </c>
      <c r="F245" s="248" t="s">
        <v>178</v>
      </c>
      <c r="G245" s="246"/>
      <c r="H245" s="249">
        <v>49.974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176</v>
      </c>
      <c r="AU245" s="255" t="s">
        <v>85</v>
      </c>
      <c r="AV245" s="14" t="s">
        <v>175</v>
      </c>
      <c r="AW245" s="14" t="s">
        <v>31</v>
      </c>
      <c r="AX245" s="14" t="s">
        <v>83</v>
      </c>
      <c r="AY245" s="255" t="s">
        <v>169</v>
      </c>
    </row>
    <row r="246" spans="1:65" s="2" customFormat="1" ht="24.15" customHeight="1">
      <c r="A246" s="38"/>
      <c r="B246" s="39"/>
      <c r="C246" s="219" t="s">
        <v>303</v>
      </c>
      <c r="D246" s="219" t="s">
        <v>171</v>
      </c>
      <c r="E246" s="220" t="s">
        <v>3651</v>
      </c>
      <c r="F246" s="221" t="s">
        <v>3652</v>
      </c>
      <c r="G246" s="222" t="s">
        <v>174</v>
      </c>
      <c r="H246" s="223">
        <v>53.78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175</v>
      </c>
      <c r="AT246" s="231" t="s">
        <v>171</v>
      </c>
      <c r="AU246" s="231" t="s">
        <v>85</v>
      </c>
      <c r="AY246" s="17" t="s">
        <v>169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175</v>
      </c>
      <c r="BM246" s="231" t="s">
        <v>306</v>
      </c>
    </row>
    <row r="247" spans="1:51" s="13" customFormat="1" ht="12">
      <c r="A247" s="13"/>
      <c r="B247" s="233"/>
      <c r="C247" s="234"/>
      <c r="D247" s="235" t="s">
        <v>176</v>
      </c>
      <c r="E247" s="236" t="s">
        <v>1</v>
      </c>
      <c r="F247" s="237" t="s">
        <v>3653</v>
      </c>
      <c r="G247" s="234"/>
      <c r="H247" s="238">
        <v>49.72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176</v>
      </c>
      <c r="AU247" s="244" t="s">
        <v>85</v>
      </c>
      <c r="AV247" s="13" t="s">
        <v>85</v>
      </c>
      <c r="AW247" s="13" t="s">
        <v>31</v>
      </c>
      <c r="AX247" s="13" t="s">
        <v>75</v>
      </c>
      <c r="AY247" s="244" t="s">
        <v>169</v>
      </c>
    </row>
    <row r="248" spans="1:51" s="13" customFormat="1" ht="12">
      <c r="A248" s="13"/>
      <c r="B248" s="233"/>
      <c r="C248" s="234"/>
      <c r="D248" s="235" t="s">
        <v>176</v>
      </c>
      <c r="E248" s="236" t="s">
        <v>1</v>
      </c>
      <c r="F248" s="237" t="s">
        <v>3654</v>
      </c>
      <c r="G248" s="234"/>
      <c r="H248" s="238">
        <v>4.06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176</v>
      </c>
      <c r="AU248" s="244" t="s">
        <v>85</v>
      </c>
      <c r="AV248" s="13" t="s">
        <v>85</v>
      </c>
      <c r="AW248" s="13" t="s">
        <v>31</v>
      </c>
      <c r="AX248" s="13" t="s">
        <v>75</v>
      </c>
      <c r="AY248" s="244" t="s">
        <v>169</v>
      </c>
    </row>
    <row r="249" spans="1:51" s="14" customFormat="1" ht="12">
      <c r="A249" s="14"/>
      <c r="B249" s="245"/>
      <c r="C249" s="246"/>
      <c r="D249" s="235" t="s">
        <v>176</v>
      </c>
      <c r="E249" s="247" t="s">
        <v>1</v>
      </c>
      <c r="F249" s="248" t="s">
        <v>178</v>
      </c>
      <c r="G249" s="246"/>
      <c r="H249" s="249">
        <v>53.78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5" t="s">
        <v>176</v>
      </c>
      <c r="AU249" s="255" t="s">
        <v>85</v>
      </c>
      <c r="AV249" s="14" t="s">
        <v>175</v>
      </c>
      <c r="AW249" s="14" t="s">
        <v>31</v>
      </c>
      <c r="AX249" s="14" t="s">
        <v>83</v>
      </c>
      <c r="AY249" s="255" t="s">
        <v>169</v>
      </c>
    </row>
    <row r="250" spans="1:65" s="2" customFormat="1" ht="16.5" customHeight="1">
      <c r="A250" s="38"/>
      <c r="B250" s="39"/>
      <c r="C250" s="219" t="s">
        <v>239</v>
      </c>
      <c r="D250" s="219" t="s">
        <v>171</v>
      </c>
      <c r="E250" s="220" t="s">
        <v>571</v>
      </c>
      <c r="F250" s="221" t="s">
        <v>572</v>
      </c>
      <c r="G250" s="222" t="s">
        <v>234</v>
      </c>
      <c r="H250" s="223">
        <v>30.24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40</v>
      </c>
      <c r="O250" s="91"/>
      <c r="P250" s="229">
        <f>O250*H250</f>
        <v>0</v>
      </c>
      <c r="Q250" s="229">
        <v>0</v>
      </c>
      <c r="R250" s="229">
        <f>Q250*H250</f>
        <v>0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175</v>
      </c>
      <c r="AT250" s="231" t="s">
        <v>171</v>
      </c>
      <c r="AU250" s="231" t="s">
        <v>85</v>
      </c>
      <c r="AY250" s="17" t="s">
        <v>169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83</v>
      </c>
      <c r="BK250" s="232">
        <f>ROUND(I250*H250,2)</f>
        <v>0</v>
      </c>
      <c r="BL250" s="17" t="s">
        <v>175</v>
      </c>
      <c r="BM250" s="231" t="s">
        <v>310</v>
      </c>
    </row>
    <row r="251" spans="1:51" s="13" customFormat="1" ht="12">
      <c r="A251" s="13"/>
      <c r="B251" s="233"/>
      <c r="C251" s="234"/>
      <c r="D251" s="235" t="s">
        <v>176</v>
      </c>
      <c r="E251" s="236" t="s">
        <v>1</v>
      </c>
      <c r="F251" s="237" t="s">
        <v>3655</v>
      </c>
      <c r="G251" s="234"/>
      <c r="H251" s="238">
        <v>30.24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176</v>
      </c>
      <c r="AU251" s="244" t="s">
        <v>85</v>
      </c>
      <c r="AV251" s="13" t="s">
        <v>85</v>
      </c>
      <c r="AW251" s="13" t="s">
        <v>31</v>
      </c>
      <c r="AX251" s="13" t="s">
        <v>75</v>
      </c>
      <c r="AY251" s="244" t="s">
        <v>169</v>
      </c>
    </row>
    <row r="252" spans="1:51" s="14" customFormat="1" ht="12">
      <c r="A252" s="14"/>
      <c r="B252" s="245"/>
      <c r="C252" s="246"/>
      <c r="D252" s="235" t="s">
        <v>176</v>
      </c>
      <c r="E252" s="247" t="s">
        <v>1</v>
      </c>
      <c r="F252" s="248" t="s">
        <v>178</v>
      </c>
      <c r="G252" s="246"/>
      <c r="H252" s="249">
        <v>30.24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176</v>
      </c>
      <c r="AU252" s="255" t="s">
        <v>85</v>
      </c>
      <c r="AV252" s="14" t="s">
        <v>175</v>
      </c>
      <c r="AW252" s="14" t="s">
        <v>31</v>
      </c>
      <c r="AX252" s="14" t="s">
        <v>83</v>
      </c>
      <c r="AY252" s="255" t="s">
        <v>169</v>
      </c>
    </row>
    <row r="253" spans="1:65" s="2" customFormat="1" ht="16.5" customHeight="1">
      <c r="A253" s="38"/>
      <c r="B253" s="39"/>
      <c r="C253" s="219" t="s">
        <v>312</v>
      </c>
      <c r="D253" s="219" t="s">
        <v>171</v>
      </c>
      <c r="E253" s="220" t="s">
        <v>574</v>
      </c>
      <c r="F253" s="221" t="s">
        <v>575</v>
      </c>
      <c r="G253" s="222" t="s">
        <v>234</v>
      </c>
      <c r="H253" s="223">
        <v>30.24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40</v>
      </c>
      <c r="O253" s="91"/>
      <c r="P253" s="229">
        <f>O253*H253</f>
        <v>0</v>
      </c>
      <c r="Q253" s="229">
        <v>0</v>
      </c>
      <c r="R253" s="229">
        <f>Q253*H253</f>
        <v>0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175</v>
      </c>
      <c r="AT253" s="231" t="s">
        <v>171</v>
      </c>
      <c r="AU253" s="231" t="s">
        <v>85</v>
      </c>
      <c r="AY253" s="17" t="s">
        <v>169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83</v>
      </c>
      <c r="BK253" s="232">
        <f>ROUND(I253*H253,2)</f>
        <v>0</v>
      </c>
      <c r="BL253" s="17" t="s">
        <v>175</v>
      </c>
      <c r="BM253" s="231" t="s">
        <v>315</v>
      </c>
    </row>
    <row r="254" spans="1:65" s="2" customFormat="1" ht="21.75" customHeight="1">
      <c r="A254" s="38"/>
      <c r="B254" s="39"/>
      <c r="C254" s="219" t="s">
        <v>243</v>
      </c>
      <c r="D254" s="219" t="s">
        <v>171</v>
      </c>
      <c r="E254" s="220" t="s">
        <v>3656</v>
      </c>
      <c r="F254" s="221" t="s">
        <v>3657</v>
      </c>
      <c r="G254" s="222" t="s">
        <v>217</v>
      </c>
      <c r="H254" s="223">
        <v>1.902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40</v>
      </c>
      <c r="O254" s="91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175</v>
      </c>
      <c r="AT254" s="231" t="s">
        <v>171</v>
      </c>
      <c r="AU254" s="231" t="s">
        <v>85</v>
      </c>
      <c r="AY254" s="17" t="s">
        <v>169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83</v>
      </c>
      <c r="BK254" s="232">
        <f>ROUND(I254*H254,2)</f>
        <v>0</v>
      </c>
      <c r="BL254" s="17" t="s">
        <v>175</v>
      </c>
      <c r="BM254" s="231" t="s">
        <v>318</v>
      </c>
    </row>
    <row r="255" spans="1:51" s="13" customFormat="1" ht="12">
      <c r="A255" s="13"/>
      <c r="B255" s="233"/>
      <c r="C255" s="234"/>
      <c r="D255" s="235" t="s">
        <v>176</v>
      </c>
      <c r="E255" s="236" t="s">
        <v>1</v>
      </c>
      <c r="F255" s="237" t="s">
        <v>3658</v>
      </c>
      <c r="G255" s="234"/>
      <c r="H255" s="238">
        <v>1.902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176</v>
      </c>
      <c r="AU255" s="244" t="s">
        <v>85</v>
      </c>
      <c r="AV255" s="13" t="s">
        <v>85</v>
      </c>
      <c r="AW255" s="13" t="s">
        <v>31</v>
      </c>
      <c r="AX255" s="13" t="s">
        <v>75</v>
      </c>
      <c r="AY255" s="244" t="s">
        <v>169</v>
      </c>
    </row>
    <row r="256" spans="1:51" s="14" customFormat="1" ht="12">
      <c r="A256" s="14"/>
      <c r="B256" s="245"/>
      <c r="C256" s="246"/>
      <c r="D256" s="235" t="s">
        <v>176</v>
      </c>
      <c r="E256" s="247" t="s">
        <v>1</v>
      </c>
      <c r="F256" s="248" t="s">
        <v>178</v>
      </c>
      <c r="G256" s="246"/>
      <c r="H256" s="249">
        <v>1.902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176</v>
      </c>
      <c r="AU256" s="255" t="s">
        <v>85</v>
      </c>
      <c r="AV256" s="14" t="s">
        <v>175</v>
      </c>
      <c r="AW256" s="14" t="s">
        <v>31</v>
      </c>
      <c r="AX256" s="14" t="s">
        <v>83</v>
      </c>
      <c r="AY256" s="255" t="s">
        <v>169</v>
      </c>
    </row>
    <row r="257" spans="1:65" s="2" customFormat="1" ht="24.15" customHeight="1">
      <c r="A257" s="38"/>
      <c r="B257" s="39"/>
      <c r="C257" s="219" t="s">
        <v>321</v>
      </c>
      <c r="D257" s="219" t="s">
        <v>171</v>
      </c>
      <c r="E257" s="220" t="s">
        <v>3659</v>
      </c>
      <c r="F257" s="221" t="s">
        <v>3660</v>
      </c>
      <c r="G257" s="222" t="s">
        <v>174</v>
      </c>
      <c r="H257" s="223">
        <v>0.218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40</v>
      </c>
      <c r="O257" s="91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175</v>
      </c>
      <c r="AT257" s="231" t="s">
        <v>171</v>
      </c>
      <c r="AU257" s="231" t="s">
        <v>85</v>
      </c>
      <c r="AY257" s="17" t="s">
        <v>169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83</v>
      </c>
      <c r="BK257" s="232">
        <f>ROUND(I257*H257,2)</f>
        <v>0</v>
      </c>
      <c r="BL257" s="17" t="s">
        <v>175</v>
      </c>
      <c r="BM257" s="231" t="s">
        <v>324</v>
      </c>
    </row>
    <row r="258" spans="1:51" s="13" customFormat="1" ht="12">
      <c r="A258" s="13"/>
      <c r="B258" s="233"/>
      <c r="C258" s="234"/>
      <c r="D258" s="235" t="s">
        <v>176</v>
      </c>
      <c r="E258" s="236" t="s">
        <v>1</v>
      </c>
      <c r="F258" s="237" t="s">
        <v>3661</v>
      </c>
      <c r="G258" s="234"/>
      <c r="H258" s="238">
        <v>0.218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176</v>
      </c>
      <c r="AU258" s="244" t="s">
        <v>85</v>
      </c>
      <c r="AV258" s="13" t="s">
        <v>85</v>
      </c>
      <c r="AW258" s="13" t="s">
        <v>31</v>
      </c>
      <c r="AX258" s="13" t="s">
        <v>75</v>
      </c>
      <c r="AY258" s="244" t="s">
        <v>169</v>
      </c>
    </row>
    <row r="259" spans="1:51" s="14" customFormat="1" ht="12">
      <c r="A259" s="14"/>
      <c r="B259" s="245"/>
      <c r="C259" s="246"/>
      <c r="D259" s="235" t="s">
        <v>176</v>
      </c>
      <c r="E259" s="247" t="s">
        <v>1</v>
      </c>
      <c r="F259" s="248" t="s">
        <v>178</v>
      </c>
      <c r="G259" s="246"/>
      <c r="H259" s="249">
        <v>0.218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176</v>
      </c>
      <c r="AU259" s="255" t="s">
        <v>85</v>
      </c>
      <c r="AV259" s="14" t="s">
        <v>175</v>
      </c>
      <c r="AW259" s="14" t="s">
        <v>31</v>
      </c>
      <c r="AX259" s="14" t="s">
        <v>83</v>
      </c>
      <c r="AY259" s="255" t="s">
        <v>169</v>
      </c>
    </row>
    <row r="260" spans="1:65" s="2" customFormat="1" ht="33" customHeight="1">
      <c r="A260" s="38"/>
      <c r="B260" s="39"/>
      <c r="C260" s="219" t="s">
        <v>246</v>
      </c>
      <c r="D260" s="219" t="s">
        <v>171</v>
      </c>
      <c r="E260" s="220" t="s">
        <v>576</v>
      </c>
      <c r="F260" s="221" t="s">
        <v>577</v>
      </c>
      <c r="G260" s="222" t="s">
        <v>234</v>
      </c>
      <c r="H260" s="223">
        <v>95.668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175</v>
      </c>
      <c r="AT260" s="231" t="s">
        <v>171</v>
      </c>
      <c r="AU260" s="231" t="s">
        <v>85</v>
      </c>
      <c r="AY260" s="17" t="s">
        <v>169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175</v>
      </c>
      <c r="BM260" s="231" t="s">
        <v>329</v>
      </c>
    </row>
    <row r="261" spans="1:51" s="13" customFormat="1" ht="12">
      <c r="A261" s="13"/>
      <c r="B261" s="233"/>
      <c r="C261" s="234"/>
      <c r="D261" s="235" t="s">
        <v>176</v>
      </c>
      <c r="E261" s="236" t="s">
        <v>1</v>
      </c>
      <c r="F261" s="237" t="s">
        <v>3662</v>
      </c>
      <c r="G261" s="234"/>
      <c r="H261" s="238">
        <v>95.668</v>
      </c>
      <c r="I261" s="239"/>
      <c r="J261" s="234"/>
      <c r="K261" s="234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176</v>
      </c>
      <c r="AU261" s="244" t="s">
        <v>85</v>
      </c>
      <c r="AV261" s="13" t="s">
        <v>85</v>
      </c>
      <c r="AW261" s="13" t="s">
        <v>31</v>
      </c>
      <c r="AX261" s="13" t="s">
        <v>75</v>
      </c>
      <c r="AY261" s="244" t="s">
        <v>169</v>
      </c>
    </row>
    <row r="262" spans="1:51" s="14" customFormat="1" ht="12">
      <c r="A262" s="14"/>
      <c r="B262" s="245"/>
      <c r="C262" s="246"/>
      <c r="D262" s="235" t="s">
        <v>176</v>
      </c>
      <c r="E262" s="247" t="s">
        <v>1</v>
      </c>
      <c r="F262" s="248" t="s">
        <v>178</v>
      </c>
      <c r="G262" s="246"/>
      <c r="H262" s="249">
        <v>95.668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176</v>
      </c>
      <c r="AU262" s="255" t="s">
        <v>85</v>
      </c>
      <c r="AV262" s="14" t="s">
        <v>175</v>
      </c>
      <c r="AW262" s="14" t="s">
        <v>31</v>
      </c>
      <c r="AX262" s="14" t="s">
        <v>83</v>
      </c>
      <c r="AY262" s="255" t="s">
        <v>169</v>
      </c>
    </row>
    <row r="263" spans="1:65" s="2" customFormat="1" ht="16.5" customHeight="1">
      <c r="A263" s="38"/>
      <c r="B263" s="39"/>
      <c r="C263" s="219" t="s">
        <v>331</v>
      </c>
      <c r="D263" s="219" t="s">
        <v>171</v>
      </c>
      <c r="E263" s="220" t="s">
        <v>3663</v>
      </c>
      <c r="F263" s="221" t="s">
        <v>3664</v>
      </c>
      <c r="G263" s="222" t="s">
        <v>174</v>
      </c>
      <c r="H263" s="223">
        <v>30.217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175</v>
      </c>
      <c r="AT263" s="231" t="s">
        <v>171</v>
      </c>
      <c r="AU263" s="231" t="s">
        <v>85</v>
      </c>
      <c r="AY263" s="17" t="s">
        <v>169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175</v>
      </c>
      <c r="BM263" s="231" t="s">
        <v>334</v>
      </c>
    </row>
    <row r="264" spans="1:51" s="15" customFormat="1" ht="12">
      <c r="A264" s="15"/>
      <c r="B264" s="256"/>
      <c r="C264" s="257"/>
      <c r="D264" s="235" t="s">
        <v>176</v>
      </c>
      <c r="E264" s="258" t="s">
        <v>1</v>
      </c>
      <c r="F264" s="259" t="s">
        <v>3665</v>
      </c>
      <c r="G264" s="257"/>
      <c r="H264" s="258" t="s">
        <v>1</v>
      </c>
      <c r="I264" s="260"/>
      <c r="J264" s="257"/>
      <c r="K264" s="257"/>
      <c r="L264" s="261"/>
      <c r="M264" s="262"/>
      <c r="N264" s="263"/>
      <c r="O264" s="263"/>
      <c r="P264" s="263"/>
      <c r="Q264" s="263"/>
      <c r="R264" s="263"/>
      <c r="S264" s="263"/>
      <c r="T264" s="26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5" t="s">
        <v>176</v>
      </c>
      <c r="AU264" s="265" t="s">
        <v>85</v>
      </c>
      <c r="AV264" s="15" t="s">
        <v>83</v>
      </c>
      <c r="AW264" s="15" t="s">
        <v>31</v>
      </c>
      <c r="AX264" s="15" t="s">
        <v>75</v>
      </c>
      <c r="AY264" s="265" t="s">
        <v>169</v>
      </c>
    </row>
    <row r="265" spans="1:51" s="13" customFormat="1" ht="12">
      <c r="A265" s="13"/>
      <c r="B265" s="233"/>
      <c r="C265" s="234"/>
      <c r="D265" s="235" t="s">
        <v>176</v>
      </c>
      <c r="E265" s="236" t="s">
        <v>1</v>
      </c>
      <c r="F265" s="237" t="s">
        <v>3666</v>
      </c>
      <c r="G265" s="234"/>
      <c r="H265" s="238">
        <v>26.622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176</v>
      </c>
      <c r="AU265" s="244" t="s">
        <v>85</v>
      </c>
      <c r="AV265" s="13" t="s">
        <v>85</v>
      </c>
      <c r="AW265" s="13" t="s">
        <v>31</v>
      </c>
      <c r="AX265" s="13" t="s">
        <v>75</v>
      </c>
      <c r="AY265" s="244" t="s">
        <v>169</v>
      </c>
    </row>
    <row r="266" spans="1:51" s="13" customFormat="1" ht="12">
      <c r="A266" s="13"/>
      <c r="B266" s="233"/>
      <c r="C266" s="234"/>
      <c r="D266" s="235" t="s">
        <v>176</v>
      </c>
      <c r="E266" s="236" t="s">
        <v>1</v>
      </c>
      <c r="F266" s="237" t="s">
        <v>3667</v>
      </c>
      <c r="G266" s="234"/>
      <c r="H266" s="238">
        <v>3.595</v>
      </c>
      <c r="I266" s="239"/>
      <c r="J266" s="234"/>
      <c r="K266" s="234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176</v>
      </c>
      <c r="AU266" s="244" t="s">
        <v>85</v>
      </c>
      <c r="AV266" s="13" t="s">
        <v>85</v>
      </c>
      <c r="AW266" s="13" t="s">
        <v>31</v>
      </c>
      <c r="AX266" s="13" t="s">
        <v>75</v>
      </c>
      <c r="AY266" s="244" t="s">
        <v>169</v>
      </c>
    </row>
    <row r="267" spans="1:51" s="14" customFormat="1" ht="12">
      <c r="A267" s="14"/>
      <c r="B267" s="245"/>
      <c r="C267" s="246"/>
      <c r="D267" s="235" t="s">
        <v>176</v>
      </c>
      <c r="E267" s="247" t="s">
        <v>1</v>
      </c>
      <c r="F267" s="248" t="s">
        <v>178</v>
      </c>
      <c r="G267" s="246"/>
      <c r="H267" s="249">
        <v>30.217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5" t="s">
        <v>176</v>
      </c>
      <c r="AU267" s="255" t="s">
        <v>85</v>
      </c>
      <c r="AV267" s="14" t="s">
        <v>175</v>
      </c>
      <c r="AW267" s="14" t="s">
        <v>31</v>
      </c>
      <c r="AX267" s="14" t="s">
        <v>83</v>
      </c>
      <c r="AY267" s="255" t="s">
        <v>169</v>
      </c>
    </row>
    <row r="268" spans="1:65" s="2" customFormat="1" ht="16.5" customHeight="1">
      <c r="A268" s="38"/>
      <c r="B268" s="39"/>
      <c r="C268" s="219" t="s">
        <v>253</v>
      </c>
      <c r="D268" s="219" t="s">
        <v>171</v>
      </c>
      <c r="E268" s="220" t="s">
        <v>3668</v>
      </c>
      <c r="F268" s="221" t="s">
        <v>3669</v>
      </c>
      <c r="G268" s="222" t="s">
        <v>234</v>
      </c>
      <c r="H268" s="223">
        <v>177.88</v>
      </c>
      <c r="I268" s="224"/>
      <c r="J268" s="225">
        <f>ROUND(I268*H268,2)</f>
        <v>0</v>
      </c>
      <c r="K268" s="226"/>
      <c r="L268" s="44"/>
      <c r="M268" s="227" t="s">
        <v>1</v>
      </c>
      <c r="N268" s="228" t="s">
        <v>40</v>
      </c>
      <c r="O268" s="91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175</v>
      </c>
      <c r="AT268" s="231" t="s">
        <v>171</v>
      </c>
      <c r="AU268" s="231" t="s">
        <v>85</v>
      </c>
      <c r="AY268" s="17" t="s">
        <v>169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83</v>
      </c>
      <c r="BK268" s="232">
        <f>ROUND(I268*H268,2)</f>
        <v>0</v>
      </c>
      <c r="BL268" s="17" t="s">
        <v>175</v>
      </c>
      <c r="BM268" s="231" t="s">
        <v>338</v>
      </c>
    </row>
    <row r="269" spans="1:51" s="15" customFormat="1" ht="12">
      <c r="A269" s="15"/>
      <c r="B269" s="256"/>
      <c r="C269" s="257"/>
      <c r="D269" s="235" t="s">
        <v>176</v>
      </c>
      <c r="E269" s="258" t="s">
        <v>1</v>
      </c>
      <c r="F269" s="259" t="s">
        <v>3665</v>
      </c>
      <c r="G269" s="257"/>
      <c r="H269" s="258" t="s">
        <v>1</v>
      </c>
      <c r="I269" s="260"/>
      <c r="J269" s="257"/>
      <c r="K269" s="257"/>
      <c r="L269" s="261"/>
      <c r="M269" s="262"/>
      <c r="N269" s="263"/>
      <c r="O269" s="263"/>
      <c r="P269" s="263"/>
      <c r="Q269" s="263"/>
      <c r="R269" s="263"/>
      <c r="S269" s="263"/>
      <c r="T269" s="26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5" t="s">
        <v>176</v>
      </c>
      <c r="AU269" s="265" t="s">
        <v>85</v>
      </c>
      <c r="AV269" s="15" t="s">
        <v>83</v>
      </c>
      <c r="AW269" s="15" t="s">
        <v>31</v>
      </c>
      <c r="AX269" s="15" t="s">
        <v>75</v>
      </c>
      <c r="AY269" s="265" t="s">
        <v>169</v>
      </c>
    </row>
    <row r="270" spans="1:51" s="13" customFormat="1" ht="12">
      <c r="A270" s="13"/>
      <c r="B270" s="233"/>
      <c r="C270" s="234"/>
      <c r="D270" s="235" t="s">
        <v>176</v>
      </c>
      <c r="E270" s="236" t="s">
        <v>1</v>
      </c>
      <c r="F270" s="237" t="s">
        <v>3670</v>
      </c>
      <c r="G270" s="234"/>
      <c r="H270" s="238">
        <v>161.29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176</v>
      </c>
      <c r="AU270" s="244" t="s">
        <v>85</v>
      </c>
      <c r="AV270" s="13" t="s">
        <v>85</v>
      </c>
      <c r="AW270" s="13" t="s">
        <v>31</v>
      </c>
      <c r="AX270" s="13" t="s">
        <v>75</v>
      </c>
      <c r="AY270" s="244" t="s">
        <v>169</v>
      </c>
    </row>
    <row r="271" spans="1:51" s="13" customFormat="1" ht="12">
      <c r="A271" s="13"/>
      <c r="B271" s="233"/>
      <c r="C271" s="234"/>
      <c r="D271" s="235" t="s">
        <v>176</v>
      </c>
      <c r="E271" s="236" t="s">
        <v>1</v>
      </c>
      <c r="F271" s="237" t="s">
        <v>3671</v>
      </c>
      <c r="G271" s="234"/>
      <c r="H271" s="238">
        <v>16.59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176</v>
      </c>
      <c r="AU271" s="244" t="s">
        <v>85</v>
      </c>
      <c r="AV271" s="13" t="s">
        <v>85</v>
      </c>
      <c r="AW271" s="13" t="s">
        <v>31</v>
      </c>
      <c r="AX271" s="13" t="s">
        <v>75</v>
      </c>
      <c r="AY271" s="244" t="s">
        <v>169</v>
      </c>
    </row>
    <row r="272" spans="1:51" s="14" customFormat="1" ht="12">
      <c r="A272" s="14"/>
      <c r="B272" s="245"/>
      <c r="C272" s="246"/>
      <c r="D272" s="235" t="s">
        <v>176</v>
      </c>
      <c r="E272" s="247" t="s">
        <v>1</v>
      </c>
      <c r="F272" s="248" t="s">
        <v>178</v>
      </c>
      <c r="G272" s="246"/>
      <c r="H272" s="249">
        <v>177.88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176</v>
      </c>
      <c r="AU272" s="255" t="s">
        <v>85</v>
      </c>
      <c r="AV272" s="14" t="s">
        <v>175</v>
      </c>
      <c r="AW272" s="14" t="s">
        <v>31</v>
      </c>
      <c r="AX272" s="14" t="s">
        <v>83</v>
      </c>
      <c r="AY272" s="255" t="s">
        <v>169</v>
      </c>
    </row>
    <row r="273" spans="1:65" s="2" customFormat="1" ht="21.75" customHeight="1">
      <c r="A273" s="38"/>
      <c r="B273" s="39"/>
      <c r="C273" s="219" t="s">
        <v>340</v>
      </c>
      <c r="D273" s="219" t="s">
        <v>171</v>
      </c>
      <c r="E273" s="220" t="s">
        <v>3672</v>
      </c>
      <c r="F273" s="221" t="s">
        <v>3673</v>
      </c>
      <c r="G273" s="222" t="s">
        <v>234</v>
      </c>
      <c r="H273" s="223">
        <v>177.88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40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175</v>
      </c>
      <c r="AT273" s="231" t="s">
        <v>171</v>
      </c>
      <c r="AU273" s="231" t="s">
        <v>85</v>
      </c>
      <c r="AY273" s="17" t="s">
        <v>169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83</v>
      </c>
      <c r="BK273" s="232">
        <f>ROUND(I273*H273,2)</f>
        <v>0</v>
      </c>
      <c r="BL273" s="17" t="s">
        <v>175</v>
      </c>
      <c r="BM273" s="231" t="s">
        <v>343</v>
      </c>
    </row>
    <row r="274" spans="1:63" s="12" customFormat="1" ht="22.8" customHeight="1">
      <c r="A274" s="12"/>
      <c r="B274" s="203"/>
      <c r="C274" s="204"/>
      <c r="D274" s="205" t="s">
        <v>74</v>
      </c>
      <c r="E274" s="217" t="s">
        <v>181</v>
      </c>
      <c r="F274" s="217" t="s">
        <v>582</v>
      </c>
      <c r="G274" s="204"/>
      <c r="H274" s="204"/>
      <c r="I274" s="207"/>
      <c r="J274" s="218">
        <f>BK274</f>
        <v>0</v>
      </c>
      <c r="K274" s="204"/>
      <c r="L274" s="209"/>
      <c r="M274" s="210"/>
      <c r="N274" s="211"/>
      <c r="O274" s="211"/>
      <c r="P274" s="212">
        <f>SUM(P275:P290)</f>
        <v>0</v>
      </c>
      <c r="Q274" s="211"/>
      <c r="R274" s="212">
        <f>SUM(R275:R290)</f>
        <v>0</v>
      </c>
      <c r="S274" s="211"/>
      <c r="T274" s="213">
        <f>SUM(T275:T290)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4" t="s">
        <v>83</v>
      </c>
      <c r="AT274" s="215" t="s">
        <v>74</v>
      </c>
      <c r="AU274" s="215" t="s">
        <v>83</v>
      </c>
      <c r="AY274" s="214" t="s">
        <v>169</v>
      </c>
      <c r="BK274" s="216">
        <f>SUM(BK275:BK290)</f>
        <v>0</v>
      </c>
    </row>
    <row r="275" spans="1:65" s="2" customFormat="1" ht="16.5" customHeight="1">
      <c r="A275" s="38"/>
      <c r="B275" s="39"/>
      <c r="C275" s="219" t="s">
        <v>258</v>
      </c>
      <c r="D275" s="219" t="s">
        <v>171</v>
      </c>
      <c r="E275" s="220" t="s">
        <v>3674</v>
      </c>
      <c r="F275" s="221" t="s">
        <v>3675</v>
      </c>
      <c r="G275" s="222" t="s">
        <v>174</v>
      </c>
      <c r="H275" s="223">
        <v>17.928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40</v>
      </c>
      <c r="O275" s="91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175</v>
      </c>
      <c r="AT275" s="231" t="s">
        <v>171</v>
      </c>
      <c r="AU275" s="231" t="s">
        <v>85</v>
      </c>
      <c r="AY275" s="17" t="s">
        <v>169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83</v>
      </c>
      <c r="BK275" s="232">
        <f>ROUND(I275*H275,2)</f>
        <v>0</v>
      </c>
      <c r="BL275" s="17" t="s">
        <v>175</v>
      </c>
      <c r="BM275" s="231" t="s">
        <v>347</v>
      </c>
    </row>
    <row r="276" spans="1:51" s="13" customFormat="1" ht="12">
      <c r="A276" s="13"/>
      <c r="B276" s="233"/>
      <c r="C276" s="234"/>
      <c r="D276" s="235" t="s">
        <v>176</v>
      </c>
      <c r="E276" s="236" t="s">
        <v>1</v>
      </c>
      <c r="F276" s="237" t="s">
        <v>3676</v>
      </c>
      <c r="G276" s="234"/>
      <c r="H276" s="238">
        <v>10.824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176</v>
      </c>
      <c r="AU276" s="244" t="s">
        <v>85</v>
      </c>
      <c r="AV276" s="13" t="s">
        <v>85</v>
      </c>
      <c r="AW276" s="13" t="s">
        <v>31</v>
      </c>
      <c r="AX276" s="13" t="s">
        <v>75</v>
      </c>
      <c r="AY276" s="244" t="s">
        <v>169</v>
      </c>
    </row>
    <row r="277" spans="1:51" s="13" customFormat="1" ht="12">
      <c r="A277" s="13"/>
      <c r="B277" s="233"/>
      <c r="C277" s="234"/>
      <c r="D277" s="235" t="s">
        <v>176</v>
      </c>
      <c r="E277" s="236" t="s">
        <v>1</v>
      </c>
      <c r="F277" s="237" t="s">
        <v>3677</v>
      </c>
      <c r="G277" s="234"/>
      <c r="H277" s="238">
        <v>7.104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176</v>
      </c>
      <c r="AU277" s="244" t="s">
        <v>85</v>
      </c>
      <c r="AV277" s="13" t="s">
        <v>85</v>
      </c>
      <c r="AW277" s="13" t="s">
        <v>31</v>
      </c>
      <c r="AX277" s="13" t="s">
        <v>75</v>
      </c>
      <c r="AY277" s="244" t="s">
        <v>169</v>
      </c>
    </row>
    <row r="278" spans="1:51" s="14" customFormat="1" ht="12">
      <c r="A278" s="14"/>
      <c r="B278" s="245"/>
      <c r="C278" s="246"/>
      <c r="D278" s="235" t="s">
        <v>176</v>
      </c>
      <c r="E278" s="247" t="s">
        <v>1</v>
      </c>
      <c r="F278" s="248" t="s">
        <v>178</v>
      </c>
      <c r="G278" s="246"/>
      <c r="H278" s="249">
        <v>17.928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176</v>
      </c>
      <c r="AU278" s="255" t="s">
        <v>85</v>
      </c>
      <c r="AV278" s="14" t="s">
        <v>175</v>
      </c>
      <c r="AW278" s="14" t="s">
        <v>31</v>
      </c>
      <c r="AX278" s="14" t="s">
        <v>83</v>
      </c>
      <c r="AY278" s="255" t="s">
        <v>169</v>
      </c>
    </row>
    <row r="279" spans="1:65" s="2" customFormat="1" ht="24.15" customHeight="1">
      <c r="A279" s="38"/>
      <c r="B279" s="39"/>
      <c r="C279" s="219" t="s">
        <v>353</v>
      </c>
      <c r="D279" s="219" t="s">
        <v>171</v>
      </c>
      <c r="E279" s="220" t="s">
        <v>3678</v>
      </c>
      <c r="F279" s="221" t="s">
        <v>3679</v>
      </c>
      <c r="G279" s="222" t="s">
        <v>234</v>
      </c>
      <c r="H279" s="223">
        <v>210.376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40</v>
      </c>
      <c r="O279" s="91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175</v>
      </c>
      <c r="AT279" s="231" t="s">
        <v>171</v>
      </c>
      <c r="AU279" s="231" t="s">
        <v>85</v>
      </c>
      <c r="AY279" s="17" t="s">
        <v>169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83</v>
      </c>
      <c r="BK279" s="232">
        <f>ROUND(I279*H279,2)</f>
        <v>0</v>
      </c>
      <c r="BL279" s="17" t="s">
        <v>175</v>
      </c>
      <c r="BM279" s="231" t="s">
        <v>356</v>
      </c>
    </row>
    <row r="280" spans="1:51" s="13" customFormat="1" ht="12">
      <c r="A280" s="13"/>
      <c r="B280" s="233"/>
      <c r="C280" s="234"/>
      <c r="D280" s="235" t="s">
        <v>176</v>
      </c>
      <c r="E280" s="236" t="s">
        <v>1</v>
      </c>
      <c r="F280" s="237" t="s">
        <v>3680</v>
      </c>
      <c r="G280" s="234"/>
      <c r="H280" s="238">
        <v>163.016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176</v>
      </c>
      <c r="AU280" s="244" t="s">
        <v>85</v>
      </c>
      <c r="AV280" s="13" t="s">
        <v>85</v>
      </c>
      <c r="AW280" s="13" t="s">
        <v>31</v>
      </c>
      <c r="AX280" s="13" t="s">
        <v>75</v>
      </c>
      <c r="AY280" s="244" t="s">
        <v>169</v>
      </c>
    </row>
    <row r="281" spans="1:51" s="13" customFormat="1" ht="12">
      <c r="A281" s="13"/>
      <c r="B281" s="233"/>
      <c r="C281" s="234"/>
      <c r="D281" s="235" t="s">
        <v>176</v>
      </c>
      <c r="E281" s="236" t="s">
        <v>1</v>
      </c>
      <c r="F281" s="237" t="s">
        <v>3681</v>
      </c>
      <c r="G281" s="234"/>
      <c r="H281" s="238">
        <v>47.36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176</v>
      </c>
      <c r="AU281" s="244" t="s">
        <v>85</v>
      </c>
      <c r="AV281" s="13" t="s">
        <v>85</v>
      </c>
      <c r="AW281" s="13" t="s">
        <v>31</v>
      </c>
      <c r="AX281" s="13" t="s">
        <v>75</v>
      </c>
      <c r="AY281" s="244" t="s">
        <v>169</v>
      </c>
    </row>
    <row r="282" spans="1:51" s="14" customFormat="1" ht="12">
      <c r="A282" s="14"/>
      <c r="B282" s="245"/>
      <c r="C282" s="246"/>
      <c r="D282" s="235" t="s">
        <v>176</v>
      </c>
      <c r="E282" s="247" t="s">
        <v>1</v>
      </c>
      <c r="F282" s="248" t="s">
        <v>178</v>
      </c>
      <c r="G282" s="246"/>
      <c r="H282" s="249">
        <v>210.37599999999998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176</v>
      </c>
      <c r="AU282" s="255" t="s">
        <v>85</v>
      </c>
      <c r="AV282" s="14" t="s">
        <v>175</v>
      </c>
      <c r="AW282" s="14" t="s">
        <v>31</v>
      </c>
      <c r="AX282" s="14" t="s">
        <v>83</v>
      </c>
      <c r="AY282" s="255" t="s">
        <v>169</v>
      </c>
    </row>
    <row r="283" spans="1:65" s="2" customFormat="1" ht="24.15" customHeight="1">
      <c r="A283" s="38"/>
      <c r="B283" s="39"/>
      <c r="C283" s="219" t="s">
        <v>265</v>
      </c>
      <c r="D283" s="219" t="s">
        <v>171</v>
      </c>
      <c r="E283" s="220" t="s">
        <v>3682</v>
      </c>
      <c r="F283" s="221" t="s">
        <v>3683</v>
      </c>
      <c r="G283" s="222" t="s">
        <v>234</v>
      </c>
      <c r="H283" s="223">
        <v>210.376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40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175</v>
      </c>
      <c r="AT283" s="231" t="s">
        <v>171</v>
      </c>
      <c r="AU283" s="231" t="s">
        <v>85</v>
      </c>
      <c r="AY283" s="17" t="s">
        <v>169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83</v>
      </c>
      <c r="BK283" s="232">
        <f>ROUND(I283*H283,2)</f>
        <v>0</v>
      </c>
      <c r="BL283" s="17" t="s">
        <v>175</v>
      </c>
      <c r="BM283" s="231" t="s">
        <v>640</v>
      </c>
    </row>
    <row r="284" spans="1:65" s="2" customFormat="1" ht="24.15" customHeight="1">
      <c r="A284" s="38"/>
      <c r="B284" s="39"/>
      <c r="C284" s="219" t="s">
        <v>642</v>
      </c>
      <c r="D284" s="219" t="s">
        <v>171</v>
      </c>
      <c r="E284" s="220" t="s">
        <v>3684</v>
      </c>
      <c r="F284" s="221" t="s">
        <v>3685</v>
      </c>
      <c r="G284" s="222" t="s">
        <v>234</v>
      </c>
      <c r="H284" s="223">
        <v>159.988</v>
      </c>
      <c r="I284" s="224"/>
      <c r="J284" s="225">
        <f>ROUND(I284*H284,2)</f>
        <v>0</v>
      </c>
      <c r="K284" s="226"/>
      <c r="L284" s="44"/>
      <c r="M284" s="227" t="s">
        <v>1</v>
      </c>
      <c r="N284" s="228" t="s">
        <v>40</v>
      </c>
      <c r="O284" s="91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1" t="s">
        <v>175</v>
      </c>
      <c r="AT284" s="231" t="s">
        <v>171</v>
      </c>
      <c r="AU284" s="231" t="s">
        <v>85</v>
      </c>
      <c r="AY284" s="17" t="s">
        <v>169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83</v>
      </c>
      <c r="BK284" s="232">
        <f>ROUND(I284*H284,2)</f>
        <v>0</v>
      </c>
      <c r="BL284" s="17" t="s">
        <v>175</v>
      </c>
      <c r="BM284" s="231" t="s">
        <v>645</v>
      </c>
    </row>
    <row r="285" spans="1:51" s="15" customFormat="1" ht="12">
      <c r="A285" s="15"/>
      <c r="B285" s="256"/>
      <c r="C285" s="257"/>
      <c r="D285" s="235" t="s">
        <v>176</v>
      </c>
      <c r="E285" s="258" t="s">
        <v>1</v>
      </c>
      <c r="F285" s="259" t="s">
        <v>3686</v>
      </c>
      <c r="G285" s="257"/>
      <c r="H285" s="258" t="s">
        <v>1</v>
      </c>
      <c r="I285" s="260"/>
      <c r="J285" s="257"/>
      <c r="K285" s="257"/>
      <c r="L285" s="261"/>
      <c r="M285" s="262"/>
      <c r="N285" s="263"/>
      <c r="O285" s="263"/>
      <c r="P285" s="263"/>
      <c r="Q285" s="263"/>
      <c r="R285" s="263"/>
      <c r="S285" s="263"/>
      <c r="T285" s="26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5" t="s">
        <v>176</v>
      </c>
      <c r="AU285" s="265" t="s">
        <v>85</v>
      </c>
      <c r="AV285" s="15" t="s">
        <v>83</v>
      </c>
      <c r="AW285" s="15" t="s">
        <v>31</v>
      </c>
      <c r="AX285" s="15" t="s">
        <v>75</v>
      </c>
      <c r="AY285" s="265" t="s">
        <v>169</v>
      </c>
    </row>
    <row r="286" spans="1:51" s="15" customFormat="1" ht="12">
      <c r="A286" s="15"/>
      <c r="B286" s="256"/>
      <c r="C286" s="257"/>
      <c r="D286" s="235" t="s">
        <v>176</v>
      </c>
      <c r="E286" s="258" t="s">
        <v>1</v>
      </c>
      <c r="F286" s="259" t="s">
        <v>3687</v>
      </c>
      <c r="G286" s="257"/>
      <c r="H286" s="258" t="s">
        <v>1</v>
      </c>
      <c r="I286" s="260"/>
      <c r="J286" s="257"/>
      <c r="K286" s="257"/>
      <c r="L286" s="261"/>
      <c r="M286" s="262"/>
      <c r="N286" s="263"/>
      <c r="O286" s="263"/>
      <c r="P286" s="263"/>
      <c r="Q286" s="263"/>
      <c r="R286" s="263"/>
      <c r="S286" s="263"/>
      <c r="T286" s="26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5" t="s">
        <v>176</v>
      </c>
      <c r="AU286" s="265" t="s">
        <v>85</v>
      </c>
      <c r="AV286" s="15" t="s">
        <v>83</v>
      </c>
      <c r="AW286" s="15" t="s">
        <v>31</v>
      </c>
      <c r="AX286" s="15" t="s">
        <v>75</v>
      </c>
      <c r="AY286" s="265" t="s">
        <v>169</v>
      </c>
    </row>
    <row r="287" spans="1:51" s="13" customFormat="1" ht="12">
      <c r="A287" s="13"/>
      <c r="B287" s="233"/>
      <c r="C287" s="234"/>
      <c r="D287" s="235" t="s">
        <v>176</v>
      </c>
      <c r="E287" s="236" t="s">
        <v>1</v>
      </c>
      <c r="F287" s="237" t="s">
        <v>3688</v>
      </c>
      <c r="G287" s="234"/>
      <c r="H287" s="238">
        <v>101.188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176</v>
      </c>
      <c r="AU287" s="244" t="s">
        <v>85</v>
      </c>
      <c r="AV287" s="13" t="s">
        <v>85</v>
      </c>
      <c r="AW287" s="13" t="s">
        <v>31</v>
      </c>
      <c r="AX287" s="13" t="s">
        <v>75</v>
      </c>
      <c r="AY287" s="244" t="s">
        <v>169</v>
      </c>
    </row>
    <row r="288" spans="1:51" s="13" customFormat="1" ht="12">
      <c r="A288" s="13"/>
      <c r="B288" s="233"/>
      <c r="C288" s="234"/>
      <c r="D288" s="235" t="s">
        <v>176</v>
      </c>
      <c r="E288" s="236" t="s">
        <v>1</v>
      </c>
      <c r="F288" s="237" t="s">
        <v>3689</v>
      </c>
      <c r="G288" s="234"/>
      <c r="H288" s="238">
        <v>32.56</v>
      </c>
      <c r="I288" s="239"/>
      <c r="J288" s="234"/>
      <c r="K288" s="234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176</v>
      </c>
      <c r="AU288" s="244" t="s">
        <v>85</v>
      </c>
      <c r="AV288" s="13" t="s">
        <v>85</v>
      </c>
      <c r="AW288" s="13" t="s">
        <v>31</v>
      </c>
      <c r="AX288" s="13" t="s">
        <v>75</v>
      </c>
      <c r="AY288" s="244" t="s">
        <v>169</v>
      </c>
    </row>
    <row r="289" spans="1:51" s="13" customFormat="1" ht="12">
      <c r="A289" s="13"/>
      <c r="B289" s="233"/>
      <c r="C289" s="234"/>
      <c r="D289" s="235" t="s">
        <v>176</v>
      </c>
      <c r="E289" s="236" t="s">
        <v>1</v>
      </c>
      <c r="F289" s="237" t="s">
        <v>3690</v>
      </c>
      <c r="G289" s="234"/>
      <c r="H289" s="238">
        <v>26.24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176</v>
      </c>
      <c r="AU289" s="244" t="s">
        <v>85</v>
      </c>
      <c r="AV289" s="13" t="s">
        <v>85</v>
      </c>
      <c r="AW289" s="13" t="s">
        <v>31</v>
      </c>
      <c r="AX289" s="13" t="s">
        <v>75</v>
      </c>
      <c r="AY289" s="244" t="s">
        <v>169</v>
      </c>
    </row>
    <row r="290" spans="1:51" s="14" customFormat="1" ht="12">
      <c r="A290" s="14"/>
      <c r="B290" s="245"/>
      <c r="C290" s="246"/>
      <c r="D290" s="235" t="s">
        <v>176</v>
      </c>
      <c r="E290" s="247" t="s">
        <v>1</v>
      </c>
      <c r="F290" s="248" t="s">
        <v>178</v>
      </c>
      <c r="G290" s="246"/>
      <c r="H290" s="249">
        <v>159.988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176</v>
      </c>
      <c r="AU290" s="255" t="s">
        <v>85</v>
      </c>
      <c r="AV290" s="14" t="s">
        <v>175</v>
      </c>
      <c r="AW290" s="14" t="s">
        <v>31</v>
      </c>
      <c r="AX290" s="14" t="s">
        <v>83</v>
      </c>
      <c r="AY290" s="255" t="s">
        <v>169</v>
      </c>
    </row>
    <row r="291" spans="1:63" s="12" customFormat="1" ht="22.8" customHeight="1">
      <c r="A291" s="12"/>
      <c r="B291" s="203"/>
      <c r="C291" s="204"/>
      <c r="D291" s="205" t="s">
        <v>74</v>
      </c>
      <c r="E291" s="217" t="s">
        <v>175</v>
      </c>
      <c r="F291" s="217" t="s">
        <v>624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SUM(P292:P317)</f>
        <v>0</v>
      </c>
      <c r="Q291" s="211"/>
      <c r="R291" s="212">
        <f>SUM(R292:R317)</f>
        <v>0</v>
      </c>
      <c r="S291" s="211"/>
      <c r="T291" s="213">
        <f>SUM(T292:T317)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83</v>
      </c>
      <c r="AT291" s="215" t="s">
        <v>74</v>
      </c>
      <c r="AU291" s="215" t="s">
        <v>83</v>
      </c>
      <c r="AY291" s="214" t="s">
        <v>169</v>
      </c>
      <c r="BK291" s="216">
        <f>SUM(BK292:BK317)</f>
        <v>0</v>
      </c>
    </row>
    <row r="292" spans="1:65" s="2" customFormat="1" ht="16.5" customHeight="1">
      <c r="A292" s="38"/>
      <c r="B292" s="39"/>
      <c r="C292" s="219" t="s">
        <v>269</v>
      </c>
      <c r="D292" s="219" t="s">
        <v>171</v>
      </c>
      <c r="E292" s="220" t="s">
        <v>3691</v>
      </c>
      <c r="F292" s="221" t="s">
        <v>3692</v>
      </c>
      <c r="G292" s="222" t="s">
        <v>174</v>
      </c>
      <c r="H292" s="223">
        <v>10.818</v>
      </c>
      <c r="I292" s="224"/>
      <c r="J292" s="225">
        <f>ROUND(I292*H292,2)</f>
        <v>0</v>
      </c>
      <c r="K292" s="226"/>
      <c r="L292" s="44"/>
      <c r="M292" s="227" t="s">
        <v>1</v>
      </c>
      <c r="N292" s="228" t="s">
        <v>40</v>
      </c>
      <c r="O292" s="91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175</v>
      </c>
      <c r="AT292" s="231" t="s">
        <v>171</v>
      </c>
      <c r="AU292" s="231" t="s">
        <v>85</v>
      </c>
      <c r="AY292" s="17" t="s">
        <v>169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83</v>
      </c>
      <c r="BK292" s="232">
        <f>ROUND(I292*H292,2)</f>
        <v>0</v>
      </c>
      <c r="BL292" s="17" t="s">
        <v>175</v>
      </c>
      <c r="BM292" s="231" t="s">
        <v>655</v>
      </c>
    </row>
    <row r="293" spans="1:51" s="13" customFormat="1" ht="12">
      <c r="A293" s="13"/>
      <c r="B293" s="233"/>
      <c r="C293" s="234"/>
      <c r="D293" s="235" t="s">
        <v>176</v>
      </c>
      <c r="E293" s="236" t="s">
        <v>1</v>
      </c>
      <c r="F293" s="237" t="s">
        <v>3693</v>
      </c>
      <c r="G293" s="234"/>
      <c r="H293" s="238">
        <v>5.904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176</v>
      </c>
      <c r="AU293" s="244" t="s">
        <v>85</v>
      </c>
      <c r="AV293" s="13" t="s">
        <v>85</v>
      </c>
      <c r="AW293" s="13" t="s">
        <v>31</v>
      </c>
      <c r="AX293" s="13" t="s">
        <v>75</v>
      </c>
      <c r="AY293" s="244" t="s">
        <v>169</v>
      </c>
    </row>
    <row r="294" spans="1:51" s="13" customFormat="1" ht="12">
      <c r="A294" s="13"/>
      <c r="B294" s="233"/>
      <c r="C294" s="234"/>
      <c r="D294" s="235" t="s">
        <v>176</v>
      </c>
      <c r="E294" s="236" t="s">
        <v>1</v>
      </c>
      <c r="F294" s="237" t="s">
        <v>3694</v>
      </c>
      <c r="G294" s="234"/>
      <c r="H294" s="238">
        <v>3.552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176</v>
      </c>
      <c r="AU294" s="244" t="s">
        <v>85</v>
      </c>
      <c r="AV294" s="13" t="s">
        <v>85</v>
      </c>
      <c r="AW294" s="13" t="s">
        <v>31</v>
      </c>
      <c r="AX294" s="13" t="s">
        <v>75</v>
      </c>
      <c r="AY294" s="244" t="s">
        <v>169</v>
      </c>
    </row>
    <row r="295" spans="1:51" s="13" customFormat="1" ht="12">
      <c r="A295" s="13"/>
      <c r="B295" s="233"/>
      <c r="C295" s="234"/>
      <c r="D295" s="235" t="s">
        <v>176</v>
      </c>
      <c r="E295" s="236" t="s">
        <v>1</v>
      </c>
      <c r="F295" s="237" t="s">
        <v>3695</v>
      </c>
      <c r="G295" s="234"/>
      <c r="H295" s="238">
        <v>1.362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176</v>
      </c>
      <c r="AU295" s="244" t="s">
        <v>85</v>
      </c>
      <c r="AV295" s="13" t="s">
        <v>85</v>
      </c>
      <c r="AW295" s="13" t="s">
        <v>31</v>
      </c>
      <c r="AX295" s="13" t="s">
        <v>75</v>
      </c>
      <c r="AY295" s="244" t="s">
        <v>169</v>
      </c>
    </row>
    <row r="296" spans="1:51" s="14" customFormat="1" ht="12">
      <c r="A296" s="14"/>
      <c r="B296" s="245"/>
      <c r="C296" s="246"/>
      <c r="D296" s="235" t="s">
        <v>176</v>
      </c>
      <c r="E296" s="247" t="s">
        <v>1</v>
      </c>
      <c r="F296" s="248" t="s">
        <v>178</v>
      </c>
      <c r="G296" s="246"/>
      <c r="H296" s="249">
        <v>10.818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176</v>
      </c>
      <c r="AU296" s="255" t="s">
        <v>85</v>
      </c>
      <c r="AV296" s="14" t="s">
        <v>175</v>
      </c>
      <c r="AW296" s="14" t="s">
        <v>31</v>
      </c>
      <c r="AX296" s="14" t="s">
        <v>83</v>
      </c>
      <c r="AY296" s="255" t="s">
        <v>169</v>
      </c>
    </row>
    <row r="297" spans="1:65" s="2" customFormat="1" ht="16.5" customHeight="1">
      <c r="A297" s="38"/>
      <c r="B297" s="39"/>
      <c r="C297" s="219" t="s">
        <v>657</v>
      </c>
      <c r="D297" s="219" t="s">
        <v>171</v>
      </c>
      <c r="E297" s="220" t="s">
        <v>631</v>
      </c>
      <c r="F297" s="221" t="s">
        <v>632</v>
      </c>
      <c r="G297" s="222" t="s">
        <v>234</v>
      </c>
      <c r="H297" s="223">
        <v>36</v>
      </c>
      <c r="I297" s="224"/>
      <c r="J297" s="225">
        <f>ROUND(I297*H297,2)</f>
        <v>0</v>
      </c>
      <c r="K297" s="226"/>
      <c r="L297" s="44"/>
      <c r="M297" s="227" t="s">
        <v>1</v>
      </c>
      <c r="N297" s="228" t="s">
        <v>40</v>
      </c>
      <c r="O297" s="91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175</v>
      </c>
      <c r="AT297" s="231" t="s">
        <v>171</v>
      </c>
      <c r="AU297" s="231" t="s">
        <v>85</v>
      </c>
      <c r="AY297" s="17" t="s">
        <v>169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83</v>
      </c>
      <c r="BK297" s="232">
        <f>ROUND(I297*H297,2)</f>
        <v>0</v>
      </c>
      <c r="BL297" s="17" t="s">
        <v>175</v>
      </c>
      <c r="BM297" s="231" t="s">
        <v>660</v>
      </c>
    </row>
    <row r="298" spans="1:51" s="13" customFormat="1" ht="12">
      <c r="A298" s="13"/>
      <c r="B298" s="233"/>
      <c r="C298" s="234"/>
      <c r="D298" s="235" t="s">
        <v>176</v>
      </c>
      <c r="E298" s="236" t="s">
        <v>1</v>
      </c>
      <c r="F298" s="237" t="s">
        <v>3696</v>
      </c>
      <c r="G298" s="234"/>
      <c r="H298" s="238">
        <v>19.68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176</v>
      </c>
      <c r="AU298" s="244" t="s">
        <v>85</v>
      </c>
      <c r="AV298" s="13" t="s">
        <v>85</v>
      </c>
      <c r="AW298" s="13" t="s">
        <v>31</v>
      </c>
      <c r="AX298" s="13" t="s">
        <v>75</v>
      </c>
      <c r="AY298" s="244" t="s">
        <v>169</v>
      </c>
    </row>
    <row r="299" spans="1:51" s="13" customFormat="1" ht="12">
      <c r="A299" s="13"/>
      <c r="B299" s="233"/>
      <c r="C299" s="234"/>
      <c r="D299" s="235" t="s">
        <v>176</v>
      </c>
      <c r="E299" s="236" t="s">
        <v>1</v>
      </c>
      <c r="F299" s="237" t="s">
        <v>3697</v>
      </c>
      <c r="G299" s="234"/>
      <c r="H299" s="238">
        <v>13.32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176</v>
      </c>
      <c r="AU299" s="244" t="s">
        <v>85</v>
      </c>
      <c r="AV299" s="13" t="s">
        <v>85</v>
      </c>
      <c r="AW299" s="13" t="s">
        <v>31</v>
      </c>
      <c r="AX299" s="13" t="s">
        <v>75</v>
      </c>
      <c r="AY299" s="244" t="s">
        <v>169</v>
      </c>
    </row>
    <row r="300" spans="1:51" s="13" customFormat="1" ht="12">
      <c r="A300" s="13"/>
      <c r="B300" s="233"/>
      <c r="C300" s="234"/>
      <c r="D300" s="235" t="s">
        <v>176</v>
      </c>
      <c r="E300" s="236" t="s">
        <v>1</v>
      </c>
      <c r="F300" s="237" t="s">
        <v>3698</v>
      </c>
      <c r="G300" s="234"/>
      <c r="H300" s="238">
        <v>3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176</v>
      </c>
      <c r="AU300" s="244" t="s">
        <v>85</v>
      </c>
      <c r="AV300" s="13" t="s">
        <v>85</v>
      </c>
      <c r="AW300" s="13" t="s">
        <v>31</v>
      </c>
      <c r="AX300" s="13" t="s">
        <v>75</v>
      </c>
      <c r="AY300" s="244" t="s">
        <v>169</v>
      </c>
    </row>
    <row r="301" spans="1:51" s="14" customFormat="1" ht="12">
      <c r="A301" s="14"/>
      <c r="B301" s="245"/>
      <c r="C301" s="246"/>
      <c r="D301" s="235" t="s">
        <v>176</v>
      </c>
      <c r="E301" s="247" t="s">
        <v>1</v>
      </c>
      <c r="F301" s="248" t="s">
        <v>178</v>
      </c>
      <c r="G301" s="246"/>
      <c r="H301" s="249">
        <v>36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5" t="s">
        <v>176</v>
      </c>
      <c r="AU301" s="255" t="s">
        <v>85</v>
      </c>
      <c r="AV301" s="14" t="s">
        <v>175</v>
      </c>
      <c r="AW301" s="14" t="s">
        <v>31</v>
      </c>
      <c r="AX301" s="14" t="s">
        <v>83</v>
      </c>
      <c r="AY301" s="255" t="s">
        <v>169</v>
      </c>
    </row>
    <row r="302" spans="1:65" s="2" customFormat="1" ht="16.5" customHeight="1">
      <c r="A302" s="38"/>
      <c r="B302" s="39"/>
      <c r="C302" s="219" t="s">
        <v>275</v>
      </c>
      <c r="D302" s="219" t="s">
        <v>171</v>
      </c>
      <c r="E302" s="220" t="s">
        <v>636</v>
      </c>
      <c r="F302" s="221" t="s">
        <v>637</v>
      </c>
      <c r="G302" s="222" t="s">
        <v>234</v>
      </c>
      <c r="H302" s="223">
        <v>36</v>
      </c>
      <c r="I302" s="224"/>
      <c r="J302" s="225">
        <f>ROUND(I302*H302,2)</f>
        <v>0</v>
      </c>
      <c r="K302" s="226"/>
      <c r="L302" s="44"/>
      <c r="M302" s="227" t="s">
        <v>1</v>
      </c>
      <c r="N302" s="228" t="s">
        <v>40</v>
      </c>
      <c r="O302" s="91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175</v>
      </c>
      <c r="AT302" s="231" t="s">
        <v>171</v>
      </c>
      <c r="AU302" s="231" t="s">
        <v>85</v>
      </c>
      <c r="AY302" s="17" t="s">
        <v>169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7" t="s">
        <v>83</v>
      </c>
      <c r="BK302" s="232">
        <f>ROUND(I302*H302,2)</f>
        <v>0</v>
      </c>
      <c r="BL302" s="17" t="s">
        <v>175</v>
      </c>
      <c r="BM302" s="231" t="s">
        <v>665</v>
      </c>
    </row>
    <row r="303" spans="1:65" s="2" customFormat="1" ht="24.15" customHeight="1">
      <c r="A303" s="38"/>
      <c r="B303" s="39"/>
      <c r="C303" s="219" t="s">
        <v>668</v>
      </c>
      <c r="D303" s="219" t="s">
        <v>171</v>
      </c>
      <c r="E303" s="220" t="s">
        <v>638</v>
      </c>
      <c r="F303" s="221" t="s">
        <v>639</v>
      </c>
      <c r="G303" s="222" t="s">
        <v>217</v>
      </c>
      <c r="H303" s="223">
        <v>1.22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40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175</v>
      </c>
      <c r="AT303" s="231" t="s">
        <v>171</v>
      </c>
      <c r="AU303" s="231" t="s">
        <v>85</v>
      </c>
      <c r="AY303" s="17" t="s">
        <v>169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83</v>
      </c>
      <c r="BK303" s="232">
        <f>ROUND(I303*H303,2)</f>
        <v>0</v>
      </c>
      <c r="BL303" s="17" t="s">
        <v>175</v>
      </c>
      <c r="BM303" s="231" t="s">
        <v>671</v>
      </c>
    </row>
    <row r="304" spans="1:51" s="15" customFormat="1" ht="12">
      <c r="A304" s="15"/>
      <c r="B304" s="256"/>
      <c r="C304" s="257"/>
      <c r="D304" s="235" t="s">
        <v>176</v>
      </c>
      <c r="E304" s="258" t="s">
        <v>1</v>
      </c>
      <c r="F304" s="259" t="s">
        <v>3699</v>
      </c>
      <c r="G304" s="257"/>
      <c r="H304" s="258" t="s">
        <v>1</v>
      </c>
      <c r="I304" s="260"/>
      <c r="J304" s="257"/>
      <c r="K304" s="257"/>
      <c r="L304" s="261"/>
      <c r="M304" s="262"/>
      <c r="N304" s="263"/>
      <c r="O304" s="263"/>
      <c r="P304" s="263"/>
      <c r="Q304" s="263"/>
      <c r="R304" s="263"/>
      <c r="S304" s="263"/>
      <c r="T304" s="264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5" t="s">
        <v>176</v>
      </c>
      <c r="AU304" s="265" t="s">
        <v>85</v>
      </c>
      <c r="AV304" s="15" t="s">
        <v>83</v>
      </c>
      <c r="AW304" s="15" t="s">
        <v>31</v>
      </c>
      <c r="AX304" s="15" t="s">
        <v>75</v>
      </c>
      <c r="AY304" s="265" t="s">
        <v>169</v>
      </c>
    </row>
    <row r="305" spans="1:51" s="13" customFormat="1" ht="12">
      <c r="A305" s="13"/>
      <c r="B305" s="233"/>
      <c r="C305" s="234"/>
      <c r="D305" s="235" t="s">
        <v>176</v>
      </c>
      <c r="E305" s="236" t="s">
        <v>1</v>
      </c>
      <c r="F305" s="237" t="s">
        <v>3700</v>
      </c>
      <c r="G305" s="234"/>
      <c r="H305" s="238">
        <v>0.135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176</v>
      </c>
      <c r="AU305" s="244" t="s">
        <v>85</v>
      </c>
      <c r="AV305" s="13" t="s">
        <v>85</v>
      </c>
      <c r="AW305" s="13" t="s">
        <v>31</v>
      </c>
      <c r="AX305" s="13" t="s">
        <v>75</v>
      </c>
      <c r="AY305" s="244" t="s">
        <v>169</v>
      </c>
    </row>
    <row r="306" spans="1:51" s="13" customFormat="1" ht="12">
      <c r="A306" s="13"/>
      <c r="B306" s="233"/>
      <c r="C306" s="234"/>
      <c r="D306" s="235" t="s">
        <v>176</v>
      </c>
      <c r="E306" s="236" t="s">
        <v>1</v>
      </c>
      <c r="F306" s="237" t="s">
        <v>3701</v>
      </c>
      <c r="G306" s="234"/>
      <c r="H306" s="238">
        <v>0.067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176</v>
      </c>
      <c r="AU306" s="244" t="s">
        <v>85</v>
      </c>
      <c r="AV306" s="13" t="s">
        <v>85</v>
      </c>
      <c r="AW306" s="13" t="s">
        <v>31</v>
      </c>
      <c r="AX306" s="13" t="s">
        <v>75</v>
      </c>
      <c r="AY306" s="244" t="s">
        <v>169</v>
      </c>
    </row>
    <row r="307" spans="1:51" s="15" customFormat="1" ht="12">
      <c r="A307" s="15"/>
      <c r="B307" s="256"/>
      <c r="C307" s="257"/>
      <c r="D307" s="235" t="s">
        <v>176</v>
      </c>
      <c r="E307" s="258" t="s">
        <v>1</v>
      </c>
      <c r="F307" s="259" t="s">
        <v>3702</v>
      </c>
      <c r="G307" s="257"/>
      <c r="H307" s="258" t="s">
        <v>1</v>
      </c>
      <c r="I307" s="260"/>
      <c r="J307" s="257"/>
      <c r="K307" s="257"/>
      <c r="L307" s="261"/>
      <c r="M307" s="262"/>
      <c r="N307" s="263"/>
      <c r="O307" s="263"/>
      <c r="P307" s="263"/>
      <c r="Q307" s="263"/>
      <c r="R307" s="263"/>
      <c r="S307" s="263"/>
      <c r="T307" s="264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5" t="s">
        <v>176</v>
      </c>
      <c r="AU307" s="265" t="s">
        <v>85</v>
      </c>
      <c r="AV307" s="15" t="s">
        <v>83</v>
      </c>
      <c r="AW307" s="15" t="s">
        <v>31</v>
      </c>
      <c r="AX307" s="15" t="s">
        <v>75</v>
      </c>
      <c r="AY307" s="265" t="s">
        <v>169</v>
      </c>
    </row>
    <row r="308" spans="1:51" s="13" customFormat="1" ht="12">
      <c r="A308" s="13"/>
      <c r="B308" s="233"/>
      <c r="C308" s="234"/>
      <c r="D308" s="235" t="s">
        <v>176</v>
      </c>
      <c r="E308" s="236" t="s">
        <v>1</v>
      </c>
      <c r="F308" s="237" t="s">
        <v>3703</v>
      </c>
      <c r="G308" s="234"/>
      <c r="H308" s="238">
        <v>0.324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176</v>
      </c>
      <c r="AU308" s="244" t="s">
        <v>85</v>
      </c>
      <c r="AV308" s="13" t="s">
        <v>85</v>
      </c>
      <c r="AW308" s="13" t="s">
        <v>31</v>
      </c>
      <c r="AX308" s="13" t="s">
        <v>75</v>
      </c>
      <c r="AY308" s="244" t="s">
        <v>169</v>
      </c>
    </row>
    <row r="309" spans="1:51" s="13" customFormat="1" ht="12">
      <c r="A309" s="13"/>
      <c r="B309" s="233"/>
      <c r="C309" s="234"/>
      <c r="D309" s="235" t="s">
        <v>176</v>
      </c>
      <c r="E309" s="236" t="s">
        <v>1</v>
      </c>
      <c r="F309" s="237" t="s">
        <v>3704</v>
      </c>
      <c r="G309" s="234"/>
      <c r="H309" s="238">
        <v>0.241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176</v>
      </c>
      <c r="AU309" s="244" t="s">
        <v>85</v>
      </c>
      <c r="AV309" s="13" t="s">
        <v>85</v>
      </c>
      <c r="AW309" s="13" t="s">
        <v>31</v>
      </c>
      <c r="AX309" s="13" t="s">
        <v>75</v>
      </c>
      <c r="AY309" s="244" t="s">
        <v>169</v>
      </c>
    </row>
    <row r="310" spans="1:51" s="13" customFormat="1" ht="12">
      <c r="A310" s="13"/>
      <c r="B310" s="233"/>
      <c r="C310" s="234"/>
      <c r="D310" s="235" t="s">
        <v>176</v>
      </c>
      <c r="E310" s="236" t="s">
        <v>1</v>
      </c>
      <c r="F310" s="237" t="s">
        <v>3705</v>
      </c>
      <c r="G310" s="234"/>
      <c r="H310" s="238">
        <v>0.123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176</v>
      </c>
      <c r="AU310" s="244" t="s">
        <v>85</v>
      </c>
      <c r="AV310" s="13" t="s">
        <v>85</v>
      </c>
      <c r="AW310" s="13" t="s">
        <v>31</v>
      </c>
      <c r="AX310" s="13" t="s">
        <v>75</v>
      </c>
      <c r="AY310" s="244" t="s">
        <v>169</v>
      </c>
    </row>
    <row r="311" spans="1:51" s="13" customFormat="1" ht="12">
      <c r="A311" s="13"/>
      <c r="B311" s="233"/>
      <c r="C311" s="234"/>
      <c r="D311" s="235" t="s">
        <v>176</v>
      </c>
      <c r="E311" s="236" t="s">
        <v>1</v>
      </c>
      <c r="F311" s="237" t="s">
        <v>3706</v>
      </c>
      <c r="G311" s="234"/>
      <c r="H311" s="238">
        <v>0.33</v>
      </c>
      <c r="I311" s="239"/>
      <c r="J311" s="234"/>
      <c r="K311" s="234"/>
      <c r="L311" s="240"/>
      <c r="M311" s="241"/>
      <c r="N311" s="242"/>
      <c r="O311" s="242"/>
      <c r="P311" s="242"/>
      <c r="Q311" s="242"/>
      <c r="R311" s="242"/>
      <c r="S311" s="242"/>
      <c r="T311" s="24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4" t="s">
        <v>176</v>
      </c>
      <c r="AU311" s="244" t="s">
        <v>85</v>
      </c>
      <c r="AV311" s="13" t="s">
        <v>85</v>
      </c>
      <c r="AW311" s="13" t="s">
        <v>31</v>
      </c>
      <c r="AX311" s="13" t="s">
        <v>75</v>
      </c>
      <c r="AY311" s="244" t="s">
        <v>169</v>
      </c>
    </row>
    <row r="312" spans="1:51" s="14" customFormat="1" ht="12">
      <c r="A312" s="14"/>
      <c r="B312" s="245"/>
      <c r="C312" s="246"/>
      <c r="D312" s="235" t="s">
        <v>176</v>
      </c>
      <c r="E312" s="247" t="s">
        <v>1</v>
      </c>
      <c r="F312" s="248" t="s">
        <v>178</v>
      </c>
      <c r="G312" s="246"/>
      <c r="H312" s="249">
        <v>1.22</v>
      </c>
      <c r="I312" s="250"/>
      <c r="J312" s="246"/>
      <c r="K312" s="246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176</v>
      </c>
      <c r="AU312" s="255" t="s">
        <v>85</v>
      </c>
      <c r="AV312" s="14" t="s">
        <v>175</v>
      </c>
      <c r="AW312" s="14" t="s">
        <v>31</v>
      </c>
      <c r="AX312" s="14" t="s">
        <v>83</v>
      </c>
      <c r="AY312" s="255" t="s">
        <v>169</v>
      </c>
    </row>
    <row r="313" spans="1:65" s="2" customFormat="1" ht="24.15" customHeight="1">
      <c r="A313" s="38"/>
      <c r="B313" s="39"/>
      <c r="C313" s="219" t="s">
        <v>279</v>
      </c>
      <c r="D313" s="219" t="s">
        <v>171</v>
      </c>
      <c r="E313" s="220" t="s">
        <v>3707</v>
      </c>
      <c r="F313" s="221" t="s">
        <v>3708</v>
      </c>
      <c r="G313" s="222" t="s">
        <v>208</v>
      </c>
      <c r="H313" s="223">
        <v>9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40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175</v>
      </c>
      <c r="AT313" s="231" t="s">
        <v>171</v>
      </c>
      <c r="AU313" s="231" t="s">
        <v>85</v>
      </c>
      <c r="AY313" s="17" t="s">
        <v>169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83</v>
      </c>
      <c r="BK313" s="232">
        <f>ROUND(I313*H313,2)</f>
        <v>0</v>
      </c>
      <c r="BL313" s="17" t="s">
        <v>175</v>
      </c>
      <c r="BM313" s="231" t="s">
        <v>674</v>
      </c>
    </row>
    <row r="314" spans="1:51" s="13" customFormat="1" ht="12">
      <c r="A314" s="13"/>
      <c r="B314" s="233"/>
      <c r="C314" s="234"/>
      <c r="D314" s="235" t="s">
        <v>176</v>
      </c>
      <c r="E314" s="236" t="s">
        <v>1</v>
      </c>
      <c r="F314" s="237" t="s">
        <v>3709</v>
      </c>
      <c r="G314" s="234"/>
      <c r="H314" s="238">
        <v>9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176</v>
      </c>
      <c r="AU314" s="244" t="s">
        <v>85</v>
      </c>
      <c r="AV314" s="13" t="s">
        <v>85</v>
      </c>
      <c r="AW314" s="13" t="s">
        <v>31</v>
      </c>
      <c r="AX314" s="13" t="s">
        <v>75</v>
      </c>
      <c r="AY314" s="244" t="s">
        <v>169</v>
      </c>
    </row>
    <row r="315" spans="1:51" s="14" customFormat="1" ht="12">
      <c r="A315" s="14"/>
      <c r="B315" s="245"/>
      <c r="C315" s="246"/>
      <c r="D315" s="235" t="s">
        <v>176</v>
      </c>
      <c r="E315" s="247" t="s">
        <v>1</v>
      </c>
      <c r="F315" s="248" t="s">
        <v>178</v>
      </c>
      <c r="G315" s="246"/>
      <c r="H315" s="249">
        <v>9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176</v>
      </c>
      <c r="AU315" s="255" t="s">
        <v>85</v>
      </c>
      <c r="AV315" s="14" t="s">
        <v>175</v>
      </c>
      <c r="AW315" s="14" t="s">
        <v>31</v>
      </c>
      <c r="AX315" s="14" t="s">
        <v>83</v>
      </c>
      <c r="AY315" s="255" t="s">
        <v>169</v>
      </c>
    </row>
    <row r="316" spans="1:65" s="2" customFormat="1" ht="37.8" customHeight="1">
      <c r="A316" s="38"/>
      <c r="B316" s="39"/>
      <c r="C316" s="269" t="s">
        <v>676</v>
      </c>
      <c r="D316" s="269" t="s">
        <v>811</v>
      </c>
      <c r="E316" s="270" t="s">
        <v>3710</v>
      </c>
      <c r="F316" s="271" t="s">
        <v>3711</v>
      </c>
      <c r="G316" s="272" t="s">
        <v>413</v>
      </c>
      <c r="H316" s="273">
        <v>9</v>
      </c>
      <c r="I316" s="274"/>
      <c r="J316" s="275">
        <f>ROUND(I316*H316,2)</f>
        <v>0</v>
      </c>
      <c r="K316" s="276"/>
      <c r="L316" s="277"/>
      <c r="M316" s="278" t="s">
        <v>1</v>
      </c>
      <c r="N316" s="279" t="s">
        <v>40</v>
      </c>
      <c r="O316" s="91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190</v>
      </c>
      <c r="AT316" s="231" t="s">
        <v>811</v>
      </c>
      <c r="AU316" s="231" t="s">
        <v>85</v>
      </c>
      <c r="AY316" s="17" t="s">
        <v>169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83</v>
      </c>
      <c r="BK316" s="232">
        <f>ROUND(I316*H316,2)</f>
        <v>0</v>
      </c>
      <c r="BL316" s="17" t="s">
        <v>175</v>
      </c>
      <c r="BM316" s="231" t="s">
        <v>679</v>
      </c>
    </row>
    <row r="317" spans="1:65" s="2" customFormat="1" ht="16.5" customHeight="1">
      <c r="A317" s="38"/>
      <c r="B317" s="39"/>
      <c r="C317" s="219" t="s">
        <v>284</v>
      </c>
      <c r="D317" s="219" t="s">
        <v>171</v>
      </c>
      <c r="E317" s="220" t="s">
        <v>3712</v>
      </c>
      <c r="F317" s="221" t="s">
        <v>3713</v>
      </c>
      <c r="G317" s="222" t="s">
        <v>234</v>
      </c>
      <c r="H317" s="223">
        <v>147.19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40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175</v>
      </c>
      <c r="AT317" s="231" t="s">
        <v>171</v>
      </c>
      <c r="AU317" s="231" t="s">
        <v>85</v>
      </c>
      <c r="AY317" s="17" t="s">
        <v>169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83</v>
      </c>
      <c r="BK317" s="232">
        <f>ROUND(I317*H317,2)</f>
        <v>0</v>
      </c>
      <c r="BL317" s="17" t="s">
        <v>175</v>
      </c>
      <c r="BM317" s="231" t="s">
        <v>683</v>
      </c>
    </row>
    <row r="318" spans="1:63" s="12" customFormat="1" ht="22.8" customHeight="1">
      <c r="A318" s="12"/>
      <c r="B318" s="203"/>
      <c r="C318" s="204"/>
      <c r="D318" s="205" t="s">
        <v>74</v>
      </c>
      <c r="E318" s="217" t="s">
        <v>192</v>
      </c>
      <c r="F318" s="217" t="s">
        <v>3714</v>
      </c>
      <c r="G318" s="204"/>
      <c r="H318" s="204"/>
      <c r="I318" s="207"/>
      <c r="J318" s="218">
        <f>BK318</f>
        <v>0</v>
      </c>
      <c r="K318" s="204"/>
      <c r="L318" s="209"/>
      <c r="M318" s="210"/>
      <c r="N318" s="211"/>
      <c r="O318" s="211"/>
      <c r="P318" s="212">
        <f>SUM(P319:P325)</f>
        <v>0</v>
      </c>
      <c r="Q318" s="211"/>
      <c r="R318" s="212">
        <f>SUM(R319:R325)</f>
        <v>0</v>
      </c>
      <c r="S318" s="211"/>
      <c r="T318" s="213">
        <f>SUM(T319:T325)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4" t="s">
        <v>83</v>
      </c>
      <c r="AT318" s="215" t="s">
        <v>74</v>
      </c>
      <c r="AU318" s="215" t="s">
        <v>83</v>
      </c>
      <c r="AY318" s="214" t="s">
        <v>169</v>
      </c>
      <c r="BK318" s="216">
        <f>SUM(BK319:BK325)</f>
        <v>0</v>
      </c>
    </row>
    <row r="319" spans="1:65" s="2" customFormat="1" ht="33" customHeight="1">
      <c r="A319" s="38"/>
      <c r="B319" s="39"/>
      <c r="C319" s="219" t="s">
        <v>686</v>
      </c>
      <c r="D319" s="219" t="s">
        <v>171</v>
      </c>
      <c r="E319" s="220" t="s">
        <v>3715</v>
      </c>
      <c r="F319" s="221" t="s">
        <v>3716</v>
      </c>
      <c r="G319" s="222" t="s">
        <v>234</v>
      </c>
      <c r="H319" s="223">
        <v>372.366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40</v>
      </c>
      <c r="O319" s="91"/>
      <c r="P319" s="229">
        <f>O319*H319</f>
        <v>0</v>
      </c>
      <c r="Q319" s="229">
        <v>0</v>
      </c>
      <c r="R319" s="229">
        <f>Q319*H319</f>
        <v>0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175</v>
      </c>
      <c r="AT319" s="231" t="s">
        <v>171</v>
      </c>
      <c r="AU319" s="231" t="s">
        <v>85</v>
      </c>
      <c r="AY319" s="17" t="s">
        <v>169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17" t="s">
        <v>83</v>
      </c>
      <c r="BK319" s="232">
        <f>ROUND(I319*H319,2)</f>
        <v>0</v>
      </c>
      <c r="BL319" s="17" t="s">
        <v>175</v>
      </c>
      <c r="BM319" s="231" t="s">
        <v>689</v>
      </c>
    </row>
    <row r="320" spans="1:51" s="13" customFormat="1" ht="12">
      <c r="A320" s="13"/>
      <c r="B320" s="233"/>
      <c r="C320" s="234"/>
      <c r="D320" s="235" t="s">
        <v>176</v>
      </c>
      <c r="E320" s="236" t="s">
        <v>1</v>
      </c>
      <c r="F320" s="237" t="s">
        <v>3717</v>
      </c>
      <c r="G320" s="234"/>
      <c r="H320" s="238">
        <v>372.366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176</v>
      </c>
      <c r="AU320" s="244" t="s">
        <v>85</v>
      </c>
      <c r="AV320" s="13" t="s">
        <v>85</v>
      </c>
      <c r="AW320" s="13" t="s">
        <v>31</v>
      </c>
      <c r="AX320" s="13" t="s">
        <v>75</v>
      </c>
      <c r="AY320" s="244" t="s">
        <v>169</v>
      </c>
    </row>
    <row r="321" spans="1:51" s="14" customFormat="1" ht="12">
      <c r="A321" s="14"/>
      <c r="B321" s="245"/>
      <c r="C321" s="246"/>
      <c r="D321" s="235" t="s">
        <v>176</v>
      </c>
      <c r="E321" s="247" t="s">
        <v>1</v>
      </c>
      <c r="F321" s="248" t="s">
        <v>178</v>
      </c>
      <c r="G321" s="246"/>
      <c r="H321" s="249">
        <v>372.366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176</v>
      </c>
      <c r="AU321" s="255" t="s">
        <v>85</v>
      </c>
      <c r="AV321" s="14" t="s">
        <v>175</v>
      </c>
      <c r="AW321" s="14" t="s">
        <v>31</v>
      </c>
      <c r="AX321" s="14" t="s">
        <v>83</v>
      </c>
      <c r="AY321" s="255" t="s">
        <v>169</v>
      </c>
    </row>
    <row r="322" spans="1:65" s="2" customFormat="1" ht="24.15" customHeight="1">
      <c r="A322" s="38"/>
      <c r="B322" s="39"/>
      <c r="C322" s="269" t="s">
        <v>288</v>
      </c>
      <c r="D322" s="269" t="s">
        <v>811</v>
      </c>
      <c r="E322" s="270" t="s">
        <v>3718</v>
      </c>
      <c r="F322" s="271" t="s">
        <v>3719</v>
      </c>
      <c r="G322" s="272" t="s">
        <v>413</v>
      </c>
      <c r="H322" s="273">
        <v>27</v>
      </c>
      <c r="I322" s="274"/>
      <c r="J322" s="275">
        <f>ROUND(I322*H322,2)</f>
        <v>0</v>
      </c>
      <c r="K322" s="276"/>
      <c r="L322" s="277"/>
      <c r="M322" s="278" t="s">
        <v>1</v>
      </c>
      <c r="N322" s="279" t="s">
        <v>40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190</v>
      </c>
      <c r="AT322" s="231" t="s">
        <v>811</v>
      </c>
      <c r="AU322" s="231" t="s">
        <v>85</v>
      </c>
      <c r="AY322" s="17" t="s">
        <v>169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83</v>
      </c>
      <c r="BK322" s="232">
        <f>ROUND(I322*H322,2)</f>
        <v>0</v>
      </c>
      <c r="BL322" s="17" t="s">
        <v>175</v>
      </c>
      <c r="BM322" s="231" t="s">
        <v>695</v>
      </c>
    </row>
    <row r="323" spans="1:65" s="2" customFormat="1" ht="24.15" customHeight="1">
      <c r="A323" s="38"/>
      <c r="B323" s="39"/>
      <c r="C323" s="269" t="s">
        <v>696</v>
      </c>
      <c r="D323" s="269" t="s">
        <v>811</v>
      </c>
      <c r="E323" s="270" t="s">
        <v>3720</v>
      </c>
      <c r="F323" s="271" t="s">
        <v>3721</v>
      </c>
      <c r="G323" s="272" t="s">
        <v>413</v>
      </c>
      <c r="H323" s="273">
        <v>9</v>
      </c>
      <c r="I323" s="274"/>
      <c r="J323" s="275">
        <f>ROUND(I323*H323,2)</f>
        <v>0</v>
      </c>
      <c r="K323" s="276"/>
      <c r="L323" s="277"/>
      <c r="M323" s="278" t="s">
        <v>1</v>
      </c>
      <c r="N323" s="279" t="s">
        <v>40</v>
      </c>
      <c r="O323" s="91"/>
      <c r="P323" s="229">
        <f>O323*H323</f>
        <v>0</v>
      </c>
      <c r="Q323" s="229">
        <v>0</v>
      </c>
      <c r="R323" s="229">
        <f>Q323*H323</f>
        <v>0</v>
      </c>
      <c r="S323" s="229">
        <v>0</v>
      </c>
      <c r="T323" s="23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1" t="s">
        <v>190</v>
      </c>
      <c r="AT323" s="231" t="s">
        <v>811</v>
      </c>
      <c r="AU323" s="231" t="s">
        <v>85</v>
      </c>
      <c r="AY323" s="17" t="s">
        <v>169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83</v>
      </c>
      <c r="BK323" s="232">
        <f>ROUND(I323*H323,2)</f>
        <v>0</v>
      </c>
      <c r="BL323" s="17" t="s">
        <v>175</v>
      </c>
      <c r="BM323" s="231" t="s">
        <v>699</v>
      </c>
    </row>
    <row r="324" spans="1:65" s="2" customFormat="1" ht="24.15" customHeight="1">
      <c r="A324" s="38"/>
      <c r="B324" s="39"/>
      <c r="C324" s="269" t="s">
        <v>295</v>
      </c>
      <c r="D324" s="269" t="s">
        <v>811</v>
      </c>
      <c r="E324" s="270" t="s">
        <v>3722</v>
      </c>
      <c r="F324" s="271" t="s">
        <v>3723</v>
      </c>
      <c r="G324" s="272" t="s">
        <v>413</v>
      </c>
      <c r="H324" s="273">
        <v>27</v>
      </c>
      <c r="I324" s="274"/>
      <c r="J324" s="275">
        <f>ROUND(I324*H324,2)</f>
        <v>0</v>
      </c>
      <c r="K324" s="276"/>
      <c r="L324" s="277"/>
      <c r="M324" s="278" t="s">
        <v>1</v>
      </c>
      <c r="N324" s="279" t="s">
        <v>40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190</v>
      </c>
      <c r="AT324" s="231" t="s">
        <v>811</v>
      </c>
      <c r="AU324" s="231" t="s">
        <v>85</v>
      </c>
      <c r="AY324" s="17" t="s">
        <v>169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83</v>
      </c>
      <c r="BK324" s="232">
        <f>ROUND(I324*H324,2)</f>
        <v>0</v>
      </c>
      <c r="BL324" s="17" t="s">
        <v>175</v>
      </c>
      <c r="BM324" s="231" t="s">
        <v>702</v>
      </c>
    </row>
    <row r="325" spans="1:65" s="2" customFormat="1" ht="24.15" customHeight="1">
      <c r="A325" s="38"/>
      <c r="B325" s="39"/>
      <c r="C325" s="269" t="s">
        <v>703</v>
      </c>
      <c r="D325" s="269" t="s">
        <v>811</v>
      </c>
      <c r="E325" s="270" t="s">
        <v>3724</v>
      </c>
      <c r="F325" s="271" t="s">
        <v>3725</v>
      </c>
      <c r="G325" s="272" t="s">
        <v>413</v>
      </c>
      <c r="H325" s="273">
        <v>9</v>
      </c>
      <c r="I325" s="274"/>
      <c r="J325" s="275">
        <f>ROUND(I325*H325,2)</f>
        <v>0</v>
      </c>
      <c r="K325" s="276"/>
      <c r="L325" s="277"/>
      <c r="M325" s="278" t="s">
        <v>1</v>
      </c>
      <c r="N325" s="279" t="s">
        <v>40</v>
      </c>
      <c r="O325" s="91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1" t="s">
        <v>190</v>
      </c>
      <c r="AT325" s="231" t="s">
        <v>811</v>
      </c>
      <c r="AU325" s="231" t="s">
        <v>85</v>
      </c>
      <c r="AY325" s="17" t="s">
        <v>169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83</v>
      </c>
      <c r="BK325" s="232">
        <f>ROUND(I325*H325,2)</f>
        <v>0</v>
      </c>
      <c r="BL325" s="17" t="s">
        <v>175</v>
      </c>
      <c r="BM325" s="231" t="s">
        <v>706</v>
      </c>
    </row>
    <row r="326" spans="1:63" s="12" customFormat="1" ht="22.8" customHeight="1">
      <c r="A326" s="12"/>
      <c r="B326" s="203"/>
      <c r="C326" s="204"/>
      <c r="D326" s="205" t="s">
        <v>74</v>
      </c>
      <c r="E326" s="217" t="s">
        <v>184</v>
      </c>
      <c r="F326" s="217" t="s">
        <v>3726</v>
      </c>
      <c r="G326" s="204"/>
      <c r="H326" s="204"/>
      <c r="I326" s="207"/>
      <c r="J326" s="218">
        <f>BK326</f>
        <v>0</v>
      </c>
      <c r="K326" s="204"/>
      <c r="L326" s="209"/>
      <c r="M326" s="210"/>
      <c r="N326" s="211"/>
      <c r="O326" s="211"/>
      <c r="P326" s="212">
        <f>SUM(P327:P329)</f>
        <v>0</v>
      </c>
      <c r="Q326" s="211"/>
      <c r="R326" s="212">
        <f>SUM(R327:R329)</f>
        <v>0</v>
      </c>
      <c r="S326" s="211"/>
      <c r="T326" s="213">
        <f>SUM(T327:T329)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14" t="s">
        <v>83</v>
      </c>
      <c r="AT326" s="215" t="s">
        <v>74</v>
      </c>
      <c r="AU326" s="215" t="s">
        <v>83</v>
      </c>
      <c r="AY326" s="214" t="s">
        <v>169</v>
      </c>
      <c r="BK326" s="216">
        <f>SUM(BK327:BK329)</f>
        <v>0</v>
      </c>
    </row>
    <row r="327" spans="1:65" s="2" customFormat="1" ht="21.75" customHeight="1">
      <c r="A327" s="38"/>
      <c r="B327" s="39"/>
      <c r="C327" s="219" t="s">
        <v>300</v>
      </c>
      <c r="D327" s="219" t="s">
        <v>171</v>
      </c>
      <c r="E327" s="220" t="s">
        <v>3727</v>
      </c>
      <c r="F327" s="221" t="s">
        <v>3728</v>
      </c>
      <c r="G327" s="222" t="s">
        <v>234</v>
      </c>
      <c r="H327" s="223">
        <v>11.786</v>
      </c>
      <c r="I327" s="224"/>
      <c r="J327" s="225">
        <f>ROUND(I327*H327,2)</f>
        <v>0</v>
      </c>
      <c r="K327" s="226"/>
      <c r="L327" s="44"/>
      <c r="M327" s="227" t="s">
        <v>1</v>
      </c>
      <c r="N327" s="228" t="s">
        <v>40</v>
      </c>
      <c r="O327" s="91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175</v>
      </c>
      <c r="AT327" s="231" t="s">
        <v>171</v>
      </c>
      <c r="AU327" s="231" t="s">
        <v>85</v>
      </c>
      <c r="AY327" s="17" t="s">
        <v>169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175</v>
      </c>
      <c r="BM327" s="231" t="s">
        <v>715</v>
      </c>
    </row>
    <row r="328" spans="1:51" s="13" customFormat="1" ht="12">
      <c r="A328" s="13"/>
      <c r="B328" s="233"/>
      <c r="C328" s="234"/>
      <c r="D328" s="235" t="s">
        <v>176</v>
      </c>
      <c r="E328" s="236" t="s">
        <v>1</v>
      </c>
      <c r="F328" s="237" t="s">
        <v>3729</v>
      </c>
      <c r="G328" s="234"/>
      <c r="H328" s="238">
        <v>11.786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176</v>
      </c>
      <c r="AU328" s="244" t="s">
        <v>85</v>
      </c>
      <c r="AV328" s="13" t="s">
        <v>85</v>
      </c>
      <c r="AW328" s="13" t="s">
        <v>31</v>
      </c>
      <c r="AX328" s="13" t="s">
        <v>75</v>
      </c>
      <c r="AY328" s="244" t="s">
        <v>169</v>
      </c>
    </row>
    <row r="329" spans="1:51" s="14" customFormat="1" ht="12">
      <c r="A329" s="14"/>
      <c r="B329" s="245"/>
      <c r="C329" s="246"/>
      <c r="D329" s="235" t="s">
        <v>176</v>
      </c>
      <c r="E329" s="247" t="s">
        <v>1</v>
      </c>
      <c r="F329" s="248" t="s">
        <v>178</v>
      </c>
      <c r="G329" s="246"/>
      <c r="H329" s="249">
        <v>11.786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176</v>
      </c>
      <c r="AU329" s="255" t="s">
        <v>85</v>
      </c>
      <c r="AV329" s="14" t="s">
        <v>175</v>
      </c>
      <c r="AW329" s="14" t="s">
        <v>31</v>
      </c>
      <c r="AX329" s="14" t="s">
        <v>83</v>
      </c>
      <c r="AY329" s="255" t="s">
        <v>169</v>
      </c>
    </row>
    <row r="330" spans="1:63" s="12" customFormat="1" ht="22.8" customHeight="1">
      <c r="A330" s="12"/>
      <c r="B330" s="203"/>
      <c r="C330" s="204"/>
      <c r="D330" s="205" t="s">
        <v>74</v>
      </c>
      <c r="E330" s="217" t="s">
        <v>186</v>
      </c>
      <c r="F330" s="217" t="s">
        <v>187</v>
      </c>
      <c r="G330" s="204"/>
      <c r="H330" s="204"/>
      <c r="I330" s="207"/>
      <c r="J330" s="218">
        <f>BK330</f>
        <v>0</v>
      </c>
      <c r="K330" s="204"/>
      <c r="L330" s="209"/>
      <c r="M330" s="210"/>
      <c r="N330" s="211"/>
      <c r="O330" s="211"/>
      <c r="P330" s="212">
        <f>SUM(P331:P342)</f>
        <v>0</v>
      </c>
      <c r="Q330" s="211"/>
      <c r="R330" s="212">
        <f>SUM(R331:R342)</f>
        <v>0</v>
      </c>
      <c r="S330" s="211"/>
      <c r="T330" s="213">
        <f>SUM(T331:T342)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14" t="s">
        <v>83</v>
      </c>
      <c r="AT330" s="215" t="s">
        <v>74</v>
      </c>
      <c r="AU330" s="215" t="s">
        <v>83</v>
      </c>
      <c r="AY330" s="214" t="s">
        <v>169</v>
      </c>
      <c r="BK330" s="216">
        <f>SUM(BK331:BK342)</f>
        <v>0</v>
      </c>
    </row>
    <row r="331" spans="1:65" s="2" customFormat="1" ht="33" customHeight="1">
      <c r="A331" s="38"/>
      <c r="B331" s="39"/>
      <c r="C331" s="219" t="s">
        <v>717</v>
      </c>
      <c r="D331" s="219" t="s">
        <v>171</v>
      </c>
      <c r="E331" s="220" t="s">
        <v>3730</v>
      </c>
      <c r="F331" s="221" t="s">
        <v>3731</v>
      </c>
      <c r="G331" s="222" t="s">
        <v>234</v>
      </c>
      <c r="H331" s="223">
        <v>7.682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40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175</v>
      </c>
      <c r="AT331" s="231" t="s">
        <v>171</v>
      </c>
      <c r="AU331" s="231" t="s">
        <v>85</v>
      </c>
      <c r="AY331" s="17" t="s">
        <v>169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83</v>
      </c>
      <c r="BK331" s="232">
        <f>ROUND(I331*H331,2)</f>
        <v>0</v>
      </c>
      <c r="BL331" s="17" t="s">
        <v>175</v>
      </c>
      <c r="BM331" s="231" t="s">
        <v>720</v>
      </c>
    </row>
    <row r="332" spans="1:51" s="13" customFormat="1" ht="12">
      <c r="A332" s="13"/>
      <c r="B332" s="233"/>
      <c r="C332" s="234"/>
      <c r="D332" s="235" t="s">
        <v>176</v>
      </c>
      <c r="E332" s="236" t="s">
        <v>1</v>
      </c>
      <c r="F332" s="237" t="s">
        <v>3732</v>
      </c>
      <c r="G332" s="234"/>
      <c r="H332" s="238">
        <v>3.657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176</v>
      </c>
      <c r="AU332" s="244" t="s">
        <v>85</v>
      </c>
      <c r="AV332" s="13" t="s">
        <v>85</v>
      </c>
      <c r="AW332" s="13" t="s">
        <v>31</v>
      </c>
      <c r="AX332" s="13" t="s">
        <v>75</v>
      </c>
      <c r="AY332" s="244" t="s">
        <v>169</v>
      </c>
    </row>
    <row r="333" spans="1:51" s="13" customFormat="1" ht="12">
      <c r="A333" s="13"/>
      <c r="B333" s="233"/>
      <c r="C333" s="234"/>
      <c r="D333" s="235" t="s">
        <v>176</v>
      </c>
      <c r="E333" s="236" t="s">
        <v>1</v>
      </c>
      <c r="F333" s="237" t="s">
        <v>3733</v>
      </c>
      <c r="G333" s="234"/>
      <c r="H333" s="238">
        <v>1.26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176</v>
      </c>
      <c r="AU333" s="244" t="s">
        <v>85</v>
      </c>
      <c r="AV333" s="13" t="s">
        <v>85</v>
      </c>
      <c r="AW333" s="13" t="s">
        <v>31</v>
      </c>
      <c r="AX333" s="13" t="s">
        <v>75</v>
      </c>
      <c r="AY333" s="244" t="s">
        <v>169</v>
      </c>
    </row>
    <row r="334" spans="1:51" s="13" customFormat="1" ht="12">
      <c r="A334" s="13"/>
      <c r="B334" s="233"/>
      <c r="C334" s="234"/>
      <c r="D334" s="235" t="s">
        <v>176</v>
      </c>
      <c r="E334" s="236" t="s">
        <v>1</v>
      </c>
      <c r="F334" s="237" t="s">
        <v>3734</v>
      </c>
      <c r="G334" s="234"/>
      <c r="H334" s="238">
        <v>2.765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176</v>
      </c>
      <c r="AU334" s="244" t="s">
        <v>85</v>
      </c>
      <c r="AV334" s="13" t="s">
        <v>85</v>
      </c>
      <c r="AW334" s="13" t="s">
        <v>31</v>
      </c>
      <c r="AX334" s="13" t="s">
        <v>75</v>
      </c>
      <c r="AY334" s="244" t="s">
        <v>169</v>
      </c>
    </row>
    <row r="335" spans="1:51" s="14" customFormat="1" ht="12">
      <c r="A335" s="14"/>
      <c r="B335" s="245"/>
      <c r="C335" s="246"/>
      <c r="D335" s="235" t="s">
        <v>176</v>
      </c>
      <c r="E335" s="247" t="s">
        <v>1</v>
      </c>
      <c r="F335" s="248" t="s">
        <v>178</v>
      </c>
      <c r="G335" s="246"/>
      <c r="H335" s="249">
        <v>7.682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176</v>
      </c>
      <c r="AU335" s="255" t="s">
        <v>85</v>
      </c>
      <c r="AV335" s="14" t="s">
        <v>175</v>
      </c>
      <c r="AW335" s="14" t="s">
        <v>31</v>
      </c>
      <c r="AX335" s="14" t="s">
        <v>83</v>
      </c>
      <c r="AY335" s="255" t="s">
        <v>169</v>
      </c>
    </row>
    <row r="336" spans="1:65" s="2" customFormat="1" ht="21.75" customHeight="1">
      <c r="A336" s="38"/>
      <c r="B336" s="39"/>
      <c r="C336" s="219" t="s">
        <v>306</v>
      </c>
      <c r="D336" s="219" t="s">
        <v>171</v>
      </c>
      <c r="E336" s="220" t="s">
        <v>986</v>
      </c>
      <c r="F336" s="221" t="s">
        <v>987</v>
      </c>
      <c r="G336" s="222" t="s">
        <v>208</v>
      </c>
      <c r="H336" s="223">
        <v>20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40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175</v>
      </c>
      <c r="AT336" s="231" t="s">
        <v>171</v>
      </c>
      <c r="AU336" s="231" t="s">
        <v>85</v>
      </c>
      <c r="AY336" s="17" t="s">
        <v>169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83</v>
      </c>
      <c r="BK336" s="232">
        <f>ROUND(I336*H336,2)</f>
        <v>0</v>
      </c>
      <c r="BL336" s="17" t="s">
        <v>175</v>
      </c>
      <c r="BM336" s="231" t="s">
        <v>724</v>
      </c>
    </row>
    <row r="337" spans="1:51" s="13" customFormat="1" ht="12">
      <c r="A337" s="13"/>
      <c r="B337" s="233"/>
      <c r="C337" s="234"/>
      <c r="D337" s="235" t="s">
        <v>176</v>
      </c>
      <c r="E337" s="236" t="s">
        <v>1</v>
      </c>
      <c r="F337" s="237" t="s">
        <v>3735</v>
      </c>
      <c r="G337" s="234"/>
      <c r="H337" s="238">
        <v>20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176</v>
      </c>
      <c r="AU337" s="244" t="s">
        <v>85</v>
      </c>
      <c r="AV337" s="13" t="s">
        <v>85</v>
      </c>
      <c r="AW337" s="13" t="s">
        <v>31</v>
      </c>
      <c r="AX337" s="13" t="s">
        <v>75</v>
      </c>
      <c r="AY337" s="244" t="s">
        <v>169</v>
      </c>
    </row>
    <row r="338" spans="1:51" s="14" customFormat="1" ht="12">
      <c r="A338" s="14"/>
      <c r="B338" s="245"/>
      <c r="C338" s="246"/>
      <c r="D338" s="235" t="s">
        <v>176</v>
      </c>
      <c r="E338" s="247" t="s">
        <v>1</v>
      </c>
      <c r="F338" s="248" t="s">
        <v>178</v>
      </c>
      <c r="G338" s="246"/>
      <c r="H338" s="249">
        <v>20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176</v>
      </c>
      <c r="AU338" s="255" t="s">
        <v>85</v>
      </c>
      <c r="AV338" s="14" t="s">
        <v>175</v>
      </c>
      <c r="AW338" s="14" t="s">
        <v>31</v>
      </c>
      <c r="AX338" s="14" t="s">
        <v>83</v>
      </c>
      <c r="AY338" s="255" t="s">
        <v>169</v>
      </c>
    </row>
    <row r="339" spans="1:65" s="2" customFormat="1" ht="24.15" customHeight="1">
      <c r="A339" s="38"/>
      <c r="B339" s="39"/>
      <c r="C339" s="269" t="s">
        <v>743</v>
      </c>
      <c r="D339" s="269" t="s">
        <v>811</v>
      </c>
      <c r="E339" s="270" t="s">
        <v>3736</v>
      </c>
      <c r="F339" s="271" t="s">
        <v>3737</v>
      </c>
      <c r="G339" s="272" t="s">
        <v>413</v>
      </c>
      <c r="H339" s="273">
        <v>20</v>
      </c>
      <c r="I339" s="274"/>
      <c r="J339" s="275">
        <f>ROUND(I339*H339,2)</f>
        <v>0</v>
      </c>
      <c r="K339" s="276"/>
      <c r="L339" s="277"/>
      <c r="M339" s="278" t="s">
        <v>1</v>
      </c>
      <c r="N339" s="279" t="s">
        <v>40</v>
      </c>
      <c r="O339" s="91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190</v>
      </c>
      <c r="AT339" s="231" t="s">
        <v>811</v>
      </c>
      <c r="AU339" s="231" t="s">
        <v>85</v>
      </c>
      <c r="AY339" s="17" t="s">
        <v>169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83</v>
      </c>
      <c r="BK339" s="232">
        <f>ROUND(I339*H339,2)</f>
        <v>0</v>
      </c>
      <c r="BL339" s="17" t="s">
        <v>175</v>
      </c>
      <c r="BM339" s="231" t="s">
        <v>746</v>
      </c>
    </row>
    <row r="340" spans="1:65" s="2" customFormat="1" ht="24.15" customHeight="1">
      <c r="A340" s="38"/>
      <c r="B340" s="39"/>
      <c r="C340" s="219" t="s">
        <v>310</v>
      </c>
      <c r="D340" s="219" t="s">
        <v>171</v>
      </c>
      <c r="E340" s="220" t="s">
        <v>3738</v>
      </c>
      <c r="F340" s="221" t="s">
        <v>3739</v>
      </c>
      <c r="G340" s="222" t="s">
        <v>199</v>
      </c>
      <c r="H340" s="223">
        <v>3.2</v>
      </c>
      <c r="I340" s="224"/>
      <c r="J340" s="225">
        <f>ROUND(I340*H340,2)</f>
        <v>0</v>
      </c>
      <c r="K340" s="226"/>
      <c r="L340" s="44"/>
      <c r="M340" s="227" t="s">
        <v>1</v>
      </c>
      <c r="N340" s="228" t="s">
        <v>40</v>
      </c>
      <c r="O340" s="91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175</v>
      </c>
      <c r="AT340" s="231" t="s">
        <v>171</v>
      </c>
      <c r="AU340" s="231" t="s">
        <v>85</v>
      </c>
      <c r="AY340" s="17" t="s">
        <v>169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83</v>
      </c>
      <c r="BK340" s="232">
        <f>ROUND(I340*H340,2)</f>
        <v>0</v>
      </c>
      <c r="BL340" s="17" t="s">
        <v>175</v>
      </c>
      <c r="BM340" s="231" t="s">
        <v>777</v>
      </c>
    </row>
    <row r="341" spans="1:51" s="13" customFormat="1" ht="12">
      <c r="A341" s="13"/>
      <c r="B341" s="233"/>
      <c r="C341" s="234"/>
      <c r="D341" s="235" t="s">
        <v>176</v>
      </c>
      <c r="E341" s="236" t="s">
        <v>1</v>
      </c>
      <c r="F341" s="237" t="s">
        <v>3740</v>
      </c>
      <c r="G341" s="234"/>
      <c r="H341" s="238">
        <v>3.2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176</v>
      </c>
      <c r="AU341" s="244" t="s">
        <v>85</v>
      </c>
      <c r="AV341" s="13" t="s">
        <v>85</v>
      </c>
      <c r="AW341" s="13" t="s">
        <v>31</v>
      </c>
      <c r="AX341" s="13" t="s">
        <v>75</v>
      </c>
      <c r="AY341" s="244" t="s">
        <v>169</v>
      </c>
    </row>
    <row r="342" spans="1:51" s="14" customFormat="1" ht="12">
      <c r="A342" s="14"/>
      <c r="B342" s="245"/>
      <c r="C342" s="246"/>
      <c r="D342" s="235" t="s">
        <v>176</v>
      </c>
      <c r="E342" s="247" t="s">
        <v>1</v>
      </c>
      <c r="F342" s="248" t="s">
        <v>178</v>
      </c>
      <c r="G342" s="246"/>
      <c r="H342" s="249">
        <v>3.2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176</v>
      </c>
      <c r="AU342" s="255" t="s">
        <v>85</v>
      </c>
      <c r="AV342" s="14" t="s">
        <v>175</v>
      </c>
      <c r="AW342" s="14" t="s">
        <v>31</v>
      </c>
      <c r="AX342" s="14" t="s">
        <v>83</v>
      </c>
      <c r="AY342" s="255" t="s">
        <v>169</v>
      </c>
    </row>
    <row r="343" spans="1:63" s="12" customFormat="1" ht="22.8" customHeight="1">
      <c r="A343" s="12"/>
      <c r="B343" s="203"/>
      <c r="C343" s="204"/>
      <c r="D343" s="205" t="s">
        <v>74</v>
      </c>
      <c r="E343" s="217" t="s">
        <v>990</v>
      </c>
      <c r="F343" s="217" t="s">
        <v>991</v>
      </c>
      <c r="G343" s="204"/>
      <c r="H343" s="204"/>
      <c r="I343" s="207"/>
      <c r="J343" s="218">
        <f>BK343</f>
        <v>0</v>
      </c>
      <c r="K343" s="204"/>
      <c r="L343" s="209"/>
      <c r="M343" s="210"/>
      <c r="N343" s="211"/>
      <c r="O343" s="211"/>
      <c r="P343" s="212">
        <f>P344</f>
        <v>0</v>
      </c>
      <c r="Q343" s="211"/>
      <c r="R343" s="212">
        <f>R344</f>
        <v>0</v>
      </c>
      <c r="S343" s="211"/>
      <c r="T343" s="213">
        <f>T344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4" t="s">
        <v>83</v>
      </c>
      <c r="AT343" s="215" t="s">
        <v>74</v>
      </c>
      <c r="AU343" s="215" t="s">
        <v>83</v>
      </c>
      <c r="AY343" s="214" t="s">
        <v>169</v>
      </c>
      <c r="BK343" s="216">
        <f>BK344</f>
        <v>0</v>
      </c>
    </row>
    <row r="344" spans="1:65" s="2" customFormat="1" ht="16.5" customHeight="1">
      <c r="A344" s="38"/>
      <c r="B344" s="39"/>
      <c r="C344" s="219" t="s">
        <v>779</v>
      </c>
      <c r="D344" s="219" t="s">
        <v>171</v>
      </c>
      <c r="E344" s="220" t="s">
        <v>992</v>
      </c>
      <c r="F344" s="221" t="s">
        <v>993</v>
      </c>
      <c r="G344" s="222" t="s">
        <v>217</v>
      </c>
      <c r="H344" s="223">
        <v>706.568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40</v>
      </c>
      <c r="O344" s="91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175</v>
      </c>
      <c r="AT344" s="231" t="s">
        <v>171</v>
      </c>
      <c r="AU344" s="231" t="s">
        <v>85</v>
      </c>
      <c r="AY344" s="17" t="s">
        <v>169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83</v>
      </c>
      <c r="BK344" s="232">
        <f>ROUND(I344*H344,2)</f>
        <v>0</v>
      </c>
      <c r="BL344" s="17" t="s">
        <v>175</v>
      </c>
      <c r="BM344" s="231" t="s">
        <v>782</v>
      </c>
    </row>
    <row r="345" spans="1:63" s="12" customFormat="1" ht="25.9" customHeight="1">
      <c r="A345" s="12"/>
      <c r="B345" s="203"/>
      <c r="C345" s="204"/>
      <c r="D345" s="205" t="s">
        <v>74</v>
      </c>
      <c r="E345" s="206" t="s">
        <v>349</v>
      </c>
      <c r="F345" s="206" t="s">
        <v>350</v>
      </c>
      <c r="G345" s="204"/>
      <c r="H345" s="204"/>
      <c r="I345" s="207"/>
      <c r="J345" s="208">
        <f>BK345</f>
        <v>0</v>
      </c>
      <c r="K345" s="204"/>
      <c r="L345" s="209"/>
      <c r="M345" s="210"/>
      <c r="N345" s="211"/>
      <c r="O345" s="211"/>
      <c r="P345" s="212">
        <f>P346+P355+P371+P377+P440+P450+P462+P475</f>
        <v>0</v>
      </c>
      <c r="Q345" s="211"/>
      <c r="R345" s="212">
        <f>R346+R355+R371+R377+R440+R450+R462+R475</f>
        <v>0</v>
      </c>
      <c r="S345" s="211"/>
      <c r="T345" s="213">
        <f>T346+T355+T371+T377+T440+T450+T462+T475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4" t="s">
        <v>85</v>
      </c>
      <c r="AT345" s="215" t="s">
        <v>74</v>
      </c>
      <c r="AU345" s="215" t="s">
        <v>75</v>
      </c>
      <c r="AY345" s="214" t="s">
        <v>169</v>
      </c>
      <c r="BK345" s="216">
        <f>BK346+BK355+BK371+BK377+BK440+BK450+BK462+BK475</f>
        <v>0</v>
      </c>
    </row>
    <row r="346" spans="1:63" s="12" customFormat="1" ht="22.8" customHeight="1">
      <c r="A346" s="12"/>
      <c r="B346" s="203"/>
      <c r="C346" s="204"/>
      <c r="D346" s="205" t="s">
        <v>74</v>
      </c>
      <c r="E346" s="217" t="s">
        <v>995</v>
      </c>
      <c r="F346" s="217" t="s">
        <v>996</v>
      </c>
      <c r="G346" s="204"/>
      <c r="H346" s="204"/>
      <c r="I346" s="207"/>
      <c r="J346" s="218">
        <f>BK346</f>
        <v>0</v>
      </c>
      <c r="K346" s="204"/>
      <c r="L346" s="209"/>
      <c r="M346" s="210"/>
      <c r="N346" s="211"/>
      <c r="O346" s="211"/>
      <c r="P346" s="212">
        <f>SUM(P347:P354)</f>
        <v>0</v>
      </c>
      <c r="Q346" s="211"/>
      <c r="R346" s="212">
        <f>SUM(R347:R354)</f>
        <v>0</v>
      </c>
      <c r="S346" s="211"/>
      <c r="T346" s="213">
        <f>SUM(T347:T354)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4" t="s">
        <v>85</v>
      </c>
      <c r="AT346" s="215" t="s">
        <v>74</v>
      </c>
      <c r="AU346" s="215" t="s">
        <v>83</v>
      </c>
      <c r="AY346" s="214" t="s">
        <v>169</v>
      </c>
      <c r="BK346" s="216">
        <f>SUM(BK347:BK354)</f>
        <v>0</v>
      </c>
    </row>
    <row r="347" spans="1:65" s="2" customFormat="1" ht="24.15" customHeight="1">
      <c r="A347" s="38"/>
      <c r="B347" s="39"/>
      <c r="C347" s="219" t="s">
        <v>315</v>
      </c>
      <c r="D347" s="219" t="s">
        <v>171</v>
      </c>
      <c r="E347" s="220" t="s">
        <v>1002</v>
      </c>
      <c r="F347" s="221" t="s">
        <v>1003</v>
      </c>
      <c r="G347" s="222" t="s">
        <v>234</v>
      </c>
      <c r="H347" s="223">
        <v>102.543</v>
      </c>
      <c r="I347" s="224"/>
      <c r="J347" s="225">
        <f>ROUND(I347*H347,2)</f>
        <v>0</v>
      </c>
      <c r="K347" s="226"/>
      <c r="L347" s="44"/>
      <c r="M347" s="227" t="s">
        <v>1</v>
      </c>
      <c r="N347" s="228" t="s">
        <v>40</v>
      </c>
      <c r="O347" s="91"/>
      <c r="P347" s="229">
        <f>O347*H347</f>
        <v>0</v>
      </c>
      <c r="Q347" s="229">
        <v>0</v>
      </c>
      <c r="R347" s="229">
        <f>Q347*H347</f>
        <v>0</v>
      </c>
      <c r="S347" s="229">
        <v>0</v>
      </c>
      <c r="T347" s="230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1" t="s">
        <v>209</v>
      </c>
      <c r="AT347" s="231" t="s">
        <v>171</v>
      </c>
      <c r="AU347" s="231" t="s">
        <v>85</v>
      </c>
      <c r="AY347" s="17" t="s">
        <v>169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17" t="s">
        <v>83</v>
      </c>
      <c r="BK347" s="232">
        <f>ROUND(I347*H347,2)</f>
        <v>0</v>
      </c>
      <c r="BL347" s="17" t="s">
        <v>209</v>
      </c>
      <c r="BM347" s="231" t="s">
        <v>785</v>
      </c>
    </row>
    <row r="348" spans="1:51" s="13" customFormat="1" ht="12">
      <c r="A348" s="13"/>
      <c r="B348" s="233"/>
      <c r="C348" s="234"/>
      <c r="D348" s="235" t="s">
        <v>176</v>
      </c>
      <c r="E348" s="236" t="s">
        <v>1</v>
      </c>
      <c r="F348" s="237" t="s">
        <v>3741</v>
      </c>
      <c r="G348" s="234"/>
      <c r="H348" s="238">
        <v>102.543</v>
      </c>
      <c r="I348" s="239"/>
      <c r="J348" s="234"/>
      <c r="K348" s="234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176</v>
      </c>
      <c r="AU348" s="244" t="s">
        <v>85</v>
      </c>
      <c r="AV348" s="13" t="s">
        <v>85</v>
      </c>
      <c r="AW348" s="13" t="s">
        <v>31</v>
      </c>
      <c r="AX348" s="13" t="s">
        <v>75</v>
      </c>
      <c r="AY348" s="244" t="s">
        <v>169</v>
      </c>
    </row>
    <row r="349" spans="1:51" s="14" customFormat="1" ht="12">
      <c r="A349" s="14"/>
      <c r="B349" s="245"/>
      <c r="C349" s="246"/>
      <c r="D349" s="235" t="s">
        <v>176</v>
      </c>
      <c r="E349" s="247" t="s">
        <v>1</v>
      </c>
      <c r="F349" s="248" t="s">
        <v>178</v>
      </c>
      <c r="G349" s="246"/>
      <c r="H349" s="249">
        <v>102.543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5" t="s">
        <v>176</v>
      </c>
      <c r="AU349" s="255" t="s">
        <v>85</v>
      </c>
      <c r="AV349" s="14" t="s">
        <v>175</v>
      </c>
      <c r="AW349" s="14" t="s">
        <v>31</v>
      </c>
      <c r="AX349" s="14" t="s">
        <v>83</v>
      </c>
      <c r="AY349" s="255" t="s">
        <v>169</v>
      </c>
    </row>
    <row r="350" spans="1:65" s="2" customFormat="1" ht="16.5" customHeight="1">
      <c r="A350" s="38"/>
      <c r="B350" s="39"/>
      <c r="C350" s="269" t="s">
        <v>787</v>
      </c>
      <c r="D350" s="269" t="s">
        <v>811</v>
      </c>
      <c r="E350" s="270" t="s">
        <v>1005</v>
      </c>
      <c r="F350" s="271" t="s">
        <v>1006</v>
      </c>
      <c r="G350" s="272" t="s">
        <v>217</v>
      </c>
      <c r="H350" s="273">
        <v>0.035</v>
      </c>
      <c r="I350" s="274"/>
      <c r="J350" s="275">
        <f>ROUND(I350*H350,2)</f>
        <v>0</v>
      </c>
      <c r="K350" s="276"/>
      <c r="L350" s="277"/>
      <c r="M350" s="278" t="s">
        <v>1</v>
      </c>
      <c r="N350" s="279" t="s">
        <v>40</v>
      </c>
      <c r="O350" s="91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246</v>
      </c>
      <c r="AT350" s="231" t="s">
        <v>811</v>
      </c>
      <c r="AU350" s="231" t="s">
        <v>85</v>
      </c>
      <c r="AY350" s="17" t="s">
        <v>169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83</v>
      </c>
      <c r="BK350" s="232">
        <f>ROUND(I350*H350,2)</f>
        <v>0</v>
      </c>
      <c r="BL350" s="17" t="s">
        <v>209</v>
      </c>
      <c r="BM350" s="231" t="s">
        <v>790</v>
      </c>
    </row>
    <row r="351" spans="1:65" s="2" customFormat="1" ht="24.15" customHeight="1">
      <c r="A351" s="38"/>
      <c r="B351" s="39"/>
      <c r="C351" s="219" t="s">
        <v>318</v>
      </c>
      <c r="D351" s="219" t="s">
        <v>171</v>
      </c>
      <c r="E351" s="220" t="s">
        <v>1013</v>
      </c>
      <c r="F351" s="221" t="s">
        <v>1014</v>
      </c>
      <c r="G351" s="222" t="s">
        <v>234</v>
      </c>
      <c r="H351" s="223">
        <v>102.543</v>
      </c>
      <c r="I351" s="224"/>
      <c r="J351" s="225">
        <f>ROUND(I351*H351,2)</f>
        <v>0</v>
      </c>
      <c r="K351" s="226"/>
      <c r="L351" s="44"/>
      <c r="M351" s="227" t="s">
        <v>1</v>
      </c>
      <c r="N351" s="228" t="s">
        <v>40</v>
      </c>
      <c r="O351" s="91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1" t="s">
        <v>209</v>
      </c>
      <c r="AT351" s="231" t="s">
        <v>171</v>
      </c>
      <c r="AU351" s="231" t="s">
        <v>85</v>
      </c>
      <c r="AY351" s="17" t="s">
        <v>169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83</v>
      </c>
      <c r="BK351" s="232">
        <f>ROUND(I351*H351,2)</f>
        <v>0</v>
      </c>
      <c r="BL351" s="17" t="s">
        <v>209</v>
      </c>
      <c r="BM351" s="231" t="s">
        <v>796</v>
      </c>
    </row>
    <row r="352" spans="1:65" s="2" customFormat="1" ht="49.05" customHeight="1">
      <c r="A352" s="38"/>
      <c r="B352" s="39"/>
      <c r="C352" s="269" t="s">
        <v>684</v>
      </c>
      <c r="D352" s="269" t="s">
        <v>811</v>
      </c>
      <c r="E352" s="270" t="s">
        <v>3742</v>
      </c>
      <c r="F352" s="271" t="s">
        <v>3743</v>
      </c>
      <c r="G352" s="272" t="s">
        <v>234</v>
      </c>
      <c r="H352" s="273">
        <v>125.205</v>
      </c>
      <c r="I352" s="274"/>
      <c r="J352" s="275">
        <f>ROUND(I352*H352,2)</f>
        <v>0</v>
      </c>
      <c r="K352" s="276"/>
      <c r="L352" s="277"/>
      <c r="M352" s="278" t="s">
        <v>1</v>
      </c>
      <c r="N352" s="279" t="s">
        <v>40</v>
      </c>
      <c r="O352" s="91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246</v>
      </c>
      <c r="AT352" s="231" t="s">
        <v>811</v>
      </c>
      <c r="AU352" s="231" t="s">
        <v>85</v>
      </c>
      <c r="AY352" s="17" t="s">
        <v>169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83</v>
      </c>
      <c r="BK352" s="232">
        <f>ROUND(I352*H352,2)</f>
        <v>0</v>
      </c>
      <c r="BL352" s="17" t="s">
        <v>209</v>
      </c>
      <c r="BM352" s="231" t="s">
        <v>800</v>
      </c>
    </row>
    <row r="353" spans="1:65" s="2" customFormat="1" ht="24.15" customHeight="1">
      <c r="A353" s="38"/>
      <c r="B353" s="39"/>
      <c r="C353" s="219" t="s">
        <v>324</v>
      </c>
      <c r="D353" s="219" t="s">
        <v>171</v>
      </c>
      <c r="E353" s="220" t="s">
        <v>3744</v>
      </c>
      <c r="F353" s="221" t="s">
        <v>3745</v>
      </c>
      <c r="G353" s="222" t="s">
        <v>234</v>
      </c>
      <c r="H353" s="223">
        <v>102.543</v>
      </c>
      <c r="I353" s="224"/>
      <c r="J353" s="225">
        <f>ROUND(I353*H353,2)</f>
        <v>0</v>
      </c>
      <c r="K353" s="226"/>
      <c r="L353" s="44"/>
      <c r="M353" s="227" t="s">
        <v>1</v>
      </c>
      <c r="N353" s="228" t="s">
        <v>40</v>
      </c>
      <c r="O353" s="91"/>
      <c r="P353" s="229">
        <f>O353*H353</f>
        <v>0</v>
      </c>
      <c r="Q353" s="229">
        <v>0</v>
      </c>
      <c r="R353" s="229">
        <f>Q353*H353</f>
        <v>0</v>
      </c>
      <c r="S353" s="229">
        <v>0</v>
      </c>
      <c r="T353" s="23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1" t="s">
        <v>209</v>
      </c>
      <c r="AT353" s="231" t="s">
        <v>171</v>
      </c>
      <c r="AU353" s="231" t="s">
        <v>85</v>
      </c>
      <c r="AY353" s="17" t="s">
        <v>169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83</v>
      </c>
      <c r="BK353" s="232">
        <f>ROUND(I353*H353,2)</f>
        <v>0</v>
      </c>
      <c r="BL353" s="17" t="s">
        <v>209</v>
      </c>
      <c r="BM353" s="231" t="s">
        <v>804</v>
      </c>
    </row>
    <row r="354" spans="1:65" s="2" customFormat="1" ht="24.15" customHeight="1">
      <c r="A354" s="38"/>
      <c r="B354" s="39"/>
      <c r="C354" s="219" t="s">
        <v>806</v>
      </c>
      <c r="D354" s="219" t="s">
        <v>171</v>
      </c>
      <c r="E354" s="220" t="s">
        <v>3746</v>
      </c>
      <c r="F354" s="221" t="s">
        <v>3747</v>
      </c>
      <c r="G354" s="222" t="s">
        <v>217</v>
      </c>
      <c r="H354" s="223">
        <v>0.918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40</v>
      </c>
      <c r="O354" s="91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209</v>
      </c>
      <c r="AT354" s="231" t="s">
        <v>171</v>
      </c>
      <c r="AU354" s="231" t="s">
        <v>85</v>
      </c>
      <c r="AY354" s="17" t="s">
        <v>169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83</v>
      </c>
      <c r="BK354" s="232">
        <f>ROUND(I354*H354,2)</f>
        <v>0</v>
      </c>
      <c r="BL354" s="17" t="s">
        <v>209</v>
      </c>
      <c r="BM354" s="231" t="s">
        <v>809</v>
      </c>
    </row>
    <row r="355" spans="1:63" s="12" customFormat="1" ht="22.8" customHeight="1">
      <c r="A355" s="12"/>
      <c r="B355" s="203"/>
      <c r="C355" s="204"/>
      <c r="D355" s="205" t="s">
        <v>74</v>
      </c>
      <c r="E355" s="217" t="s">
        <v>1024</v>
      </c>
      <c r="F355" s="217" t="s">
        <v>1025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SUM(P356:P370)</f>
        <v>0</v>
      </c>
      <c r="Q355" s="211"/>
      <c r="R355" s="212">
        <f>SUM(R356:R370)</f>
        <v>0</v>
      </c>
      <c r="S355" s="211"/>
      <c r="T355" s="213">
        <f>SUM(T356:T370)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85</v>
      </c>
      <c r="AT355" s="215" t="s">
        <v>74</v>
      </c>
      <c r="AU355" s="215" t="s">
        <v>83</v>
      </c>
      <c r="AY355" s="214" t="s">
        <v>169</v>
      </c>
      <c r="BK355" s="216">
        <f>SUM(BK356:BK370)</f>
        <v>0</v>
      </c>
    </row>
    <row r="356" spans="1:65" s="2" customFormat="1" ht="37.8" customHeight="1">
      <c r="A356" s="38"/>
      <c r="B356" s="39"/>
      <c r="C356" s="219" t="s">
        <v>329</v>
      </c>
      <c r="D356" s="219" t="s">
        <v>171</v>
      </c>
      <c r="E356" s="220" t="s">
        <v>3748</v>
      </c>
      <c r="F356" s="221" t="s">
        <v>3749</v>
      </c>
      <c r="G356" s="222" t="s">
        <v>199</v>
      </c>
      <c r="H356" s="223">
        <v>33.1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40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209</v>
      </c>
      <c r="AT356" s="231" t="s">
        <v>171</v>
      </c>
      <c r="AU356" s="231" t="s">
        <v>85</v>
      </c>
      <c r="AY356" s="17" t="s">
        <v>169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83</v>
      </c>
      <c r="BK356" s="232">
        <f>ROUND(I356*H356,2)</f>
        <v>0</v>
      </c>
      <c r="BL356" s="17" t="s">
        <v>209</v>
      </c>
      <c r="BM356" s="231" t="s">
        <v>814</v>
      </c>
    </row>
    <row r="357" spans="1:51" s="13" customFormat="1" ht="12">
      <c r="A357" s="13"/>
      <c r="B357" s="233"/>
      <c r="C357" s="234"/>
      <c r="D357" s="235" t="s">
        <v>176</v>
      </c>
      <c r="E357" s="236" t="s">
        <v>1</v>
      </c>
      <c r="F357" s="237" t="s">
        <v>3750</v>
      </c>
      <c r="G357" s="234"/>
      <c r="H357" s="238">
        <v>33.1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176</v>
      </c>
      <c r="AU357" s="244" t="s">
        <v>85</v>
      </c>
      <c r="AV357" s="13" t="s">
        <v>85</v>
      </c>
      <c r="AW357" s="13" t="s">
        <v>31</v>
      </c>
      <c r="AX357" s="13" t="s">
        <v>75</v>
      </c>
      <c r="AY357" s="244" t="s">
        <v>169</v>
      </c>
    </row>
    <row r="358" spans="1:51" s="14" customFormat="1" ht="12">
      <c r="A358" s="14"/>
      <c r="B358" s="245"/>
      <c r="C358" s="246"/>
      <c r="D358" s="235" t="s">
        <v>176</v>
      </c>
      <c r="E358" s="247" t="s">
        <v>1</v>
      </c>
      <c r="F358" s="248" t="s">
        <v>178</v>
      </c>
      <c r="G358" s="246"/>
      <c r="H358" s="249">
        <v>33.1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176</v>
      </c>
      <c r="AU358" s="255" t="s">
        <v>85</v>
      </c>
      <c r="AV358" s="14" t="s">
        <v>175</v>
      </c>
      <c r="AW358" s="14" t="s">
        <v>31</v>
      </c>
      <c r="AX358" s="14" t="s">
        <v>83</v>
      </c>
      <c r="AY358" s="255" t="s">
        <v>169</v>
      </c>
    </row>
    <row r="359" spans="1:65" s="2" customFormat="1" ht="33" customHeight="1">
      <c r="A359" s="38"/>
      <c r="B359" s="39"/>
      <c r="C359" s="219" t="s">
        <v>815</v>
      </c>
      <c r="D359" s="219" t="s">
        <v>171</v>
      </c>
      <c r="E359" s="220" t="s">
        <v>3751</v>
      </c>
      <c r="F359" s="221" t="s">
        <v>3752</v>
      </c>
      <c r="G359" s="222" t="s">
        <v>199</v>
      </c>
      <c r="H359" s="223">
        <v>42.6</v>
      </c>
      <c r="I359" s="224"/>
      <c r="J359" s="225">
        <f>ROUND(I359*H359,2)</f>
        <v>0</v>
      </c>
      <c r="K359" s="226"/>
      <c r="L359" s="44"/>
      <c r="M359" s="227" t="s">
        <v>1</v>
      </c>
      <c r="N359" s="228" t="s">
        <v>40</v>
      </c>
      <c r="O359" s="91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1" t="s">
        <v>209</v>
      </c>
      <c r="AT359" s="231" t="s">
        <v>171</v>
      </c>
      <c r="AU359" s="231" t="s">
        <v>85</v>
      </c>
      <c r="AY359" s="17" t="s">
        <v>169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83</v>
      </c>
      <c r="BK359" s="232">
        <f>ROUND(I359*H359,2)</f>
        <v>0</v>
      </c>
      <c r="BL359" s="17" t="s">
        <v>209</v>
      </c>
      <c r="BM359" s="231" t="s">
        <v>818</v>
      </c>
    </row>
    <row r="360" spans="1:51" s="13" customFormat="1" ht="12">
      <c r="A360" s="13"/>
      <c r="B360" s="233"/>
      <c r="C360" s="234"/>
      <c r="D360" s="235" t="s">
        <v>176</v>
      </c>
      <c r="E360" s="236" t="s">
        <v>1</v>
      </c>
      <c r="F360" s="237" t="s">
        <v>3753</v>
      </c>
      <c r="G360" s="234"/>
      <c r="H360" s="238">
        <v>42.6</v>
      </c>
      <c r="I360" s="239"/>
      <c r="J360" s="234"/>
      <c r="K360" s="234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176</v>
      </c>
      <c r="AU360" s="244" t="s">
        <v>85</v>
      </c>
      <c r="AV360" s="13" t="s">
        <v>85</v>
      </c>
      <c r="AW360" s="13" t="s">
        <v>31</v>
      </c>
      <c r="AX360" s="13" t="s">
        <v>75</v>
      </c>
      <c r="AY360" s="244" t="s">
        <v>169</v>
      </c>
    </row>
    <row r="361" spans="1:51" s="14" customFormat="1" ht="12">
      <c r="A361" s="14"/>
      <c r="B361" s="245"/>
      <c r="C361" s="246"/>
      <c r="D361" s="235" t="s">
        <v>176</v>
      </c>
      <c r="E361" s="247" t="s">
        <v>1</v>
      </c>
      <c r="F361" s="248" t="s">
        <v>178</v>
      </c>
      <c r="G361" s="246"/>
      <c r="H361" s="249">
        <v>42.6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176</v>
      </c>
      <c r="AU361" s="255" t="s">
        <v>85</v>
      </c>
      <c r="AV361" s="14" t="s">
        <v>175</v>
      </c>
      <c r="AW361" s="14" t="s">
        <v>31</v>
      </c>
      <c r="AX361" s="14" t="s">
        <v>83</v>
      </c>
      <c r="AY361" s="255" t="s">
        <v>169</v>
      </c>
    </row>
    <row r="362" spans="1:65" s="2" customFormat="1" ht="33" customHeight="1">
      <c r="A362" s="38"/>
      <c r="B362" s="39"/>
      <c r="C362" s="219" t="s">
        <v>334</v>
      </c>
      <c r="D362" s="219" t="s">
        <v>171</v>
      </c>
      <c r="E362" s="220" t="s">
        <v>1082</v>
      </c>
      <c r="F362" s="221" t="s">
        <v>3754</v>
      </c>
      <c r="G362" s="222" t="s">
        <v>234</v>
      </c>
      <c r="H362" s="223">
        <v>158.496</v>
      </c>
      <c r="I362" s="224"/>
      <c r="J362" s="225">
        <f>ROUND(I362*H362,2)</f>
        <v>0</v>
      </c>
      <c r="K362" s="226"/>
      <c r="L362" s="44"/>
      <c r="M362" s="227" t="s">
        <v>1</v>
      </c>
      <c r="N362" s="228" t="s">
        <v>40</v>
      </c>
      <c r="O362" s="91"/>
      <c r="P362" s="229">
        <f>O362*H362</f>
        <v>0</v>
      </c>
      <c r="Q362" s="229">
        <v>0</v>
      </c>
      <c r="R362" s="229">
        <f>Q362*H362</f>
        <v>0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209</v>
      </c>
      <c r="AT362" s="231" t="s">
        <v>171</v>
      </c>
      <c r="AU362" s="231" t="s">
        <v>85</v>
      </c>
      <c r="AY362" s="17" t="s">
        <v>169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83</v>
      </c>
      <c r="BK362" s="232">
        <f>ROUND(I362*H362,2)</f>
        <v>0</v>
      </c>
      <c r="BL362" s="17" t="s">
        <v>209</v>
      </c>
      <c r="BM362" s="231" t="s">
        <v>822</v>
      </c>
    </row>
    <row r="363" spans="1:51" s="13" customFormat="1" ht="12">
      <c r="A363" s="13"/>
      <c r="B363" s="233"/>
      <c r="C363" s="234"/>
      <c r="D363" s="235" t="s">
        <v>176</v>
      </c>
      <c r="E363" s="236" t="s">
        <v>1</v>
      </c>
      <c r="F363" s="237" t="s">
        <v>3755</v>
      </c>
      <c r="G363" s="234"/>
      <c r="H363" s="238">
        <v>158.496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176</v>
      </c>
      <c r="AU363" s="244" t="s">
        <v>85</v>
      </c>
      <c r="AV363" s="13" t="s">
        <v>85</v>
      </c>
      <c r="AW363" s="13" t="s">
        <v>31</v>
      </c>
      <c r="AX363" s="13" t="s">
        <v>75</v>
      </c>
      <c r="AY363" s="244" t="s">
        <v>169</v>
      </c>
    </row>
    <row r="364" spans="1:51" s="14" customFormat="1" ht="12">
      <c r="A364" s="14"/>
      <c r="B364" s="245"/>
      <c r="C364" s="246"/>
      <c r="D364" s="235" t="s">
        <v>176</v>
      </c>
      <c r="E364" s="247" t="s">
        <v>1</v>
      </c>
      <c r="F364" s="248" t="s">
        <v>178</v>
      </c>
      <c r="G364" s="246"/>
      <c r="H364" s="249">
        <v>158.496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176</v>
      </c>
      <c r="AU364" s="255" t="s">
        <v>85</v>
      </c>
      <c r="AV364" s="14" t="s">
        <v>175</v>
      </c>
      <c r="AW364" s="14" t="s">
        <v>31</v>
      </c>
      <c r="AX364" s="14" t="s">
        <v>83</v>
      </c>
      <c r="AY364" s="255" t="s">
        <v>169</v>
      </c>
    </row>
    <row r="365" spans="1:65" s="2" customFormat="1" ht="24.15" customHeight="1">
      <c r="A365" s="38"/>
      <c r="B365" s="39"/>
      <c r="C365" s="269" t="s">
        <v>824</v>
      </c>
      <c r="D365" s="269" t="s">
        <v>811</v>
      </c>
      <c r="E365" s="270" t="s">
        <v>3756</v>
      </c>
      <c r="F365" s="271" t="s">
        <v>3757</v>
      </c>
      <c r="G365" s="272" t="s">
        <v>234</v>
      </c>
      <c r="H365" s="273">
        <v>190.195</v>
      </c>
      <c r="I365" s="274"/>
      <c r="J365" s="275">
        <f>ROUND(I365*H365,2)</f>
        <v>0</v>
      </c>
      <c r="K365" s="276"/>
      <c r="L365" s="277"/>
      <c r="M365" s="278" t="s">
        <v>1</v>
      </c>
      <c r="N365" s="279" t="s">
        <v>40</v>
      </c>
      <c r="O365" s="91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1" t="s">
        <v>246</v>
      </c>
      <c r="AT365" s="231" t="s">
        <v>811</v>
      </c>
      <c r="AU365" s="231" t="s">
        <v>85</v>
      </c>
      <c r="AY365" s="17" t="s">
        <v>169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7" t="s">
        <v>83</v>
      </c>
      <c r="BK365" s="232">
        <f>ROUND(I365*H365,2)</f>
        <v>0</v>
      </c>
      <c r="BL365" s="17" t="s">
        <v>209</v>
      </c>
      <c r="BM365" s="231" t="s">
        <v>827</v>
      </c>
    </row>
    <row r="366" spans="1:65" s="2" customFormat="1" ht="24.15" customHeight="1">
      <c r="A366" s="38"/>
      <c r="B366" s="39"/>
      <c r="C366" s="219" t="s">
        <v>338</v>
      </c>
      <c r="D366" s="219" t="s">
        <v>171</v>
      </c>
      <c r="E366" s="220" t="s">
        <v>1102</v>
      </c>
      <c r="F366" s="221" t="s">
        <v>1103</v>
      </c>
      <c r="G366" s="222" t="s">
        <v>234</v>
      </c>
      <c r="H366" s="223">
        <v>158.496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40</v>
      </c>
      <c r="O366" s="91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209</v>
      </c>
      <c r="AT366" s="231" t="s">
        <v>171</v>
      </c>
      <c r="AU366" s="231" t="s">
        <v>85</v>
      </c>
      <c r="AY366" s="17" t="s">
        <v>169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83</v>
      </c>
      <c r="BK366" s="232">
        <f>ROUND(I366*H366,2)</f>
        <v>0</v>
      </c>
      <c r="BL366" s="17" t="s">
        <v>209</v>
      </c>
      <c r="BM366" s="231" t="s">
        <v>830</v>
      </c>
    </row>
    <row r="367" spans="1:51" s="13" customFormat="1" ht="12">
      <c r="A367" s="13"/>
      <c r="B367" s="233"/>
      <c r="C367" s="234"/>
      <c r="D367" s="235" t="s">
        <v>176</v>
      </c>
      <c r="E367" s="236" t="s">
        <v>1</v>
      </c>
      <c r="F367" s="237" t="s">
        <v>3755</v>
      </c>
      <c r="G367" s="234"/>
      <c r="H367" s="238">
        <v>158.496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176</v>
      </c>
      <c r="AU367" s="244" t="s">
        <v>85</v>
      </c>
      <c r="AV367" s="13" t="s">
        <v>85</v>
      </c>
      <c r="AW367" s="13" t="s">
        <v>31</v>
      </c>
      <c r="AX367" s="13" t="s">
        <v>75</v>
      </c>
      <c r="AY367" s="244" t="s">
        <v>169</v>
      </c>
    </row>
    <row r="368" spans="1:51" s="14" customFormat="1" ht="12">
      <c r="A368" s="14"/>
      <c r="B368" s="245"/>
      <c r="C368" s="246"/>
      <c r="D368" s="235" t="s">
        <v>176</v>
      </c>
      <c r="E368" s="247" t="s">
        <v>1</v>
      </c>
      <c r="F368" s="248" t="s">
        <v>178</v>
      </c>
      <c r="G368" s="246"/>
      <c r="H368" s="249">
        <v>158.496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176</v>
      </c>
      <c r="AU368" s="255" t="s">
        <v>85</v>
      </c>
      <c r="AV368" s="14" t="s">
        <v>175</v>
      </c>
      <c r="AW368" s="14" t="s">
        <v>31</v>
      </c>
      <c r="AX368" s="14" t="s">
        <v>83</v>
      </c>
      <c r="AY368" s="255" t="s">
        <v>169</v>
      </c>
    </row>
    <row r="369" spans="1:65" s="2" customFormat="1" ht="24.15" customHeight="1">
      <c r="A369" s="38"/>
      <c r="B369" s="39"/>
      <c r="C369" s="269" t="s">
        <v>831</v>
      </c>
      <c r="D369" s="269" t="s">
        <v>811</v>
      </c>
      <c r="E369" s="270" t="s">
        <v>3758</v>
      </c>
      <c r="F369" s="271" t="s">
        <v>3759</v>
      </c>
      <c r="G369" s="272" t="s">
        <v>234</v>
      </c>
      <c r="H369" s="273">
        <v>190.195</v>
      </c>
      <c r="I369" s="274"/>
      <c r="J369" s="275">
        <f>ROUND(I369*H369,2)</f>
        <v>0</v>
      </c>
      <c r="K369" s="276"/>
      <c r="L369" s="277"/>
      <c r="M369" s="278" t="s">
        <v>1</v>
      </c>
      <c r="N369" s="279" t="s">
        <v>40</v>
      </c>
      <c r="O369" s="91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1" t="s">
        <v>246</v>
      </c>
      <c r="AT369" s="231" t="s">
        <v>811</v>
      </c>
      <c r="AU369" s="231" t="s">
        <v>85</v>
      </c>
      <c r="AY369" s="17" t="s">
        <v>169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7" t="s">
        <v>83</v>
      </c>
      <c r="BK369" s="232">
        <f>ROUND(I369*H369,2)</f>
        <v>0</v>
      </c>
      <c r="BL369" s="17" t="s">
        <v>209</v>
      </c>
      <c r="BM369" s="231" t="s">
        <v>834</v>
      </c>
    </row>
    <row r="370" spans="1:65" s="2" customFormat="1" ht="24.15" customHeight="1">
      <c r="A370" s="38"/>
      <c r="B370" s="39"/>
      <c r="C370" s="219" t="s">
        <v>343</v>
      </c>
      <c r="D370" s="219" t="s">
        <v>171</v>
      </c>
      <c r="E370" s="220" t="s">
        <v>1115</v>
      </c>
      <c r="F370" s="221" t="s">
        <v>1116</v>
      </c>
      <c r="G370" s="222" t="s">
        <v>217</v>
      </c>
      <c r="H370" s="223">
        <v>0.66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40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209</v>
      </c>
      <c r="AT370" s="231" t="s">
        <v>171</v>
      </c>
      <c r="AU370" s="231" t="s">
        <v>85</v>
      </c>
      <c r="AY370" s="17" t="s">
        <v>169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83</v>
      </c>
      <c r="BK370" s="232">
        <f>ROUND(I370*H370,2)</f>
        <v>0</v>
      </c>
      <c r="BL370" s="17" t="s">
        <v>209</v>
      </c>
      <c r="BM370" s="231" t="s">
        <v>838</v>
      </c>
    </row>
    <row r="371" spans="1:63" s="12" customFormat="1" ht="22.8" customHeight="1">
      <c r="A371" s="12"/>
      <c r="B371" s="203"/>
      <c r="C371" s="204"/>
      <c r="D371" s="205" t="s">
        <v>74</v>
      </c>
      <c r="E371" s="217" t="s">
        <v>2719</v>
      </c>
      <c r="F371" s="217" t="s">
        <v>2720</v>
      </c>
      <c r="G371" s="204"/>
      <c r="H371" s="204"/>
      <c r="I371" s="207"/>
      <c r="J371" s="218">
        <f>BK371</f>
        <v>0</v>
      </c>
      <c r="K371" s="204"/>
      <c r="L371" s="209"/>
      <c r="M371" s="210"/>
      <c r="N371" s="211"/>
      <c r="O371" s="211"/>
      <c r="P371" s="212">
        <f>SUM(P372:P376)</f>
        <v>0</v>
      </c>
      <c r="Q371" s="211"/>
      <c r="R371" s="212">
        <f>SUM(R372:R376)</f>
        <v>0</v>
      </c>
      <c r="S371" s="211"/>
      <c r="T371" s="213">
        <f>SUM(T372:T376)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4" t="s">
        <v>85</v>
      </c>
      <c r="AT371" s="215" t="s">
        <v>74</v>
      </c>
      <c r="AU371" s="215" t="s">
        <v>83</v>
      </c>
      <c r="AY371" s="214" t="s">
        <v>169</v>
      </c>
      <c r="BK371" s="216">
        <f>SUM(BK372:BK376)</f>
        <v>0</v>
      </c>
    </row>
    <row r="372" spans="1:65" s="2" customFormat="1" ht="24.15" customHeight="1">
      <c r="A372" s="38"/>
      <c r="B372" s="39"/>
      <c r="C372" s="219" t="s">
        <v>839</v>
      </c>
      <c r="D372" s="219" t="s">
        <v>171</v>
      </c>
      <c r="E372" s="220" t="s">
        <v>2722</v>
      </c>
      <c r="F372" s="221" t="s">
        <v>2723</v>
      </c>
      <c r="G372" s="222" t="s">
        <v>234</v>
      </c>
      <c r="H372" s="223">
        <v>84.76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40</v>
      </c>
      <c r="O372" s="91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209</v>
      </c>
      <c r="AT372" s="231" t="s">
        <v>171</v>
      </c>
      <c r="AU372" s="231" t="s">
        <v>85</v>
      </c>
      <c r="AY372" s="17" t="s">
        <v>169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83</v>
      </c>
      <c r="BK372" s="232">
        <f>ROUND(I372*H372,2)</f>
        <v>0</v>
      </c>
      <c r="BL372" s="17" t="s">
        <v>209</v>
      </c>
      <c r="BM372" s="231" t="s">
        <v>842</v>
      </c>
    </row>
    <row r="373" spans="1:51" s="13" customFormat="1" ht="12">
      <c r="A373" s="13"/>
      <c r="B373" s="233"/>
      <c r="C373" s="234"/>
      <c r="D373" s="235" t="s">
        <v>176</v>
      </c>
      <c r="E373" s="236" t="s">
        <v>1</v>
      </c>
      <c r="F373" s="237" t="s">
        <v>3760</v>
      </c>
      <c r="G373" s="234"/>
      <c r="H373" s="238">
        <v>84.76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176</v>
      </c>
      <c r="AU373" s="244" t="s">
        <v>85</v>
      </c>
      <c r="AV373" s="13" t="s">
        <v>85</v>
      </c>
      <c r="AW373" s="13" t="s">
        <v>31</v>
      </c>
      <c r="AX373" s="13" t="s">
        <v>75</v>
      </c>
      <c r="AY373" s="244" t="s">
        <v>169</v>
      </c>
    </row>
    <row r="374" spans="1:51" s="14" customFormat="1" ht="12">
      <c r="A374" s="14"/>
      <c r="B374" s="245"/>
      <c r="C374" s="246"/>
      <c r="D374" s="235" t="s">
        <v>176</v>
      </c>
      <c r="E374" s="247" t="s">
        <v>1</v>
      </c>
      <c r="F374" s="248" t="s">
        <v>178</v>
      </c>
      <c r="G374" s="246"/>
      <c r="H374" s="249">
        <v>84.76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176</v>
      </c>
      <c r="AU374" s="255" t="s">
        <v>85</v>
      </c>
      <c r="AV374" s="14" t="s">
        <v>175</v>
      </c>
      <c r="AW374" s="14" t="s">
        <v>31</v>
      </c>
      <c r="AX374" s="14" t="s">
        <v>83</v>
      </c>
      <c r="AY374" s="255" t="s">
        <v>169</v>
      </c>
    </row>
    <row r="375" spans="1:65" s="2" customFormat="1" ht="24.15" customHeight="1">
      <c r="A375" s="38"/>
      <c r="B375" s="39"/>
      <c r="C375" s="269" t="s">
        <v>347</v>
      </c>
      <c r="D375" s="269" t="s">
        <v>811</v>
      </c>
      <c r="E375" s="270" t="s">
        <v>2726</v>
      </c>
      <c r="F375" s="271" t="s">
        <v>2727</v>
      </c>
      <c r="G375" s="272" t="s">
        <v>234</v>
      </c>
      <c r="H375" s="273">
        <v>93.236</v>
      </c>
      <c r="I375" s="274"/>
      <c r="J375" s="275">
        <f>ROUND(I375*H375,2)</f>
        <v>0</v>
      </c>
      <c r="K375" s="276"/>
      <c r="L375" s="277"/>
      <c r="M375" s="278" t="s">
        <v>1</v>
      </c>
      <c r="N375" s="279" t="s">
        <v>40</v>
      </c>
      <c r="O375" s="91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1" t="s">
        <v>246</v>
      </c>
      <c r="AT375" s="231" t="s">
        <v>811</v>
      </c>
      <c r="AU375" s="231" t="s">
        <v>85</v>
      </c>
      <c r="AY375" s="17" t="s">
        <v>169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7" t="s">
        <v>83</v>
      </c>
      <c r="BK375" s="232">
        <f>ROUND(I375*H375,2)</f>
        <v>0</v>
      </c>
      <c r="BL375" s="17" t="s">
        <v>209</v>
      </c>
      <c r="BM375" s="231" t="s">
        <v>847</v>
      </c>
    </row>
    <row r="376" spans="1:65" s="2" customFormat="1" ht="24.15" customHeight="1">
      <c r="A376" s="38"/>
      <c r="B376" s="39"/>
      <c r="C376" s="219" t="s">
        <v>848</v>
      </c>
      <c r="D376" s="219" t="s">
        <v>171</v>
      </c>
      <c r="E376" s="220" t="s">
        <v>2729</v>
      </c>
      <c r="F376" s="221" t="s">
        <v>2730</v>
      </c>
      <c r="G376" s="222" t="s">
        <v>217</v>
      </c>
      <c r="H376" s="223">
        <v>0.318</v>
      </c>
      <c r="I376" s="224"/>
      <c r="J376" s="225">
        <f>ROUND(I376*H376,2)</f>
        <v>0</v>
      </c>
      <c r="K376" s="226"/>
      <c r="L376" s="44"/>
      <c r="M376" s="227" t="s">
        <v>1</v>
      </c>
      <c r="N376" s="228" t="s">
        <v>40</v>
      </c>
      <c r="O376" s="91"/>
      <c r="P376" s="229">
        <f>O376*H376</f>
        <v>0</v>
      </c>
      <c r="Q376" s="229">
        <v>0</v>
      </c>
      <c r="R376" s="229">
        <f>Q376*H376</f>
        <v>0</v>
      </c>
      <c r="S376" s="229">
        <v>0</v>
      </c>
      <c r="T376" s="23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31" t="s">
        <v>209</v>
      </c>
      <c r="AT376" s="231" t="s">
        <v>171</v>
      </c>
      <c r="AU376" s="231" t="s">
        <v>85</v>
      </c>
      <c r="AY376" s="17" t="s">
        <v>169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83</v>
      </c>
      <c r="BK376" s="232">
        <f>ROUND(I376*H376,2)</f>
        <v>0</v>
      </c>
      <c r="BL376" s="17" t="s">
        <v>209</v>
      </c>
      <c r="BM376" s="231" t="s">
        <v>851</v>
      </c>
    </row>
    <row r="377" spans="1:63" s="12" customFormat="1" ht="22.8" customHeight="1">
      <c r="A377" s="12"/>
      <c r="B377" s="203"/>
      <c r="C377" s="204"/>
      <c r="D377" s="205" t="s">
        <v>74</v>
      </c>
      <c r="E377" s="217" t="s">
        <v>2731</v>
      </c>
      <c r="F377" s="217" t="s">
        <v>2732</v>
      </c>
      <c r="G377" s="204"/>
      <c r="H377" s="204"/>
      <c r="I377" s="207"/>
      <c r="J377" s="218">
        <f>BK377</f>
        <v>0</v>
      </c>
      <c r="K377" s="204"/>
      <c r="L377" s="209"/>
      <c r="M377" s="210"/>
      <c r="N377" s="211"/>
      <c r="O377" s="211"/>
      <c r="P377" s="212">
        <f>SUM(P378:P439)</f>
        <v>0</v>
      </c>
      <c r="Q377" s="211"/>
      <c r="R377" s="212">
        <f>SUM(R378:R439)</f>
        <v>0</v>
      </c>
      <c r="S377" s="211"/>
      <c r="T377" s="213">
        <f>SUM(T378:T439)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4" t="s">
        <v>85</v>
      </c>
      <c r="AT377" s="215" t="s">
        <v>74</v>
      </c>
      <c r="AU377" s="215" t="s">
        <v>83</v>
      </c>
      <c r="AY377" s="214" t="s">
        <v>169</v>
      </c>
      <c r="BK377" s="216">
        <f>SUM(BK378:BK439)</f>
        <v>0</v>
      </c>
    </row>
    <row r="378" spans="1:65" s="2" customFormat="1" ht="21.75" customHeight="1">
      <c r="A378" s="38"/>
      <c r="B378" s="39"/>
      <c r="C378" s="219" t="s">
        <v>356</v>
      </c>
      <c r="D378" s="219" t="s">
        <v>171</v>
      </c>
      <c r="E378" s="220" t="s">
        <v>2733</v>
      </c>
      <c r="F378" s="221" t="s">
        <v>2734</v>
      </c>
      <c r="G378" s="222" t="s">
        <v>208</v>
      </c>
      <c r="H378" s="223">
        <v>12</v>
      </c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40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209</v>
      </c>
      <c r="AT378" s="231" t="s">
        <v>171</v>
      </c>
      <c r="AU378" s="231" t="s">
        <v>85</v>
      </c>
      <c r="AY378" s="17" t="s">
        <v>169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7" t="s">
        <v>83</v>
      </c>
      <c r="BK378" s="232">
        <f>ROUND(I378*H378,2)</f>
        <v>0</v>
      </c>
      <c r="BL378" s="17" t="s">
        <v>209</v>
      </c>
      <c r="BM378" s="231" t="s">
        <v>854</v>
      </c>
    </row>
    <row r="379" spans="1:51" s="13" customFormat="1" ht="12">
      <c r="A379" s="13"/>
      <c r="B379" s="233"/>
      <c r="C379" s="234"/>
      <c r="D379" s="235" t="s">
        <v>176</v>
      </c>
      <c r="E379" s="236" t="s">
        <v>1</v>
      </c>
      <c r="F379" s="237" t="s">
        <v>3761</v>
      </c>
      <c r="G379" s="234"/>
      <c r="H379" s="238">
        <v>12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176</v>
      </c>
      <c r="AU379" s="244" t="s">
        <v>85</v>
      </c>
      <c r="AV379" s="13" t="s">
        <v>85</v>
      </c>
      <c r="AW379" s="13" t="s">
        <v>31</v>
      </c>
      <c r="AX379" s="13" t="s">
        <v>75</v>
      </c>
      <c r="AY379" s="244" t="s">
        <v>169</v>
      </c>
    </row>
    <row r="380" spans="1:51" s="14" customFormat="1" ht="12">
      <c r="A380" s="14"/>
      <c r="B380" s="245"/>
      <c r="C380" s="246"/>
      <c r="D380" s="235" t="s">
        <v>176</v>
      </c>
      <c r="E380" s="247" t="s">
        <v>1</v>
      </c>
      <c r="F380" s="248" t="s">
        <v>178</v>
      </c>
      <c r="G380" s="246"/>
      <c r="H380" s="249">
        <v>12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176</v>
      </c>
      <c r="AU380" s="255" t="s">
        <v>85</v>
      </c>
      <c r="AV380" s="14" t="s">
        <v>175</v>
      </c>
      <c r="AW380" s="14" t="s">
        <v>31</v>
      </c>
      <c r="AX380" s="14" t="s">
        <v>83</v>
      </c>
      <c r="AY380" s="255" t="s">
        <v>169</v>
      </c>
    </row>
    <row r="381" spans="1:65" s="2" customFormat="1" ht="24.15" customHeight="1">
      <c r="A381" s="38"/>
      <c r="B381" s="39"/>
      <c r="C381" s="269" t="s">
        <v>855</v>
      </c>
      <c r="D381" s="269" t="s">
        <v>811</v>
      </c>
      <c r="E381" s="270" t="s">
        <v>3762</v>
      </c>
      <c r="F381" s="271" t="s">
        <v>3763</v>
      </c>
      <c r="G381" s="272" t="s">
        <v>199</v>
      </c>
      <c r="H381" s="273">
        <v>63</v>
      </c>
      <c r="I381" s="274"/>
      <c r="J381" s="275">
        <f>ROUND(I381*H381,2)</f>
        <v>0</v>
      </c>
      <c r="K381" s="276"/>
      <c r="L381" s="277"/>
      <c r="M381" s="278" t="s">
        <v>1</v>
      </c>
      <c r="N381" s="279" t="s">
        <v>40</v>
      </c>
      <c r="O381" s="91"/>
      <c r="P381" s="229">
        <f>O381*H381</f>
        <v>0</v>
      </c>
      <c r="Q381" s="229">
        <v>0</v>
      </c>
      <c r="R381" s="229">
        <f>Q381*H381</f>
        <v>0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246</v>
      </c>
      <c r="AT381" s="231" t="s">
        <v>811</v>
      </c>
      <c r="AU381" s="231" t="s">
        <v>85</v>
      </c>
      <c r="AY381" s="17" t="s">
        <v>169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83</v>
      </c>
      <c r="BK381" s="232">
        <f>ROUND(I381*H381,2)</f>
        <v>0</v>
      </c>
      <c r="BL381" s="17" t="s">
        <v>209</v>
      </c>
      <c r="BM381" s="231" t="s">
        <v>110</v>
      </c>
    </row>
    <row r="382" spans="1:51" s="13" customFormat="1" ht="12">
      <c r="A382" s="13"/>
      <c r="B382" s="233"/>
      <c r="C382" s="234"/>
      <c r="D382" s="235" t="s">
        <v>176</v>
      </c>
      <c r="E382" s="236" t="s">
        <v>1</v>
      </c>
      <c r="F382" s="237" t="s">
        <v>3764</v>
      </c>
      <c r="G382" s="234"/>
      <c r="H382" s="238">
        <v>63</v>
      </c>
      <c r="I382" s="239"/>
      <c r="J382" s="234"/>
      <c r="K382" s="234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176</v>
      </c>
      <c r="AU382" s="244" t="s">
        <v>85</v>
      </c>
      <c r="AV382" s="13" t="s">
        <v>85</v>
      </c>
      <c r="AW382" s="13" t="s">
        <v>31</v>
      </c>
      <c r="AX382" s="13" t="s">
        <v>75</v>
      </c>
      <c r="AY382" s="244" t="s">
        <v>169</v>
      </c>
    </row>
    <row r="383" spans="1:51" s="14" customFormat="1" ht="12">
      <c r="A383" s="14"/>
      <c r="B383" s="245"/>
      <c r="C383" s="246"/>
      <c r="D383" s="235" t="s">
        <v>176</v>
      </c>
      <c r="E383" s="247" t="s">
        <v>1</v>
      </c>
      <c r="F383" s="248" t="s">
        <v>178</v>
      </c>
      <c r="G383" s="246"/>
      <c r="H383" s="249">
        <v>63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176</v>
      </c>
      <c r="AU383" s="255" t="s">
        <v>85</v>
      </c>
      <c r="AV383" s="14" t="s">
        <v>175</v>
      </c>
      <c r="AW383" s="14" t="s">
        <v>31</v>
      </c>
      <c r="AX383" s="14" t="s">
        <v>83</v>
      </c>
      <c r="AY383" s="255" t="s">
        <v>169</v>
      </c>
    </row>
    <row r="384" spans="1:65" s="2" customFormat="1" ht="21.75" customHeight="1">
      <c r="A384" s="38"/>
      <c r="B384" s="39"/>
      <c r="C384" s="219" t="s">
        <v>640</v>
      </c>
      <c r="D384" s="219" t="s">
        <v>171</v>
      </c>
      <c r="E384" s="220" t="s">
        <v>3765</v>
      </c>
      <c r="F384" s="221" t="s">
        <v>3766</v>
      </c>
      <c r="G384" s="222" t="s">
        <v>208</v>
      </c>
      <c r="H384" s="223">
        <v>150</v>
      </c>
      <c r="I384" s="224"/>
      <c r="J384" s="225">
        <f>ROUND(I384*H384,2)</f>
        <v>0</v>
      </c>
      <c r="K384" s="226"/>
      <c r="L384" s="44"/>
      <c r="M384" s="227" t="s">
        <v>1</v>
      </c>
      <c r="N384" s="228" t="s">
        <v>40</v>
      </c>
      <c r="O384" s="91"/>
      <c r="P384" s="229">
        <f>O384*H384</f>
        <v>0</v>
      </c>
      <c r="Q384" s="229">
        <v>0</v>
      </c>
      <c r="R384" s="229">
        <f>Q384*H384</f>
        <v>0</v>
      </c>
      <c r="S384" s="229">
        <v>0</v>
      </c>
      <c r="T384" s="23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1" t="s">
        <v>209</v>
      </c>
      <c r="AT384" s="231" t="s">
        <v>171</v>
      </c>
      <c r="AU384" s="231" t="s">
        <v>85</v>
      </c>
      <c r="AY384" s="17" t="s">
        <v>169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17" t="s">
        <v>83</v>
      </c>
      <c r="BK384" s="232">
        <f>ROUND(I384*H384,2)</f>
        <v>0</v>
      </c>
      <c r="BL384" s="17" t="s">
        <v>209</v>
      </c>
      <c r="BM384" s="231" t="s">
        <v>860</v>
      </c>
    </row>
    <row r="385" spans="1:51" s="13" customFormat="1" ht="12">
      <c r="A385" s="13"/>
      <c r="B385" s="233"/>
      <c r="C385" s="234"/>
      <c r="D385" s="235" t="s">
        <v>176</v>
      </c>
      <c r="E385" s="236" t="s">
        <v>1</v>
      </c>
      <c r="F385" s="237" t="s">
        <v>3767</v>
      </c>
      <c r="G385" s="234"/>
      <c r="H385" s="238">
        <v>140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4" t="s">
        <v>176</v>
      </c>
      <c r="AU385" s="244" t="s">
        <v>85</v>
      </c>
      <c r="AV385" s="13" t="s">
        <v>85</v>
      </c>
      <c r="AW385" s="13" t="s">
        <v>31</v>
      </c>
      <c r="AX385" s="13" t="s">
        <v>75</v>
      </c>
      <c r="AY385" s="244" t="s">
        <v>169</v>
      </c>
    </row>
    <row r="386" spans="1:51" s="13" customFormat="1" ht="12">
      <c r="A386" s="13"/>
      <c r="B386" s="233"/>
      <c r="C386" s="234"/>
      <c r="D386" s="235" t="s">
        <v>176</v>
      </c>
      <c r="E386" s="236" t="s">
        <v>1</v>
      </c>
      <c r="F386" s="237" t="s">
        <v>3768</v>
      </c>
      <c r="G386" s="234"/>
      <c r="H386" s="238">
        <v>10</v>
      </c>
      <c r="I386" s="239"/>
      <c r="J386" s="234"/>
      <c r="K386" s="234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176</v>
      </c>
      <c r="AU386" s="244" t="s">
        <v>85</v>
      </c>
      <c r="AV386" s="13" t="s">
        <v>85</v>
      </c>
      <c r="AW386" s="13" t="s">
        <v>31</v>
      </c>
      <c r="AX386" s="13" t="s">
        <v>75</v>
      </c>
      <c r="AY386" s="244" t="s">
        <v>169</v>
      </c>
    </row>
    <row r="387" spans="1:51" s="14" customFormat="1" ht="12">
      <c r="A387" s="14"/>
      <c r="B387" s="245"/>
      <c r="C387" s="246"/>
      <c r="D387" s="235" t="s">
        <v>176</v>
      </c>
      <c r="E387" s="247" t="s">
        <v>1</v>
      </c>
      <c r="F387" s="248" t="s">
        <v>178</v>
      </c>
      <c r="G387" s="246"/>
      <c r="H387" s="249">
        <v>150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176</v>
      </c>
      <c r="AU387" s="255" t="s">
        <v>85</v>
      </c>
      <c r="AV387" s="14" t="s">
        <v>175</v>
      </c>
      <c r="AW387" s="14" t="s">
        <v>31</v>
      </c>
      <c r="AX387" s="14" t="s">
        <v>83</v>
      </c>
      <c r="AY387" s="255" t="s">
        <v>169</v>
      </c>
    </row>
    <row r="388" spans="1:65" s="2" customFormat="1" ht="21.75" customHeight="1">
      <c r="A388" s="38"/>
      <c r="B388" s="39"/>
      <c r="C388" s="269" t="s">
        <v>862</v>
      </c>
      <c r="D388" s="269" t="s">
        <v>811</v>
      </c>
      <c r="E388" s="270" t="s">
        <v>3769</v>
      </c>
      <c r="F388" s="271" t="s">
        <v>3770</v>
      </c>
      <c r="G388" s="272" t="s">
        <v>413</v>
      </c>
      <c r="H388" s="273">
        <v>140</v>
      </c>
      <c r="I388" s="274"/>
      <c r="J388" s="275">
        <f>ROUND(I388*H388,2)</f>
        <v>0</v>
      </c>
      <c r="K388" s="276"/>
      <c r="L388" s="277"/>
      <c r="M388" s="278" t="s">
        <v>1</v>
      </c>
      <c r="N388" s="279" t="s">
        <v>40</v>
      </c>
      <c r="O388" s="91"/>
      <c r="P388" s="229">
        <f>O388*H388</f>
        <v>0</v>
      </c>
      <c r="Q388" s="229">
        <v>0</v>
      </c>
      <c r="R388" s="229">
        <f>Q388*H388</f>
        <v>0</v>
      </c>
      <c r="S388" s="229">
        <v>0</v>
      </c>
      <c r="T388" s="23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1" t="s">
        <v>246</v>
      </c>
      <c r="AT388" s="231" t="s">
        <v>811</v>
      </c>
      <c r="AU388" s="231" t="s">
        <v>85</v>
      </c>
      <c r="AY388" s="17" t="s">
        <v>169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83</v>
      </c>
      <c r="BK388" s="232">
        <f>ROUND(I388*H388,2)</f>
        <v>0</v>
      </c>
      <c r="BL388" s="17" t="s">
        <v>209</v>
      </c>
      <c r="BM388" s="231" t="s">
        <v>865</v>
      </c>
    </row>
    <row r="389" spans="1:65" s="2" customFormat="1" ht="21.75" customHeight="1">
      <c r="A389" s="38"/>
      <c r="B389" s="39"/>
      <c r="C389" s="269" t="s">
        <v>645</v>
      </c>
      <c r="D389" s="269" t="s">
        <v>811</v>
      </c>
      <c r="E389" s="270" t="s">
        <v>3771</v>
      </c>
      <c r="F389" s="271" t="s">
        <v>3772</v>
      </c>
      <c r="G389" s="272" t="s">
        <v>413</v>
      </c>
      <c r="H389" s="273">
        <v>10</v>
      </c>
      <c r="I389" s="274"/>
      <c r="J389" s="275">
        <f>ROUND(I389*H389,2)</f>
        <v>0</v>
      </c>
      <c r="K389" s="276"/>
      <c r="L389" s="277"/>
      <c r="M389" s="278" t="s">
        <v>1</v>
      </c>
      <c r="N389" s="279" t="s">
        <v>40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246</v>
      </c>
      <c r="AT389" s="231" t="s">
        <v>811</v>
      </c>
      <c r="AU389" s="231" t="s">
        <v>85</v>
      </c>
      <c r="AY389" s="17" t="s">
        <v>169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83</v>
      </c>
      <c r="BK389" s="232">
        <f>ROUND(I389*H389,2)</f>
        <v>0</v>
      </c>
      <c r="BL389" s="17" t="s">
        <v>209</v>
      </c>
      <c r="BM389" s="231" t="s">
        <v>869</v>
      </c>
    </row>
    <row r="390" spans="1:65" s="2" customFormat="1" ht="24.15" customHeight="1">
      <c r="A390" s="38"/>
      <c r="B390" s="39"/>
      <c r="C390" s="219" t="s">
        <v>871</v>
      </c>
      <c r="D390" s="219" t="s">
        <v>171</v>
      </c>
      <c r="E390" s="220" t="s">
        <v>3773</v>
      </c>
      <c r="F390" s="221" t="s">
        <v>3774</v>
      </c>
      <c r="G390" s="222" t="s">
        <v>208</v>
      </c>
      <c r="H390" s="223">
        <v>46</v>
      </c>
      <c r="I390" s="224"/>
      <c r="J390" s="225">
        <f>ROUND(I390*H390,2)</f>
        <v>0</v>
      </c>
      <c r="K390" s="226"/>
      <c r="L390" s="44"/>
      <c r="M390" s="227" t="s">
        <v>1</v>
      </c>
      <c r="N390" s="228" t="s">
        <v>40</v>
      </c>
      <c r="O390" s="91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209</v>
      </c>
      <c r="AT390" s="231" t="s">
        <v>171</v>
      </c>
      <c r="AU390" s="231" t="s">
        <v>85</v>
      </c>
      <c r="AY390" s="17" t="s">
        <v>169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17" t="s">
        <v>83</v>
      </c>
      <c r="BK390" s="232">
        <f>ROUND(I390*H390,2)</f>
        <v>0</v>
      </c>
      <c r="BL390" s="17" t="s">
        <v>209</v>
      </c>
      <c r="BM390" s="231" t="s">
        <v>874</v>
      </c>
    </row>
    <row r="391" spans="1:51" s="13" customFormat="1" ht="12">
      <c r="A391" s="13"/>
      <c r="B391" s="233"/>
      <c r="C391" s="234"/>
      <c r="D391" s="235" t="s">
        <v>176</v>
      </c>
      <c r="E391" s="236" t="s">
        <v>1</v>
      </c>
      <c r="F391" s="237" t="s">
        <v>3775</v>
      </c>
      <c r="G391" s="234"/>
      <c r="H391" s="238">
        <v>46</v>
      </c>
      <c r="I391" s="239"/>
      <c r="J391" s="234"/>
      <c r="K391" s="234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176</v>
      </c>
      <c r="AU391" s="244" t="s">
        <v>85</v>
      </c>
      <c r="AV391" s="13" t="s">
        <v>85</v>
      </c>
      <c r="AW391" s="13" t="s">
        <v>31</v>
      </c>
      <c r="AX391" s="13" t="s">
        <v>75</v>
      </c>
      <c r="AY391" s="244" t="s">
        <v>169</v>
      </c>
    </row>
    <row r="392" spans="1:51" s="14" customFormat="1" ht="12">
      <c r="A392" s="14"/>
      <c r="B392" s="245"/>
      <c r="C392" s="246"/>
      <c r="D392" s="235" t="s">
        <v>176</v>
      </c>
      <c r="E392" s="247" t="s">
        <v>1</v>
      </c>
      <c r="F392" s="248" t="s">
        <v>178</v>
      </c>
      <c r="G392" s="246"/>
      <c r="H392" s="249">
        <v>46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176</v>
      </c>
      <c r="AU392" s="255" t="s">
        <v>85</v>
      </c>
      <c r="AV392" s="14" t="s">
        <v>175</v>
      </c>
      <c r="AW392" s="14" t="s">
        <v>31</v>
      </c>
      <c r="AX392" s="14" t="s">
        <v>83</v>
      </c>
      <c r="AY392" s="255" t="s">
        <v>169</v>
      </c>
    </row>
    <row r="393" spans="1:65" s="2" customFormat="1" ht="16.5" customHeight="1">
      <c r="A393" s="38"/>
      <c r="B393" s="39"/>
      <c r="C393" s="269" t="s">
        <v>655</v>
      </c>
      <c r="D393" s="269" t="s">
        <v>811</v>
      </c>
      <c r="E393" s="270" t="s">
        <v>3776</v>
      </c>
      <c r="F393" s="271" t="s">
        <v>3777</v>
      </c>
      <c r="G393" s="272" t="s">
        <v>208</v>
      </c>
      <c r="H393" s="273">
        <v>46</v>
      </c>
      <c r="I393" s="274"/>
      <c r="J393" s="275">
        <f>ROUND(I393*H393,2)</f>
        <v>0</v>
      </c>
      <c r="K393" s="276"/>
      <c r="L393" s="277"/>
      <c r="M393" s="278" t="s">
        <v>1</v>
      </c>
      <c r="N393" s="279" t="s">
        <v>40</v>
      </c>
      <c r="O393" s="91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246</v>
      </c>
      <c r="AT393" s="231" t="s">
        <v>811</v>
      </c>
      <c r="AU393" s="231" t="s">
        <v>85</v>
      </c>
      <c r="AY393" s="17" t="s">
        <v>169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17" t="s">
        <v>83</v>
      </c>
      <c r="BK393" s="232">
        <f>ROUND(I393*H393,2)</f>
        <v>0</v>
      </c>
      <c r="BL393" s="17" t="s">
        <v>209</v>
      </c>
      <c r="BM393" s="231" t="s">
        <v>877</v>
      </c>
    </row>
    <row r="394" spans="1:65" s="2" customFormat="1" ht="16.5" customHeight="1">
      <c r="A394" s="38"/>
      <c r="B394" s="39"/>
      <c r="C394" s="219" t="s">
        <v>878</v>
      </c>
      <c r="D394" s="219" t="s">
        <v>171</v>
      </c>
      <c r="E394" s="220" t="s">
        <v>3778</v>
      </c>
      <c r="F394" s="221" t="s">
        <v>3779</v>
      </c>
      <c r="G394" s="222" t="s">
        <v>3036</v>
      </c>
      <c r="H394" s="223">
        <v>413.6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40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209</v>
      </c>
      <c r="AT394" s="231" t="s">
        <v>171</v>
      </c>
      <c r="AU394" s="231" t="s">
        <v>85</v>
      </c>
      <c r="AY394" s="17" t="s">
        <v>169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83</v>
      </c>
      <c r="BK394" s="232">
        <f>ROUND(I394*H394,2)</f>
        <v>0</v>
      </c>
      <c r="BL394" s="17" t="s">
        <v>209</v>
      </c>
      <c r="BM394" s="231" t="s">
        <v>881</v>
      </c>
    </row>
    <row r="395" spans="1:51" s="13" customFormat="1" ht="12">
      <c r="A395" s="13"/>
      <c r="B395" s="233"/>
      <c r="C395" s="234"/>
      <c r="D395" s="235" t="s">
        <v>176</v>
      </c>
      <c r="E395" s="236" t="s">
        <v>1</v>
      </c>
      <c r="F395" s="237" t="s">
        <v>3780</v>
      </c>
      <c r="G395" s="234"/>
      <c r="H395" s="238">
        <v>413.6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176</v>
      </c>
      <c r="AU395" s="244" t="s">
        <v>85</v>
      </c>
      <c r="AV395" s="13" t="s">
        <v>85</v>
      </c>
      <c r="AW395" s="13" t="s">
        <v>31</v>
      </c>
      <c r="AX395" s="13" t="s">
        <v>75</v>
      </c>
      <c r="AY395" s="244" t="s">
        <v>169</v>
      </c>
    </row>
    <row r="396" spans="1:51" s="14" customFormat="1" ht="12">
      <c r="A396" s="14"/>
      <c r="B396" s="245"/>
      <c r="C396" s="246"/>
      <c r="D396" s="235" t="s">
        <v>176</v>
      </c>
      <c r="E396" s="247" t="s">
        <v>1</v>
      </c>
      <c r="F396" s="248" t="s">
        <v>178</v>
      </c>
      <c r="G396" s="246"/>
      <c r="H396" s="249">
        <v>413.6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176</v>
      </c>
      <c r="AU396" s="255" t="s">
        <v>85</v>
      </c>
      <c r="AV396" s="14" t="s">
        <v>175</v>
      </c>
      <c r="AW396" s="14" t="s">
        <v>31</v>
      </c>
      <c r="AX396" s="14" t="s">
        <v>83</v>
      </c>
      <c r="AY396" s="255" t="s">
        <v>169</v>
      </c>
    </row>
    <row r="397" spans="1:65" s="2" customFormat="1" ht="16.5" customHeight="1">
      <c r="A397" s="38"/>
      <c r="B397" s="39"/>
      <c r="C397" s="219" t="s">
        <v>660</v>
      </c>
      <c r="D397" s="219" t="s">
        <v>171</v>
      </c>
      <c r="E397" s="220" t="s">
        <v>3781</v>
      </c>
      <c r="F397" s="221" t="s">
        <v>3782</v>
      </c>
      <c r="G397" s="222" t="s">
        <v>3036</v>
      </c>
      <c r="H397" s="223">
        <v>1215.808</v>
      </c>
      <c r="I397" s="224"/>
      <c r="J397" s="225">
        <f>ROUND(I397*H397,2)</f>
        <v>0</v>
      </c>
      <c r="K397" s="226"/>
      <c r="L397" s="44"/>
      <c r="M397" s="227" t="s">
        <v>1</v>
      </c>
      <c r="N397" s="228" t="s">
        <v>40</v>
      </c>
      <c r="O397" s="91"/>
      <c r="P397" s="229">
        <f>O397*H397</f>
        <v>0</v>
      </c>
      <c r="Q397" s="229">
        <v>0</v>
      </c>
      <c r="R397" s="229">
        <f>Q397*H397</f>
        <v>0</v>
      </c>
      <c r="S397" s="229">
        <v>0</v>
      </c>
      <c r="T397" s="23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1" t="s">
        <v>209</v>
      </c>
      <c r="AT397" s="231" t="s">
        <v>171</v>
      </c>
      <c r="AU397" s="231" t="s">
        <v>85</v>
      </c>
      <c r="AY397" s="17" t="s">
        <v>169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17" t="s">
        <v>83</v>
      </c>
      <c r="BK397" s="232">
        <f>ROUND(I397*H397,2)</f>
        <v>0</v>
      </c>
      <c r="BL397" s="17" t="s">
        <v>209</v>
      </c>
      <c r="BM397" s="231" t="s">
        <v>885</v>
      </c>
    </row>
    <row r="398" spans="1:51" s="13" customFormat="1" ht="12">
      <c r="A398" s="13"/>
      <c r="B398" s="233"/>
      <c r="C398" s="234"/>
      <c r="D398" s="235" t="s">
        <v>176</v>
      </c>
      <c r="E398" s="236" t="s">
        <v>1</v>
      </c>
      <c r="F398" s="237" t="s">
        <v>3783</v>
      </c>
      <c r="G398" s="234"/>
      <c r="H398" s="238">
        <v>1215.808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176</v>
      </c>
      <c r="AU398" s="244" t="s">
        <v>85</v>
      </c>
      <c r="AV398" s="13" t="s">
        <v>85</v>
      </c>
      <c r="AW398" s="13" t="s">
        <v>31</v>
      </c>
      <c r="AX398" s="13" t="s">
        <v>75</v>
      </c>
      <c r="AY398" s="244" t="s">
        <v>169</v>
      </c>
    </row>
    <row r="399" spans="1:51" s="14" customFormat="1" ht="12">
      <c r="A399" s="14"/>
      <c r="B399" s="245"/>
      <c r="C399" s="246"/>
      <c r="D399" s="235" t="s">
        <v>176</v>
      </c>
      <c r="E399" s="247" t="s">
        <v>1</v>
      </c>
      <c r="F399" s="248" t="s">
        <v>178</v>
      </c>
      <c r="G399" s="246"/>
      <c r="H399" s="249">
        <v>1215.808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176</v>
      </c>
      <c r="AU399" s="255" t="s">
        <v>85</v>
      </c>
      <c r="AV399" s="14" t="s">
        <v>175</v>
      </c>
      <c r="AW399" s="14" t="s">
        <v>31</v>
      </c>
      <c r="AX399" s="14" t="s">
        <v>83</v>
      </c>
      <c r="AY399" s="255" t="s">
        <v>169</v>
      </c>
    </row>
    <row r="400" spans="1:65" s="2" customFormat="1" ht="16.5" customHeight="1">
      <c r="A400" s="38"/>
      <c r="B400" s="39"/>
      <c r="C400" s="269" t="s">
        <v>886</v>
      </c>
      <c r="D400" s="269" t="s">
        <v>811</v>
      </c>
      <c r="E400" s="270" t="s">
        <v>3784</v>
      </c>
      <c r="F400" s="271" t="s">
        <v>3785</v>
      </c>
      <c r="G400" s="272" t="s">
        <v>3036</v>
      </c>
      <c r="H400" s="273">
        <v>1629.408</v>
      </c>
      <c r="I400" s="274"/>
      <c r="J400" s="275">
        <f>ROUND(I400*H400,2)</f>
        <v>0</v>
      </c>
      <c r="K400" s="276"/>
      <c r="L400" s="277"/>
      <c r="M400" s="278" t="s">
        <v>1</v>
      </c>
      <c r="N400" s="279" t="s">
        <v>40</v>
      </c>
      <c r="O400" s="91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1" t="s">
        <v>246</v>
      </c>
      <c r="AT400" s="231" t="s">
        <v>811</v>
      </c>
      <c r="AU400" s="231" t="s">
        <v>85</v>
      </c>
      <c r="AY400" s="17" t="s">
        <v>169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17" t="s">
        <v>83</v>
      </c>
      <c r="BK400" s="232">
        <f>ROUND(I400*H400,2)</f>
        <v>0</v>
      </c>
      <c r="BL400" s="17" t="s">
        <v>209</v>
      </c>
      <c r="BM400" s="231" t="s">
        <v>889</v>
      </c>
    </row>
    <row r="401" spans="1:51" s="13" customFormat="1" ht="12">
      <c r="A401" s="13"/>
      <c r="B401" s="233"/>
      <c r="C401" s="234"/>
      <c r="D401" s="235" t="s">
        <v>176</v>
      </c>
      <c r="E401" s="236" t="s">
        <v>1</v>
      </c>
      <c r="F401" s="237" t="s">
        <v>3786</v>
      </c>
      <c r="G401" s="234"/>
      <c r="H401" s="238">
        <v>1629.408</v>
      </c>
      <c r="I401" s="239"/>
      <c r="J401" s="234"/>
      <c r="K401" s="234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176</v>
      </c>
      <c r="AU401" s="244" t="s">
        <v>85</v>
      </c>
      <c r="AV401" s="13" t="s">
        <v>85</v>
      </c>
      <c r="AW401" s="13" t="s">
        <v>31</v>
      </c>
      <c r="AX401" s="13" t="s">
        <v>75</v>
      </c>
      <c r="AY401" s="244" t="s">
        <v>169</v>
      </c>
    </row>
    <row r="402" spans="1:51" s="14" customFormat="1" ht="12">
      <c r="A402" s="14"/>
      <c r="B402" s="245"/>
      <c r="C402" s="246"/>
      <c r="D402" s="235" t="s">
        <v>176</v>
      </c>
      <c r="E402" s="247" t="s">
        <v>1</v>
      </c>
      <c r="F402" s="248" t="s">
        <v>178</v>
      </c>
      <c r="G402" s="246"/>
      <c r="H402" s="249">
        <v>1629.408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176</v>
      </c>
      <c r="AU402" s="255" t="s">
        <v>85</v>
      </c>
      <c r="AV402" s="14" t="s">
        <v>175</v>
      </c>
      <c r="AW402" s="14" t="s">
        <v>31</v>
      </c>
      <c r="AX402" s="14" t="s">
        <v>83</v>
      </c>
      <c r="AY402" s="255" t="s">
        <v>169</v>
      </c>
    </row>
    <row r="403" spans="1:65" s="2" customFormat="1" ht="33" customHeight="1">
      <c r="A403" s="38"/>
      <c r="B403" s="39"/>
      <c r="C403" s="219" t="s">
        <v>665</v>
      </c>
      <c r="D403" s="219" t="s">
        <v>171</v>
      </c>
      <c r="E403" s="220" t="s">
        <v>3787</v>
      </c>
      <c r="F403" s="221" t="s">
        <v>3788</v>
      </c>
      <c r="G403" s="222" t="s">
        <v>199</v>
      </c>
      <c r="H403" s="223">
        <v>370</v>
      </c>
      <c r="I403" s="224"/>
      <c r="J403" s="225">
        <f>ROUND(I403*H403,2)</f>
        <v>0</v>
      </c>
      <c r="K403" s="226"/>
      <c r="L403" s="44"/>
      <c r="M403" s="227" t="s">
        <v>1</v>
      </c>
      <c r="N403" s="228" t="s">
        <v>40</v>
      </c>
      <c r="O403" s="91"/>
      <c r="P403" s="229">
        <f>O403*H403</f>
        <v>0</v>
      </c>
      <c r="Q403" s="229">
        <v>0</v>
      </c>
      <c r="R403" s="229">
        <f>Q403*H403</f>
        <v>0</v>
      </c>
      <c r="S403" s="229">
        <v>0</v>
      </c>
      <c r="T403" s="23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1" t="s">
        <v>209</v>
      </c>
      <c r="AT403" s="231" t="s">
        <v>171</v>
      </c>
      <c r="AU403" s="231" t="s">
        <v>85</v>
      </c>
      <c r="AY403" s="17" t="s">
        <v>169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17" t="s">
        <v>83</v>
      </c>
      <c r="BK403" s="232">
        <f>ROUND(I403*H403,2)</f>
        <v>0</v>
      </c>
      <c r="BL403" s="17" t="s">
        <v>209</v>
      </c>
      <c r="BM403" s="231" t="s">
        <v>893</v>
      </c>
    </row>
    <row r="404" spans="1:51" s="13" customFormat="1" ht="12">
      <c r="A404" s="13"/>
      <c r="B404" s="233"/>
      <c r="C404" s="234"/>
      <c r="D404" s="235" t="s">
        <v>176</v>
      </c>
      <c r="E404" s="236" t="s">
        <v>1</v>
      </c>
      <c r="F404" s="237" t="s">
        <v>3789</v>
      </c>
      <c r="G404" s="234"/>
      <c r="H404" s="238">
        <v>370</v>
      </c>
      <c r="I404" s="239"/>
      <c r="J404" s="234"/>
      <c r="K404" s="234"/>
      <c r="L404" s="240"/>
      <c r="M404" s="241"/>
      <c r="N404" s="242"/>
      <c r="O404" s="242"/>
      <c r="P404" s="242"/>
      <c r="Q404" s="242"/>
      <c r="R404" s="242"/>
      <c r="S404" s="242"/>
      <c r="T404" s="24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4" t="s">
        <v>176</v>
      </c>
      <c r="AU404" s="244" t="s">
        <v>85</v>
      </c>
      <c r="AV404" s="13" t="s">
        <v>85</v>
      </c>
      <c r="AW404" s="13" t="s">
        <v>31</v>
      </c>
      <c r="AX404" s="13" t="s">
        <v>75</v>
      </c>
      <c r="AY404" s="244" t="s">
        <v>169</v>
      </c>
    </row>
    <row r="405" spans="1:51" s="14" customFormat="1" ht="12">
      <c r="A405" s="14"/>
      <c r="B405" s="245"/>
      <c r="C405" s="246"/>
      <c r="D405" s="235" t="s">
        <v>176</v>
      </c>
      <c r="E405" s="247" t="s">
        <v>1</v>
      </c>
      <c r="F405" s="248" t="s">
        <v>178</v>
      </c>
      <c r="G405" s="246"/>
      <c r="H405" s="249">
        <v>370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5" t="s">
        <v>176</v>
      </c>
      <c r="AU405" s="255" t="s">
        <v>85</v>
      </c>
      <c r="AV405" s="14" t="s">
        <v>175</v>
      </c>
      <c r="AW405" s="14" t="s">
        <v>31</v>
      </c>
      <c r="AX405" s="14" t="s">
        <v>83</v>
      </c>
      <c r="AY405" s="255" t="s">
        <v>169</v>
      </c>
    </row>
    <row r="406" spans="1:65" s="2" customFormat="1" ht="33" customHeight="1">
      <c r="A406" s="38"/>
      <c r="B406" s="39"/>
      <c r="C406" s="219" t="s">
        <v>897</v>
      </c>
      <c r="D406" s="219" t="s">
        <v>171</v>
      </c>
      <c r="E406" s="220" t="s">
        <v>3790</v>
      </c>
      <c r="F406" s="221" t="s">
        <v>3791</v>
      </c>
      <c r="G406" s="222" t="s">
        <v>199</v>
      </c>
      <c r="H406" s="223">
        <v>26</v>
      </c>
      <c r="I406" s="224"/>
      <c r="J406" s="225">
        <f>ROUND(I406*H406,2)</f>
        <v>0</v>
      </c>
      <c r="K406" s="226"/>
      <c r="L406" s="44"/>
      <c r="M406" s="227" t="s">
        <v>1</v>
      </c>
      <c r="N406" s="228" t="s">
        <v>40</v>
      </c>
      <c r="O406" s="91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1" t="s">
        <v>209</v>
      </c>
      <c r="AT406" s="231" t="s">
        <v>171</v>
      </c>
      <c r="AU406" s="231" t="s">
        <v>85</v>
      </c>
      <c r="AY406" s="17" t="s">
        <v>169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83</v>
      </c>
      <c r="BK406" s="232">
        <f>ROUND(I406*H406,2)</f>
        <v>0</v>
      </c>
      <c r="BL406" s="17" t="s">
        <v>209</v>
      </c>
      <c r="BM406" s="231" t="s">
        <v>900</v>
      </c>
    </row>
    <row r="407" spans="1:51" s="13" customFormat="1" ht="12">
      <c r="A407" s="13"/>
      <c r="B407" s="233"/>
      <c r="C407" s="234"/>
      <c r="D407" s="235" t="s">
        <v>176</v>
      </c>
      <c r="E407" s="236" t="s">
        <v>1</v>
      </c>
      <c r="F407" s="237" t="s">
        <v>3792</v>
      </c>
      <c r="G407" s="234"/>
      <c r="H407" s="238">
        <v>26</v>
      </c>
      <c r="I407" s="239"/>
      <c r="J407" s="234"/>
      <c r="K407" s="234"/>
      <c r="L407" s="240"/>
      <c r="M407" s="241"/>
      <c r="N407" s="242"/>
      <c r="O407" s="242"/>
      <c r="P407" s="242"/>
      <c r="Q407" s="242"/>
      <c r="R407" s="242"/>
      <c r="S407" s="242"/>
      <c r="T407" s="24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4" t="s">
        <v>176</v>
      </c>
      <c r="AU407" s="244" t="s">
        <v>85</v>
      </c>
      <c r="AV407" s="13" t="s">
        <v>85</v>
      </c>
      <c r="AW407" s="13" t="s">
        <v>31</v>
      </c>
      <c r="AX407" s="13" t="s">
        <v>75</v>
      </c>
      <c r="AY407" s="244" t="s">
        <v>169</v>
      </c>
    </row>
    <row r="408" spans="1:51" s="14" customFormat="1" ht="12">
      <c r="A408" s="14"/>
      <c r="B408" s="245"/>
      <c r="C408" s="246"/>
      <c r="D408" s="235" t="s">
        <v>176</v>
      </c>
      <c r="E408" s="247" t="s">
        <v>1</v>
      </c>
      <c r="F408" s="248" t="s">
        <v>178</v>
      </c>
      <c r="G408" s="246"/>
      <c r="H408" s="249">
        <v>26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176</v>
      </c>
      <c r="AU408" s="255" t="s">
        <v>85</v>
      </c>
      <c r="AV408" s="14" t="s">
        <v>175</v>
      </c>
      <c r="AW408" s="14" t="s">
        <v>31</v>
      </c>
      <c r="AX408" s="14" t="s">
        <v>83</v>
      </c>
      <c r="AY408" s="255" t="s">
        <v>169</v>
      </c>
    </row>
    <row r="409" spans="1:65" s="2" customFormat="1" ht="33" customHeight="1">
      <c r="A409" s="38"/>
      <c r="B409" s="39"/>
      <c r="C409" s="219" t="s">
        <v>671</v>
      </c>
      <c r="D409" s="219" t="s">
        <v>171</v>
      </c>
      <c r="E409" s="220" t="s">
        <v>3793</v>
      </c>
      <c r="F409" s="221" t="s">
        <v>3794</v>
      </c>
      <c r="G409" s="222" t="s">
        <v>199</v>
      </c>
      <c r="H409" s="223">
        <v>433</v>
      </c>
      <c r="I409" s="224"/>
      <c r="J409" s="225">
        <f>ROUND(I409*H409,2)</f>
        <v>0</v>
      </c>
      <c r="K409" s="226"/>
      <c r="L409" s="44"/>
      <c r="M409" s="227" t="s">
        <v>1</v>
      </c>
      <c r="N409" s="228" t="s">
        <v>40</v>
      </c>
      <c r="O409" s="91"/>
      <c r="P409" s="229">
        <f>O409*H409</f>
        <v>0</v>
      </c>
      <c r="Q409" s="229">
        <v>0</v>
      </c>
      <c r="R409" s="229">
        <f>Q409*H409</f>
        <v>0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209</v>
      </c>
      <c r="AT409" s="231" t="s">
        <v>171</v>
      </c>
      <c r="AU409" s="231" t="s">
        <v>85</v>
      </c>
      <c r="AY409" s="17" t="s">
        <v>169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83</v>
      </c>
      <c r="BK409" s="232">
        <f>ROUND(I409*H409,2)</f>
        <v>0</v>
      </c>
      <c r="BL409" s="17" t="s">
        <v>209</v>
      </c>
      <c r="BM409" s="231" t="s">
        <v>904</v>
      </c>
    </row>
    <row r="410" spans="1:51" s="13" customFormat="1" ht="12">
      <c r="A410" s="13"/>
      <c r="B410" s="233"/>
      <c r="C410" s="234"/>
      <c r="D410" s="235" t="s">
        <v>176</v>
      </c>
      <c r="E410" s="236" t="s">
        <v>1</v>
      </c>
      <c r="F410" s="237" t="s">
        <v>3795</v>
      </c>
      <c r="G410" s="234"/>
      <c r="H410" s="238">
        <v>370</v>
      </c>
      <c r="I410" s="239"/>
      <c r="J410" s="234"/>
      <c r="K410" s="234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176</v>
      </c>
      <c r="AU410" s="244" t="s">
        <v>85</v>
      </c>
      <c r="AV410" s="13" t="s">
        <v>85</v>
      </c>
      <c r="AW410" s="13" t="s">
        <v>31</v>
      </c>
      <c r="AX410" s="13" t="s">
        <v>75</v>
      </c>
      <c r="AY410" s="244" t="s">
        <v>169</v>
      </c>
    </row>
    <row r="411" spans="1:51" s="13" customFormat="1" ht="12">
      <c r="A411" s="13"/>
      <c r="B411" s="233"/>
      <c r="C411" s="234"/>
      <c r="D411" s="235" t="s">
        <v>176</v>
      </c>
      <c r="E411" s="236" t="s">
        <v>1</v>
      </c>
      <c r="F411" s="237" t="s">
        <v>3796</v>
      </c>
      <c r="G411" s="234"/>
      <c r="H411" s="238">
        <v>63</v>
      </c>
      <c r="I411" s="239"/>
      <c r="J411" s="234"/>
      <c r="K411" s="234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176</v>
      </c>
      <c r="AU411" s="244" t="s">
        <v>85</v>
      </c>
      <c r="AV411" s="13" t="s">
        <v>85</v>
      </c>
      <c r="AW411" s="13" t="s">
        <v>31</v>
      </c>
      <c r="AX411" s="13" t="s">
        <v>75</v>
      </c>
      <c r="AY411" s="244" t="s">
        <v>169</v>
      </c>
    </row>
    <row r="412" spans="1:51" s="14" customFormat="1" ht="12">
      <c r="A412" s="14"/>
      <c r="B412" s="245"/>
      <c r="C412" s="246"/>
      <c r="D412" s="235" t="s">
        <v>176</v>
      </c>
      <c r="E412" s="247" t="s">
        <v>1</v>
      </c>
      <c r="F412" s="248" t="s">
        <v>178</v>
      </c>
      <c r="G412" s="246"/>
      <c r="H412" s="249">
        <v>433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176</v>
      </c>
      <c r="AU412" s="255" t="s">
        <v>85</v>
      </c>
      <c r="AV412" s="14" t="s">
        <v>175</v>
      </c>
      <c r="AW412" s="14" t="s">
        <v>31</v>
      </c>
      <c r="AX412" s="14" t="s">
        <v>83</v>
      </c>
      <c r="AY412" s="255" t="s">
        <v>169</v>
      </c>
    </row>
    <row r="413" spans="1:65" s="2" customFormat="1" ht="33" customHeight="1">
      <c r="A413" s="38"/>
      <c r="B413" s="39"/>
      <c r="C413" s="219" t="s">
        <v>908</v>
      </c>
      <c r="D413" s="219" t="s">
        <v>171</v>
      </c>
      <c r="E413" s="220" t="s">
        <v>3797</v>
      </c>
      <c r="F413" s="221" t="s">
        <v>3798</v>
      </c>
      <c r="G413" s="222" t="s">
        <v>199</v>
      </c>
      <c r="H413" s="223">
        <v>37</v>
      </c>
      <c r="I413" s="224"/>
      <c r="J413" s="225">
        <f>ROUND(I413*H413,2)</f>
        <v>0</v>
      </c>
      <c r="K413" s="226"/>
      <c r="L413" s="44"/>
      <c r="M413" s="227" t="s">
        <v>1</v>
      </c>
      <c r="N413" s="228" t="s">
        <v>40</v>
      </c>
      <c r="O413" s="91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209</v>
      </c>
      <c r="AT413" s="231" t="s">
        <v>171</v>
      </c>
      <c r="AU413" s="231" t="s">
        <v>85</v>
      </c>
      <c r="AY413" s="17" t="s">
        <v>169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83</v>
      </c>
      <c r="BK413" s="232">
        <f>ROUND(I413*H413,2)</f>
        <v>0</v>
      </c>
      <c r="BL413" s="17" t="s">
        <v>209</v>
      </c>
      <c r="BM413" s="231" t="s">
        <v>911</v>
      </c>
    </row>
    <row r="414" spans="1:51" s="13" customFormat="1" ht="12">
      <c r="A414" s="13"/>
      <c r="B414" s="233"/>
      <c r="C414" s="234"/>
      <c r="D414" s="235" t="s">
        <v>176</v>
      </c>
      <c r="E414" s="236" t="s">
        <v>1</v>
      </c>
      <c r="F414" s="237" t="s">
        <v>3799</v>
      </c>
      <c r="G414" s="234"/>
      <c r="H414" s="238">
        <v>37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176</v>
      </c>
      <c r="AU414" s="244" t="s">
        <v>85</v>
      </c>
      <c r="AV414" s="13" t="s">
        <v>85</v>
      </c>
      <c r="AW414" s="13" t="s">
        <v>31</v>
      </c>
      <c r="AX414" s="13" t="s">
        <v>75</v>
      </c>
      <c r="AY414" s="244" t="s">
        <v>169</v>
      </c>
    </row>
    <row r="415" spans="1:51" s="14" customFormat="1" ht="12">
      <c r="A415" s="14"/>
      <c r="B415" s="245"/>
      <c r="C415" s="246"/>
      <c r="D415" s="235" t="s">
        <v>176</v>
      </c>
      <c r="E415" s="247" t="s">
        <v>1</v>
      </c>
      <c r="F415" s="248" t="s">
        <v>178</v>
      </c>
      <c r="G415" s="246"/>
      <c r="H415" s="249">
        <v>37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176</v>
      </c>
      <c r="AU415" s="255" t="s">
        <v>85</v>
      </c>
      <c r="AV415" s="14" t="s">
        <v>175</v>
      </c>
      <c r="AW415" s="14" t="s">
        <v>31</v>
      </c>
      <c r="AX415" s="14" t="s">
        <v>83</v>
      </c>
      <c r="AY415" s="255" t="s">
        <v>169</v>
      </c>
    </row>
    <row r="416" spans="1:65" s="2" customFormat="1" ht="33" customHeight="1">
      <c r="A416" s="38"/>
      <c r="B416" s="39"/>
      <c r="C416" s="219" t="s">
        <v>674</v>
      </c>
      <c r="D416" s="219" t="s">
        <v>171</v>
      </c>
      <c r="E416" s="220" t="s">
        <v>3800</v>
      </c>
      <c r="F416" s="221" t="s">
        <v>3801</v>
      </c>
      <c r="G416" s="222" t="s">
        <v>199</v>
      </c>
      <c r="H416" s="223">
        <v>24</v>
      </c>
      <c r="I416" s="224"/>
      <c r="J416" s="225">
        <f>ROUND(I416*H416,2)</f>
        <v>0</v>
      </c>
      <c r="K416" s="226"/>
      <c r="L416" s="44"/>
      <c r="M416" s="227" t="s">
        <v>1</v>
      </c>
      <c r="N416" s="228" t="s">
        <v>40</v>
      </c>
      <c r="O416" s="91"/>
      <c r="P416" s="229">
        <f>O416*H416</f>
        <v>0</v>
      </c>
      <c r="Q416" s="229">
        <v>0</v>
      </c>
      <c r="R416" s="229">
        <f>Q416*H416</f>
        <v>0</v>
      </c>
      <c r="S416" s="229">
        <v>0</v>
      </c>
      <c r="T416" s="23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1" t="s">
        <v>209</v>
      </c>
      <c r="AT416" s="231" t="s">
        <v>171</v>
      </c>
      <c r="AU416" s="231" t="s">
        <v>85</v>
      </c>
      <c r="AY416" s="17" t="s">
        <v>169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17" t="s">
        <v>83</v>
      </c>
      <c r="BK416" s="232">
        <f>ROUND(I416*H416,2)</f>
        <v>0</v>
      </c>
      <c r="BL416" s="17" t="s">
        <v>209</v>
      </c>
      <c r="BM416" s="231" t="s">
        <v>915</v>
      </c>
    </row>
    <row r="417" spans="1:51" s="13" customFormat="1" ht="12">
      <c r="A417" s="13"/>
      <c r="B417" s="233"/>
      <c r="C417" s="234"/>
      <c r="D417" s="235" t="s">
        <v>176</v>
      </c>
      <c r="E417" s="236" t="s">
        <v>1</v>
      </c>
      <c r="F417" s="237" t="s">
        <v>3802</v>
      </c>
      <c r="G417" s="234"/>
      <c r="H417" s="238">
        <v>24</v>
      </c>
      <c r="I417" s="239"/>
      <c r="J417" s="234"/>
      <c r="K417" s="234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176</v>
      </c>
      <c r="AU417" s="244" t="s">
        <v>85</v>
      </c>
      <c r="AV417" s="13" t="s">
        <v>85</v>
      </c>
      <c r="AW417" s="13" t="s">
        <v>31</v>
      </c>
      <c r="AX417" s="13" t="s">
        <v>75</v>
      </c>
      <c r="AY417" s="244" t="s">
        <v>169</v>
      </c>
    </row>
    <row r="418" spans="1:51" s="14" customFormat="1" ht="12">
      <c r="A418" s="14"/>
      <c r="B418" s="245"/>
      <c r="C418" s="246"/>
      <c r="D418" s="235" t="s">
        <v>176</v>
      </c>
      <c r="E418" s="247" t="s">
        <v>1</v>
      </c>
      <c r="F418" s="248" t="s">
        <v>178</v>
      </c>
      <c r="G418" s="246"/>
      <c r="H418" s="249">
        <v>24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176</v>
      </c>
      <c r="AU418" s="255" t="s">
        <v>85</v>
      </c>
      <c r="AV418" s="14" t="s">
        <v>175</v>
      </c>
      <c r="AW418" s="14" t="s">
        <v>31</v>
      </c>
      <c r="AX418" s="14" t="s">
        <v>83</v>
      </c>
      <c r="AY418" s="255" t="s">
        <v>169</v>
      </c>
    </row>
    <row r="419" spans="1:65" s="2" customFormat="1" ht="21.75" customHeight="1">
      <c r="A419" s="38"/>
      <c r="B419" s="39"/>
      <c r="C419" s="269" t="s">
        <v>950</v>
      </c>
      <c r="D419" s="269" t="s">
        <v>811</v>
      </c>
      <c r="E419" s="270" t="s">
        <v>2799</v>
      </c>
      <c r="F419" s="271" t="s">
        <v>2800</v>
      </c>
      <c r="G419" s="272" t="s">
        <v>174</v>
      </c>
      <c r="H419" s="273">
        <v>3.749</v>
      </c>
      <c r="I419" s="274"/>
      <c r="J419" s="275">
        <f>ROUND(I419*H419,2)</f>
        <v>0</v>
      </c>
      <c r="K419" s="276"/>
      <c r="L419" s="277"/>
      <c r="M419" s="278" t="s">
        <v>1</v>
      </c>
      <c r="N419" s="279" t="s">
        <v>40</v>
      </c>
      <c r="O419" s="91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246</v>
      </c>
      <c r="AT419" s="231" t="s">
        <v>811</v>
      </c>
      <c r="AU419" s="231" t="s">
        <v>85</v>
      </c>
      <c r="AY419" s="17" t="s">
        <v>169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83</v>
      </c>
      <c r="BK419" s="232">
        <f>ROUND(I419*H419,2)</f>
        <v>0</v>
      </c>
      <c r="BL419" s="17" t="s">
        <v>209</v>
      </c>
      <c r="BM419" s="231" t="s">
        <v>953</v>
      </c>
    </row>
    <row r="420" spans="1:65" s="2" customFormat="1" ht="24.15" customHeight="1">
      <c r="A420" s="38"/>
      <c r="B420" s="39"/>
      <c r="C420" s="269" t="s">
        <v>679</v>
      </c>
      <c r="D420" s="269" t="s">
        <v>811</v>
      </c>
      <c r="E420" s="270" t="s">
        <v>3803</v>
      </c>
      <c r="F420" s="271" t="s">
        <v>3804</v>
      </c>
      <c r="G420" s="272" t="s">
        <v>174</v>
      </c>
      <c r="H420" s="273">
        <v>10.78</v>
      </c>
      <c r="I420" s="274"/>
      <c r="J420" s="275">
        <f>ROUND(I420*H420,2)</f>
        <v>0</v>
      </c>
      <c r="K420" s="276"/>
      <c r="L420" s="277"/>
      <c r="M420" s="278" t="s">
        <v>1</v>
      </c>
      <c r="N420" s="279" t="s">
        <v>40</v>
      </c>
      <c r="O420" s="91"/>
      <c r="P420" s="229">
        <f>O420*H420</f>
        <v>0</v>
      </c>
      <c r="Q420" s="229">
        <v>0</v>
      </c>
      <c r="R420" s="229">
        <f>Q420*H420</f>
        <v>0</v>
      </c>
      <c r="S420" s="229">
        <v>0</v>
      </c>
      <c r="T420" s="230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1" t="s">
        <v>246</v>
      </c>
      <c r="AT420" s="231" t="s">
        <v>811</v>
      </c>
      <c r="AU420" s="231" t="s">
        <v>85</v>
      </c>
      <c r="AY420" s="17" t="s">
        <v>169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17" t="s">
        <v>83</v>
      </c>
      <c r="BK420" s="232">
        <f>ROUND(I420*H420,2)</f>
        <v>0</v>
      </c>
      <c r="BL420" s="17" t="s">
        <v>209</v>
      </c>
      <c r="BM420" s="231" t="s">
        <v>957</v>
      </c>
    </row>
    <row r="421" spans="1:65" s="2" customFormat="1" ht="24.15" customHeight="1">
      <c r="A421" s="38"/>
      <c r="B421" s="39"/>
      <c r="C421" s="219" t="s">
        <v>958</v>
      </c>
      <c r="D421" s="219" t="s">
        <v>171</v>
      </c>
      <c r="E421" s="220" t="s">
        <v>3805</v>
      </c>
      <c r="F421" s="221" t="s">
        <v>3806</v>
      </c>
      <c r="G421" s="222" t="s">
        <v>234</v>
      </c>
      <c r="H421" s="223">
        <v>158.496</v>
      </c>
      <c r="I421" s="224"/>
      <c r="J421" s="225">
        <f>ROUND(I421*H421,2)</f>
        <v>0</v>
      </c>
      <c r="K421" s="226"/>
      <c r="L421" s="44"/>
      <c r="M421" s="227" t="s">
        <v>1</v>
      </c>
      <c r="N421" s="228" t="s">
        <v>40</v>
      </c>
      <c r="O421" s="91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209</v>
      </c>
      <c r="AT421" s="231" t="s">
        <v>171</v>
      </c>
      <c r="AU421" s="231" t="s">
        <v>85</v>
      </c>
      <c r="AY421" s="17" t="s">
        <v>169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83</v>
      </c>
      <c r="BK421" s="232">
        <f>ROUND(I421*H421,2)</f>
        <v>0</v>
      </c>
      <c r="BL421" s="17" t="s">
        <v>209</v>
      </c>
      <c r="BM421" s="231" t="s">
        <v>961</v>
      </c>
    </row>
    <row r="422" spans="1:51" s="13" customFormat="1" ht="12">
      <c r="A422" s="13"/>
      <c r="B422" s="233"/>
      <c r="C422" s="234"/>
      <c r="D422" s="235" t="s">
        <v>176</v>
      </c>
      <c r="E422" s="236" t="s">
        <v>1</v>
      </c>
      <c r="F422" s="237" t="s">
        <v>3755</v>
      </c>
      <c r="G422" s="234"/>
      <c r="H422" s="238">
        <v>158.496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176</v>
      </c>
      <c r="AU422" s="244" t="s">
        <v>85</v>
      </c>
      <c r="AV422" s="13" t="s">
        <v>85</v>
      </c>
      <c r="AW422" s="13" t="s">
        <v>31</v>
      </c>
      <c r="AX422" s="13" t="s">
        <v>75</v>
      </c>
      <c r="AY422" s="244" t="s">
        <v>169</v>
      </c>
    </row>
    <row r="423" spans="1:51" s="14" customFormat="1" ht="12">
      <c r="A423" s="14"/>
      <c r="B423" s="245"/>
      <c r="C423" s="246"/>
      <c r="D423" s="235" t="s">
        <v>176</v>
      </c>
      <c r="E423" s="247" t="s">
        <v>1</v>
      </c>
      <c r="F423" s="248" t="s">
        <v>178</v>
      </c>
      <c r="G423" s="246"/>
      <c r="H423" s="249">
        <v>158.496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5" t="s">
        <v>176</v>
      </c>
      <c r="AU423" s="255" t="s">
        <v>85</v>
      </c>
      <c r="AV423" s="14" t="s">
        <v>175</v>
      </c>
      <c r="AW423" s="14" t="s">
        <v>31</v>
      </c>
      <c r="AX423" s="14" t="s">
        <v>83</v>
      </c>
      <c r="AY423" s="255" t="s">
        <v>169</v>
      </c>
    </row>
    <row r="424" spans="1:65" s="2" customFormat="1" ht="24.15" customHeight="1">
      <c r="A424" s="38"/>
      <c r="B424" s="39"/>
      <c r="C424" s="269" t="s">
        <v>683</v>
      </c>
      <c r="D424" s="269" t="s">
        <v>811</v>
      </c>
      <c r="E424" s="270" t="s">
        <v>3807</v>
      </c>
      <c r="F424" s="271" t="s">
        <v>3808</v>
      </c>
      <c r="G424" s="272" t="s">
        <v>234</v>
      </c>
      <c r="H424" s="273">
        <v>174.346</v>
      </c>
      <c r="I424" s="274"/>
      <c r="J424" s="275">
        <f>ROUND(I424*H424,2)</f>
        <v>0</v>
      </c>
      <c r="K424" s="276"/>
      <c r="L424" s="277"/>
      <c r="M424" s="278" t="s">
        <v>1</v>
      </c>
      <c r="N424" s="279" t="s">
        <v>40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246</v>
      </c>
      <c r="AT424" s="231" t="s">
        <v>811</v>
      </c>
      <c r="AU424" s="231" t="s">
        <v>85</v>
      </c>
      <c r="AY424" s="17" t="s">
        <v>169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83</v>
      </c>
      <c r="BK424" s="232">
        <f>ROUND(I424*H424,2)</f>
        <v>0</v>
      </c>
      <c r="BL424" s="17" t="s">
        <v>209</v>
      </c>
      <c r="BM424" s="231" t="s">
        <v>407</v>
      </c>
    </row>
    <row r="425" spans="1:65" s="2" customFormat="1" ht="24.15" customHeight="1">
      <c r="A425" s="38"/>
      <c r="B425" s="39"/>
      <c r="C425" s="219" t="s">
        <v>966</v>
      </c>
      <c r="D425" s="219" t="s">
        <v>171</v>
      </c>
      <c r="E425" s="220" t="s">
        <v>3809</v>
      </c>
      <c r="F425" s="221" t="s">
        <v>3810</v>
      </c>
      <c r="G425" s="222" t="s">
        <v>174</v>
      </c>
      <c r="H425" s="223">
        <v>16.378</v>
      </c>
      <c r="I425" s="224"/>
      <c r="J425" s="225">
        <f>ROUND(I425*H425,2)</f>
        <v>0</v>
      </c>
      <c r="K425" s="226"/>
      <c r="L425" s="44"/>
      <c r="M425" s="227" t="s">
        <v>1</v>
      </c>
      <c r="N425" s="228" t="s">
        <v>40</v>
      </c>
      <c r="O425" s="91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31" t="s">
        <v>209</v>
      </c>
      <c r="AT425" s="231" t="s">
        <v>171</v>
      </c>
      <c r="AU425" s="231" t="s">
        <v>85</v>
      </c>
      <c r="AY425" s="17" t="s">
        <v>169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7" t="s">
        <v>83</v>
      </c>
      <c r="BK425" s="232">
        <f>ROUND(I425*H425,2)</f>
        <v>0</v>
      </c>
      <c r="BL425" s="17" t="s">
        <v>209</v>
      </c>
      <c r="BM425" s="231" t="s">
        <v>969</v>
      </c>
    </row>
    <row r="426" spans="1:51" s="13" customFormat="1" ht="12">
      <c r="A426" s="13"/>
      <c r="B426" s="233"/>
      <c r="C426" s="234"/>
      <c r="D426" s="235" t="s">
        <v>176</v>
      </c>
      <c r="E426" s="236" t="s">
        <v>1</v>
      </c>
      <c r="F426" s="237" t="s">
        <v>3811</v>
      </c>
      <c r="G426" s="234"/>
      <c r="H426" s="238">
        <v>1.554</v>
      </c>
      <c r="I426" s="239"/>
      <c r="J426" s="234"/>
      <c r="K426" s="234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176</v>
      </c>
      <c r="AU426" s="244" t="s">
        <v>85</v>
      </c>
      <c r="AV426" s="13" t="s">
        <v>85</v>
      </c>
      <c r="AW426" s="13" t="s">
        <v>31</v>
      </c>
      <c r="AX426" s="13" t="s">
        <v>75</v>
      </c>
      <c r="AY426" s="244" t="s">
        <v>169</v>
      </c>
    </row>
    <row r="427" spans="1:51" s="13" customFormat="1" ht="12">
      <c r="A427" s="13"/>
      <c r="B427" s="233"/>
      <c r="C427" s="234"/>
      <c r="D427" s="235" t="s">
        <v>176</v>
      </c>
      <c r="E427" s="236" t="s">
        <v>1</v>
      </c>
      <c r="F427" s="237" t="s">
        <v>3812</v>
      </c>
      <c r="G427" s="234"/>
      <c r="H427" s="238">
        <v>1.344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176</v>
      </c>
      <c r="AU427" s="244" t="s">
        <v>85</v>
      </c>
      <c r="AV427" s="13" t="s">
        <v>85</v>
      </c>
      <c r="AW427" s="13" t="s">
        <v>31</v>
      </c>
      <c r="AX427" s="13" t="s">
        <v>75</v>
      </c>
      <c r="AY427" s="244" t="s">
        <v>169</v>
      </c>
    </row>
    <row r="428" spans="1:51" s="13" customFormat="1" ht="12">
      <c r="A428" s="13"/>
      <c r="B428" s="233"/>
      <c r="C428" s="234"/>
      <c r="D428" s="235" t="s">
        <v>176</v>
      </c>
      <c r="E428" s="236" t="s">
        <v>1</v>
      </c>
      <c r="F428" s="237" t="s">
        <v>3813</v>
      </c>
      <c r="G428" s="234"/>
      <c r="H428" s="238">
        <v>0.51</v>
      </c>
      <c r="I428" s="239"/>
      <c r="J428" s="234"/>
      <c r="K428" s="234"/>
      <c r="L428" s="240"/>
      <c r="M428" s="241"/>
      <c r="N428" s="242"/>
      <c r="O428" s="242"/>
      <c r="P428" s="242"/>
      <c r="Q428" s="242"/>
      <c r="R428" s="242"/>
      <c r="S428" s="242"/>
      <c r="T428" s="24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4" t="s">
        <v>176</v>
      </c>
      <c r="AU428" s="244" t="s">
        <v>85</v>
      </c>
      <c r="AV428" s="13" t="s">
        <v>85</v>
      </c>
      <c r="AW428" s="13" t="s">
        <v>31</v>
      </c>
      <c r="AX428" s="13" t="s">
        <v>75</v>
      </c>
      <c r="AY428" s="244" t="s">
        <v>169</v>
      </c>
    </row>
    <row r="429" spans="1:51" s="13" customFormat="1" ht="12">
      <c r="A429" s="13"/>
      <c r="B429" s="233"/>
      <c r="C429" s="234"/>
      <c r="D429" s="235" t="s">
        <v>176</v>
      </c>
      <c r="E429" s="236" t="s">
        <v>1</v>
      </c>
      <c r="F429" s="237" t="s">
        <v>3814</v>
      </c>
      <c r="G429" s="234"/>
      <c r="H429" s="238">
        <v>4.736</v>
      </c>
      <c r="I429" s="239"/>
      <c r="J429" s="234"/>
      <c r="K429" s="234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176</v>
      </c>
      <c r="AU429" s="244" t="s">
        <v>85</v>
      </c>
      <c r="AV429" s="13" t="s">
        <v>85</v>
      </c>
      <c r="AW429" s="13" t="s">
        <v>31</v>
      </c>
      <c r="AX429" s="13" t="s">
        <v>75</v>
      </c>
      <c r="AY429" s="244" t="s">
        <v>169</v>
      </c>
    </row>
    <row r="430" spans="1:51" s="13" customFormat="1" ht="12">
      <c r="A430" s="13"/>
      <c r="B430" s="233"/>
      <c r="C430" s="234"/>
      <c r="D430" s="235" t="s">
        <v>176</v>
      </c>
      <c r="E430" s="236" t="s">
        <v>1</v>
      </c>
      <c r="F430" s="237" t="s">
        <v>3815</v>
      </c>
      <c r="G430" s="234"/>
      <c r="H430" s="238">
        <v>1.512</v>
      </c>
      <c r="I430" s="239"/>
      <c r="J430" s="234"/>
      <c r="K430" s="234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176</v>
      </c>
      <c r="AU430" s="244" t="s">
        <v>85</v>
      </c>
      <c r="AV430" s="13" t="s">
        <v>85</v>
      </c>
      <c r="AW430" s="13" t="s">
        <v>31</v>
      </c>
      <c r="AX430" s="13" t="s">
        <v>75</v>
      </c>
      <c r="AY430" s="244" t="s">
        <v>169</v>
      </c>
    </row>
    <row r="431" spans="1:51" s="13" customFormat="1" ht="12">
      <c r="A431" s="13"/>
      <c r="B431" s="233"/>
      <c r="C431" s="234"/>
      <c r="D431" s="235" t="s">
        <v>176</v>
      </c>
      <c r="E431" s="236" t="s">
        <v>1</v>
      </c>
      <c r="F431" s="237" t="s">
        <v>3816</v>
      </c>
      <c r="G431" s="234"/>
      <c r="H431" s="238">
        <v>3.552</v>
      </c>
      <c r="I431" s="239"/>
      <c r="J431" s="234"/>
      <c r="K431" s="234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176</v>
      </c>
      <c r="AU431" s="244" t="s">
        <v>85</v>
      </c>
      <c r="AV431" s="13" t="s">
        <v>85</v>
      </c>
      <c r="AW431" s="13" t="s">
        <v>31</v>
      </c>
      <c r="AX431" s="13" t="s">
        <v>75</v>
      </c>
      <c r="AY431" s="244" t="s">
        <v>169</v>
      </c>
    </row>
    <row r="432" spans="1:51" s="13" customFormat="1" ht="12">
      <c r="A432" s="13"/>
      <c r="B432" s="233"/>
      <c r="C432" s="234"/>
      <c r="D432" s="235" t="s">
        <v>176</v>
      </c>
      <c r="E432" s="236" t="s">
        <v>1</v>
      </c>
      <c r="F432" s="237" t="s">
        <v>3817</v>
      </c>
      <c r="G432" s="234"/>
      <c r="H432" s="238">
        <v>3.17</v>
      </c>
      <c r="I432" s="239"/>
      <c r="J432" s="234"/>
      <c r="K432" s="234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176</v>
      </c>
      <c r="AU432" s="244" t="s">
        <v>85</v>
      </c>
      <c r="AV432" s="13" t="s">
        <v>85</v>
      </c>
      <c r="AW432" s="13" t="s">
        <v>31</v>
      </c>
      <c r="AX432" s="13" t="s">
        <v>75</v>
      </c>
      <c r="AY432" s="244" t="s">
        <v>169</v>
      </c>
    </row>
    <row r="433" spans="1:51" s="14" customFormat="1" ht="12">
      <c r="A433" s="14"/>
      <c r="B433" s="245"/>
      <c r="C433" s="246"/>
      <c r="D433" s="235" t="s">
        <v>176</v>
      </c>
      <c r="E433" s="247" t="s">
        <v>1</v>
      </c>
      <c r="F433" s="248" t="s">
        <v>178</v>
      </c>
      <c r="G433" s="246"/>
      <c r="H433" s="249">
        <v>16.378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5" t="s">
        <v>176</v>
      </c>
      <c r="AU433" s="255" t="s">
        <v>85</v>
      </c>
      <c r="AV433" s="14" t="s">
        <v>175</v>
      </c>
      <c r="AW433" s="14" t="s">
        <v>31</v>
      </c>
      <c r="AX433" s="14" t="s">
        <v>83</v>
      </c>
      <c r="AY433" s="255" t="s">
        <v>169</v>
      </c>
    </row>
    <row r="434" spans="1:65" s="2" customFormat="1" ht="16.5" customHeight="1">
      <c r="A434" s="38"/>
      <c r="B434" s="39"/>
      <c r="C434" s="219" t="s">
        <v>689</v>
      </c>
      <c r="D434" s="219" t="s">
        <v>171</v>
      </c>
      <c r="E434" s="220" t="s">
        <v>2760</v>
      </c>
      <c r="F434" s="221" t="s">
        <v>2761</v>
      </c>
      <c r="G434" s="222" t="s">
        <v>199</v>
      </c>
      <c r="H434" s="223">
        <v>143</v>
      </c>
      <c r="I434" s="224"/>
      <c r="J434" s="225">
        <f>ROUND(I434*H434,2)</f>
        <v>0</v>
      </c>
      <c r="K434" s="226"/>
      <c r="L434" s="44"/>
      <c r="M434" s="227" t="s">
        <v>1</v>
      </c>
      <c r="N434" s="228" t="s">
        <v>40</v>
      </c>
      <c r="O434" s="91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1" t="s">
        <v>209</v>
      </c>
      <c r="AT434" s="231" t="s">
        <v>171</v>
      </c>
      <c r="AU434" s="231" t="s">
        <v>85</v>
      </c>
      <c r="AY434" s="17" t="s">
        <v>169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17" t="s">
        <v>83</v>
      </c>
      <c r="BK434" s="232">
        <f>ROUND(I434*H434,2)</f>
        <v>0</v>
      </c>
      <c r="BL434" s="17" t="s">
        <v>209</v>
      </c>
      <c r="BM434" s="231" t="s">
        <v>972</v>
      </c>
    </row>
    <row r="435" spans="1:51" s="13" customFormat="1" ht="12">
      <c r="A435" s="13"/>
      <c r="B435" s="233"/>
      <c r="C435" s="234"/>
      <c r="D435" s="235" t="s">
        <v>176</v>
      </c>
      <c r="E435" s="236" t="s">
        <v>1</v>
      </c>
      <c r="F435" s="237" t="s">
        <v>3818</v>
      </c>
      <c r="G435" s="234"/>
      <c r="H435" s="238">
        <v>143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176</v>
      </c>
      <c r="AU435" s="244" t="s">
        <v>85</v>
      </c>
      <c r="AV435" s="13" t="s">
        <v>85</v>
      </c>
      <c r="AW435" s="13" t="s">
        <v>31</v>
      </c>
      <c r="AX435" s="13" t="s">
        <v>75</v>
      </c>
      <c r="AY435" s="244" t="s">
        <v>169</v>
      </c>
    </row>
    <row r="436" spans="1:51" s="14" customFormat="1" ht="12">
      <c r="A436" s="14"/>
      <c r="B436" s="245"/>
      <c r="C436" s="246"/>
      <c r="D436" s="235" t="s">
        <v>176</v>
      </c>
      <c r="E436" s="247" t="s">
        <v>1</v>
      </c>
      <c r="F436" s="248" t="s">
        <v>178</v>
      </c>
      <c r="G436" s="246"/>
      <c r="H436" s="249">
        <v>143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5" t="s">
        <v>176</v>
      </c>
      <c r="AU436" s="255" t="s">
        <v>85</v>
      </c>
      <c r="AV436" s="14" t="s">
        <v>175</v>
      </c>
      <c r="AW436" s="14" t="s">
        <v>31</v>
      </c>
      <c r="AX436" s="14" t="s">
        <v>83</v>
      </c>
      <c r="AY436" s="255" t="s">
        <v>169</v>
      </c>
    </row>
    <row r="437" spans="1:65" s="2" customFormat="1" ht="21.75" customHeight="1">
      <c r="A437" s="38"/>
      <c r="B437" s="39"/>
      <c r="C437" s="269" t="s">
        <v>977</v>
      </c>
      <c r="D437" s="269" t="s">
        <v>811</v>
      </c>
      <c r="E437" s="270" t="s">
        <v>2766</v>
      </c>
      <c r="F437" s="271" t="s">
        <v>2767</v>
      </c>
      <c r="G437" s="272" t="s">
        <v>174</v>
      </c>
      <c r="H437" s="273">
        <v>0.377</v>
      </c>
      <c r="I437" s="274"/>
      <c r="J437" s="275">
        <f>ROUND(I437*H437,2)</f>
        <v>0</v>
      </c>
      <c r="K437" s="276"/>
      <c r="L437" s="277"/>
      <c r="M437" s="278" t="s">
        <v>1</v>
      </c>
      <c r="N437" s="279" t="s">
        <v>40</v>
      </c>
      <c r="O437" s="91"/>
      <c r="P437" s="229">
        <f>O437*H437</f>
        <v>0</v>
      </c>
      <c r="Q437" s="229">
        <v>0</v>
      </c>
      <c r="R437" s="229">
        <f>Q437*H437</f>
        <v>0</v>
      </c>
      <c r="S437" s="229">
        <v>0</v>
      </c>
      <c r="T437" s="230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1" t="s">
        <v>246</v>
      </c>
      <c r="AT437" s="231" t="s">
        <v>811</v>
      </c>
      <c r="AU437" s="231" t="s">
        <v>85</v>
      </c>
      <c r="AY437" s="17" t="s">
        <v>169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17" t="s">
        <v>83</v>
      </c>
      <c r="BK437" s="232">
        <f>ROUND(I437*H437,2)</f>
        <v>0</v>
      </c>
      <c r="BL437" s="17" t="s">
        <v>209</v>
      </c>
      <c r="BM437" s="231" t="s">
        <v>980</v>
      </c>
    </row>
    <row r="438" spans="1:65" s="2" customFormat="1" ht="24.15" customHeight="1">
      <c r="A438" s="38"/>
      <c r="B438" s="39"/>
      <c r="C438" s="219" t="s">
        <v>695</v>
      </c>
      <c r="D438" s="219" t="s">
        <v>171</v>
      </c>
      <c r="E438" s="220" t="s">
        <v>2772</v>
      </c>
      <c r="F438" s="221" t="s">
        <v>2773</v>
      </c>
      <c r="G438" s="222" t="s">
        <v>234</v>
      </c>
      <c r="H438" s="223">
        <v>143</v>
      </c>
      <c r="I438" s="224"/>
      <c r="J438" s="225">
        <f>ROUND(I438*H438,2)</f>
        <v>0</v>
      </c>
      <c r="K438" s="226"/>
      <c r="L438" s="44"/>
      <c r="M438" s="227" t="s">
        <v>1</v>
      </c>
      <c r="N438" s="228" t="s">
        <v>40</v>
      </c>
      <c r="O438" s="91"/>
      <c r="P438" s="229">
        <f>O438*H438</f>
        <v>0</v>
      </c>
      <c r="Q438" s="229">
        <v>0</v>
      </c>
      <c r="R438" s="229">
        <f>Q438*H438</f>
        <v>0</v>
      </c>
      <c r="S438" s="229">
        <v>0</v>
      </c>
      <c r="T438" s="230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1" t="s">
        <v>209</v>
      </c>
      <c r="AT438" s="231" t="s">
        <v>171</v>
      </c>
      <c r="AU438" s="231" t="s">
        <v>85</v>
      </c>
      <c r="AY438" s="17" t="s">
        <v>169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17" t="s">
        <v>83</v>
      </c>
      <c r="BK438" s="232">
        <f>ROUND(I438*H438,2)</f>
        <v>0</v>
      </c>
      <c r="BL438" s="17" t="s">
        <v>209</v>
      </c>
      <c r="BM438" s="231" t="s">
        <v>983</v>
      </c>
    </row>
    <row r="439" spans="1:65" s="2" customFormat="1" ht="24.15" customHeight="1">
      <c r="A439" s="38"/>
      <c r="B439" s="39"/>
      <c r="C439" s="219" t="s">
        <v>985</v>
      </c>
      <c r="D439" s="219" t="s">
        <v>171</v>
      </c>
      <c r="E439" s="220" t="s">
        <v>3819</v>
      </c>
      <c r="F439" s="221" t="s">
        <v>3820</v>
      </c>
      <c r="G439" s="222" t="s">
        <v>217</v>
      </c>
      <c r="H439" s="223">
        <v>8.747</v>
      </c>
      <c r="I439" s="224"/>
      <c r="J439" s="225">
        <f>ROUND(I439*H439,2)</f>
        <v>0</v>
      </c>
      <c r="K439" s="226"/>
      <c r="L439" s="44"/>
      <c r="M439" s="227" t="s">
        <v>1</v>
      </c>
      <c r="N439" s="228" t="s">
        <v>40</v>
      </c>
      <c r="O439" s="91"/>
      <c r="P439" s="229">
        <f>O439*H439</f>
        <v>0</v>
      </c>
      <c r="Q439" s="229">
        <v>0</v>
      </c>
      <c r="R439" s="229">
        <f>Q439*H439</f>
        <v>0</v>
      </c>
      <c r="S439" s="229">
        <v>0</v>
      </c>
      <c r="T439" s="230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1" t="s">
        <v>209</v>
      </c>
      <c r="AT439" s="231" t="s">
        <v>171</v>
      </c>
      <c r="AU439" s="231" t="s">
        <v>85</v>
      </c>
      <c r="AY439" s="17" t="s">
        <v>169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83</v>
      </c>
      <c r="BK439" s="232">
        <f>ROUND(I439*H439,2)</f>
        <v>0</v>
      </c>
      <c r="BL439" s="17" t="s">
        <v>209</v>
      </c>
      <c r="BM439" s="231" t="s">
        <v>988</v>
      </c>
    </row>
    <row r="440" spans="1:63" s="12" customFormat="1" ht="22.8" customHeight="1">
      <c r="A440" s="12"/>
      <c r="B440" s="203"/>
      <c r="C440" s="204"/>
      <c r="D440" s="205" t="s">
        <v>74</v>
      </c>
      <c r="E440" s="217" t="s">
        <v>2950</v>
      </c>
      <c r="F440" s="217" t="s">
        <v>2951</v>
      </c>
      <c r="G440" s="204"/>
      <c r="H440" s="204"/>
      <c r="I440" s="207"/>
      <c r="J440" s="218">
        <f>BK440</f>
        <v>0</v>
      </c>
      <c r="K440" s="204"/>
      <c r="L440" s="209"/>
      <c r="M440" s="210"/>
      <c r="N440" s="211"/>
      <c r="O440" s="211"/>
      <c r="P440" s="212">
        <f>SUM(P441:P449)</f>
        <v>0</v>
      </c>
      <c r="Q440" s="211"/>
      <c r="R440" s="212">
        <f>SUM(R441:R449)</f>
        <v>0</v>
      </c>
      <c r="S440" s="211"/>
      <c r="T440" s="213">
        <f>SUM(T441:T449)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4" t="s">
        <v>85</v>
      </c>
      <c r="AT440" s="215" t="s">
        <v>74</v>
      </c>
      <c r="AU440" s="215" t="s">
        <v>83</v>
      </c>
      <c r="AY440" s="214" t="s">
        <v>169</v>
      </c>
      <c r="BK440" s="216">
        <f>SUM(BK441:BK449)</f>
        <v>0</v>
      </c>
    </row>
    <row r="441" spans="1:65" s="2" customFormat="1" ht="37.8" customHeight="1">
      <c r="A441" s="38"/>
      <c r="B441" s="39"/>
      <c r="C441" s="219" t="s">
        <v>699</v>
      </c>
      <c r="D441" s="219" t="s">
        <v>171</v>
      </c>
      <c r="E441" s="220" t="s">
        <v>3821</v>
      </c>
      <c r="F441" s="221" t="s">
        <v>3822</v>
      </c>
      <c r="G441" s="222" t="s">
        <v>199</v>
      </c>
      <c r="H441" s="223">
        <v>31.14</v>
      </c>
      <c r="I441" s="224"/>
      <c r="J441" s="225">
        <f>ROUND(I441*H441,2)</f>
        <v>0</v>
      </c>
      <c r="K441" s="226"/>
      <c r="L441" s="44"/>
      <c r="M441" s="227" t="s">
        <v>1</v>
      </c>
      <c r="N441" s="228" t="s">
        <v>40</v>
      </c>
      <c r="O441" s="91"/>
      <c r="P441" s="229">
        <f>O441*H441</f>
        <v>0</v>
      </c>
      <c r="Q441" s="229">
        <v>0</v>
      </c>
      <c r="R441" s="229">
        <f>Q441*H441</f>
        <v>0</v>
      </c>
      <c r="S441" s="229">
        <v>0</v>
      </c>
      <c r="T441" s="230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1" t="s">
        <v>209</v>
      </c>
      <c r="AT441" s="231" t="s">
        <v>171</v>
      </c>
      <c r="AU441" s="231" t="s">
        <v>85</v>
      </c>
      <c r="AY441" s="17" t="s">
        <v>169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7" t="s">
        <v>83</v>
      </c>
      <c r="BK441" s="232">
        <f>ROUND(I441*H441,2)</f>
        <v>0</v>
      </c>
      <c r="BL441" s="17" t="s">
        <v>209</v>
      </c>
      <c r="BM441" s="231" t="s">
        <v>994</v>
      </c>
    </row>
    <row r="442" spans="1:51" s="13" customFormat="1" ht="12">
      <c r="A442" s="13"/>
      <c r="B442" s="233"/>
      <c r="C442" s="234"/>
      <c r="D442" s="235" t="s">
        <v>176</v>
      </c>
      <c r="E442" s="236" t="s">
        <v>1</v>
      </c>
      <c r="F442" s="237" t="s">
        <v>3823</v>
      </c>
      <c r="G442" s="234"/>
      <c r="H442" s="238">
        <v>31.14</v>
      </c>
      <c r="I442" s="239"/>
      <c r="J442" s="234"/>
      <c r="K442" s="234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176</v>
      </c>
      <c r="AU442" s="244" t="s">
        <v>85</v>
      </c>
      <c r="AV442" s="13" t="s">
        <v>85</v>
      </c>
      <c r="AW442" s="13" t="s">
        <v>31</v>
      </c>
      <c r="AX442" s="13" t="s">
        <v>75</v>
      </c>
      <c r="AY442" s="244" t="s">
        <v>169</v>
      </c>
    </row>
    <row r="443" spans="1:51" s="14" customFormat="1" ht="12">
      <c r="A443" s="14"/>
      <c r="B443" s="245"/>
      <c r="C443" s="246"/>
      <c r="D443" s="235" t="s">
        <v>176</v>
      </c>
      <c r="E443" s="247" t="s">
        <v>1</v>
      </c>
      <c r="F443" s="248" t="s">
        <v>178</v>
      </c>
      <c r="G443" s="246"/>
      <c r="H443" s="249">
        <v>31.14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176</v>
      </c>
      <c r="AU443" s="255" t="s">
        <v>85</v>
      </c>
      <c r="AV443" s="14" t="s">
        <v>175</v>
      </c>
      <c r="AW443" s="14" t="s">
        <v>31</v>
      </c>
      <c r="AX443" s="14" t="s">
        <v>83</v>
      </c>
      <c r="AY443" s="255" t="s">
        <v>169</v>
      </c>
    </row>
    <row r="444" spans="1:65" s="2" customFormat="1" ht="44.25" customHeight="1">
      <c r="A444" s="38"/>
      <c r="B444" s="39"/>
      <c r="C444" s="219" t="s">
        <v>997</v>
      </c>
      <c r="D444" s="219" t="s">
        <v>171</v>
      </c>
      <c r="E444" s="220" t="s">
        <v>3824</v>
      </c>
      <c r="F444" s="221" t="s">
        <v>3825</v>
      </c>
      <c r="G444" s="222" t="s">
        <v>199</v>
      </c>
      <c r="H444" s="223">
        <v>142.45</v>
      </c>
      <c r="I444" s="224"/>
      <c r="J444" s="225">
        <f>ROUND(I444*H444,2)</f>
        <v>0</v>
      </c>
      <c r="K444" s="226"/>
      <c r="L444" s="44"/>
      <c r="M444" s="227" t="s">
        <v>1</v>
      </c>
      <c r="N444" s="228" t="s">
        <v>40</v>
      </c>
      <c r="O444" s="91"/>
      <c r="P444" s="229">
        <f>O444*H444</f>
        <v>0</v>
      </c>
      <c r="Q444" s="229">
        <v>0</v>
      </c>
      <c r="R444" s="229">
        <f>Q444*H444</f>
        <v>0</v>
      </c>
      <c r="S444" s="229">
        <v>0</v>
      </c>
      <c r="T444" s="230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31" t="s">
        <v>209</v>
      </c>
      <c r="AT444" s="231" t="s">
        <v>171</v>
      </c>
      <c r="AU444" s="231" t="s">
        <v>85</v>
      </c>
      <c r="AY444" s="17" t="s">
        <v>169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83</v>
      </c>
      <c r="BK444" s="232">
        <f>ROUND(I444*H444,2)</f>
        <v>0</v>
      </c>
      <c r="BL444" s="17" t="s">
        <v>209</v>
      </c>
      <c r="BM444" s="231" t="s">
        <v>1000</v>
      </c>
    </row>
    <row r="445" spans="1:51" s="13" customFormat="1" ht="12">
      <c r="A445" s="13"/>
      <c r="B445" s="233"/>
      <c r="C445" s="234"/>
      <c r="D445" s="235" t="s">
        <v>176</v>
      </c>
      <c r="E445" s="236" t="s">
        <v>1</v>
      </c>
      <c r="F445" s="237" t="s">
        <v>3826</v>
      </c>
      <c r="G445" s="234"/>
      <c r="H445" s="238">
        <v>59.2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4" t="s">
        <v>176</v>
      </c>
      <c r="AU445" s="244" t="s">
        <v>85</v>
      </c>
      <c r="AV445" s="13" t="s">
        <v>85</v>
      </c>
      <c r="AW445" s="13" t="s">
        <v>31</v>
      </c>
      <c r="AX445" s="13" t="s">
        <v>75</v>
      </c>
      <c r="AY445" s="244" t="s">
        <v>169</v>
      </c>
    </row>
    <row r="446" spans="1:51" s="13" customFormat="1" ht="12">
      <c r="A446" s="13"/>
      <c r="B446" s="233"/>
      <c r="C446" s="234"/>
      <c r="D446" s="235" t="s">
        <v>176</v>
      </c>
      <c r="E446" s="236" t="s">
        <v>1</v>
      </c>
      <c r="F446" s="237" t="s">
        <v>3827</v>
      </c>
      <c r="G446" s="234"/>
      <c r="H446" s="238">
        <v>19.35</v>
      </c>
      <c r="I446" s="239"/>
      <c r="J446" s="234"/>
      <c r="K446" s="234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176</v>
      </c>
      <c r="AU446" s="244" t="s">
        <v>85</v>
      </c>
      <c r="AV446" s="13" t="s">
        <v>85</v>
      </c>
      <c r="AW446" s="13" t="s">
        <v>31</v>
      </c>
      <c r="AX446" s="13" t="s">
        <v>75</v>
      </c>
      <c r="AY446" s="244" t="s">
        <v>169</v>
      </c>
    </row>
    <row r="447" spans="1:51" s="13" customFormat="1" ht="12">
      <c r="A447" s="13"/>
      <c r="B447" s="233"/>
      <c r="C447" s="234"/>
      <c r="D447" s="235" t="s">
        <v>176</v>
      </c>
      <c r="E447" s="236" t="s">
        <v>1</v>
      </c>
      <c r="F447" s="237" t="s">
        <v>3828</v>
      </c>
      <c r="G447" s="234"/>
      <c r="H447" s="238">
        <v>63.9</v>
      </c>
      <c r="I447" s="239"/>
      <c r="J447" s="234"/>
      <c r="K447" s="234"/>
      <c r="L447" s="240"/>
      <c r="M447" s="241"/>
      <c r="N447" s="242"/>
      <c r="O447" s="242"/>
      <c r="P447" s="242"/>
      <c r="Q447" s="242"/>
      <c r="R447" s="242"/>
      <c r="S447" s="242"/>
      <c r="T447" s="24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4" t="s">
        <v>176</v>
      </c>
      <c r="AU447" s="244" t="s">
        <v>85</v>
      </c>
      <c r="AV447" s="13" t="s">
        <v>85</v>
      </c>
      <c r="AW447" s="13" t="s">
        <v>31</v>
      </c>
      <c r="AX447" s="13" t="s">
        <v>75</v>
      </c>
      <c r="AY447" s="244" t="s">
        <v>169</v>
      </c>
    </row>
    <row r="448" spans="1:51" s="14" customFormat="1" ht="12">
      <c r="A448" s="14"/>
      <c r="B448" s="245"/>
      <c r="C448" s="246"/>
      <c r="D448" s="235" t="s">
        <v>176</v>
      </c>
      <c r="E448" s="247" t="s">
        <v>1</v>
      </c>
      <c r="F448" s="248" t="s">
        <v>178</v>
      </c>
      <c r="G448" s="246"/>
      <c r="H448" s="249">
        <v>142.45000000000002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5" t="s">
        <v>176</v>
      </c>
      <c r="AU448" s="255" t="s">
        <v>85</v>
      </c>
      <c r="AV448" s="14" t="s">
        <v>175</v>
      </c>
      <c r="AW448" s="14" t="s">
        <v>31</v>
      </c>
      <c r="AX448" s="14" t="s">
        <v>83</v>
      </c>
      <c r="AY448" s="255" t="s">
        <v>169</v>
      </c>
    </row>
    <row r="449" spans="1:65" s="2" customFormat="1" ht="24.15" customHeight="1">
      <c r="A449" s="38"/>
      <c r="B449" s="39"/>
      <c r="C449" s="219" t="s">
        <v>702</v>
      </c>
      <c r="D449" s="219" t="s">
        <v>171</v>
      </c>
      <c r="E449" s="220" t="s">
        <v>3829</v>
      </c>
      <c r="F449" s="221" t="s">
        <v>3830</v>
      </c>
      <c r="G449" s="222" t="s">
        <v>2717</v>
      </c>
      <c r="H449" s="280"/>
      <c r="I449" s="224"/>
      <c r="J449" s="225">
        <f>ROUND(I449*H449,2)</f>
        <v>0</v>
      </c>
      <c r="K449" s="226"/>
      <c r="L449" s="44"/>
      <c r="M449" s="227" t="s">
        <v>1</v>
      </c>
      <c r="N449" s="228" t="s">
        <v>40</v>
      </c>
      <c r="O449" s="91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1" t="s">
        <v>209</v>
      </c>
      <c r="AT449" s="231" t="s">
        <v>171</v>
      </c>
      <c r="AU449" s="231" t="s">
        <v>85</v>
      </c>
      <c r="AY449" s="17" t="s">
        <v>169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7" t="s">
        <v>83</v>
      </c>
      <c r="BK449" s="232">
        <f>ROUND(I449*H449,2)</f>
        <v>0</v>
      </c>
      <c r="BL449" s="17" t="s">
        <v>209</v>
      </c>
      <c r="BM449" s="231" t="s">
        <v>113</v>
      </c>
    </row>
    <row r="450" spans="1:63" s="12" customFormat="1" ht="22.8" customHeight="1">
      <c r="A450" s="12"/>
      <c r="B450" s="203"/>
      <c r="C450" s="204"/>
      <c r="D450" s="205" t="s">
        <v>74</v>
      </c>
      <c r="E450" s="217" t="s">
        <v>351</v>
      </c>
      <c r="F450" s="217" t="s">
        <v>352</v>
      </c>
      <c r="G450" s="204"/>
      <c r="H450" s="204"/>
      <c r="I450" s="207"/>
      <c r="J450" s="218">
        <f>BK450</f>
        <v>0</v>
      </c>
      <c r="K450" s="204"/>
      <c r="L450" s="209"/>
      <c r="M450" s="210"/>
      <c r="N450" s="211"/>
      <c r="O450" s="211"/>
      <c r="P450" s="212">
        <f>SUM(P451:P461)</f>
        <v>0</v>
      </c>
      <c r="Q450" s="211"/>
      <c r="R450" s="212">
        <f>SUM(R451:R461)</f>
        <v>0</v>
      </c>
      <c r="S450" s="211"/>
      <c r="T450" s="213">
        <f>SUM(T451:T461)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4" t="s">
        <v>85</v>
      </c>
      <c r="AT450" s="215" t="s">
        <v>74</v>
      </c>
      <c r="AU450" s="215" t="s">
        <v>83</v>
      </c>
      <c r="AY450" s="214" t="s">
        <v>169</v>
      </c>
      <c r="BK450" s="216">
        <f>SUM(BK451:BK461)</f>
        <v>0</v>
      </c>
    </row>
    <row r="451" spans="1:65" s="2" customFormat="1" ht="24.15" customHeight="1">
      <c r="A451" s="38"/>
      <c r="B451" s="39"/>
      <c r="C451" s="219" t="s">
        <v>1004</v>
      </c>
      <c r="D451" s="219" t="s">
        <v>171</v>
      </c>
      <c r="E451" s="220" t="s">
        <v>3831</v>
      </c>
      <c r="F451" s="221" t="s">
        <v>3832</v>
      </c>
      <c r="G451" s="222" t="s">
        <v>3036</v>
      </c>
      <c r="H451" s="223">
        <v>489.09</v>
      </c>
      <c r="I451" s="224"/>
      <c r="J451" s="225">
        <f>ROUND(I451*H451,2)</f>
        <v>0</v>
      </c>
      <c r="K451" s="226"/>
      <c r="L451" s="44"/>
      <c r="M451" s="227" t="s">
        <v>1</v>
      </c>
      <c r="N451" s="228" t="s">
        <v>40</v>
      </c>
      <c r="O451" s="91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31" t="s">
        <v>209</v>
      </c>
      <c r="AT451" s="231" t="s">
        <v>171</v>
      </c>
      <c r="AU451" s="231" t="s">
        <v>85</v>
      </c>
      <c r="AY451" s="17" t="s">
        <v>169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17" t="s">
        <v>83</v>
      </c>
      <c r="BK451" s="232">
        <f>ROUND(I451*H451,2)</f>
        <v>0</v>
      </c>
      <c r="BL451" s="17" t="s">
        <v>209</v>
      </c>
      <c r="BM451" s="231" t="s">
        <v>1007</v>
      </c>
    </row>
    <row r="452" spans="1:51" s="13" customFormat="1" ht="12">
      <c r="A452" s="13"/>
      <c r="B452" s="233"/>
      <c r="C452" s="234"/>
      <c r="D452" s="235" t="s">
        <v>176</v>
      </c>
      <c r="E452" s="236" t="s">
        <v>1</v>
      </c>
      <c r="F452" s="237" t="s">
        <v>3833</v>
      </c>
      <c r="G452" s="234"/>
      <c r="H452" s="238">
        <v>475.266</v>
      </c>
      <c r="I452" s="239"/>
      <c r="J452" s="234"/>
      <c r="K452" s="234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176</v>
      </c>
      <c r="AU452" s="244" t="s">
        <v>85</v>
      </c>
      <c r="AV452" s="13" t="s">
        <v>85</v>
      </c>
      <c r="AW452" s="13" t="s">
        <v>31</v>
      </c>
      <c r="AX452" s="13" t="s">
        <v>75</v>
      </c>
      <c r="AY452" s="244" t="s">
        <v>169</v>
      </c>
    </row>
    <row r="453" spans="1:51" s="13" customFormat="1" ht="12">
      <c r="A453" s="13"/>
      <c r="B453" s="233"/>
      <c r="C453" s="234"/>
      <c r="D453" s="235" t="s">
        <v>176</v>
      </c>
      <c r="E453" s="236" t="s">
        <v>1</v>
      </c>
      <c r="F453" s="237" t="s">
        <v>3834</v>
      </c>
      <c r="G453" s="234"/>
      <c r="H453" s="238">
        <v>13.824</v>
      </c>
      <c r="I453" s="239"/>
      <c r="J453" s="234"/>
      <c r="K453" s="234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176</v>
      </c>
      <c r="AU453" s="244" t="s">
        <v>85</v>
      </c>
      <c r="AV453" s="13" t="s">
        <v>85</v>
      </c>
      <c r="AW453" s="13" t="s">
        <v>31</v>
      </c>
      <c r="AX453" s="13" t="s">
        <v>75</v>
      </c>
      <c r="AY453" s="244" t="s">
        <v>169</v>
      </c>
    </row>
    <row r="454" spans="1:51" s="14" customFormat="1" ht="12">
      <c r="A454" s="14"/>
      <c r="B454" s="245"/>
      <c r="C454" s="246"/>
      <c r="D454" s="235" t="s">
        <v>176</v>
      </c>
      <c r="E454" s="247" t="s">
        <v>1</v>
      </c>
      <c r="F454" s="248" t="s">
        <v>178</v>
      </c>
      <c r="G454" s="246"/>
      <c r="H454" s="249">
        <v>489.09000000000003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176</v>
      </c>
      <c r="AU454" s="255" t="s">
        <v>85</v>
      </c>
      <c r="AV454" s="14" t="s">
        <v>175</v>
      </c>
      <c r="AW454" s="14" t="s">
        <v>31</v>
      </c>
      <c r="AX454" s="14" t="s">
        <v>83</v>
      </c>
      <c r="AY454" s="255" t="s">
        <v>169</v>
      </c>
    </row>
    <row r="455" spans="1:65" s="2" customFormat="1" ht="33" customHeight="1">
      <c r="A455" s="38"/>
      <c r="B455" s="39"/>
      <c r="C455" s="219" t="s">
        <v>706</v>
      </c>
      <c r="D455" s="219" t="s">
        <v>171</v>
      </c>
      <c r="E455" s="220" t="s">
        <v>3835</v>
      </c>
      <c r="F455" s="221" t="s">
        <v>3836</v>
      </c>
      <c r="G455" s="222" t="s">
        <v>234</v>
      </c>
      <c r="H455" s="223">
        <v>131.517</v>
      </c>
      <c r="I455" s="224"/>
      <c r="J455" s="225">
        <f>ROUND(I455*H455,2)</f>
        <v>0</v>
      </c>
      <c r="K455" s="226"/>
      <c r="L455" s="44"/>
      <c r="M455" s="227" t="s">
        <v>1</v>
      </c>
      <c r="N455" s="228" t="s">
        <v>40</v>
      </c>
      <c r="O455" s="91"/>
      <c r="P455" s="229">
        <f>O455*H455</f>
        <v>0</v>
      </c>
      <c r="Q455" s="229">
        <v>0</v>
      </c>
      <c r="R455" s="229">
        <f>Q455*H455</f>
        <v>0</v>
      </c>
      <c r="S455" s="229">
        <v>0</v>
      </c>
      <c r="T455" s="230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1" t="s">
        <v>209</v>
      </c>
      <c r="AT455" s="231" t="s">
        <v>171</v>
      </c>
      <c r="AU455" s="231" t="s">
        <v>85</v>
      </c>
      <c r="AY455" s="17" t="s">
        <v>169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7" t="s">
        <v>83</v>
      </c>
      <c r="BK455" s="232">
        <f>ROUND(I455*H455,2)</f>
        <v>0</v>
      </c>
      <c r="BL455" s="17" t="s">
        <v>209</v>
      </c>
      <c r="BM455" s="231" t="s">
        <v>1010</v>
      </c>
    </row>
    <row r="456" spans="1:51" s="13" customFormat="1" ht="12">
      <c r="A456" s="13"/>
      <c r="B456" s="233"/>
      <c r="C456" s="234"/>
      <c r="D456" s="235" t="s">
        <v>176</v>
      </c>
      <c r="E456" s="236" t="s">
        <v>1</v>
      </c>
      <c r="F456" s="237" t="s">
        <v>3837</v>
      </c>
      <c r="G456" s="234"/>
      <c r="H456" s="238">
        <v>131.517</v>
      </c>
      <c r="I456" s="239"/>
      <c r="J456" s="234"/>
      <c r="K456" s="234"/>
      <c r="L456" s="240"/>
      <c r="M456" s="241"/>
      <c r="N456" s="242"/>
      <c r="O456" s="242"/>
      <c r="P456" s="242"/>
      <c r="Q456" s="242"/>
      <c r="R456" s="242"/>
      <c r="S456" s="242"/>
      <c r="T456" s="24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4" t="s">
        <v>176</v>
      </c>
      <c r="AU456" s="244" t="s">
        <v>85</v>
      </c>
      <c r="AV456" s="13" t="s">
        <v>85</v>
      </c>
      <c r="AW456" s="13" t="s">
        <v>31</v>
      </c>
      <c r="AX456" s="13" t="s">
        <v>75</v>
      </c>
      <c r="AY456" s="244" t="s">
        <v>169</v>
      </c>
    </row>
    <row r="457" spans="1:51" s="14" customFormat="1" ht="12">
      <c r="A457" s="14"/>
      <c r="B457" s="245"/>
      <c r="C457" s="246"/>
      <c r="D457" s="235" t="s">
        <v>176</v>
      </c>
      <c r="E457" s="247" t="s">
        <v>1</v>
      </c>
      <c r="F457" s="248" t="s">
        <v>178</v>
      </c>
      <c r="G457" s="246"/>
      <c r="H457" s="249">
        <v>131.517</v>
      </c>
      <c r="I457" s="250"/>
      <c r="J457" s="246"/>
      <c r="K457" s="246"/>
      <c r="L457" s="251"/>
      <c r="M457" s="252"/>
      <c r="N457" s="253"/>
      <c r="O457" s="253"/>
      <c r="P457" s="253"/>
      <c r="Q457" s="253"/>
      <c r="R457" s="253"/>
      <c r="S457" s="253"/>
      <c r="T457" s="25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5" t="s">
        <v>176</v>
      </c>
      <c r="AU457" s="255" t="s">
        <v>85</v>
      </c>
      <c r="AV457" s="14" t="s">
        <v>175</v>
      </c>
      <c r="AW457" s="14" t="s">
        <v>31</v>
      </c>
      <c r="AX457" s="14" t="s">
        <v>83</v>
      </c>
      <c r="AY457" s="255" t="s">
        <v>169</v>
      </c>
    </row>
    <row r="458" spans="1:65" s="2" customFormat="1" ht="37.8" customHeight="1">
      <c r="A458" s="38"/>
      <c r="B458" s="39"/>
      <c r="C458" s="219" t="s">
        <v>1012</v>
      </c>
      <c r="D458" s="219" t="s">
        <v>171</v>
      </c>
      <c r="E458" s="220" t="s">
        <v>3838</v>
      </c>
      <c r="F458" s="221" t="s">
        <v>3839</v>
      </c>
      <c r="G458" s="222" t="s">
        <v>413</v>
      </c>
      <c r="H458" s="223">
        <v>33</v>
      </c>
      <c r="I458" s="224"/>
      <c r="J458" s="225">
        <f>ROUND(I458*H458,2)</f>
        <v>0</v>
      </c>
      <c r="K458" s="226"/>
      <c r="L458" s="44"/>
      <c r="M458" s="227" t="s">
        <v>1</v>
      </c>
      <c r="N458" s="228" t="s">
        <v>40</v>
      </c>
      <c r="O458" s="91"/>
      <c r="P458" s="229">
        <f>O458*H458</f>
        <v>0</v>
      </c>
      <c r="Q458" s="229">
        <v>0</v>
      </c>
      <c r="R458" s="229">
        <f>Q458*H458</f>
        <v>0</v>
      </c>
      <c r="S458" s="229">
        <v>0</v>
      </c>
      <c r="T458" s="230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31" t="s">
        <v>209</v>
      </c>
      <c r="AT458" s="231" t="s">
        <v>171</v>
      </c>
      <c r="AU458" s="231" t="s">
        <v>85</v>
      </c>
      <c r="AY458" s="17" t="s">
        <v>169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7" t="s">
        <v>83</v>
      </c>
      <c r="BK458" s="232">
        <f>ROUND(I458*H458,2)</f>
        <v>0</v>
      </c>
      <c r="BL458" s="17" t="s">
        <v>209</v>
      </c>
      <c r="BM458" s="231" t="s">
        <v>1015</v>
      </c>
    </row>
    <row r="459" spans="1:51" s="13" customFormat="1" ht="12">
      <c r="A459" s="13"/>
      <c r="B459" s="233"/>
      <c r="C459" s="234"/>
      <c r="D459" s="235" t="s">
        <v>176</v>
      </c>
      <c r="E459" s="236" t="s">
        <v>1</v>
      </c>
      <c r="F459" s="237" t="s">
        <v>3840</v>
      </c>
      <c r="G459" s="234"/>
      <c r="H459" s="238">
        <v>33</v>
      </c>
      <c r="I459" s="239"/>
      <c r="J459" s="234"/>
      <c r="K459" s="234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176</v>
      </c>
      <c r="AU459" s="244" t="s">
        <v>85</v>
      </c>
      <c r="AV459" s="13" t="s">
        <v>85</v>
      </c>
      <c r="AW459" s="13" t="s">
        <v>31</v>
      </c>
      <c r="AX459" s="13" t="s">
        <v>75</v>
      </c>
      <c r="AY459" s="244" t="s">
        <v>169</v>
      </c>
    </row>
    <row r="460" spans="1:51" s="14" customFormat="1" ht="12">
      <c r="A460" s="14"/>
      <c r="B460" s="245"/>
      <c r="C460" s="246"/>
      <c r="D460" s="235" t="s">
        <v>176</v>
      </c>
      <c r="E460" s="247" t="s">
        <v>1</v>
      </c>
      <c r="F460" s="248" t="s">
        <v>178</v>
      </c>
      <c r="G460" s="246"/>
      <c r="H460" s="249">
        <v>33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176</v>
      </c>
      <c r="AU460" s="255" t="s">
        <v>85</v>
      </c>
      <c r="AV460" s="14" t="s">
        <v>175</v>
      </c>
      <c r="AW460" s="14" t="s">
        <v>31</v>
      </c>
      <c r="AX460" s="14" t="s">
        <v>83</v>
      </c>
      <c r="AY460" s="255" t="s">
        <v>169</v>
      </c>
    </row>
    <row r="461" spans="1:65" s="2" customFormat="1" ht="24.15" customHeight="1">
      <c r="A461" s="38"/>
      <c r="B461" s="39"/>
      <c r="C461" s="219" t="s">
        <v>715</v>
      </c>
      <c r="D461" s="219" t="s">
        <v>171</v>
      </c>
      <c r="E461" s="220" t="s">
        <v>3841</v>
      </c>
      <c r="F461" s="221" t="s">
        <v>3842</v>
      </c>
      <c r="G461" s="222" t="s">
        <v>217</v>
      </c>
      <c r="H461" s="223">
        <v>0.489</v>
      </c>
      <c r="I461" s="224"/>
      <c r="J461" s="225">
        <f>ROUND(I461*H461,2)</f>
        <v>0</v>
      </c>
      <c r="K461" s="226"/>
      <c r="L461" s="44"/>
      <c r="M461" s="227" t="s">
        <v>1</v>
      </c>
      <c r="N461" s="228" t="s">
        <v>40</v>
      </c>
      <c r="O461" s="91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1" t="s">
        <v>209</v>
      </c>
      <c r="AT461" s="231" t="s">
        <v>171</v>
      </c>
      <c r="AU461" s="231" t="s">
        <v>85</v>
      </c>
      <c r="AY461" s="17" t="s">
        <v>169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7" t="s">
        <v>83</v>
      </c>
      <c r="BK461" s="232">
        <f>ROUND(I461*H461,2)</f>
        <v>0</v>
      </c>
      <c r="BL461" s="17" t="s">
        <v>209</v>
      </c>
      <c r="BM461" s="231" t="s">
        <v>1019</v>
      </c>
    </row>
    <row r="462" spans="1:63" s="12" customFormat="1" ht="22.8" customHeight="1">
      <c r="A462" s="12"/>
      <c r="B462" s="203"/>
      <c r="C462" s="204"/>
      <c r="D462" s="205" t="s">
        <v>74</v>
      </c>
      <c r="E462" s="217" t="s">
        <v>3107</v>
      </c>
      <c r="F462" s="217" t="s">
        <v>3108</v>
      </c>
      <c r="G462" s="204"/>
      <c r="H462" s="204"/>
      <c r="I462" s="207"/>
      <c r="J462" s="218">
        <f>BK462</f>
        <v>0</v>
      </c>
      <c r="K462" s="204"/>
      <c r="L462" s="209"/>
      <c r="M462" s="210"/>
      <c r="N462" s="211"/>
      <c r="O462" s="211"/>
      <c r="P462" s="212">
        <f>SUM(P463:P474)</f>
        <v>0</v>
      </c>
      <c r="Q462" s="211"/>
      <c r="R462" s="212">
        <f>SUM(R463:R474)</f>
        <v>0</v>
      </c>
      <c r="S462" s="211"/>
      <c r="T462" s="213">
        <f>SUM(T463:T474)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14" t="s">
        <v>85</v>
      </c>
      <c r="AT462" s="215" t="s">
        <v>74</v>
      </c>
      <c r="AU462" s="215" t="s">
        <v>83</v>
      </c>
      <c r="AY462" s="214" t="s">
        <v>169</v>
      </c>
      <c r="BK462" s="216">
        <f>SUM(BK463:BK474)</f>
        <v>0</v>
      </c>
    </row>
    <row r="463" spans="1:65" s="2" customFormat="1" ht="16.5" customHeight="1">
      <c r="A463" s="38"/>
      <c r="B463" s="39"/>
      <c r="C463" s="219" t="s">
        <v>1020</v>
      </c>
      <c r="D463" s="219" t="s">
        <v>171</v>
      </c>
      <c r="E463" s="220" t="s">
        <v>3110</v>
      </c>
      <c r="F463" s="221" t="s">
        <v>3111</v>
      </c>
      <c r="G463" s="222" t="s">
        <v>234</v>
      </c>
      <c r="H463" s="223">
        <v>65.101</v>
      </c>
      <c r="I463" s="224"/>
      <c r="J463" s="225">
        <f>ROUND(I463*H463,2)</f>
        <v>0</v>
      </c>
      <c r="K463" s="226"/>
      <c r="L463" s="44"/>
      <c r="M463" s="227" t="s">
        <v>1</v>
      </c>
      <c r="N463" s="228" t="s">
        <v>40</v>
      </c>
      <c r="O463" s="91"/>
      <c r="P463" s="229">
        <f>O463*H463</f>
        <v>0</v>
      </c>
      <c r="Q463" s="229">
        <v>0</v>
      </c>
      <c r="R463" s="229">
        <f>Q463*H463</f>
        <v>0</v>
      </c>
      <c r="S463" s="229">
        <v>0</v>
      </c>
      <c r="T463" s="230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31" t="s">
        <v>209</v>
      </c>
      <c r="AT463" s="231" t="s">
        <v>171</v>
      </c>
      <c r="AU463" s="231" t="s">
        <v>85</v>
      </c>
      <c r="AY463" s="17" t="s">
        <v>169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17" t="s">
        <v>83</v>
      </c>
      <c r="BK463" s="232">
        <f>ROUND(I463*H463,2)</f>
        <v>0</v>
      </c>
      <c r="BL463" s="17" t="s">
        <v>209</v>
      </c>
      <c r="BM463" s="231" t="s">
        <v>1023</v>
      </c>
    </row>
    <row r="464" spans="1:51" s="13" customFormat="1" ht="12">
      <c r="A464" s="13"/>
      <c r="B464" s="233"/>
      <c r="C464" s="234"/>
      <c r="D464" s="235" t="s">
        <v>176</v>
      </c>
      <c r="E464" s="236" t="s">
        <v>1</v>
      </c>
      <c r="F464" s="237" t="s">
        <v>3843</v>
      </c>
      <c r="G464" s="234"/>
      <c r="H464" s="238">
        <v>65.101</v>
      </c>
      <c r="I464" s="239"/>
      <c r="J464" s="234"/>
      <c r="K464" s="234"/>
      <c r="L464" s="240"/>
      <c r="M464" s="241"/>
      <c r="N464" s="242"/>
      <c r="O464" s="242"/>
      <c r="P464" s="242"/>
      <c r="Q464" s="242"/>
      <c r="R464" s="242"/>
      <c r="S464" s="242"/>
      <c r="T464" s="24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4" t="s">
        <v>176</v>
      </c>
      <c r="AU464" s="244" t="s">
        <v>85</v>
      </c>
      <c r="AV464" s="13" t="s">
        <v>85</v>
      </c>
      <c r="AW464" s="13" t="s">
        <v>31</v>
      </c>
      <c r="AX464" s="13" t="s">
        <v>75</v>
      </c>
      <c r="AY464" s="244" t="s">
        <v>169</v>
      </c>
    </row>
    <row r="465" spans="1:51" s="14" customFormat="1" ht="12">
      <c r="A465" s="14"/>
      <c r="B465" s="245"/>
      <c r="C465" s="246"/>
      <c r="D465" s="235" t="s">
        <v>176</v>
      </c>
      <c r="E465" s="247" t="s">
        <v>1</v>
      </c>
      <c r="F465" s="248" t="s">
        <v>178</v>
      </c>
      <c r="G465" s="246"/>
      <c r="H465" s="249">
        <v>65.101</v>
      </c>
      <c r="I465" s="250"/>
      <c r="J465" s="246"/>
      <c r="K465" s="246"/>
      <c r="L465" s="251"/>
      <c r="M465" s="252"/>
      <c r="N465" s="253"/>
      <c r="O465" s="253"/>
      <c r="P465" s="253"/>
      <c r="Q465" s="253"/>
      <c r="R465" s="253"/>
      <c r="S465" s="253"/>
      <c r="T465" s="25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5" t="s">
        <v>176</v>
      </c>
      <c r="AU465" s="255" t="s">
        <v>85</v>
      </c>
      <c r="AV465" s="14" t="s">
        <v>175</v>
      </c>
      <c r="AW465" s="14" t="s">
        <v>31</v>
      </c>
      <c r="AX465" s="14" t="s">
        <v>83</v>
      </c>
      <c r="AY465" s="255" t="s">
        <v>169</v>
      </c>
    </row>
    <row r="466" spans="1:65" s="2" customFormat="1" ht="37.8" customHeight="1">
      <c r="A466" s="38"/>
      <c r="B466" s="39"/>
      <c r="C466" s="219" t="s">
        <v>720</v>
      </c>
      <c r="D466" s="219" t="s">
        <v>171</v>
      </c>
      <c r="E466" s="220" t="s">
        <v>3844</v>
      </c>
      <c r="F466" s="221" t="s">
        <v>3845</v>
      </c>
      <c r="G466" s="222" t="s">
        <v>199</v>
      </c>
      <c r="H466" s="223">
        <v>29.6</v>
      </c>
      <c r="I466" s="224"/>
      <c r="J466" s="225">
        <f>ROUND(I466*H466,2)</f>
        <v>0</v>
      </c>
      <c r="K466" s="226"/>
      <c r="L466" s="44"/>
      <c r="M466" s="227" t="s">
        <v>1</v>
      </c>
      <c r="N466" s="228" t="s">
        <v>40</v>
      </c>
      <c r="O466" s="91"/>
      <c r="P466" s="229">
        <f>O466*H466</f>
        <v>0</v>
      </c>
      <c r="Q466" s="229">
        <v>0</v>
      </c>
      <c r="R466" s="229">
        <f>Q466*H466</f>
        <v>0</v>
      </c>
      <c r="S466" s="229">
        <v>0</v>
      </c>
      <c r="T466" s="230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31" t="s">
        <v>209</v>
      </c>
      <c r="AT466" s="231" t="s">
        <v>171</v>
      </c>
      <c r="AU466" s="231" t="s">
        <v>85</v>
      </c>
      <c r="AY466" s="17" t="s">
        <v>169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17" t="s">
        <v>83</v>
      </c>
      <c r="BK466" s="232">
        <f>ROUND(I466*H466,2)</f>
        <v>0</v>
      </c>
      <c r="BL466" s="17" t="s">
        <v>209</v>
      </c>
      <c r="BM466" s="231" t="s">
        <v>1028</v>
      </c>
    </row>
    <row r="467" spans="1:51" s="13" customFormat="1" ht="12">
      <c r="A467" s="13"/>
      <c r="B467" s="233"/>
      <c r="C467" s="234"/>
      <c r="D467" s="235" t="s">
        <v>176</v>
      </c>
      <c r="E467" s="236" t="s">
        <v>1</v>
      </c>
      <c r="F467" s="237" t="s">
        <v>3846</v>
      </c>
      <c r="G467" s="234"/>
      <c r="H467" s="238">
        <v>29.6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4" t="s">
        <v>176</v>
      </c>
      <c r="AU467" s="244" t="s">
        <v>85</v>
      </c>
      <c r="AV467" s="13" t="s">
        <v>85</v>
      </c>
      <c r="AW467" s="13" t="s">
        <v>31</v>
      </c>
      <c r="AX467" s="13" t="s">
        <v>75</v>
      </c>
      <c r="AY467" s="244" t="s">
        <v>169</v>
      </c>
    </row>
    <row r="468" spans="1:51" s="14" customFormat="1" ht="12">
      <c r="A468" s="14"/>
      <c r="B468" s="245"/>
      <c r="C468" s="246"/>
      <c r="D468" s="235" t="s">
        <v>176</v>
      </c>
      <c r="E468" s="247" t="s">
        <v>1</v>
      </c>
      <c r="F468" s="248" t="s">
        <v>178</v>
      </c>
      <c r="G468" s="246"/>
      <c r="H468" s="249">
        <v>29.6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5" t="s">
        <v>176</v>
      </c>
      <c r="AU468" s="255" t="s">
        <v>85</v>
      </c>
      <c r="AV468" s="14" t="s">
        <v>175</v>
      </c>
      <c r="AW468" s="14" t="s">
        <v>31</v>
      </c>
      <c r="AX468" s="14" t="s">
        <v>83</v>
      </c>
      <c r="AY468" s="255" t="s">
        <v>169</v>
      </c>
    </row>
    <row r="469" spans="1:65" s="2" customFormat="1" ht="16.5" customHeight="1">
      <c r="A469" s="38"/>
      <c r="B469" s="39"/>
      <c r="C469" s="269" t="s">
        <v>1039</v>
      </c>
      <c r="D469" s="269" t="s">
        <v>811</v>
      </c>
      <c r="E469" s="270" t="s">
        <v>3847</v>
      </c>
      <c r="F469" s="271" t="s">
        <v>3848</v>
      </c>
      <c r="G469" s="272" t="s">
        <v>199</v>
      </c>
      <c r="H469" s="273">
        <v>31.08</v>
      </c>
      <c r="I469" s="274"/>
      <c r="J469" s="275">
        <f>ROUND(I469*H469,2)</f>
        <v>0</v>
      </c>
      <c r="K469" s="276"/>
      <c r="L469" s="277"/>
      <c r="M469" s="278" t="s">
        <v>1</v>
      </c>
      <c r="N469" s="279" t="s">
        <v>40</v>
      </c>
      <c r="O469" s="91"/>
      <c r="P469" s="229">
        <f>O469*H469</f>
        <v>0</v>
      </c>
      <c r="Q469" s="229">
        <v>0</v>
      </c>
      <c r="R469" s="229">
        <f>Q469*H469</f>
        <v>0</v>
      </c>
      <c r="S469" s="229">
        <v>0</v>
      </c>
      <c r="T469" s="230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31" t="s">
        <v>246</v>
      </c>
      <c r="AT469" s="231" t="s">
        <v>811</v>
      </c>
      <c r="AU469" s="231" t="s">
        <v>85</v>
      </c>
      <c r="AY469" s="17" t="s">
        <v>169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17" t="s">
        <v>83</v>
      </c>
      <c r="BK469" s="232">
        <f>ROUND(I469*H469,2)</f>
        <v>0</v>
      </c>
      <c r="BL469" s="17" t="s">
        <v>209</v>
      </c>
      <c r="BM469" s="231" t="s">
        <v>1042</v>
      </c>
    </row>
    <row r="470" spans="1:65" s="2" customFormat="1" ht="37.8" customHeight="1">
      <c r="A470" s="38"/>
      <c r="B470" s="39"/>
      <c r="C470" s="219" t="s">
        <v>724</v>
      </c>
      <c r="D470" s="219" t="s">
        <v>171</v>
      </c>
      <c r="E470" s="220" t="s">
        <v>3849</v>
      </c>
      <c r="F470" s="221" t="s">
        <v>3850</v>
      </c>
      <c r="G470" s="222" t="s">
        <v>199</v>
      </c>
      <c r="H470" s="223">
        <v>174.85</v>
      </c>
      <c r="I470" s="224"/>
      <c r="J470" s="225">
        <f>ROUND(I470*H470,2)</f>
        <v>0</v>
      </c>
      <c r="K470" s="226"/>
      <c r="L470" s="44"/>
      <c r="M470" s="227" t="s">
        <v>1</v>
      </c>
      <c r="N470" s="228" t="s">
        <v>40</v>
      </c>
      <c r="O470" s="91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1" t="s">
        <v>209</v>
      </c>
      <c r="AT470" s="231" t="s">
        <v>171</v>
      </c>
      <c r="AU470" s="231" t="s">
        <v>85</v>
      </c>
      <c r="AY470" s="17" t="s">
        <v>169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7" t="s">
        <v>83</v>
      </c>
      <c r="BK470" s="232">
        <f>ROUND(I470*H470,2)</f>
        <v>0</v>
      </c>
      <c r="BL470" s="17" t="s">
        <v>209</v>
      </c>
      <c r="BM470" s="231" t="s">
        <v>1045</v>
      </c>
    </row>
    <row r="471" spans="1:51" s="13" customFormat="1" ht="12">
      <c r="A471" s="13"/>
      <c r="B471" s="233"/>
      <c r="C471" s="234"/>
      <c r="D471" s="235" t="s">
        <v>176</v>
      </c>
      <c r="E471" s="236" t="s">
        <v>1</v>
      </c>
      <c r="F471" s="237" t="s">
        <v>3851</v>
      </c>
      <c r="G471" s="234"/>
      <c r="H471" s="238">
        <v>174.85</v>
      </c>
      <c r="I471" s="239"/>
      <c r="J471" s="234"/>
      <c r="K471" s="234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176</v>
      </c>
      <c r="AU471" s="244" t="s">
        <v>85</v>
      </c>
      <c r="AV471" s="13" t="s">
        <v>85</v>
      </c>
      <c r="AW471" s="13" t="s">
        <v>31</v>
      </c>
      <c r="AX471" s="13" t="s">
        <v>75</v>
      </c>
      <c r="AY471" s="244" t="s">
        <v>169</v>
      </c>
    </row>
    <row r="472" spans="1:51" s="14" customFormat="1" ht="12">
      <c r="A472" s="14"/>
      <c r="B472" s="245"/>
      <c r="C472" s="246"/>
      <c r="D472" s="235" t="s">
        <v>176</v>
      </c>
      <c r="E472" s="247" t="s">
        <v>1</v>
      </c>
      <c r="F472" s="248" t="s">
        <v>178</v>
      </c>
      <c r="G472" s="246"/>
      <c r="H472" s="249">
        <v>174.85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176</v>
      </c>
      <c r="AU472" s="255" t="s">
        <v>85</v>
      </c>
      <c r="AV472" s="14" t="s">
        <v>175</v>
      </c>
      <c r="AW472" s="14" t="s">
        <v>31</v>
      </c>
      <c r="AX472" s="14" t="s">
        <v>83</v>
      </c>
      <c r="AY472" s="255" t="s">
        <v>169</v>
      </c>
    </row>
    <row r="473" spans="1:65" s="2" customFormat="1" ht="16.5" customHeight="1">
      <c r="A473" s="38"/>
      <c r="B473" s="39"/>
      <c r="C473" s="269" t="s">
        <v>1047</v>
      </c>
      <c r="D473" s="269" t="s">
        <v>811</v>
      </c>
      <c r="E473" s="270" t="s">
        <v>3852</v>
      </c>
      <c r="F473" s="271" t="s">
        <v>3853</v>
      </c>
      <c r="G473" s="272" t="s">
        <v>199</v>
      </c>
      <c r="H473" s="273">
        <v>183.593</v>
      </c>
      <c r="I473" s="274"/>
      <c r="J473" s="275">
        <f>ROUND(I473*H473,2)</f>
        <v>0</v>
      </c>
      <c r="K473" s="276"/>
      <c r="L473" s="277"/>
      <c r="M473" s="278" t="s">
        <v>1</v>
      </c>
      <c r="N473" s="279" t="s">
        <v>40</v>
      </c>
      <c r="O473" s="91"/>
      <c r="P473" s="229">
        <f>O473*H473</f>
        <v>0</v>
      </c>
      <c r="Q473" s="229">
        <v>0</v>
      </c>
      <c r="R473" s="229">
        <f>Q473*H473</f>
        <v>0</v>
      </c>
      <c r="S473" s="229">
        <v>0</v>
      </c>
      <c r="T473" s="230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1" t="s">
        <v>246</v>
      </c>
      <c r="AT473" s="231" t="s">
        <v>811</v>
      </c>
      <c r="AU473" s="231" t="s">
        <v>85</v>
      </c>
      <c r="AY473" s="17" t="s">
        <v>169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17" t="s">
        <v>83</v>
      </c>
      <c r="BK473" s="232">
        <f>ROUND(I473*H473,2)</f>
        <v>0</v>
      </c>
      <c r="BL473" s="17" t="s">
        <v>209</v>
      </c>
      <c r="BM473" s="231" t="s">
        <v>1050</v>
      </c>
    </row>
    <row r="474" spans="1:65" s="2" customFormat="1" ht="24.15" customHeight="1">
      <c r="A474" s="38"/>
      <c r="B474" s="39"/>
      <c r="C474" s="219" t="s">
        <v>746</v>
      </c>
      <c r="D474" s="219" t="s">
        <v>171</v>
      </c>
      <c r="E474" s="220" t="s">
        <v>3854</v>
      </c>
      <c r="F474" s="221" t="s">
        <v>3855</v>
      </c>
      <c r="G474" s="222" t="s">
        <v>2717</v>
      </c>
      <c r="H474" s="280"/>
      <c r="I474" s="224"/>
      <c r="J474" s="225">
        <f>ROUND(I474*H474,2)</f>
        <v>0</v>
      </c>
      <c r="K474" s="226"/>
      <c r="L474" s="44"/>
      <c r="M474" s="227" t="s">
        <v>1</v>
      </c>
      <c r="N474" s="228" t="s">
        <v>40</v>
      </c>
      <c r="O474" s="91"/>
      <c r="P474" s="229">
        <f>O474*H474</f>
        <v>0</v>
      </c>
      <c r="Q474" s="229">
        <v>0</v>
      </c>
      <c r="R474" s="229">
        <f>Q474*H474</f>
        <v>0</v>
      </c>
      <c r="S474" s="229">
        <v>0</v>
      </c>
      <c r="T474" s="230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1" t="s">
        <v>209</v>
      </c>
      <c r="AT474" s="231" t="s">
        <v>171</v>
      </c>
      <c r="AU474" s="231" t="s">
        <v>85</v>
      </c>
      <c r="AY474" s="17" t="s">
        <v>169</v>
      </c>
      <c r="BE474" s="232">
        <f>IF(N474="základní",J474,0)</f>
        <v>0</v>
      </c>
      <c r="BF474" s="232">
        <f>IF(N474="snížená",J474,0)</f>
        <v>0</v>
      </c>
      <c r="BG474" s="232">
        <f>IF(N474="zákl. přenesená",J474,0)</f>
        <v>0</v>
      </c>
      <c r="BH474" s="232">
        <f>IF(N474="sníž. přenesená",J474,0)</f>
        <v>0</v>
      </c>
      <c r="BI474" s="232">
        <f>IF(N474="nulová",J474,0)</f>
        <v>0</v>
      </c>
      <c r="BJ474" s="17" t="s">
        <v>83</v>
      </c>
      <c r="BK474" s="232">
        <f>ROUND(I474*H474,2)</f>
        <v>0</v>
      </c>
      <c r="BL474" s="17" t="s">
        <v>209</v>
      </c>
      <c r="BM474" s="231" t="s">
        <v>1053</v>
      </c>
    </row>
    <row r="475" spans="1:63" s="12" customFormat="1" ht="22.8" customHeight="1">
      <c r="A475" s="12"/>
      <c r="B475" s="203"/>
      <c r="C475" s="204"/>
      <c r="D475" s="205" t="s">
        <v>74</v>
      </c>
      <c r="E475" s="217" t="s">
        <v>3279</v>
      </c>
      <c r="F475" s="217" t="s">
        <v>3280</v>
      </c>
      <c r="G475" s="204"/>
      <c r="H475" s="204"/>
      <c r="I475" s="207"/>
      <c r="J475" s="218">
        <f>BK475</f>
        <v>0</v>
      </c>
      <c r="K475" s="204"/>
      <c r="L475" s="209"/>
      <c r="M475" s="210"/>
      <c r="N475" s="211"/>
      <c r="O475" s="211"/>
      <c r="P475" s="212">
        <f>SUM(P476:P492)</f>
        <v>0</v>
      </c>
      <c r="Q475" s="211"/>
      <c r="R475" s="212">
        <f>SUM(R476:R492)</f>
        <v>0</v>
      </c>
      <c r="S475" s="211"/>
      <c r="T475" s="213">
        <f>SUM(T476:T492)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14" t="s">
        <v>85</v>
      </c>
      <c r="AT475" s="215" t="s">
        <v>74</v>
      </c>
      <c r="AU475" s="215" t="s">
        <v>83</v>
      </c>
      <c r="AY475" s="214" t="s">
        <v>169</v>
      </c>
      <c r="BK475" s="216">
        <f>SUM(BK476:BK492)</f>
        <v>0</v>
      </c>
    </row>
    <row r="476" spans="1:65" s="2" customFormat="1" ht="24.15" customHeight="1">
      <c r="A476" s="38"/>
      <c r="B476" s="39"/>
      <c r="C476" s="219" t="s">
        <v>1054</v>
      </c>
      <c r="D476" s="219" t="s">
        <v>171</v>
      </c>
      <c r="E476" s="220" t="s">
        <v>3282</v>
      </c>
      <c r="F476" s="221" t="s">
        <v>3283</v>
      </c>
      <c r="G476" s="222" t="s">
        <v>234</v>
      </c>
      <c r="H476" s="223">
        <v>633.616</v>
      </c>
      <c r="I476" s="224"/>
      <c r="J476" s="225">
        <f>ROUND(I476*H476,2)</f>
        <v>0</v>
      </c>
      <c r="K476" s="226"/>
      <c r="L476" s="44"/>
      <c r="M476" s="227" t="s">
        <v>1</v>
      </c>
      <c r="N476" s="228" t="s">
        <v>40</v>
      </c>
      <c r="O476" s="91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31" t="s">
        <v>209</v>
      </c>
      <c r="AT476" s="231" t="s">
        <v>171</v>
      </c>
      <c r="AU476" s="231" t="s">
        <v>85</v>
      </c>
      <c r="AY476" s="17" t="s">
        <v>169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7" t="s">
        <v>83</v>
      </c>
      <c r="BK476" s="232">
        <f>ROUND(I476*H476,2)</f>
        <v>0</v>
      </c>
      <c r="BL476" s="17" t="s">
        <v>209</v>
      </c>
      <c r="BM476" s="231" t="s">
        <v>1057</v>
      </c>
    </row>
    <row r="477" spans="1:51" s="13" customFormat="1" ht="12">
      <c r="A477" s="13"/>
      <c r="B477" s="233"/>
      <c r="C477" s="234"/>
      <c r="D477" s="235" t="s">
        <v>176</v>
      </c>
      <c r="E477" s="236" t="s">
        <v>1</v>
      </c>
      <c r="F477" s="237" t="s">
        <v>3856</v>
      </c>
      <c r="G477" s="234"/>
      <c r="H477" s="238">
        <v>32.56</v>
      </c>
      <c r="I477" s="239"/>
      <c r="J477" s="234"/>
      <c r="K477" s="234"/>
      <c r="L477" s="240"/>
      <c r="M477" s="241"/>
      <c r="N477" s="242"/>
      <c r="O477" s="242"/>
      <c r="P477" s="242"/>
      <c r="Q477" s="242"/>
      <c r="R477" s="242"/>
      <c r="S477" s="242"/>
      <c r="T477" s="24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4" t="s">
        <v>176</v>
      </c>
      <c r="AU477" s="244" t="s">
        <v>85</v>
      </c>
      <c r="AV477" s="13" t="s">
        <v>85</v>
      </c>
      <c r="AW477" s="13" t="s">
        <v>31</v>
      </c>
      <c r="AX477" s="13" t="s">
        <v>75</v>
      </c>
      <c r="AY477" s="244" t="s">
        <v>169</v>
      </c>
    </row>
    <row r="478" spans="1:51" s="13" customFormat="1" ht="12">
      <c r="A478" s="13"/>
      <c r="B478" s="233"/>
      <c r="C478" s="234"/>
      <c r="D478" s="235" t="s">
        <v>176</v>
      </c>
      <c r="E478" s="236" t="s">
        <v>1</v>
      </c>
      <c r="F478" s="237" t="s">
        <v>3857</v>
      </c>
      <c r="G478" s="234"/>
      <c r="H478" s="238">
        <v>25.92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4" t="s">
        <v>176</v>
      </c>
      <c r="AU478" s="244" t="s">
        <v>85</v>
      </c>
      <c r="AV478" s="13" t="s">
        <v>85</v>
      </c>
      <c r="AW478" s="13" t="s">
        <v>31</v>
      </c>
      <c r="AX478" s="13" t="s">
        <v>75</v>
      </c>
      <c r="AY478" s="244" t="s">
        <v>169</v>
      </c>
    </row>
    <row r="479" spans="1:51" s="13" customFormat="1" ht="12">
      <c r="A479" s="13"/>
      <c r="B479" s="233"/>
      <c r="C479" s="234"/>
      <c r="D479" s="235" t="s">
        <v>176</v>
      </c>
      <c r="E479" s="236" t="s">
        <v>1</v>
      </c>
      <c r="F479" s="237" t="s">
        <v>3858</v>
      </c>
      <c r="G479" s="234"/>
      <c r="H479" s="238">
        <v>14.56</v>
      </c>
      <c r="I479" s="239"/>
      <c r="J479" s="234"/>
      <c r="K479" s="234"/>
      <c r="L479" s="240"/>
      <c r="M479" s="241"/>
      <c r="N479" s="242"/>
      <c r="O479" s="242"/>
      <c r="P479" s="242"/>
      <c r="Q479" s="242"/>
      <c r="R479" s="242"/>
      <c r="S479" s="242"/>
      <c r="T479" s="24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4" t="s">
        <v>176</v>
      </c>
      <c r="AU479" s="244" t="s">
        <v>85</v>
      </c>
      <c r="AV479" s="13" t="s">
        <v>85</v>
      </c>
      <c r="AW479" s="13" t="s">
        <v>31</v>
      </c>
      <c r="AX479" s="13" t="s">
        <v>75</v>
      </c>
      <c r="AY479" s="244" t="s">
        <v>169</v>
      </c>
    </row>
    <row r="480" spans="1:51" s="13" customFormat="1" ht="12">
      <c r="A480" s="13"/>
      <c r="B480" s="233"/>
      <c r="C480" s="234"/>
      <c r="D480" s="235" t="s">
        <v>176</v>
      </c>
      <c r="E480" s="236" t="s">
        <v>1</v>
      </c>
      <c r="F480" s="237" t="s">
        <v>3859</v>
      </c>
      <c r="G480" s="234"/>
      <c r="H480" s="238">
        <v>177.6</v>
      </c>
      <c r="I480" s="239"/>
      <c r="J480" s="234"/>
      <c r="K480" s="234"/>
      <c r="L480" s="240"/>
      <c r="M480" s="241"/>
      <c r="N480" s="242"/>
      <c r="O480" s="242"/>
      <c r="P480" s="242"/>
      <c r="Q480" s="242"/>
      <c r="R480" s="242"/>
      <c r="S480" s="242"/>
      <c r="T480" s="24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4" t="s">
        <v>176</v>
      </c>
      <c r="AU480" s="244" t="s">
        <v>85</v>
      </c>
      <c r="AV480" s="13" t="s">
        <v>85</v>
      </c>
      <c r="AW480" s="13" t="s">
        <v>31</v>
      </c>
      <c r="AX480" s="13" t="s">
        <v>75</v>
      </c>
      <c r="AY480" s="244" t="s">
        <v>169</v>
      </c>
    </row>
    <row r="481" spans="1:51" s="13" customFormat="1" ht="12">
      <c r="A481" s="13"/>
      <c r="B481" s="233"/>
      <c r="C481" s="234"/>
      <c r="D481" s="235" t="s">
        <v>176</v>
      </c>
      <c r="E481" s="236" t="s">
        <v>1</v>
      </c>
      <c r="F481" s="237" t="s">
        <v>3860</v>
      </c>
      <c r="G481" s="234"/>
      <c r="H481" s="238">
        <v>47.88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4" t="s">
        <v>176</v>
      </c>
      <c r="AU481" s="244" t="s">
        <v>85</v>
      </c>
      <c r="AV481" s="13" t="s">
        <v>85</v>
      </c>
      <c r="AW481" s="13" t="s">
        <v>31</v>
      </c>
      <c r="AX481" s="13" t="s">
        <v>75</v>
      </c>
      <c r="AY481" s="244" t="s">
        <v>169</v>
      </c>
    </row>
    <row r="482" spans="1:51" s="13" customFormat="1" ht="12">
      <c r="A482" s="13"/>
      <c r="B482" s="233"/>
      <c r="C482" s="234"/>
      <c r="D482" s="235" t="s">
        <v>176</v>
      </c>
      <c r="E482" s="236" t="s">
        <v>1</v>
      </c>
      <c r="F482" s="237" t="s">
        <v>3861</v>
      </c>
      <c r="G482" s="234"/>
      <c r="H482" s="238">
        <v>148</v>
      </c>
      <c r="I482" s="239"/>
      <c r="J482" s="234"/>
      <c r="K482" s="234"/>
      <c r="L482" s="240"/>
      <c r="M482" s="241"/>
      <c r="N482" s="242"/>
      <c r="O482" s="242"/>
      <c r="P482" s="242"/>
      <c r="Q482" s="242"/>
      <c r="R482" s="242"/>
      <c r="S482" s="242"/>
      <c r="T482" s="24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4" t="s">
        <v>176</v>
      </c>
      <c r="AU482" s="244" t="s">
        <v>85</v>
      </c>
      <c r="AV482" s="13" t="s">
        <v>85</v>
      </c>
      <c r="AW482" s="13" t="s">
        <v>31</v>
      </c>
      <c r="AX482" s="13" t="s">
        <v>75</v>
      </c>
      <c r="AY482" s="244" t="s">
        <v>169</v>
      </c>
    </row>
    <row r="483" spans="1:51" s="13" customFormat="1" ht="12">
      <c r="A483" s="13"/>
      <c r="B483" s="233"/>
      <c r="C483" s="234"/>
      <c r="D483" s="235" t="s">
        <v>176</v>
      </c>
      <c r="E483" s="236" t="s">
        <v>1</v>
      </c>
      <c r="F483" s="237" t="s">
        <v>3755</v>
      </c>
      <c r="G483" s="234"/>
      <c r="H483" s="238">
        <v>158.496</v>
      </c>
      <c r="I483" s="239"/>
      <c r="J483" s="234"/>
      <c r="K483" s="234"/>
      <c r="L483" s="240"/>
      <c r="M483" s="241"/>
      <c r="N483" s="242"/>
      <c r="O483" s="242"/>
      <c r="P483" s="242"/>
      <c r="Q483" s="242"/>
      <c r="R483" s="242"/>
      <c r="S483" s="242"/>
      <c r="T483" s="24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4" t="s">
        <v>176</v>
      </c>
      <c r="AU483" s="244" t="s">
        <v>85</v>
      </c>
      <c r="AV483" s="13" t="s">
        <v>85</v>
      </c>
      <c r="AW483" s="13" t="s">
        <v>31</v>
      </c>
      <c r="AX483" s="13" t="s">
        <v>75</v>
      </c>
      <c r="AY483" s="244" t="s">
        <v>169</v>
      </c>
    </row>
    <row r="484" spans="1:51" s="13" customFormat="1" ht="12">
      <c r="A484" s="13"/>
      <c r="B484" s="233"/>
      <c r="C484" s="234"/>
      <c r="D484" s="235" t="s">
        <v>176</v>
      </c>
      <c r="E484" s="236" t="s">
        <v>1</v>
      </c>
      <c r="F484" s="237" t="s">
        <v>3862</v>
      </c>
      <c r="G484" s="234"/>
      <c r="H484" s="238">
        <v>28.6</v>
      </c>
      <c r="I484" s="239"/>
      <c r="J484" s="234"/>
      <c r="K484" s="234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176</v>
      </c>
      <c r="AU484" s="244" t="s">
        <v>85</v>
      </c>
      <c r="AV484" s="13" t="s">
        <v>85</v>
      </c>
      <c r="AW484" s="13" t="s">
        <v>31</v>
      </c>
      <c r="AX484" s="13" t="s">
        <v>75</v>
      </c>
      <c r="AY484" s="244" t="s">
        <v>169</v>
      </c>
    </row>
    <row r="485" spans="1:51" s="14" customFormat="1" ht="12">
      <c r="A485" s="14"/>
      <c r="B485" s="245"/>
      <c r="C485" s="246"/>
      <c r="D485" s="235" t="s">
        <v>176</v>
      </c>
      <c r="E485" s="247" t="s">
        <v>1</v>
      </c>
      <c r="F485" s="248" t="s">
        <v>178</v>
      </c>
      <c r="G485" s="246"/>
      <c r="H485" s="249">
        <v>633.616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176</v>
      </c>
      <c r="AU485" s="255" t="s">
        <v>85</v>
      </c>
      <c r="AV485" s="14" t="s">
        <v>175</v>
      </c>
      <c r="AW485" s="14" t="s">
        <v>31</v>
      </c>
      <c r="AX485" s="14" t="s">
        <v>83</v>
      </c>
      <c r="AY485" s="255" t="s">
        <v>169</v>
      </c>
    </row>
    <row r="486" spans="1:65" s="2" customFormat="1" ht="24.15" customHeight="1">
      <c r="A486" s="38"/>
      <c r="B486" s="39"/>
      <c r="C486" s="219" t="s">
        <v>777</v>
      </c>
      <c r="D486" s="219" t="s">
        <v>171</v>
      </c>
      <c r="E486" s="220" t="s">
        <v>3291</v>
      </c>
      <c r="F486" s="221" t="s">
        <v>3292</v>
      </c>
      <c r="G486" s="222" t="s">
        <v>234</v>
      </c>
      <c r="H486" s="223">
        <v>633.616</v>
      </c>
      <c r="I486" s="224"/>
      <c r="J486" s="225">
        <f>ROUND(I486*H486,2)</f>
        <v>0</v>
      </c>
      <c r="K486" s="226"/>
      <c r="L486" s="44"/>
      <c r="M486" s="227" t="s">
        <v>1</v>
      </c>
      <c r="N486" s="228" t="s">
        <v>40</v>
      </c>
      <c r="O486" s="91"/>
      <c r="P486" s="229">
        <f>O486*H486</f>
        <v>0</v>
      </c>
      <c r="Q486" s="229">
        <v>0</v>
      </c>
      <c r="R486" s="229">
        <f>Q486*H486</f>
        <v>0</v>
      </c>
      <c r="S486" s="229">
        <v>0</v>
      </c>
      <c r="T486" s="230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31" t="s">
        <v>209</v>
      </c>
      <c r="AT486" s="231" t="s">
        <v>171</v>
      </c>
      <c r="AU486" s="231" t="s">
        <v>85</v>
      </c>
      <c r="AY486" s="17" t="s">
        <v>169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17" t="s">
        <v>83</v>
      </c>
      <c r="BK486" s="232">
        <f>ROUND(I486*H486,2)</f>
        <v>0</v>
      </c>
      <c r="BL486" s="17" t="s">
        <v>209</v>
      </c>
      <c r="BM486" s="231" t="s">
        <v>1060</v>
      </c>
    </row>
    <row r="487" spans="1:65" s="2" customFormat="1" ht="24.15" customHeight="1">
      <c r="A487" s="38"/>
      <c r="B487" s="39"/>
      <c r="C487" s="219" t="s">
        <v>1061</v>
      </c>
      <c r="D487" s="219" t="s">
        <v>171</v>
      </c>
      <c r="E487" s="220" t="s">
        <v>3863</v>
      </c>
      <c r="F487" s="221" t="s">
        <v>3864</v>
      </c>
      <c r="G487" s="222" t="s">
        <v>234</v>
      </c>
      <c r="H487" s="223">
        <v>73.48</v>
      </c>
      <c r="I487" s="224"/>
      <c r="J487" s="225">
        <f>ROUND(I487*H487,2)</f>
        <v>0</v>
      </c>
      <c r="K487" s="226"/>
      <c r="L487" s="44"/>
      <c r="M487" s="227" t="s">
        <v>1</v>
      </c>
      <c r="N487" s="228" t="s">
        <v>40</v>
      </c>
      <c r="O487" s="91"/>
      <c r="P487" s="229">
        <f>O487*H487</f>
        <v>0</v>
      </c>
      <c r="Q487" s="229">
        <v>0</v>
      </c>
      <c r="R487" s="229">
        <f>Q487*H487</f>
        <v>0</v>
      </c>
      <c r="S487" s="229">
        <v>0</v>
      </c>
      <c r="T487" s="230">
        <f>S487*H487</f>
        <v>0</v>
      </c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R487" s="231" t="s">
        <v>209</v>
      </c>
      <c r="AT487" s="231" t="s">
        <v>171</v>
      </c>
      <c r="AU487" s="231" t="s">
        <v>85</v>
      </c>
      <c r="AY487" s="17" t="s">
        <v>169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17" t="s">
        <v>83</v>
      </c>
      <c r="BK487" s="232">
        <f>ROUND(I487*H487,2)</f>
        <v>0</v>
      </c>
      <c r="BL487" s="17" t="s">
        <v>209</v>
      </c>
      <c r="BM487" s="231" t="s">
        <v>1064</v>
      </c>
    </row>
    <row r="488" spans="1:51" s="13" customFormat="1" ht="12">
      <c r="A488" s="13"/>
      <c r="B488" s="233"/>
      <c r="C488" s="234"/>
      <c r="D488" s="235" t="s">
        <v>176</v>
      </c>
      <c r="E488" s="236" t="s">
        <v>1</v>
      </c>
      <c r="F488" s="237" t="s">
        <v>3865</v>
      </c>
      <c r="G488" s="234"/>
      <c r="H488" s="238">
        <v>73.48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4" t="s">
        <v>176</v>
      </c>
      <c r="AU488" s="244" t="s">
        <v>85</v>
      </c>
      <c r="AV488" s="13" t="s">
        <v>85</v>
      </c>
      <c r="AW488" s="13" t="s">
        <v>31</v>
      </c>
      <c r="AX488" s="13" t="s">
        <v>75</v>
      </c>
      <c r="AY488" s="244" t="s">
        <v>169</v>
      </c>
    </row>
    <row r="489" spans="1:51" s="14" customFormat="1" ht="12">
      <c r="A489" s="14"/>
      <c r="B489" s="245"/>
      <c r="C489" s="246"/>
      <c r="D489" s="235" t="s">
        <v>176</v>
      </c>
      <c r="E489" s="247" t="s">
        <v>1</v>
      </c>
      <c r="F489" s="248" t="s">
        <v>178</v>
      </c>
      <c r="G489" s="246"/>
      <c r="H489" s="249">
        <v>73.48</v>
      </c>
      <c r="I489" s="250"/>
      <c r="J489" s="246"/>
      <c r="K489" s="246"/>
      <c r="L489" s="251"/>
      <c r="M489" s="252"/>
      <c r="N489" s="253"/>
      <c r="O489" s="253"/>
      <c r="P489" s="253"/>
      <c r="Q489" s="253"/>
      <c r="R489" s="253"/>
      <c r="S489" s="253"/>
      <c r="T489" s="25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5" t="s">
        <v>176</v>
      </c>
      <c r="AU489" s="255" t="s">
        <v>85</v>
      </c>
      <c r="AV489" s="14" t="s">
        <v>175</v>
      </c>
      <c r="AW489" s="14" t="s">
        <v>31</v>
      </c>
      <c r="AX489" s="14" t="s">
        <v>83</v>
      </c>
      <c r="AY489" s="255" t="s">
        <v>169</v>
      </c>
    </row>
    <row r="490" spans="1:65" s="2" customFormat="1" ht="24.15" customHeight="1">
      <c r="A490" s="38"/>
      <c r="B490" s="39"/>
      <c r="C490" s="219" t="s">
        <v>782</v>
      </c>
      <c r="D490" s="219" t="s">
        <v>171</v>
      </c>
      <c r="E490" s="220" t="s">
        <v>3866</v>
      </c>
      <c r="F490" s="221" t="s">
        <v>3867</v>
      </c>
      <c r="G490" s="222" t="s">
        <v>234</v>
      </c>
      <c r="H490" s="223">
        <v>73.48</v>
      </c>
      <c r="I490" s="224"/>
      <c r="J490" s="225">
        <f>ROUND(I490*H490,2)</f>
        <v>0</v>
      </c>
      <c r="K490" s="226"/>
      <c r="L490" s="44"/>
      <c r="M490" s="227" t="s">
        <v>1</v>
      </c>
      <c r="N490" s="228" t="s">
        <v>40</v>
      </c>
      <c r="O490" s="91"/>
      <c r="P490" s="229">
        <f>O490*H490</f>
        <v>0</v>
      </c>
      <c r="Q490" s="229">
        <v>0</v>
      </c>
      <c r="R490" s="229">
        <f>Q490*H490</f>
        <v>0</v>
      </c>
      <c r="S490" s="229">
        <v>0</v>
      </c>
      <c r="T490" s="230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31" t="s">
        <v>209</v>
      </c>
      <c r="AT490" s="231" t="s">
        <v>171</v>
      </c>
      <c r="AU490" s="231" t="s">
        <v>85</v>
      </c>
      <c r="AY490" s="17" t="s">
        <v>169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17" t="s">
        <v>83</v>
      </c>
      <c r="BK490" s="232">
        <f>ROUND(I490*H490,2)</f>
        <v>0</v>
      </c>
      <c r="BL490" s="17" t="s">
        <v>209</v>
      </c>
      <c r="BM490" s="231" t="s">
        <v>1071</v>
      </c>
    </row>
    <row r="491" spans="1:51" s="13" customFormat="1" ht="12">
      <c r="A491" s="13"/>
      <c r="B491" s="233"/>
      <c r="C491" s="234"/>
      <c r="D491" s="235" t="s">
        <v>176</v>
      </c>
      <c r="E491" s="236" t="s">
        <v>1</v>
      </c>
      <c r="F491" s="237" t="s">
        <v>3865</v>
      </c>
      <c r="G491" s="234"/>
      <c r="H491" s="238">
        <v>73.48</v>
      </c>
      <c r="I491" s="239"/>
      <c r="J491" s="234"/>
      <c r="K491" s="234"/>
      <c r="L491" s="240"/>
      <c r="M491" s="241"/>
      <c r="N491" s="242"/>
      <c r="O491" s="242"/>
      <c r="P491" s="242"/>
      <c r="Q491" s="242"/>
      <c r="R491" s="242"/>
      <c r="S491" s="242"/>
      <c r="T491" s="24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4" t="s">
        <v>176</v>
      </c>
      <c r="AU491" s="244" t="s">
        <v>85</v>
      </c>
      <c r="AV491" s="13" t="s">
        <v>85</v>
      </c>
      <c r="AW491" s="13" t="s">
        <v>31</v>
      </c>
      <c r="AX491" s="13" t="s">
        <v>75</v>
      </c>
      <c r="AY491" s="244" t="s">
        <v>169</v>
      </c>
    </row>
    <row r="492" spans="1:51" s="14" customFormat="1" ht="12">
      <c r="A492" s="14"/>
      <c r="B492" s="245"/>
      <c r="C492" s="246"/>
      <c r="D492" s="235" t="s">
        <v>176</v>
      </c>
      <c r="E492" s="247" t="s">
        <v>1</v>
      </c>
      <c r="F492" s="248" t="s">
        <v>178</v>
      </c>
      <c r="G492" s="246"/>
      <c r="H492" s="249">
        <v>73.48</v>
      </c>
      <c r="I492" s="250"/>
      <c r="J492" s="246"/>
      <c r="K492" s="246"/>
      <c r="L492" s="251"/>
      <c r="M492" s="266"/>
      <c r="N492" s="267"/>
      <c r="O492" s="267"/>
      <c r="P492" s="267"/>
      <c r="Q492" s="267"/>
      <c r="R492" s="267"/>
      <c r="S492" s="267"/>
      <c r="T492" s="26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5" t="s">
        <v>176</v>
      </c>
      <c r="AU492" s="255" t="s">
        <v>85</v>
      </c>
      <c r="AV492" s="14" t="s">
        <v>175</v>
      </c>
      <c r="AW492" s="14" t="s">
        <v>31</v>
      </c>
      <c r="AX492" s="14" t="s">
        <v>83</v>
      </c>
      <c r="AY492" s="255" t="s">
        <v>169</v>
      </c>
    </row>
    <row r="493" spans="1:31" s="2" customFormat="1" ht="6.95" customHeight="1">
      <c r="A493" s="38"/>
      <c r="B493" s="66"/>
      <c r="C493" s="67"/>
      <c r="D493" s="67"/>
      <c r="E493" s="67"/>
      <c r="F493" s="67"/>
      <c r="G493" s="67"/>
      <c r="H493" s="67"/>
      <c r="I493" s="67"/>
      <c r="J493" s="67"/>
      <c r="K493" s="67"/>
      <c r="L493" s="44"/>
      <c r="M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</row>
  </sheetData>
  <sheetProtection password="CC35" sheet="1" objects="1" scenarios="1" formatColumns="0" formatRows="0" autoFilter="0"/>
  <autoFilter ref="C134:K492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3868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ROUND((SUM(BE129:BE261)),2)</f>
        <v>0</v>
      </c>
      <c r="G33" s="38"/>
      <c r="H33" s="38"/>
      <c r="I33" s="155">
        <v>0.21</v>
      </c>
      <c r="J33" s="154">
        <f>ROUND(((SUM(BE129:BE261))*I33),2)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ROUND((SUM(BF129:BF261)),2)</f>
        <v>0</v>
      </c>
      <c r="G34" s="38"/>
      <c r="H34" s="38"/>
      <c r="I34" s="155">
        <v>0.12</v>
      </c>
      <c r="J34" s="154">
        <f>ROUND(((SUM(BF129:BF261))*I34),2)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ROUND((SUM(BG129:BG261)),2)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ROUND((SUM(BH129:BH261)),2)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ROUND((SUM(BI129:BI261)),2)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040 - SO 101.3  Fotbalové hřiště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148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149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397</v>
      </c>
      <c r="E99" s="188"/>
      <c r="F99" s="188"/>
      <c r="G99" s="188"/>
      <c r="H99" s="188"/>
      <c r="I99" s="188"/>
      <c r="J99" s="189">
        <f>J170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463</v>
      </c>
      <c r="E100" s="188"/>
      <c r="F100" s="188"/>
      <c r="G100" s="188"/>
      <c r="H100" s="188"/>
      <c r="I100" s="188"/>
      <c r="J100" s="189">
        <f>J174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464</v>
      </c>
      <c r="E101" s="188"/>
      <c r="F101" s="188"/>
      <c r="G101" s="188"/>
      <c r="H101" s="188"/>
      <c r="I101" s="188"/>
      <c r="J101" s="189">
        <f>J183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465</v>
      </c>
      <c r="E102" s="188"/>
      <c r="F102" s="188"/>
      <c r="G102" s="188"/>
      <c r="H102" s="188"/>
      <c r="I102" s="188"/>
      <c r="J102" s="189">
        <f>J188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3566</v>
      </c>
      <c r="E103" s="188"/>
      <c r="F103" s="188"/>
      <c r="G103" s="188"/>
      <c r="H103" s="188"/>
      <c r="I103" s="188"/>
      <c r="J103" s="189">
        <f>J196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3567</v>
      </c>
      <c r="E104" s="188"/>
      <c r="F104" s="188"/>
      <c r="G104" s="188"/>
      <c r="H104" s="188"/>
      <c r="I104" s="188"/>
      <c r="J104" s="189">
        <f>J206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150</v>
      </c>
      <c r="E105" s="188"/>
      <c r="F105" s="188"/>
      <c r="G105" s="188"/>
      <c r="H105" s="188"/>
      <c r="I105" s="188"/>
      <c r="J105" s="189">
        <f>J211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470</v>
      </c>
      <c r="E106" s="188"/>
      <c r="F106" s="188"/>
      <c r="G106" s="188"/>
      <c r="H106" s="188"/>
      <c r="I106" s="188"/>
      <c r="J106" s="189">
        <f>J234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79"/>
      <c r="C107" s="180"/>
      <c r="D107" s="181" t="s">
        <v>152</v>
      </c>
      <c r="E107" s="182"/>
      <c r="F107" s="182"/>
      <c r="G107" s="182"/>
      <c r="H107" s="182"/>
      <c r="I107" s="182"/>
      <c r="J107" s="183">
        <f>J236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5"/>
      <c r="C108" s="186"/>
      <c r="D108" s="187" t="s">
        <v>481</v>
      </c>
      <c r="E108" s="188"/>
      <c r="F108" s="188"/>
      <c r="G108" s="188"/>
      <c r="H108" s="188"/>
      <c r="I108" s="188"/>
      <c r="J108" s="189">
        <f>J237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5"/>
      <c r="C109" s="186"/>
      <c r="D109" s="187" t="s">
        <v>153</v>
      </c>
      <c r="E109" s="188"/>
      <c r="F109" s="188"/>
      <c r="G109" s="188"/>
      <c r="H109" s="188"/>
      <c r="I109" s="188"/>
      <c r="J109" s="189">
        <f>J245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 hidden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t="12" hidden="1"/>
    <row r="113" ht="12" hidden="1"/>
    <row r="114" ht="12" hidden="1"/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154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Revitalizace sportovního areálu Lipky - II. etapa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 xml:space="preserve">040 - SO 101.3  Fotbalové hřiště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Horažďovice</v>
      </c>
      <c r="G123" s="40"/>
      <c r="H123" s="40"/>
      <c r="I123" s="32" t="s">
        <v>22</v>
      </c>
      <c r="J123" s="79" t="str">
        <f>IF(J12="","",J12)</f>
        <v>12. 10. 2023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>Pavel Matoušek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155</v>
      </c>
      <c r="D128" s="194" t="s">
        <v>60</v>
      </c>
      <c r="E128" s="194" t="s">
        <v>56</v>
      </c>
      <c r="F128" s="194" t="s">
        <v>57</v>
      </c>
      <c r="G128" s="194" t="s">
        <v>156</v>
      </c>
      <c r="H128" s="194" t="s">
        <v>157</v>
      </c>
      <c r="I128" s="194" t="s">
        <v>158</v>
      </c>
      <c r="J128" s="195" t="s">
        <v>145</v>
      </c>
      <c r="K128" s="196" t="s">
        <v>159</v>
      </c>
      <c r="L128" s="197"/>
      <c r="M128" s="100" t="s">
        <v>1</v>
      </c>
      <c r="N128" s="101" t="s">
        <v>39</v>
      </c>
      <c r="O128" s="101" t="s">
        <v>160</v>
      </c>
      <c r="P128" s="101" t="s">
        <v>161</v>
      </c>
      <c r="Q128" s="101" t="s">
        <v>162</v>
      </c>
      <c r="R128" s="101" t="s">
        <v>163</v>
      </c>
      <c r="S128" s="101" t="s">
        <v>164</v>
      </c>
      <c r="T128" s="102" t="s">
        <v>165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166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P130+P236</f>
        <v>0</v>
      </c>
      <c r="Q129" s="104"/>
      <c r="R129" s="200">
        <f>R130+R236</f>
        <v>0</v>
      </c>
      <c r="S129" s="104"/>
      <c r="T129" s="201">
        <f>T130+T236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74</v>
      </c>
      <c r="AU129" s="17" t="s">
        <v>147</v>
      </c>
      <c r="BK129" s="202">
        <f>BK130+BK236</f>
        <v>0</v>
      </c>
    </row>
    <row r="130" spans="1:63" s="12" customFormat="1" ht="25.9" customHeight="1">
      <c r="A130" s="12"/>
      <c r="B130" s="203"/>
      <c r="C130" s="204"/>
      <c r="D130" s="205" t="s">
        <v>74</v>
      </c>
      <c r="E130" s="206" t="s">
        <v>167</v>
      </c>
      <c r="F130" s="206" t="s">
        <v>168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P131+P170+P174+P183+P188+P196+P206+P211+P234</f>
        <v>0</v>
      </c>
      <c r="Q130" s="211"/>
      <c r="R130" s="212">
        <f>R131+R170+R174+R183+R188+R196+R206+R211+R234</f>
        <v>0</v>
      </c>
      <c r="S130" s="211"/>
      <c r="T130" s="213">
        <f>T131+T170+T174+T183+T188+T196+T206+T211+T234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83</v>
      </c>
      <c r="AT130" s="215" t="s">
        <v>74</v>
      </c>
      <c r="AU130" s="215" t="s">
        <v>75</v>
      </c>
      <c r="AY130" s="214" t="s">
        <v>169</v>
      </c>
      <c r="BK130" s="216">
        <f>BK131+BK170+BK174+BK183+BK188+BK196+BK206+BK211+BK234</f>
        <v>0</v>
      </c>
    </row>
    <row r="131" spans="1:63" s="12" customFormat="1" ht="22.8" customHeight="1">
      <c r="A131" s="12"/>
      <c r="B131" s="203"/>
      <c r="C131" s="204"/>
      <c r="D131" s="205" t="s">
        <v>74</v>
      </c>
      <c r="E131" s="217" t="s">
        <v>83</v>
      </c>
      <c r="F131" s="217" t="s">
        <v>170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SUM(P132:P169)</f>
        <v>0</v>
      </c>
      <c r="Q131" s="211"/>
      <c r="R131" s="212">
        <f>SUM(R132:R169)</f>
        <v>0</v>
      </c>
      <c r="S131" s="211"/>
      <c r="T131" s="213">
        <f>SUM(T132:T169)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83</v>
      </c>
      <c r="AT131" s="215" t="s">
        <v>74</v>
      </c>
      <c r="AU131" s="215" t="s">
        <v>83</v>
      </c>
      <c r="AY131" s="214" t="s">
        <v>169</v>
      </c>
      <c r="BK131" s="216">
        <f>SUM(BK132:BK169)</f>
        <v>0</v>
      </c>
    </row>
    <row r="132" spans="1:65" s="2" customFormat="1" ht="37.8" customHeight="1">
      <c r="A132" s="38"/>
      <c r="B132" s="39"/>
      <c r="C132" s="219" t="s">
        <v>83</v>
      </c>
      <c r="D132" s="219" t="s">
        <v>171</v>
      </c>
      <c r="E132" s="220" t="s">
        <v>3869</v>
      </c>
      <c r="F132" s="221" t="s">
        <v>3870</v>
      </c>
      <c r="G132" s="222" t="s">
        <v>174</v>
      </c>
      <c r="H132" s="223">
        <v>140.55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85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85</v>
      </c>
    </row>
    <row r="133" spans="1:51" s="13" customFormat="1" ht="12">
      <c r="A133" s="13"/>
      <c r="B133" s="233"/>
      <c r="C133" s="234"/>
      <c r="D133" s="235" t="s">
        <v>176</v>
      </c>
      <c r="E133" s="236" t="s">
        <v>1</v>
      </c>
      <c r="F133" s="237" t="s">
        <v>3871</v>
      </c>
      <c r="G133" s="234"/>
      <c r="H133" s="238">
        <v>140.55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176</v>
      </c>
      <c r="AU133" s="244" t="s">
        <v>85</v>
      </c>
      <c r="AV133" s="13" t="s">
        <v>85</v>
      </c>
      <c r="AW133" s="13" t="s">
        <v>31</v>
      </c>
      <c r="AX133" s="13" t="s">
        <v>75</v>
      </c>
      <c r="AY133" s="244" t="s">
        <v>169</v>
      </c>
    </row>
    <row r="134" spans="1:51" s="14" customFormat="1" ht="12">
      <c r="A134" s="14"/>
      <c r="B134" s="245"/>
      <c r="C134" s="246"/>
      <c r="D134" s="235" t="s">
        <v>176</v>
      </c>
      <c r="E134" s="247" t="s">
        <v>1</v>
      </c>
      <c r="F134" s="248" t="s">
        <v>178</v>
      </c>
      <c r="G134" s="246"/>
      <c r="H134" s="249">
        <v>140.55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176</v>
      </c>
      <c r="AU134" s="255" t="s">
        <v>85</v>
      </c>
      <c r="AV134" s="14" t="s">
        <v>175</v>
      </c>
      <c r="AW134" s="14" t="s">
        <v>31</v>
      </c>
      <c r="AX134" s="14" t="s">
        <v>83</v>
      </c>
      <c r="AY134" s="255" t="s">
        <v>169</v>
      </c>
    </row>
    <row r="135" spans="1:65" s="2" customFormat="1" ht="24.15" customHeight="1">
      <c r="A135" s="38"/>
      <c r="B135" s="39"/>
      <c r="C135" s="219" t="s">
        <v>85</v>
      </c>
      <c r="D135" s="219" t="s">
        <v>171</v>
      </c>
      <c r="E135" s="220" t="s">
        <v>3568</v>
      </c>
      <c r="F135" s="221" t="s">
        <v>3569</v>
      </c>
      <c r="G135" s="222" t="s">
        <v>199</v>
      </c>
      <c r="H135" s="223">
        <v>45.6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85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175</v>
      </c>
    </row>
    <row r="136" spans="1:51" s="13" customFormat="1" ht="12">
      <c r="A136" s="13"/>
      <c r="B136" s="233"/>
      <c r="C136" s="234"/>
      <c r="D136" s="235" t="s">
        <v>176</v>
      </c>
      <c r="E136" s="236" t="s">
        <v>1</v>
      </c>
      <c r="F136" s="237" t="s">
        <v>3872</v>
      </c>
      <c r="G136" s="234"/>
      <c r="H136" s="238">
        <v>45.6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176</v>
      </c>
      <c r="AU136" s="244" t="s">
        <v>85</v>
      </c>
      <c r="AV136" s="13" t="s">
        <v>85</v>
      </c>
      <c r="AW136" s="13" t="s">
        <v>31</v>
      </c>
      <c r="AX136" s="13" t="s">
        <v>75</v>
      </c>
      <c r="AY136" s="244" t="s">
        <v>169</v>
      </c>
    </row>
    <row r="137" spans="1:51" s="14" customFormat="1" ht="12">
      <c r="A137" s="14"/>
      <c r="B137" s="245"/>
      <c r="C137" s="246"/>
      <c r="D137" s="235" t="s">
        <v>176</v>
      </c>
      <c r="E137" s="247" t="s">
        <v>1</v>
      </c>
      <c r="F137" s="248" t="s">
        <v>178</v>
      </c>
      <c r="G137" s="246"/>
      <c r="H137" s="249">
        <v>45.6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176</v>
      </c>
      <c r="AU137" s="255" t="s">
        <v>85</v>
      </c>
      <c r="AV137" s="14" t="s">
        <v>175</v>
      </c>
      <c r="AW137" s="14" t="s">
        <v>31</v>
      </c>
      <c r="AX137" s="14" t="s">
        <v>83</v>
      </c>
      <c r="AY137" s="255" t="s">
        <v>169</v>
      </c>
    </row>
    <row r="138" spans="1:65" s="2" customFormat="1" ht="33" customHeight="1">
      <c r="A138" s="38"/>
      <c r="B138" s="39"/>
      <c r="C138" s="219" t="s">
        <v>181</v>
      </c>
      <c r="D138" s="219" t="s">
        <v>171</v>
      </c>
      <c r="E138" s="220" t="s">
        <v>491</v>
      </c>
      <c r="F138" s="221" t="s">
        <v>492</v>
      </c>
      <c r="G138" s="222" t="s">
        <v>174</v>
      </c>
      <c r="H138" s="223">
        <v>1.472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85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184</v>
      </c>
    </row>
    <row r="139" spans="1:51" s="15" customFormat="1" ht="12">
      <c r="A139" s="15"/>
      <c r="B139" s="256"/>
      <c r="C139" s="257"/>
      <c r="D139" s="235" t="s">
        <v>176</v>
      </c>
      <c r="E139" s="258" t="s">
        <v>1</v>
      </c>
      <c r="F139" s="259" t="s">
        <v>3573</v>
      </c>
      <c r="G139" s="257"/>
      <c r="H139" s="258" t="s">
        <v>1</v>
      </c>
      <c r="I139" s="260"/>
      <c r="J139" s="257"/>
      <c r="K139" s="257"/>
      <c r="L139" s="261"/>
      <c r="M139" s="262"/>
      <c r="N139" s="263"/>
      <c r="O139" s="263"/>
      <c r="P139" s="263"/>
      <c r="Q139" s="263"/>
      <c r="R139" s="263"/>
      <c r="S139" s="263"/>
      <c r="T139" s="26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5" t="s">
        <v>176</v>
      </c>
      <c r="AU139" s="265" t="s">
        <v>85</v>
      </c>
      <c r="AV139" s="15" t="s">
        <v>83</v>
      </c>
      <c r="AW139" s="15" t="s">
        <v>31</v>
      </c>
      <c r="AX139" s="15" t="s">
        <v>75</v>
      </c>
      <c r="AY139" s="265" t="s">
        <v>169</v>
      </c>
    </row>
    <row r="140" spans="1:51" s="13" customFormat="1" ht="12">
      <c r="A140" s="13"/>
      <c r="B140" s="233"/>
      <c r="C140" s="234"/>
      <c r="D140" s="235" t="s">
        <v>176</v>
      </c>
      <c r="E140" s="236" t="s">
        <v>1</v>
      </c>
      <c r="F140" s="237" t="s">
        <v>3873</v>
      </c>
      <c r="G140" s="234"/>
      <c r="H140" s="238">
        <v>1.472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176</v>
      </c>
      <c r="AU140" s="244" t="s">
        <v>85</v>
      </c>
      <c r="AV140" s="13" t="s">
        <v>85</v>
      </c>
      <c r="AW140" s="13" t="s">
        <v>31</v>
      </c>
      <c r="AX140" s="13" t="s">
        <v>75</v>
      </c>
      <c r="AY140" s="244" t="s">
        <v>169</v>
      </c>
    </row>
    <row r="141" spans="1:51" s="14" customFormat="1" ht="12">
      <c r="A141" s="14"/>
      <c r="B141" s="245"/>
      <c r="C141" s="246"/>
      <c r="D141" s="235" t="s">
        <v>176</v>
      </c>
      <c r="E141" s="247" t="s">
        <v>1</v>
      </c>
      <c r="F141" s="248" t="s">
        <v>178</v>
      </c>
      <c r="G141" s="246"/>
      <c r="H141" s="249">
        <v>1.472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176</v>
      </c>
      <c r="AU141" s="255" t="s">
        <v>85</v>
      </c>
      <c r="AV141" s="14" t="s">
        <v>175</v>
      </c>
      <c r="AW141" s="14" t="s">
        <v>31</v>
      </c>
      <c r="AX141" s="14" t="s">
        <v>83</v>
      </c>
      <c r="AY141" s="255" t="s">
        <v>169</v>
      </c>
    </row>
    <row r="142" spans="1:65" s="2" customFormat="1" ht="33" customHeight="1">
      <c r="A142" s="38"/>
      <c r="B142" s="39"/>
      <c r="C142" s="219" t="s">
        <v>175</v>
      </c>
      <c r="D142" s="219" t="s">
        <v>171</v>
      </c>
      <c r="E142" s="220" t="s">
        <v>500</v>
      </c>
      <c r="F142" s="221" t="s">
        <v>501</v>
      </c>
      <c r="G142" s="222" t="s">
        <v>174</v>
      </c>
      <c r="H142" s="223">
        <v>5.886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175</v>
      </c>
      <c r="AT142" s="231" t="s">
        <v>171</v>
      </c>
      <c r="AU142" s="231" t="s">
        <v>85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190</v>
      </c>
    </row>
    <row r="143" spans="1:51" s="15" customFormat="1" ht="12">
      <c r="A143" s="15"/>
      <c r="B143" s="256"/>
      <c r="C143" s="257"/>
      <c r="D143" s="235" t="s">
        <v>176</v>
      </c>
      <c r="E143" s="258" t="s">
        <v>1</v>
      </c>
      <c r="F143" s="259" t="s">
        <v>3589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176</v>
      </c>
      <c r="AU143" s="265" t="s">
        <v>85</v>
      </c>
      <c r="AV143" s="15" t="s">
        <v>83</v>
      </c>
      <c r="AW143" s="15" t="s">
        <v>31</v>
      </c>
      <c r="AX143" s="15" t="s">
        <v>75</v>
      </c>
      <c r="AY143" s="265" t="s">
        <v>169</v>
      </c>
    </row>
    <row r="144" spans="1:51" s="13" customFormat="1" ht="12">
      <c r="A144" s="13"/>
      <c r="B144" s="233"/>
      <c r="C144" s="234"/>
      <c r="D144" s="235" t="s">
        <v>176</v>
      </c>
      <c r="E144" s="236" t="s">
        <v>1</v>
      </c>
      <c r="F144" s="237" t="s">
        <v>3874</v>
      </c>
      <c r="G144" s="234"/>
      <c r="H144" s="238">
        <v>5.886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176</v>
      </c>
      <c r="AU144" s="244" t="s">
        <v>85</v>
      </c>
      <c r="AV144" s="13" t="s">
        <v>85</v>
      </c>
      <c r="AW144" s="13" t="s">
        <v>31</v>
      </c>
      <c r="AX144" s="13" t="s">
        <v>75</v>
      </c>
      <c r="AY144" s="244" t="s">
        <v>169</v>
      </c>
    </row>
    <row r="145" spans="1:51" s="14" customFormat="1" ht="12">
      <c r="A145" s="14"/>
      <c r="B145" s="245"/>
      <c r="C145" s="246"/>
      <c r="D145" s="235" t="s">
        <v>176</v>
      </c>
      <c r="E145" s="247" t="s">
        <v>1</v>
      </c>
      <c r="F145" s="248" t="s">
        <v>178</v>
      </c>
      <c r="G145" s="246"/>
      <c r="H145" s="249">
        <v>5.886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176</v>
      </c>
      <c r="AU145" s="255" t="s">
        <v>85</v>
      </c>
      <c r="AV145" s="14" t="s">
        <v>175</v>
      </c>
      <c r="AW145" s="14" t="s">
        <v>31</v>
      </c>
      <c r="AX145" s="14" t="s">
        <v>83</v>
      </c>
      <c r="AY145" s="255" t="s">
        <v>169</v>
      </c>
    </row>
    <row r="146" spans="1:65" s="2" customFormat="1" ht="33" customHeight="1">
      <c r="A146" s="38"/>
      <c r="B146" s="39"/>
      <c r="C146" s="219" t="s">
        <v>192</v>
      </c>
      <c r="D146" s="219" t="s">
        <v>171</v>
      </c>
      <c r="E146" s="220" t="s">
        <v>514</v>
      </c>
      <c r="F146" s="221" t="s">
        <v>515</v>
      </c>
      <c r="G146" s="222" t="s">
        <v>174</v>
      </c>
      <c r="H146" s="223">
        <v>4.49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175</v>
      </c>
      <c r="AT146" s="231" t="s">
        <v>171</v>
      </c>
      <c r="AU146" s="231" t="s">
        <v>85</v>
      </c>
      <c r="AY146" s="17" t="s">
        <v>169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175</v>
      </c>
      <c r="BM146" s="231" t="s">
        <v>195</v>
      </c>
    </row>
    <row r="147" spans="1:51" s="15" customFormat="1" ht="12">
      <c r="A147" s="15"/>
      <c r="B147" s="256"/>
      <c r="C147" s="257"/>
      <c r="D147" s="235" t="s">
        <v>176</v>
      </c>
      <c r="E147" s="258" t="s">
        <v>1</v>
      </c>
      <c r="F147" s="259" t="s">
        <v>3573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176</v>
      </c>
      <c r="AU147" s="265" t="s">
        <v>85</v>
      </c>
      <c r="AV147" s="15" t="s">
        <v>83</v>
      </c>
      <c r="AW147" s="15" t="s">
        <v>31</v>
      </c>
      <c r="AX147" s="15" t="s">
        <v>75</v>
      </c>
      <c r="AY147" s="265" t="s">
        <v>169</v>
      </c>
    </row>
    <row r="148" spans="1:51" s="13" customFormat="1" ht="12">
      <c r="A148" s="13"/>
      <c r="B148" s="233"/>
      <c r="C148" s="234"/>
      <c r="D148" s="235" t="s">
        <v>176</v>
      </c>
      <c r="E148" s="236" t="s">
        <v>1</v>
      </c>
      <c r="F148" s="237" t="s">
        <v>3875</v>
      </c>
      <c r="G148" s="234"/>
      <c r="H148" s="238">
        <v>4.4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176</v>
      </c>
      <c r="AU148" s="244" t="s">
        <v>85</v>
      </c>
      <c r="AV148" s="13" t="s">
        <v>85</v>
      </c>
      <c r="AW148" s="13" t="s">
        <v>31</v>
      </c>
      <c r="AX148" s="13" t="s">
        <v>75</v>
      </c>
      <c r="AY148" s="244" t="s">
        <v>169</v>
      </c>
    </row>
    <row r="149" spans="1:51" s="13" customFormat="1" ht="12">
      <c r="A149" s="13"/>
      <c r="B149" s="233"/>
      <c r="C149" s="234"/>
      <c r="D149" s="235" t="s">
        <v>176</v>
      </c>
      <c r="E149" s="236" t="s">
        <v>1</v>
      </c>
      <c r="F149" s="237" t="s">
        <v>3876</v>
      </c>
      <c r="G149" s="234"/>
      <c r="H149" s="238">
        <v>0.09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176</v>
      </c>
      <c r="AU149" s="244" t="s">
        <v>85</v>
      </c>
      <c r="AV149" s="13" t="s">
        <v>85</v>
      </c>
      <c r="AW149" s="13" t="s">
        <v>31</v>
      </c>
      <c r="AX149" s="13" t="s">
        <v>75</v>
      </c>
      <c r="AY149" s="244" t="s">
        <v>169</v>
      </c>
    </row>
    <row r="150" spans="1:51" s="14" customFormat="1" ht="12">
      <c r="A150" s="14"/>
      <c r="B150" s="245"/>
      <c r="C150" s="246"/>
      <c r="D150" s="235" t="s">
        <v>176</v>
      </c>
      <c r="E150" s="247" t="s">
        <v>1</v>
      </c>
      <c r="F150" s="248" t="s">
        <v>178</v>
      </c>
      <c r="G150" s="246"/>
      <c r="H150" s="249">
        <v>4.49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176</v>
      </c>
      <c r="AU150" s="255" t="s">
        <v>85</v>
      </c>
      <c r="AV150" s="14" t="s">
        <v>175</v>
      </c>
      <c r="AW150" s="14" t="s">
        <v>31</v>
      </c>
      <c r="AX150" s="14" t="s">
        <v>83</v>
      </c>
      <c r="AY150" s="255" t="s">
        <v>169</v>
      </c>
    </row>
    <row r="151" spans="1:65" s="2" customFormat="1" ht="24.15" customHeight="1">
      <c r="A151" s="38"/>
      <c r="B151" s="39"/>
      <c r="C151" s="219" t="s">
        <v>184</v>
      </c>
      <c r="D151" s="219" t="s">
        <v>171</v>
      </c>
      <c r="E151" s="220" t="s">
        <v>519</v>
      </c>
      <c r="F151" s="221" t="s">
        <v>520</v>
      </c>
      <c r="G151" s="222" t="s">
        <v>174</v>
      </c>
      <c r="H151" s="223">
        <v>17.96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85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8</v>
      </c>
    </row>
    <row r="152" spans="1:51" s="15" customFormat="1" ht="12">
      <c r="A152" s="15"/>
      <c r="B152" s="256"/>
      <c r="C152" s="257"/>
      <c r="D152" s="235" t="s">
        <v>176</v>
      </c>
      <c r="E152" s="258" t="s">
        <v>1</v>
      </c>
      <c r="F152" s="259" t="s">
        <v>3589</v>
      </c>
      <c r="G152" s="257"/>
      <c r="H152" s="258" t="s">
        <v>1</v>
      </c>
      <c r="I152" s="260"/>
      <c r="J152" s="257"/>
      <c r="K152" s="257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176</v>
      </c>
      <c r="AU152" s="265" t="s">
        <v>85</v>
      </c>
      <c r="AV152" s="15" t="s">
        <v>83</v>
      </c>
      <c r="AW152" s="15" t="s">
        <v>31</v>
      </c>
      <c r="AX152" s="15" t="s">
        <v>75</v>
      </c>
      <c r="AY152" s="265" t="s">
        <v>169</v>
      </c>
    </row>
    <row r="153" spans="1:51" s="13" customFormat="1" ht="12">
      <c r="A153" s="13"/>
      <c r="B153" s="233"/>
      <c r="C153" s="234"/>
      <c r="D153" s="235" t="s">
        <v>176</v>
      </c>
      <c r="E153" s="236" t="s">
        <v>1</v>
      </c>
      <c r="F153" s="237" t="s">
        <v>3877</v>
      </c>
      <c r="G153" s="234"/>
      <c r="H153" s="238">
        <v>17.6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176</v>
      </c>
      <c r="AU153" s="244" t="s">
        <v>85</v>
      </c>
      <c r="AV153" s="13" t="s">
        <v>85</v>
      </c>
      <c r="AW153" s="13" t="s">
        <v>31</v>
      </c>
      <c r="AX153" s="13" t="s">
        <v>75</v>
      </c>
      <c r="AY153" s="244" t="s">
        <v>169</v>
      </c>
    </row>
    <row r="154" spans="1:51" s="13" customFormat="1" ht="12">
      <c r="A154" s="13"/>
      <c r="B154" s="233"/>
      <c r="C154" s="234"/>
      <c r="D154" s="235" t="s">
        <v>176</v>
      </c>
      <c r="E154" s="236" t="s">
        <v>1</v>
      </c>
      <c r="F154" s="237" t="s">
        <v>3878</v>
      </c>
      <c r="G154" s="234"/>
      <c r="H154" s="238">
        <v>0.36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176</v>
      </c>
      <c r="AU154" s="244" t="s">
        <v>85</v>
      </c>
      <c r="AV154" s="13" t="s">
        <v>85</v>
      </c>
      <c r="AW154" s="13" t="s">
        <v>31</v>
      </c>
      <c r="AX154" s="13" t="s">
        <v>75</v>
      </c>
      <c r="AY154" s="244" t="s">
        <v>169</v>
      </c>
    </row>
    <row r="155" spans="1:51" s="14" customFormat="1" ht="12">
      <c r="A155" s="14"/>
      <c r="B155" s="245"/>
      <c r="C155" s="246"/>
      <c r="D155" s="235" t="s">
        <v>176</v>
      </c>
      <c r="E155" s="247" t="s">
        <v>1</v>
      </c>
      <c r="F155" s="248" t="s">
        <v>178</v>
      </c>
      <c r="G155" s="246"/>
      <c r="H155" s="249">
        <v>17.96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176</v>
      </c>
      <c r="AU155" s="255" t="s">
        <v>85</v>
      </c>
      <c r="AV155" s="14" t="s">
        <v>175</v>
      </c>
      <c r="AW155" s="14" t="s">
        <v>31</v>
      </c>
      <c r="AX155" s="14" t="s">
        <v>83</v>
      </c>
      <c r="AY155" s="255" t="s">
        <v>169</v>
      </c>
    </row>
    <row r="156" spans="1:65" s="2" customFormat="1" ht="37.8" customHeight="1">
      <c r="A156" s="38"/>
      <c r="B156" s="39"/>
      <c r="C156" s="219" t="s">
        <v>201</v>
      </c>
      <c r="D156" s="219" t="s">
        <v>171</v>
      </c>
      <c r="E156" s="220" t="s">
        <v>172</v>
      </c>
      <c r="F156" s="221" t="s">
        <v>173</v>
      </c>
      <c r="G156" s="222" t="s">
        <v>174</v>
      </c>
      <c r="H156" s="223">
        <v>448.158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85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204</v>
      </c>
    </row>
    <row r="157" spans="1:51" s="13" customFormat="1" ht="12">
      <c r="A157" s="13"/>
      <c r="B157" s="233"/>
      <c r="C157" s="234"/>
      <c r="D157" s="235" t="s">
        <v>176</v>
      </c>
      <c r="E157" s="236" t="s">
        <v>1</v>
      </c>
      <c r="F157" s="237" t="s">
        <v>3879</v>
      </c>
      <c r="G157" s="234"/>
      <c r="H157" s="238">
        <v>215.958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176</v>
      </c>
      <c r="AU157" s="244" t="s">
        <v>85</v>
      </c>
      <c r="AV157" s="13" t="s">
        <v>85</v>
      </c>
      <c r="AW157" s="13" t="s">
        <v>31</v>
      </c>
      <c r="AX157" s="13" t="s">
        <v>75</v>
      </c>
      <c r="AY157" s="244" t="s">
        <v>169</v>
      </c>
    </row>
    <row r="158" spans="1:51" s="13" customFormat="1" ht="12">
      <c r="A158" s="13"/>
      <c r="B158" s="233"/>
      <c r="C158" s="234"/>
      <c r="D158" s="235" t="s">
        <v>176</v>
      </c>
      <c r="E158" s="236" t="s">
        <v>1</v>
      </c>
      <c r="F158" s="237" t="s">
        <v>3880</v>
      </c>
      <c r="G158" s="234"/>
      <c r="H158" s="238">
        <v>232.2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176</v>
      </c>
      <c r="AU158" s="244" t="s">
        <v>85</v>
      </c>
      <c r="AV158" s="13" t="s">
        <v>85</v>
      </c>
      <c r="AW158" s="13" t="s">
        <v>31</v>
      </c>
      <c r="AX158" s="13" t="s">
        <v>75</v>
      </c>
      <c r="AY158" s="244" t="s">
        <v>169</v>
      </c>
    </row>
    <row r="159" spans="1:51" s="14" customFormat="1" ht="12">
      <c r="A159" s="14"/>
      <c r="B159" s="245"/>
      <c r="C159" s="246"/>
      <c r="D159" s="235" t="s">
        <v>176</v>
      </c>
      <c r="E159" s="247" t="s">
        <v>1</v>
      </c>
      <c r="F159" s="248" t="s">
        <v>178</v>
      </c>
      <c r="G159" s="246"/>
      <c r="H159" s="249">
        <v>448.158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176</v>
      </c>
      <c r="AU159" s="255" t="s">
        <v>85</v>
      </c>
      <c r="AV159" s="14" t="s">
        <v>175</v>
      </c>
      <c r="AW159" s="14" t="s">
        <v>31</v>
      </c>
      <c r="AX159" s="14" t="s">
        <v>83</v>
      </c>
      <c r="AY159" s="255" t="s">
        <v>169</v>
      </c>
    </row>
    <row r="160" spans="1:65" s="2" customFormat="1" ht="24.15" customHeight="1">
      <c r="A160" s="38"/>
      <c r="B160" s="39"/>
      <c r="C160" s="219" t="s">
        <v>190</v>
      </c>
      <c r="D160" s="219" t="s">
        <v>171</v>
      </c>
      <c r="E160" s="220" t="s">
        <v>528</v>
      </c>
      <c r="F160" s="221" t="s">
        <v>529</v>
      </c>
      <c r="G160" s="222" t="s">
        <v>174</v>
      </c>
      <c r="H160" s="223">
        <v>232.2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175</v>
      </c>
      <c r="AT160" s="231" t="s">
        <v>171</v>
      </c>
      <c r="AU160" s="231" t="s">
        <v>85</v>
      </c>
      <c r="AY160" s="17" t="s">
        <v>169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175</v>
      </c>
      <c r="BM160" s="231" t="s">
        <v>209</v>
      </c>
    </row>
    <row r="161" spans="1:51" s="13" customFormat="1" ht="12">
      <c r="A161" s="13"/>
      <c r="B161" s="233"/>
      <c r="C161" s="234"/>
      <c r="D161" s="235" t="s">
        <v>176</v>
      </c>
      <c r="E161" s="236" t="s">
        <v>1</v>
      </c>
      <c r="F161" s="237" t="s">
        <v>3880</v>
      </c>
      <c r="G161" s="234"/>
      <c r="H161" s="238">
        <v>232.2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176</v>
      </c>
      <c r="AU161" s="244" t="s">
        <v>85</v>
      </c>
      <c r="AV161" s="13" t="s">
        <v>85</v>
      </c>
      <c r="AW161" s="13" t="s">
        <v>31</v>
      </c>
      <c r="AX161" s="13" t="s">
        <v>75</v>
      </c>
      <c r="AY161" s="244" t="s">
        <v>169</v>
      </c>
    </row>
    <row r="162" spans="1:51" s="14" customFormat="1" ht="12">
      <c r="A162" s="14"/>
      <c r="B162" s="245"/>
      <c r="C162" s="246"/>
      <c r="D162" s="235" t="s">
        <v>176</v>
      </c>
      <c r="E162" s="247" t="s">
        <v>1</v>
      </c>
      <c r="F162" s="248" t="s">
        <v>178</v>
      </c>
      <c r="G162" s="246"/>
      <c r="H162" s="249">
        <v>232.2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176</v>
      </c>
      <c r="AU162" s="255" t="s">
        <v>85</v>
      </c>
      <c r="AV162" s="14" t="s">
        <v>175</v>
      </c>
      <c r="AW162" s="14" t="s">
        <v>31</v>
      </c>
      <c r="AX162" s="14" t="s">
        <v>83</v>
      </c>
      <c r="AY162" s="255" t="s">
        <v>169</v>
      </c>
    </row>
    <row r="163" spans="1:65" s="2" customFormat="1" ht="16.5" customHeight="1">
      <c r="A163" s="38"/>
      <c r="B163" s="39"/>
      <c r="C163" s="219" t="s">
        <v>186</v>
      </c>
      <c r="D163" s="219" t="s">
        <v>171</v>
      </c>
      <c r="E163" s="220" t="s">
        <v>534</v>
      </c>
      <c r="F163" s="221" t="s">
        <v>535</v>
      </c>
      <c r="G163" s="222" t="s">
        <v>174</v>
      </c>
      <c r="H163" s="223">
        <v>215.958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175</v>
      </c>
      <c r="AT163" s="231" t="s">
        <v>171</v>
      </c>
      <c r="AU163" s="231" t="s">
        <v>85</v>
      </c>
      <c r="AY163" s="17" t="s">
        <v>169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175</v>
      </c>
      <c r="BM163" s="231" t="s">
        <v>213</v>
      </c>
    </row>
    <row r="164" spans="1:51" s="13" customFormat="1" ht="12">
      <c r="A164" s="13"/>
      <c r="B164" s="233"/>
      <c r="C164" s="234"/>
      <c r="D164" s="235" t="s">
        <v>176</v>
      </c>
      <c r="E164" s="236" t="s">
        <v>1</v>
      </c>
      <c r="F164" s="237" t="s">
        <v>3879</v>
      </c>
      <c r="G164" s="234"/>
      <c r="H164" s="238">
        <v>215.958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176</v>
      </c>
      <c r="AU164" s="244" t="s">
        <v>85</v>
      </c>
      <c r="AV164" s="13" t="s">
        <v>85</v>
      </c>
      <c r="AW164" s="13" t="s">
        <v>31</v>
      </c>
      <c r="AX164" s="13" t="s">
        <v>75</v>
      </c>
      <c r="AY164" s="244" t="s">
        <v>169</v>
      </c>
    </row>
    <row r="165" spans="1:51" s="14" customFormat="1" ht="12">
      <c r="A165" s="14"/>
      <c r="B165" s="245"/>
      <c r="C165" s="246"/>
      <c r="D165" s="235" t="s">
        <v>176</v>
      </c>
      <c r="E165" s="247" t="s">
        <v>1</v>
      </c>
      <c r="F165" s="248" t="s">
        <v>178</v>
      </c>
      <c r="G165" s="246"/>
      <c r="H165" s="249">
        <v>215.958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176</v>
      </c>
      <c r="AU165" s="255" t="s">
        <v>85</v>
      </c>
      <c r="AV165" s="14" t="s">
        <v>175</v>
      </c>
      <c r="AW165" s="14" t="s">
        <v>31</v>
      </c>
      <c r="AX165" s="14" t="s">
        <v>83</v>
      </c>
      <c r="AY165" s="255" t="s">
        <v>169</v>
      </c>
    </row>
    <row r="166" spans="1:65" s="2" customFormat="1" ht="24.15" customHeight="1">
      <c r="A166" s="38"/>
      <c r="B166" s="39"/>
      <c r="C166" s="219" t="s">
        <v>195</v>
      </c>
      <c r="D166" s="219" t="s">
        <v>171</v>
      </c>
      <c r="E166" s="220" t="s">
        <v>3881</v>
      </c>
      <c r="F166" s="221" t="s">
        <v>3882</v>
      </c>
      <c r="G166" s="222" t="s">
        <v>234</v>
      </c>
      <c r="H166" s="223">
        <v>937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175</v>
      </c>
      <c r="AT166" s="231" t="s">
        <v>171</v>
      </c>
      <c r="AU166" s="231" t="s">
        <v>85</v>
      </c>
      <c r="AY166" s="17" t="s">
        <v>169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175</v>
      </c>
      <c r="BM166" s="231" t="s">
        <v>218</v>
      </c>
    </row>
    <row r="167" spans="1:51" s="13" customFormat="1" ht="12">
      <c r="A167" s="13"/>
      <c r="B167" s="233"/>
      <c r="C167" s="234"/>
      <c r="D167" s="235" t="s">
        <v>176</v>
      </c>
      <c r="E167" s="236" t="s">
        <v>1</v>
      </c>
      <c r="F167" s="237" t="s">
        <v>3883</v>
      </c>
      <c r="G167" s="234"/>
      <c r="H167" s="238">
        <v>937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176</v>
      </c>
      <c r="AU167" s="244" t="s">
        <v>85</v>
      </c>
      <c r="AV167" s="13" t="s">
        <v>85</v>
      </c>
      <c r="AW167" s="13" t="s">
        <v>31</v>
      </c>
      <c r="AX167" s="13" t="s">
        <v>75</v>
      </c>
      <c r="AY167" s="244" t="s">
        <v>169</v>
      </c>
    </row>
    <row r="168" spans="1:51" s="14" customFormat="1" ht="12">
      <c r="A168" s="14"/>
      <c r="B168" s="245"/>
      <c r="C168" s="246"/>
      <c r="D168" s="235" t="s">
        <v>176</v>
      </c>
      <c r="E168" s="247" t="s">
        <v>1</v>
      </c>
      <c r="F168" s="248" t="s">
        <v>178</v>
      </c>
      <c r="G168" s="246"/>
      <c r="H168" s="249">
        <v>937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176</v>
      </c>
      <c r="AU168" s="255" t="s">
        <v>85</v>
      </c>
      <c r="AV168" s="14" t="s">
        <v>175</v>
      </c>
      <c r="AW168" s="14" t="s">
        <v>31</v>
      </c>
      <c r="AX168" s="14" t="s">
        <v>83</v>
      </c>
      <c r="AY168" s="255" t="s">
        <v>169</v>
      </c>
    </row>
    <row r="169" spans="1:65" s="2" customFormat="1" ht="33" customHeight="1">
      <c r="A169" s="38"/>
      <c r="B169" s="39"/>
      <c r="C169" s="219" t="s">
        <v>221</v>
      </c>
      <c r="D169" s="219" t="s">
        <v>171</v>
      </c>
      <c r="E169" s="220" t="s">
        <v>3612</v>
      </c>
      <c r="F169" s="221" t="s">
        <v>3613</v>
      </c>
      <c r="G169" s="222" t="s">
        <v>234</v>
      </c>
      <c r="H169" s="223">
        <v>1161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175</v>
      </c>
      <c r="AT169" s="231" t="s">
        <v>171</v>
      </c>
      <c r="AU169" s="231" t="s">
        <v>85</v>
      </c>
      <c r="AY169" s="17" t="s">
        <v>169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175</v>
      </c>
      <c r="BM169" s="231" t="s">
        <v>224</v>
      </c>
    </row>
    <row r="170" spans="1:63" s="12" customFormat="1" ht="22.8" customHeight="1">
      <c r="A170" s="12"/>
      <c r="B170" s="203"/>
      <c r="C170" s="204"/>
      <c r="D170" s="205" t="s">
        <v>74</v>
      </c>
      <c r="E170" s="217" t="s">
        <v>213</v>
      </c>
      <c r="F170" s="217" t="s">
        <v>406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SUM(P171:P173)</f>
        <v>0</v>
      </c>
      <c r="Q170" s="211"/>
      <c r="R170" s="212">
        <f>SUM(R171:R173)</f>
        <v>0</v>
      </c>
      <c r="S170" s="211"/>
      <c r="T170" s="213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83</v>
      </c>
      <c r="AT170" s="215" t="s">
        <v>74</v>
      </c>
      <c r="AU170" s="215" t="s">
        <v>83</v>
      </c>
      <c r="AY170" s="214" t="s">
        <v>169</v>
      </c>
      <c r="BK170" s="216">
        <f>SUM(BK171:BK173)</f>
        <v>0</v>
      </c>
    </row>
    <row r="171" spans="1:65" s="2" customFormat="1" ht="37.8" customHeight="1">
      <c r="A171" s="38"/>
      <c r="B171" s="39"/>
      <c r="C171" s="219" t="s">
        <v>8</v>
      </c>
      <c r="D171" s="219" t="s">
        <v>171</v>
      </c>
      <c r="E171" s="220" t="s">
        <v>3615</v>
      </c>
      <c r="F171" s="221" t="s">
        <v>3616</v>
      </c>
      <c r="G171" s="222" t="s">
        <v>234</v>
      </c>
      <c r="H171" s="223">
        <v>1160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175</v>
      </c>
      <c r="AT171" s="231" t="s">
        <v>171</v>
      </c>
      <c r="AU171" s="231" t="s">
        <v>85</v>
      </c>
      <c r="AY171" s="17" t="s">
        <v>169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175</v>
      </c>
      <c r="BM171" s="231" t="s">
        <v>230</v>
      </c>
    </row>
    <row r="172" spans="1:65" s="2" customFormat="1" ht="16.5" customHeight="1">
      <c r="A172" s="38"/>
      <c r="B172" s="39"/>
      <c r="C172" s="219" t="s">
        <v>231</v>
      </c>
      <c r="D172" s="219" t="s">
        <v>171</v>
      </c>
      <c r="E172" s="220" t="s">
        <v>3617</v>
      </c>
      <c r="F172" s="221" t="s">
        <v>3618</v>
      </c>
      <c r="G172" s="222" t="s">
        <v>234</v>
      </c>
      <c r="H172" s="223">
        <v>1160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175</v>
      </c>
      <c r="AT172" s="231" t="s">
        <v>171</v>
      </c>
      <c r="AU172" s="231" t="s">
        <v>85</v>
      </c>
      <c r="AY172" s="17" t="s">
        <v>169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175</v>
      </c>
      <c r="BM172" s="231" t="s">
        <v>235</v>
      </c>
    </row>
    <row r="173" spans="1:65" s="2" customFormat="1" ht="16.5" customHeight="1">
      <c r="A173" s="38"/>
      <c r="B173" s="39"/>
      <c r="C173" s="219" t="s">
        <v>204</v>
      </c>
      <c r="D173" s="219" t="s">
        <v>171</v>
      </c>
      <c r="E173" s="220" t="s">
        <v>3619</v>
      </c>
      <c r="F173" s="221" t="s">
        <v>3620</v>
      </c>
      <c r="G173" s="222" t="s">
        <v>234</v>
      </c>
      <c r="H173" s="223">
        <v>1160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175</v>
      </c>
      <c r="AT173" s="231" t="s">
        <v>171</v>
      </c>
      <c r="AU173" s="231" t="s">
        <v>85</v>
      </c>
      <c r="AY173" s="17" t="s">
        <v>169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175</v>
      </c>
      <c r="BM173" s="231" t="s">
        <v>239</v>
      </c>
    </row>
    <row r="174" spans="1:63" s="12" customFormat="1" ht="22.8" customHeight="1">
      <c r="A174" s="12"/>
      <c r="B174" s="203"/>
      <c r="C174" s="204"/>
      <c r="D174" s="205" t="s">
        <v>74</v>
      </c>
      <c r="E174" s="217" t="s">
        <v>85</v>
      </c>
      <c r="F174" s="217" t="s">
        <v>548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SUM(P175:P182)</f>
        <v>0</v>
      </c>
      <c r="Q174" s="211"/>
      <c r="R174" s="212">
        <f>SUM(R175:R182)</f>
        <v>0</v>
      </c>
      <c r="S174" s="211"/>
      <c r="T174" s="213">
        <f>SUM(T175:T182)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83</v>
      </c>
      <c r="AT174" s="215" t="s">
        <v>74</v>
      </c>
      <c r="AU174" s="215" t="s">
        <v>83</v>
      </c>
      <c r="AY174" s="214" t="s">
        <v>169</v>
      </c>
      <c r="BK174" s="216">
        <f>SUM(BK175:BK182)</f>
        <v>0</v>
      </c>
    </row>
    <row r="175" spans="1:65" s="2" customFormat="1" ht="16.5" customHeight="1">
      <c r="A175" s="38"/>
      <c r="B175" s="39"/>
      <c r="C175" s="219" t="s">
        <v>240</v>
      </c>
      <c r="D175" s="219" t="s">
        <v>171</v>
      </c>
      <c r="E175" s="220" t="s">
        <v>3884</v>
      </c>
      <c r="F175" s="221" t="s">
        <v>3885</v>
      </c>
      <c r="G175" s="222" t="s">
        <v>174</v>
      </c>
      <c r="H175" s="223">
        <v>7.615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175</v>
      </c>
      <c r="AT175" s="231" t="s">
        <v>171</v>
      </c>
      <c r="AU175" s="231" t="s">
        <v>85</v>
      </c>
      <c r="AY175" s="17" t="s">
        <v>169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175</v>
      </c>
      <c r="BM175" s="231" t="s">
        <v>243</v>
      </c>
    </row>
    <row r="176" spans="1:51" s="13" customFormat="1" ht="12">
      <c r="A176" s="13"/>
      <c r="B176" s="233"/>
      <c r="C176" s="234"/>
      <c r="D176" s="235" t="s">
        <v>176</v>
      </c>
      <c r="E176" s="236" t="s">
        <v>1</v>
      </c>
      <c r="F176" s="237" t="s">
        <v>3886</v>
      </c>
      <c r="G176" s="234"/>
      <c r="H176" s="238">
        <v>7.615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176</v>
      </c>
      <c r="AU176" s="244" t="s">
        <v>85</v>
      </c>
      <c r="AV176" s="13" t="s">
        <v>85</v>
      </c>
      <c r="AW176" s="13" t="s">
        <v>31</v>
      </c>
      <c r="AX176" s="13" t="s">
        <v>75</v>
      </c>
      <c r="AY176" s="244" t="s">
        <v>169</v>
      </c>
    </row>
    <row r="177" spans="1:51" s="14" customFormat="1" ht="12">
      <c r="A177" s="14"/>
      <c r="B177" s="245"/>
      <c r="C177" s="246"/>
      <c r="D177" s="235" t="s">
        <v>176</v>
      </c>
      <c r="E177" s="247" t="s">
        <v>1</v>
      </c>
      <c r="F177" s="248" t="s">
        <v>178</v>
      </c>
      <c r="G177" s="246"/>
      <c r="H177" s="249">
        <v>7.615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176</v>
      </c>
      <c r="AU177" s="255" t="s">
        <v>85</v>
      </c>
      <c r="AV177" s="14" t="s">
        <v>175</v>
      </c>
      <c r="AW177" s="14" t="s">
        <v>31</v>
      </c>
      <c r="AX177" s="14" t="s">
        <v>83</v>
      </c>
      <c r="AY177" s="255" t="s">
        <v>169</v>
      </c>
    </row>
    <row r="178" spans="1:65" s="2" customFormat="1" ht="16.5" customHeight="1">
      <c r="A178" s="38"/>
      <c r="B178" s="39"/>
      <c r="C178" s="219" t="s">
        <v>209</v>
      </c>
      <c r="D178" s="219" t="s">
        <v>171</v>
      </c>
      <c r="E178" s="220" t="s">
        <v>3887</v>
      </c>
      <c r="F178" s="221" t="s">
        <v>3888</v>
      </c>
      <c r="G178" s="222" t="s">
        <v>174</v>
      </c>
      <c r="H178" s="223">
        <v>24.719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175</v>
      </c>
      <c r="AT178" s="231" t="s">
        <v>171</v>
      </c>
      <c r="AU178" s="231" t="s">
        <v>85</v>
      </c>
      <c r="AY178" s="17" t="s">
        <v>169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175</v>
      </c>
      <c r="BM178" s="231" t="s">
        <v>246</v>
      </c>
    </row>
    <row r="179" spans="1:51" s="13" customFormat="1" ht="12">
      <c r="A179" s="13"/>
      <c r="B179" s="233"/>
      <c r="C179" s="234"/>
      <c r="D179" s="235" t="s">
        <v>176</v>
      </c>
      <c r="E179" s="236" t="s">
        <v>1</v>
      </c>
      <c r="F179" s="237" t="s">
        <v>3889</v>
      </c>
      <c r="G179" s="234"/>
      <c r="H179" s="238">
        <v>22.77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176</v>
      </c>
      <c r="AU179" s="244" t="s">
        <v>85</v>
      </c>
      <c r="AV179" s="13" t="s">
        <v>85</v>
      </c>
      <c r="AW179" s="13" t="s">
        <v>31</v>
      </c>
      <c r="AX179" s="13" t="s">
        <v>75</v>
      </c>
      <c r="AY179" s="244" t="s">
        <v>169</v>
      </c>
    </row>
    <row r="180" spans="1:51" s="13" customFormat="1" ht="12">
      <c r="A180" s="13"/>
      <c r="B180" s="233"/>
      <c r="C180" s="234"/>
      <c r="D180" s="235" t="s">
        <v>176</v>
      </c>
      <c r="E180" s="236" t="s">
        <v>1</v>
      </c>
      <c r="F180" s="237" t="s">
        <v>3890</v>
      </c>
      <c r="G180" s="234"/>
      <c r="H180" s="238">
        <v>1.483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176</v>
      </c>
      <c r="AU180" s="244" t="s">
        <v>85</v>
      </c>
      <c r="AV180" s="13" t="s">
        <v>85</v>
      </c>
      <c r="AW180" s="13" t="s">
        <v>31</v>
      </c>
      <c r="AX180" s="13" t="s">
        <v>75</v>
      </c>
      <c r="AY180" s="244" t="s">
        <v>169</v>
      </c>
    </row>
    <row r="181" spans="1:51" s="13" customFormat="1" ht="12">
      <c r="A181" s="13"/>
      <c r="B181" s="233"/>
      <c r="C181" s="234"/>
      <c r="D181" s="235" t="s">
        <v>176</v>
      </c>
      <c r="E181" s="236" t="s">
        <v>1</v>
      </c>
      <c r="F181" s="237" t="s">
        <v>3891</v>
      </c>
      <c r="G181" s="234"/>
      <c r="H181" s="238">
        <v>0.466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176</v>
      </c>
      <c r="AU181" s="244" t="s">
        <v>85</v>
      </c>
      <c r="AV181" s="13" t="s">
        <v>85</v>
      </c>
      <c r="AW181" s="13" t="s">
        <v>31</v>
      </c>
      <c r="AX181" s="13" t="s">
        <v>75</v>
      </c>
      <c r="AY181" s="244" t="s">
        <v>169</v>
      </c>
    </row>
    <row r="182" spans="1:51" s="14" customFormat="1" ht="12">
      <c r="A182" s="14"/>
      <c r="B182" s="245"/>
      <c r="C182" s="246"/>
      <c r="D182" s="235" t="s">
        <v>176</v>
      </c>
      <c r="E182" s="247" t="s">
        <v>1</v>
      </c>
      <c r="F182" s="248" t="s">
        <v>178</v>
      </c>
      <c r="G182" s="246"/>
      <c r="H182" s="249">
        <v>24.719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176</v>
      </c>
      <c r="AU182" s="255" t="s">
        <v>85</v>
      </c>
      <c r="AV182" s="14" t="s">
        <v>175</v>
      </c>
      <c r="AW182" s="14" t="s">
        <v>31</v>
      </c>
      <c r="AX182" s="14" t="s">
        <v>83</v>
      </c>
      <c r="AY182" s="255" t="s">
        <v>169</v>
      </c>
    </row>
    <row r="183" spans="1:63" s="12" customFormat="1" ht="22.8" customHeight="1">
      <c r="A183" s="12"/>
      <c r="B183" s="203"/>
      <c r="C183" s="204"/>
      <c r="D183" s="205" t="s">
        <v>74</v>
      </c>
      <c r="E183" s="217" t="s">
        <v>181</v>
      </c>
      <c r="F183" s="217" t="s">
        <v>582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SUM(P184:P187)</f>
        <v>0</v>
      </c>
      <c r="Q183" s="211"/>
      <c r="R183" s="212">
        <f>SUM(R184:R187)</f>
        <v>0</v>
      </c>
      <c r="S183" s="211"/>
      <c r="T183" s="213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83</v>
      </c>
      <c r="AT183" s="215" t="s">
        <v>74</v>
      </c>
      <c r="AU183" s="215" t="s">
        <v>83</v>
      </c>
      <c r="AY183" s="214" t="s">
        <v>169</v>
      </c>
      <c r="BK183" s="216">
        <f>SUM(BK184:BK187)</f>
        <v>0</v>
      </c>
    </row>
    <row r="184" spans="1:65" s="2" customFormat="1" ht="21.75" customHeight="1">
      <c r="A184" s="38"/>
      <c r="B184" s="39"/>
      <c r="C184" s="219" t="s">
        <v>250</v>
      </c>
      <c r="D184" s="219" t="s">
        <v>171</v>
      </c>
      <c r="E184" s="220" t="s">
        <v>3892</v>
      </c>
      <c r="F184" s="221" t="s">
        <v>3893</v>
      </c>
      <c r="G184" s="222" t="s">
        <v>174</v>
      </c>
      <c r="H184" s="223">
        <v>7.757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175</v>
      </c>
      <c r="AT184" s="231" t="s">
        <v>171</v>
      </c>
      <c r="AU184" s="231" t="s">
        <v>85</v>
      </c>
      <c r="AY184" s="17" t="s">
        <v>169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175</v>
      </c>
      <c r="BM184" s="231" t="s">
        <v>253</v>
      </c>
    </row>
    <row r="185" spans="1:51" s="13" customFormat="1" ht="12">
      <c r="A185" s="13"/>
      <c r="B185" s="233"/>
      <c r="C185" s="234"/>
      <c r="D185" s="235" t="s">
        <v>176</v>
      </c>
      <c r="E185" s="236" t="s">
        <v>1</v>
      </c>
      <c r="F185" s="237" t="s">
        <v>3894</v>
      </c>
      <c r="G185" s="234"/>
      <c r="H185" s="238">
        <v>10.079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176</v>
      </c>
      <c r="AU185" s="244" t="s">
        <v>85</v>
      </c>
      <c r="AV185" s="13" t="s">
        <v>85</v>
      </c>
      <c r="AW185" s="13" t="s">
        <v>31</v>
      </c>
      <c r="AX185" s="13" t="s">
        <v>75</v>
      </c>
      <c r="AY185" s="244" t="s">
        <v>169</v>
      </c>
    </row>
    <row r="186" spans="1:51" s="13" customFormat="1" ht="12">
      <c r="A186" s="13"/>
      <c r="B186" s="233"/>
      <c r="C186" s="234"/>
      <c r="D186" s="235" t="s">
        <v>176</v>
      </c>
      <c r="E186" s="236" t="s">
        <v>1</v>
      </c>
      <c r="F186" s="237" t="s">
        <v>3895</v>
      </c>
      <c r="G186" s="234"/>
      <c r="H186" s="238">
        <v>-2.322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176</v>
      </c>
      <c r="AU186" s="244" t="s">
        <v>85</v>
      </c>
      <c r="AV186" s="13" t="s">
        <v>85</v>
      </c>
      <c r="AW186" s="13" t="s">
        <v>31</v>
      </c>
      <c r="AX186" s="13" t="s">
        <v>75</v>
      </c>
      <c r="AY186" s="244" t="s">
        <v>169</v>
      </c>
    </row>
    <row r="187" spans="1:51" s="14" customFormat="1" ht="12">
      <c r="A187" s="14"/>
      <c r="B187" s="245"/>
      <c r="C187" s="246"/>
      <c r="D187" s="235" t="s">
        <v>176</v>
      </c>
      <c r="E187" s="247" t="s">
        <v>1</v>
      </c>
      <c r="F187" s="248" t="s">
        <v>178</v>
      </c>
      <c r="G187" s="246"/>
      <c r="H187" s="249">
        <v>7.757000000000001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176</v>
      </c>
      <c r="AU187" s="255" t="s">
        <v>85</v>
      </c>
      <c r="AV187" s="14" t="s">
        <v>175</v>
      </c>
      <c r="AW187" s="14" t="s">
        <v>31</v>
      </c>
      <c r="AX187" s="14" t="s">
        <v>83</v>
      </c>
      <c r="AY187" s="255" t="s">
        <v>169</v>
      </c>
    </row>
    <row r="188" spans="1:63" s="12" customFormat="1" ht="22.8" customHeight="1">
      <c r="A188" s="12"/>
      <c r="B188" s="203"/>
      <c r="C188" s="204"/>
      <c r="D188" s="205" t="s">
        <v>74</v>
      </c>
      <c r="E188" s="217" t="s">
        <v>175</v>
      </c>
      <c r="F188" s="217" t="s">
        <v>624</v>
      </c>
      <c r="G188" s="204"/>
      <c r="H188" s="204"/>
      <c r="I188" s="207"/>
      <c r="J188" s="218">
        <f>BK188</f>
        <v>0</v>
      </c>
      <c r="K188" s="204"/>
      <c r="L188" s="209"/>
      <c r="M188" s="210"/>
      <c r="N188" s="211"/>
      <c r="O188" s="211"/>
      <c r="P188" s="212">
        <f>SUM(P189:P195)</f>
        <v>0</v>
      </c>
      <c r="Q188" s="211"/>
      <c r="R188" s="212">
        <f>SUM(R189:R195)</f>
        <v>0</v>
      </c>
      <c r="S188" s="211"/>
      <c r="T188" s="213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4" t="s">
        <v>83</v>
      </c>
      <c r="AT188" s="215" t="s">
        <v>74</v>
      </c>
      <c r="AU188" s="215" t="s">
        <v>83</v>
      </c>
      <c r="AY188" s="214" t="s">
        <v>169</v>
      </c>
      <c r="BK188" s="216">
        <f>SUM(BK189:BK195)</f>
        <v>0</v>
      </c>
    </row>
    <row r="189" spans="1:65" s="2" customFormat="1" ht="16.5" customHeight="1">
      <c r="A189" s="38"/>
      <c r="B189" s="39"/>
      <c r="C189" s="219" t="s">
        <v>213</v>
      </c>
      <c r="D189" s="219" t="s">
        <v>171</v>
      </c>
      <c r="E189" s="220" t="s">
        <v>625</v>
      </c>
      <c r="F189" s="221" t="s">
        <v>626</v>
      </c>
      <c r="G189" s="222" t="s">
        <v>174</v>
      </c>
      <c r="H189" s="223">
        <v>0.504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175</v>
      </c>
      <c r="AT189" s="231" t="s">
        <v>171</v>
      </c>
      <c r="AU189" s="231" t="s">
        <v>85</v>
      </c>
      <c r="AY189" s="17" t="s">
        <v>169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175</v>
      </c>
      <c r="BM189" s="231" t="s">
        <v>258</v>
      </c>
    </row>
    <row r="190" spans="1:51" s="13" customFormat="1" ht="12">
      <c r="A190" s="13"/>
      <c r="B190" s="233"/>
      <c r="C190" s="234"/>
      <c r="D190" s="235" t="s">
        <v>176</v>
      </c>
      <c r="E190" s="236" t="s">
        <v>1</v>
      </c>
      <c r="F190" s="237" t="s">
        <v>3896</v>
      </c>
      <c r="G190" s="234"/>
      <c r="H190" s="238">
        <v>0.504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176</v>
      </c>
      <c r="AU190" s="244" t="s">
        <v>85</v>
      </c>
      <c r="AV190" s="13" t="s">
        <v>85</v>
      </c>
      <c r="AW190" s="13" t="s">
        <v>31</v>
      </c>
      <c r="AX190" s="13" t="s">
        <v>75</v>
      </c>
      <c r="AY190" s="244" t="s">
        <v>169</v>
      </c>
    </row>
    <row r="191" spans="1:51" s="14" customFormat="1" ht="12">
      <c r="A191" s="14"/>
      <c r="B191" s="245"/>
      <c r="C191" s="246"/>
      <c r="D191" s="235" t="s">
        <v>176</v>
      </c>
      <c r="E191" s="247" t="s">
        <v>1</v>
      </c>
      <c r="F191" s="248" t="s">
        <v>178</v>
      </c>
      <c r="G191" s="246"/>
      <c r="H191" s="249">
        <v>0.504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176</v>
      </c>
      <c r="AU191" s="255" t="s">
        <v>85</v>
      </c>
      <c r="AV191" s="14" t="s">
        <v>175</v>
      </c>
      <c r="AW191" s="14" t="s">
        <v>31</v>
      </c>
      <c r="AX191" s="14" t="s">
        <v>83</v>
      </c>
      <c r="AY191" s="255" t="s">
        <v>169</v>
      </c>
    </row>
    <row r="192" spans="1:65" s="2" customFormat="1" ht="16.5" customHeight="1">
      <c r="A192" s="38"/>
      <c r="B192" s="39"/>
      <c r="C192" s="219" t="s">
        <v>262</v>
      </c>
      <c r="D192" s="219" t="s">
        <v>171</v>
      </c>
      <c r="E192" s="220" t="s">
        <v>631</v>
      </c>
      <c r="F192" s="221" t="s">
        <v>632</v>
      </c>
      <c r="G192" s="222" t="s">
        <v>234</v>
      </c>
      <c r="H192" s="223">
        <v>2.945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175</v>
      </c>
      <c r="AT192" s="231" t="s">
        <v>171</v>
      </c>
      <c r="AU192" s="231" t="s">
        <v>85</v>
      </c>
      <c r="AY192" s="17" t="s">
        <v>169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175</v>
      </c>
      <c r="BM192" s="231" t="s">
        <v>265</v>
      </c>
    </row>
    <row r="193" spans="1:51" s="13" customFormat="1" ht="12">
      <c r="A193" s="13"/>
      <c r="B193" s="233"/>
      <c r="C193" s="234"/>
      <c r="D193" s="235" t="s">
        <v>176</v>
      </c>
      <c r="E193" s="236" t="s">
        <v>1</v>
      </c>
      <c r="F193" s="237" t="s">
        <v>3897</v>
      </c>
      <c r="G193" s="234"/>
      <c r="H193" s="238">
        <v>2.945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176</v>
      </c>
      <c r="AU193" s="244" t="s">
        <v>85</v>
      </c>
      <c r="AV193" s="13" t="s">
        <v>85</v>
      </c>
      <c r="AW193" s="13" t="s">
        <v>31</v>
      </c>
      <c r="AX193" s="13" t="s">
        <v>75</v>
      </c>
      <c r="AY193" s="244" t="s">
        <v>169</v>
      </c>
    </row>
    <row r="194" spans="1:51" s="14" customFormat="1" ht="12">
      <c r="A194" s="14"/>
      <c r="B194" s="245"/>
      <c r="C194" s="246"/>
      <c r="D194" s="235" t="s">
        <v>176</v>
      </c>
      <c r="E194" s="247" t="s">
        <v>1</v>
      </c>
      <c r="F194" s="248" t="s">
        <v>178</v>
      </c>
      <c r="G194" s="246"/>
      <c r="H194" s="249">
        <v>2.945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176</v>
      </c>
      <c r="AU194" s="255" t="s">
        <v>85</v>
      </c>
      <c r="AV194" s="14" t="s">
        <v>175</v>
      </c>
      <c r="AW194" s="14" t="s">
        <v>31</v>
      </c>
      <c r="AX194" s="14" t="s">
        <v>83</v>
      </c>
      <c r="AY194" s="255" t="s">
        <v>169</v>
      </c>
    </row>
    <row r="195" spans="1:65" s="2" customFormat="1" ht="16.5" customHeight="1">
      <c r="A195" s="38"/>
      <c r="B195" s="39"/>
      <c r="C195" s="219" t="s">
        <v>218</v>
      </c>
      <c r="D195" s="219" t="s">
        <v>171</v>
      </c>
      <c r="E195" s="220" t="s">
        <v>636</v>
      </c>
      <c r="F195" s="221" t="s">
        <v>637</v>
      </c>
      <c r="G195" s="222" t="s">
        <v>234</v>
      </c>
      <c r="H195" s="223">
        <v>2.945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175</v>
      </c>
      <c r="AT195" s="231" t="s">
        <v>171</v>
      </c>
      <c r="AU195" s="231" t="s">
        <v>85</v>
      </c>
      <c r="AY195" s="17" t="s">
        <v>169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175</v>
      </c>
      <c r="BM195" s="231" t="s">
        <v>269</v>
      </c>
    </row>
    <row r="196" spans="1:63" s="12" customFormat="1" ht="22.8" customHeight="1">
      <c r="A196" s="12"/>
      <c r="B196" s="203"/>
      <c r="C196" s="204"/>
      <c r="D196" s="205" t="s">
        <v>74</v>
      </c>
      <c r="E196" s="217" t="s">
        <v>192</v>
      </c>
      <c r="F196" s="217" t="s">
        <v>3714</v>
      </c>
      <c r="G196" s="204"/>
      <c r="H196" s="204"/>
      <c r="I196" s="207"/>
      <c r="J196" s="218">
        <f>BK196</f>
        <v>0</v>
      </c>
      <c r="K196" s="204"/>
      <c r="L196" s="209"/>
      <c r="M196" s="210"/>
      <c r="N196" s="211"/>
      <c r="O196" s="211"/>
      <c r="P196" s="212">
        <f>SUM(P197:P205)</f>
        <v>0</v>
      </c>
      <c r="Q196" s="211"/>
      <c r="R196" s="212">
        <f>SUM(R197:R205)</f>
        <v>0</v>
      </c>
      <c r="S196" s="211"/>
      <c r="T196" s="213">
        <f>SUM(T197:T205)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4" t="s">
        <v>83</v>
      </c>
      <c r="AT196" s="215" t="s">
        <v>74</v>
      </c>
      <c r="AU196" s="215" t="s">
        <v>83</v>
      </c>
      <c r="AY196" s="214" t="s">
        <v>169</v>
      </c>
      <c r="BK196" s="216">
        <f>SUM(BK197:BK205)</f>
        <v>0</v>
      </c>
    </row>
    <row r="197" spans="1:65" s="2" customFormat="1" ht="24.15" customHeight="1">
      <c r="A197" s="38"/>
      <c r="B197" s="39"/>
      <c r="C197" s="219" t="s">
        <v>7</v>
      </c>
      <c r="D197" s="219" t="s">
        <v>171</v>
      </c>
      <c r="E197" s="220" t="s">
        <v>3898</v>
      </c>
      <c r="F197" s="221" t="s">
        <v>3899</v>
      </c>
      <c r="G197" s="222" t="s">
        <v>234</v>
      </c>
      <c r="H197" s="223">
        <v>937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175</v>
      </c>
      <c r="AT197" s="231" t="s">
        <v>171</v>
      </c>
      <c r="AU197" s="231" t="s">
        <v>85</v>
      </c>
      <c r="AY197" s="17" t="s">
        <v>169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175</v>
      </c>
      <c r="BM197" s="231" t="s">
        <v>275</v>
      </c>
    </row>
    <row r="198" spans="1:51" s="13" customFormat="1" ht="12">
      <c r="A198" s="13"/>
      <c r="B198" s="233"/>
      <c r="C198" s="234"/>
      <c r="D198" s="235" t="s">
        <v>176</v>
      </c>
      <c r="E198" s="236" t="s">
        <v>1</v>
      </c>
      <c r="F198" s="237" t="s">
        <v>3883</v>
      </c>
      <c r="G198" s="234"/>
      <c r="H198" s="238">
        <v>937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176</v>
      </c>
      <c r="AU198" s="244" t="s">
        <v>85</v>
      </c>
      <c r="AV198" s="13" t="s">
        <v>85</v>
      </c>
      <c r="AW198" s="13" t="s">
        <v>31</v>
      </c>
      <c r="AX198" s="13" t="s">
        <v>75</v>
      </c>
      <c r="AY198" s="244" t="s">
        <v>169</v>
      </c>
    </row>
    <row r="199" spans="1:51" s="14" customFormat="1" ht="12">
      <c r="A199" s="14"/>
      <c r="B199" s="245"/>
      <c r="C199" s="246"/>
      <c r="D199" s="235" t="s">
        <v>176</v>
      </c>
      <c r="E199" s="247" t="s">
        <v>1</v>
      </c>
      <c r="F199" s="248" t="s">
        <v>178</v>
      </c>
      <c r="G199" s="246"/>
      <c r="H199" s="249">
        <v>937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176</v>
      </c>
      <c r="AU199" s="255" t="s">
        <v>85</v>
      </c>
      <c r="AV199" s="14" t="s">
        <v>175</v>
      </c>
      <c r="AW199" s="14" t="s">
        <v>31</v>
      </c>
      <c r="AX199" s="14" t="s">
        <v>83</v>
      </c>
      <c r="AY199" s="255" t="s">
        <v>169</v>
      </c>
    </row>
    <row r="200" spans="1:65" s="2" customFormat="1" ht="24.15" customHeight="1">
      <c r="A200" s="38"/>
      <c r="B200" s="39"/>
      <c r="C200" s="219" t="s">
        <v>224</v>
      </c>
      <c r="D200" s="219" t="s">
        <v>171</v>
      </c>
      <c r="E200" s="220" t="s">
        <v>3900</v>
      </c>
      <c r="F200" s="221" t="s">
        <v>3901</v>
      </c>
      <c r="G200" s="222" t="s">
        <v>234</v>
      </c>
      <c r="H200" s="223">
        <v>937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175</v>
      </c>
      <c r="AT200" s="231" t="s">
        <v>171</v>
      </c>
      <c r="AU200" s="231" t="s">
        <v>85</v>
      </c>
      <c r="AY200" s="17" t="s">
        <v>169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175</v>
      </c>
      <c r="BM200" s="231" t="s">
        <v>279</v>
      </c>
    </row>
    <row r="201" spans="1:51" s="13" customFormat="1" ht="12">
      <c r="A201" s="13"/>
      <c r="B201" s="233"/>
      <c r="C201" s="234"/>
      <c r="D201" s="235" t="s">
        <v>176</v>
      </c>
      <c r="E201" s="236" t="s">
        <v>1</v>
      </c>
      <c r="F201" s="237" t="s">
        <v>3883</v>
      </c>
      <c r="G201" s="234"/>
      <c r="H201" s="238">
        <v>937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176</v>
      </c>
      <c r="AU201" s="244" t="s">
        <v>85</v>
      </c>
      <c r="AV201" s="13" t="s">
        <v>85</v>
      </c>
      <c r="AW201" s="13" t="s">
        <v>31</v>
      </c>
      <c r="AX201" s="13" t="s">
        <v>75</v>
      </c>
      <c r="AY201" s="244" t="s">
        <v>169</v>
      </c>
    </row>
    <row r="202" spans="1:51" s="14" customFormat="1" ht="12">
      <c r="A202" s="14"/>
      <c r="B202" s="245"/>
      <c r="C202" s="246"/>
      <c r="D202" s="235" t="s">
        <v>176</v>
      </c>
      <c r="E202" s="247" t="s">
        <v>1</v>
      </c>
      <c r="F202" s="248" t="s">
        <v>178</v>
      </c>
      <c r="G202" s="246"/>
      <c r="H202" s="249">
        <v>937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176</v>
      </c>
      <c r="AU202" s="255" t="s">
        <v>85</v>
      </c>
      <c r="AV202" s="14" t="s">
        <v>175</v>
      </c>
      <c r="AW202" s="14" t="s">
        <v>31</v>
      </c>
      <c r="AX202" s="14" t="s">
        <v>83</v>
      </c>
      <c r="AY202" s="255" t="s">
        <v>169</v>
      </c>
    </row>
    <row r="203" spans="1:65" s="2" customFormat="1" ht="24.15" customHeight="1">
      <c r="A203" s="38"/>
      <c r="B203" s="39"/>
      <c r="C203" s="219" t="s">
        <v>281</v>
      </c>
      <c r="D203" s="219" t="s">
        <v>171</v>
      </c>
      <c r="E203" s="220" t="s">
        <v>3902</v>
      </c>
      <c r="F203" s="221" t="s">
        <v>3903</v>
      </c>
      <c r="G203" s="222" t="s">
        <v>234</v>
      </c>
      <c r="H203" s="223">
        <v>937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175</v>
      </c>
      <c r="AT203" s="231" t="s">
        <v>171</v>
      </c>
      <c r="AU203" s="231" t="s">
        <v>85</v>
      </c>
      <c r="AY203" s="17" t="s">
        <v>169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175</v>
      </c>
      <c r="BM203" s="231" t="s">
        <v>284</v>
      </c>
    </row>
    <row r="204" spans="1:51" s="13" customFormat="1" ht="12">
      <c r="A204" s="13"/>
      <c r="B204" s="233"/>
      <c r="C204" s="234"/>
      <c r="D204" s="235" t="s">
        <v>176</v>
      </c>
      <c r="E204" s="236" t="s">
        <v>1</v>
      </c>
      <c r="F204" s="237" t="s">
        <v>3883</v>
      </c>
      <c r="G204" s="234"/>
      <c r="H204" s="238">
        <v>937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176</v>
      </c>
      <c r="AU204" s="244" t="s">
        <v>85</v>
      </c>
      <c r="AV204" s="13" t="s">
        <v>85</v>
      </c>
      <c r="AW204" s="13" t="s">
        <v>31</v>
      </c>
      <c r="AX204" s="13" t="s">
        <v>75</v>
      </c>
      <c r="AY204" s="244" t="s">
        <v>169</v>
      </c>
    </row>
    <row r="205" spans="1:51" s="14" customFormat="1" ht="12">
      <c r="A205" s="14"/>
      <c r="B205" s="245"/>
      <c r="C205" s="246"/>
      <c r="D205" s="235" t="s">
        <v>176</v>
      </c>
      <c r="E205" s="247" t="s">
        <v>1</v>
      </c>
      <c r="F205" s="248" t="s">
        <v>178</v>
      </c>
      <c r="G205" s="246"/>
      <c r="H205" s="249">
        <v>937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176</v>
      </c>
      <c r="AU205" s="255" t="s">
        <v>85</v>
      </c>
      <c r="AV205" s="14" t="s">
        <v>175</v>
      </c>
      <c r="AW205" s="14" t="s">
        <v>31</v>
      </c>
      <c r="AX205" s="14" t="s">
        <v>83</v>
      </c>
      <c r="AY205" s="255" t="s">
        <v>169</v>
      </c>
    </row>
    <row r="206" spans="1:63" s="12" customFormat="1" ht="22.8" customHeight="1">
      <c r="A206" s="12"/>
      <c r="B206" s="203"/>
      <c r="C206" s="204"/>
      <c r="D206" s="205" t="s">
        <v>74</v>
      </c>
      <c r="E206" s="217" t="s">
        <v>184</v>
      </c>
      <c r="F206" s="217" t="s">
        <v>3726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SUM(P207:P210)</f>
        <v>0</v>
      </c>
      <c r="Q206" s="211"/>
      <c r="R206" s="212">
        <f>SUM(R207:R210)</f>
        <v>0</v>
      </c>
      <c r="S206" s="211"/>
      <c r="T206" s="213">
        <f>SUM(T207:T210)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83</v>
      </c>
      <c r="AT206" s="215" t="s">
        <v>74</v>
      </c>
      <c r="AU206" s="215" t="s">
        <v>83</v>
      </c>
      <c r="AY206" s="214" t="s">
        <v>169</v>
      </c>
      <c r="BK206" s="216">
        <f>SUM(BK207:BK210)</f>
        <v>0</v>
      </c>
    </row>
    <row r="207" spans="1:65" s="2" customFormat="1" ht="24.15" customHeight="1">
      <c r="A207" s="38"/>
      <c r="B207" s="39"/>
      <c r="C207" s="219" t="s">
        <v>230</v>
      </c>
      <c r="D207" s="219" t="s">
        <v>171</v>
      </c>
      <c r="E207" s="220" t="s">
        <v>3904</v>
      </c>
      <c r="F207" s="221" t="s">
        <v>3905</v>
      </c>
      <c r="G207" s="222" t="s">
        <v>234</v>
      </c>
      <c r="H207" s="223">
        <v>53.74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175</v>
      </c>
      <c r="AT207" s="231" t="s">
        <v>171</v>
      </c>
      <c r="AU207" s="231" t="s">
        <v>85</v>
      </c>
      <c r="AY207" s="17" t="s">
        <v>169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175</v>
      </c>
      <c r="BM207" s="231" t="s">
        <v>288</v>
      </c>
    </row>
    <row r="208" spans="1:51" s="13" customFormat="1" ht="12">
      <c r="A208" s="13"/>
      <c r="B208" s="233"/>
      <c r="C208" s="234"/>
      <c r="D208" s="235" t="s">
        <v>176</v>
      </c>
      <c r="E208" s="236" t="s">
        <v>1</v>
      </c>
      <c r="F208" s="237" t="s">
        <v>3906</v>
      </c>
      <c r="G208" s="234"/>
      <c r="H208" s="238">
        <v>58.9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176</v>
      </c>
      <c r="AU208" s="244" t="s">
        <v>85</v>
      </c>
      <c r="AV208" s="13" t="s">
        <v>85</v>
      </c>
      <c r="AW208" s="13" t="s">
        <v>31</v>
      </c>
      <c r="AX208" s="13" t="s">
        <v>75</v>
      </c>
      <c r="AY208" s="244" t="s">
        <v>169</v>
      </c>
    </row>
    <row r="209" spans="1:51" s="13" customFormat="1" ht="12">
      <c r="A209" s="13"/>
      <c r="B209" s="233"/>
      <c r="C209" s="234"/>
      <c r="D209" s="235" t="s">
        <v>176</v>
      </c>
      <c r="E209" s="236" t="s">
        <v>1</v>
      </c>
      <c r="F209" s="237" t="s">
        <v>3907</v>
      </c>
      <c r="G209" s="234"/>
      <c r="H209" s="238">
        <v>-5.16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176</v>
      </c>
      <c r="AU209" s="244" t="s">
        <v>85</v>
      </c>
      <c r="AV209" s="13" t="s">
        <v>85</v>
      </c>
      <c r="AW209" s="13" t="s">
        <v>31</v>
      </c>
      <c r="AX209" s="13" t="s">
        <v>75</v>
      </c>
      <c r="AY209" s="244" t="s">
        <v>169</v>
      </c>
    </row>
    <row r="210" spans="1:51" s="14" customFormat="1" ht="12">
      <c r="A210" s="14"/>
      <c r="B210" s="245"/>
      <c r="C210" s="246"/>
      <c r="D210" s="235" t="s">
        <v>176</v>
      </c>
      <c r="E210" s="247" t="s">
        <v>1</v>
      </c>
      <c r="F210" s="248" t="s">
        <v>178</v>
      </c>
      <c r="G210" s="246"/>
      <c r="H210" s="249">
        <v>53.739999999999995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176</v>
      </c>
      <c r="AU210" s="255" t="s">
        <v>85</v>
      </c>
      <c r="AV210" s="14" t="s">
        <v>175</v>
      </c>
      <c r="AW210" s="14" t="s">
        <v>31</v>
      </c>
      <c r="AX210" s="14" t="s">
        <v>83</v>
      </c>
      <c r="AY210" s="255" t="s">
        <v>169</v>
      </c>
    </row>
    <row r="211" spans="1:63" s="12" customFormat="1" ht="22.8" customHeight="1">
      <c r="A211" s="12"/>
      <c r="B211" s="203"/>
      <c r="C211" s="204"/>
      <c r="D211" s="205" t="s">
        <v>74</v>
      </c>
      <c r="E211" s="217" t="s">
        <v>186</v>
      </c>
      <c r="F211" s="217" t="s">
        <v>187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SUM(P212:P233)</f>
        <v>0</v>
      </c>
      <c r="Q211" s="211"/>
      <c r="R211" s="212">
        <f>SUM(R212:R233)</f>
        <v>0</v>
      </c>
      <c r="S211" s="211"/>
      <c r="T211" s="213">
        <f>SUM(T212:T233)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83</v>
      </c>
      <c r="AT211" s="215" t="s">
        <v>74</v>
      </c>
      <c r="AU211" s="215" t="s">
        <v>83</v>
      </c>
      <c r="AY211" s="214" t="s">
        <v>169</v>
      </c>
      <c r="BK211" s="216">
        <f>SUM(BK212:BK233)</f>
        <v>0</v>
      </c>
    </row>
    <row r="212" spans="1:65" s="2" customFormat="1" ht="24.15" customHeight="1">
      <c r="A212" s="38"/>
      <c r="B212" s="39"/>
      <c r="C212" s="219" t="s">
        <v>292</v>
      </c>
      <c r="D212" s="219" t="s">
        <v>171</v>
      </c>
      <c r="E212" s="220" t="s">
        <v>3908</v>
      </c>
      <c r="F212" s="221" t="s">
        <v>3909</v>
      </c>
      <c r="G212" s="222" t="s">
        <v>199</v>
      </c>
      <c r="H212" s="223">
        <v>194.21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175</v>
      </c>
      <c r="AT212" s="231" t="s">
        <v>171</v>
      </c>
      <c r="AU212" s="231" t="s">
        <v>85</v>
      </c>
      <c r="AY212" s="17" t="s">
        <v>169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175</v>
      </c>
      <c r="BM212" s="231" t="s">
        <v>295</v>
      </c>
    </row>
    <row r="213" spans="1:51" s="13" customFormat="1" ht="12">
      <c r="A213" s="13"/>
      <c r="B213" s="233"/>
      <c r="C213" s="234"/>
      <c r="D213" s="235" t="s">
        <v>176</v>
      </c>
      <c r="E213" s="236" t="s">
        <v>1</v>
      </c>
      <c r="F213" s="237" t="s">
        <v>3910</v>
      </c>
      <c r="G213" s="234"/>
      <c r="H213" s="238">
        <v>182.71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176</v>
      </c>
      <c r="AU213" s="244" t="s">
        <v>85</v>
      </c>
      <c r="AV213" s="13" t="s">
        <v>85</v>
      </c>
      <c r="AW213" s="13" t="s">
        <v>31</v>
      </c>
      <c r="AX213" s="13" t="s">
        <v>75</v>
      </c>
      <c r="AY213" s="244" t="s">
        <v>169</v>
      </c>
    </row>
    <row r="214" spans="1:51" s="13" customFormat="1" ht="12">
      <c r="A214" s="13"/>
      <c r="B214" s="233"/>
      <c r="C214" s="234"/>
      <c r="D214" s="235" t="s">
        <v>176</v>
      </c>
      <c r="E214" s="236" t="s">
        <v>1</v>
      </c>
      <c r="F214" s="237" t="s">
        <v>3911</v>
      </c>
      <c r="G214" s="234"/>
      <c r="H214" s="238">
        <v>11.5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176</v>
      </c>
      <c r="AU214" s="244" t="s">
        <v>85</v>
      </c>
      <c r="AV214" s="13" t="s">
        <v>85</v>
      </c>
      <c r="AW214" s="13" t="s">
        <v>31</v>
      </c>
      <c r="AX214" s="13" t="s">
        <v>75</v>
      </c>
      <c r="AY214" s="244" t="s">
        <v>169</v>
      </c>
    </row>
    <row r="215" spans="1:51" s="14" customFormat="1" ht="12">
      <c r="A215" s="14"/>
      <c r="B215" s="245"/>
      <c r="C215" s="246"/>
      <c r="D215" s="235" t="s">
        <v>176</v>
      </c>
      <c r="E215" s="247" t="s">
        <v>1</v>
      </c>
      <c r="F215" s="248" t="s">
        <v>178</v>
      </c>
      <c r="G215" s="246"/>
      <c r="H215" s="249">
        <v>194.21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176</v>
      </c>
      <c r="AU215" s="255" t="s">
        <v>85</v>
      </c>
      <c r="AV215" s="14" t="s">
        <v>175</v>
      </c>
      <c r="AW215" s="14" t="s">
        <v>31</v>
      </c>
      <c r="AX215" s="14" t="s">
        <v>83</v>
      </c>
      <c r="AY215" s="255" t="s">
        <v>169</v>
      </c>
    </row>
    <row r="216" spans="1:65" s="2" customFormat="1" ht="24.15" customHeight="1">
      <c r="A216" s="38"/>
      <c r="B216" s="39"/>
      <c r="C216" s="269" t="s">
        <v>235</v>
      </c>
      <c r="D216" s="269" t="s">
        <v>811</v>
      </c>
      <c r="E216" s="270" t="s">
        <v>3912</v>
      </c>
      <c r="F216" s="271" t="s">
        <v>3913</v>
      </c>
      <c r="G216" s="272" t="s">
        <v>3036</v>
      </c>
      <c r="H216" s="273">
        <v>1507.095</v>
      </c>
      <c r="I216" s="274"/>
      <c r="J216" s="275">
        <f>ROUND(I216*H216,2)</f>
        <v>0</v>
      </c>
      <c r="K216" s="276"/>
      <c r="L216" s="277"/>
      <c r="M216" s="278" t="s">
        <v>1</v>
      </c>
      <c r="N216" s="279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190</v>
      </c>
      <c r="AT216" s="231" t="s">
        <v>811</v>
      </c>
      <c r="AU216" s="231" t="s">
        <v>85</v>
      </c>
      <c r="AY216" s="17" t="s">
        <v>169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175</v>
      </c>
      <c r="BM216" s="231" t="s">
        <v>300</v>
      </c>
    </row>
    <row r="217" spans="1:51" s="13" customFormat="1" ht="12">
      <c r="A217" s="13"/>
      <c r="B217" s="233"/>
      <c r="C217" s="234"/>
      <c r="D217" s="235" t="s">
        <v>176</v>
      </c>
      <c r="E217" s="236" t="s">
        <v>1</v>
      </c>
      <c r="F217" s="237" t="s">
        <v>3914</v>
      </c>
      <c r="G217" s="234"/>
      <c r="H217" s="238">
        <v>1440.452</v>
      </c>
      <c r="I217" s="239"/>
      <c r="J217" s="234"/>
      <c r="K217" s="234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176</v>
      </c>
      <c r="AU217" s="244" t="s">
        <v>85</v>
      </c>
      <c r="AV217" s="13" t="s">
        <v>85</v>
      </c>
      <c r="AW217" s="13" t="s">
        <v>31</v>
      </c>
      <c r="AX217" s="13" t="s">
        <v>75</v>
      </c>
      <c r="AY217" s="244" t="s">
        <v>169</v>
      </c>
    </row>
    <row r="218" spans="1:51" s="13" customFormat="1" ht="12">
      <c r="A218" s="13"/>
      <c r="B218" s="233"/>
      <c r="C218" s="234"/>
      <c r="D218" s="235" t="s">
        <v>176</v>
      </c>
      <c r="E218" s="236" t="s">
        <v>1</v>
      </c>
      <c r="F218" s="237" t="s">
        <v>3915</v>
      </c>
      <c r="G218" s="234"/>
      <c r="H218" s="238">
        <v>66.643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176</v>
      </c>
      <c r="AU218" s="244" t="s">
        <v>85</v>
      </c>
      <c r="AV218" s="13" t="s">
        <v>85</v>
      </c>
      <c r="AW218" s="13" t="s">
        <v>31</v>
      </c>
      <c r="AX218" s="13" t="s">
        <v>75</v>
      </c>
      <c r="AY218" s="244" t="s">
        <v>169</v>
      </c>
    </row>
    <row r="219" spans="1:51" s="14" customFormat="1" ht="12">
      <c r="A219" s="14"/>
      <c r="B219" s="245"/>
      <c r="C219" s="246"/>
      <c r="D219" s="235" t="s">
        <v>176</v>
      </c>
      <c r="E219" s="247" t="s">
        <v>1</v>
      </c>
      <c r="F219" s="248" t="s">
        <v>178</v>
      </c>
      <c r="G219" s="246"/>
      <c r="H219" s="249">
        <v>1507.095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176</v>
      </c>
      <c r="AU219" s="255" t="s">
        <v>85</v>
      </c>
      <c r="AV219" s="14" t="s">
        <v>175</v>
      </c>
      <c r="AW219" s="14" t="s">
        <v>31</v>
      </c>
      <c r="AX219" s="14" t="s">
        <v>83</v>
      </c>
      <c r="AY219" s="255" t="s">
        <v>169</v>
      </c>
    </row>
    <row r="220" spans="1:65" s="2" customFormat="1" ht="33" customHeight="1">
      <c r="A220" s="38"/>
      <c r="B220" s="39"/>
      <c r="C220" s="219" t="s">
        <v>303</v>
      </c>
      <c r="D220" s="219" t="s">
        <v>171</v>
      </c>
      <c r="E220" s="220" t="s">
        <v>3916</v>
      </c>
      <c r="F220" s="221" t="s">
        <v>3917</v>
      </c>
      <c r="G220" s="222" t="s">
        <v>199</v>
      </c>
      <c r="H220" s="223">
        <v>546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40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175</v>
      </c>
      <c r="AT220" s="231" t="s">
        <v>171</v>
      </c>
      <c r="AU220" s="231" t="s">
        <v>85</v>
      </c>
      <c r="AY220" s="17" t="s">
        <v>169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83</v>
      </c>
      <c r="BK220" s="232">
        <f>ROUND(I220*H220,2)</f>
        <v>0</v>
      </c>
      <c r="BL220" s="17" t="s">
        <v>175</v>
      </c>
      <c r="BM220" s="231" t="s">
        <v>306</v>
      </c>
    </row>
    <row r="221" spans="1:51" s="13" customFormat="1" ht="12">
      <c r="A221" s="13"/>
      <c r="B221" s="233"/>
      <c r="C221" s="234"/>
      <c r="D221" s="235" t="s">
        <v>176</v>
      </c>
      <c r="E221" s="236" t="s">
        <v>1</v>
      </c>
      <c r="F221" s="237" t="s">
        <v>3918</v>
      </c>
      <c r="G221" s="234"/>
      <c r="H221" s="238">
        <v>435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176</v>
      </c>
      <c r="AU221" s="244" t="s">
        <v>85</v>
      </c>
      <c r="AV221" s="13" t="s">
        <v>85</v>
      </c>
      <c r="AW221" s="13" t="s">
        <v>31</v>
      </c>
      <c r="AX221" s="13" t="s">
        <v>75</v>
      </c>
      <c r="AY221" s="244" t="s">
        <v>169</v>
      </c>
    </row>
    <row r="222" spans="1:51" s="13" customFormat="1" ht="12">
      <c r="A222" s="13"/>
      <c r="B222" s="233"/>
      <c r="C222" s="234"/>
      <c r="D222" s="235" t="s">
        <v>176</v>
      </c>
      <c r="E222" s="236" t="s">
        <v>1</v>
      </c>
      <c r="F222" s="237" t="s">
        <v>3919</v>
      </c>
      <c r="G222" s="234"/>
      <c r="H222" s="238">
        <v>111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176</v>
      </c>
      <c r="AU222" s="244" t="s">
        <v>85</v>
      </c>
      <c r="AV222" s="13" t="s">
        <v>85</v>
      </c>
      <c r="AW222" s="13" t="s">
        <v>31</v>
      </c>
      <c r="AX222" s="13" t="s">
        <v>75</v>
      </c>
      <c r="AY222" s="244" t="s">
        <v>169</v>
      </c>
    </row>
    <row r="223" spans="1:51" s="14" customFormat="1" ht="12">
      <c r="A223" s="14"/>
      <c r="B223" s="245"/>
      <c r="C223" s="246"/>
      <c r="D223" s="235" t="s">
        <v>176</v>
      </c>
      <c r="E223" s="247" t="s">
        <v>1</v>
      </c>
      <c r="F223" s="248" t="s">
        <v>178</v>
      </c>
      <c r="G223" s="246"/>
      <c r="H223" s="249">
        <v>546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176</v>
      </c>
      <c r="AU223" s="255" t="s">
        <v>85</v>
      </c>
      <c r="AV223" s="14" t="s">
        <v>175</v>
      </c>
      <c r="AW223" s="14" t="s">
        <v>31</v>
      </c>
      <c r="AX223" s="14" t="s">
        <v>83</v>
      </c>
      <c r="AY223" s="255" t="s">
        <v>169</v>
      </c>
    </row>
    <row r="224" spans="1:65" s="2" customFormat="1" ht="16.5" customHeight="1">
      <c r="A224" s="38"/>
      <c r="B224" s="39"/>
      <c r="C224" s="269" t="s">
        <v>239</v>
      </c>
      <c r="D224" s="269" t="s">
        <v>811</v>
      </c>
      <c r="E224" s="270" t="s">
        <v>3920</v>
      </c>
      <c r="F224" s="271" t="s">
        <v>3921</v>
      </c>
      <c r="G224" s="272" t="s">
        <v>199</v>
      </c>
      <c r="H224" s="273">
        <v>443.7</v>
      </c>
      <c r="I224" s="274"/>
      <c r="J224" s="275">
        <f>ROUND(I224*H224,2)</f>
        <v>0</v>
      </c>
      <c r="K224" s="276"/>
      <c r="L224" s="277"/>
      <c r="M224" s="278" t="s">
        <v>1</v>
      </c>
      <c r="N224" s="279" t="s">
        <v>40</v>
      </c>
      <c r="O224" s="91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190</v>
      </c>
      <c r="AT224" s="231" t="s">
        <v>811</v>
      </c>
      <c r="AU224" s="231" t="s">
        <v>85</v>
      </c>
      <c r="AY224" s="17" t="s">
        <v>169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83</v>
      </c>
      <c r="BK224" s="232">
        <f>ROUND(I224*H224,2)</f>
        <v>0</v>
      </c>
      <c r="BL224" s="17" t="s">
        <v>175</v>
      </c>
      <c r="BM224" s="231" t="s">
        <v>310</v>
      </c>
    </row>
    <row r="225" spans="1:65" s="2" customFormat="1" ht="16.5" customHeight="1">
      <c r="A225" s="38"/>
      <c r="B225" s="39"/>
      <c r="C225" s="269" t="s">
        <v>312</v>
      </c>
      <c r="D225" s="269" t="s">
        <v>811</v>
      </c>
      <c r="E225" s="270" t="s">
        <v>3922</v>
      </c>
      <c r="F225" s="271" t="s">
        <v>3923</v>
      </c>
      <c r="G225" s="272" t="s">
        <v>199</v>
      </c>
      <c r="H225" s="273">
        <v>113.22</v>
      </c>
      <c r="I225" s="274"/>
      <c r="J225" s="275">
        <f>ROUND(I225*H225,2)</f>
        <v>0</v>
      </c>
      <c r="K225" s="276"/>
      <c r="L225" s="277"/>
      <c r="M225" s="278" t="s">
        <v>1</v>
      </c>
      <c r="N225" s="279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190</v>
      </c>
      <c r="AT225" s="231" t="s">
        <v>811</v>
      </c>
      <c r="AU225" s="231" t="s">
        <v>85</v>
      </c>
      <c r="AY225" s="17" t="s">
        <v>169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175</v>
      </c>
      <c r="BM225" s="231" t="s">
        <v>315</v>
      </c>
    </row>
    <row r="226" spans="1:65" s="2" customFormat="1" ht="33" customHeight="1">
      <c r="A226" s="38"/>
      <c r="B226" s="39"/>
      <c r="C226" s="219" t="s">
        <v>243</v>
      </c>
      <c r="D226" s="219" t="s">
        <v>171</v>
      </c>
      <c r="E226" s="220" t="s">
        <v>970</v>
      </c>
      <c r="F226" s="221" t="s">
        <v>971</v>
      </c>
      <c r="G226" s="222" t="s">
        <v>234</v>
      </c>
      <c r="H226" s="223">
        <v>35.52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175</v>
      </c>
      <c r="AT226" s="231" t="s">
        <v>171</v>
      </c>
      <c r="AU226" s="231" t="s">
        <v>85</v>
      </c>
      <c r="AY226" s="17" t="s">
        <v>169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175</v>
      </c>
      <c r="BM226" s="231" t="s">
        <v>318</v>
      </c>
    </row>
    <row r="227" spans="1:51" s="13" customFormat="1" ht="12">
      <c r="A227" s="13"/>
      <c r="B227" s="233"/>
      <c r="C227" s="234"/>
      <c r="D227" s="235" t="s">
        <v>176</v>
      </c>
      <c r="E227" s="236" t="s">
        <v>1</v>
      </c>
      <c r="F227" s="237" t="s">
        <v>3924</v>
      </c>
      <c r="G227" s="234"/>
      <c r="H227" s="238">
        <v>35.52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176</v>
      </c>
      <c r="AU227" s="244" t="s">
        <v>85</v>
      </c>
      <c r="AV227" s="13" t="s">
        <v>85</v>
      </c>
      <c r="AW227" s="13" t="s">
        <v>31</v>
      </c>
      <c r="AX227" s="13" t="s">
        <v>75</v>
      </c>
      <c r="AY227" s="244" t="s">
        <v>169</v>
      </c>
    </row>
    <row r="228" spans="1:51" s="14" customFormat="1" ht="12">
      <c r="A228" s="14"/>
      <c r="B228" s="245"/>
      <c r="C228" s="246"/>
      <c r="D228" s="235" t="s">
        <v>176</v>
      </c>
      <c r="E228" s="247" t="s">
        <v>1</v>
      </c>
      <c r="F228" s="248" t="s">
        <v>178</v>
      </c>
      <c r="G228" s="246"/>
      <c r="H228" s="249">
        <v>35.52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176</v>
      </c>
      <c r="AU228" s="255" t="s">
        <v>85</v>
      </c>
      <c r="AV228" s="14" t="s">
        <v>175</v>
      </c>
      <c r="AW228" s="14" t="s">
        <v>31</v>
      </c>
      <c r="AX228" s="14" t="s">
        <v>83</v>
      </c>
      <c r="AY228" s="255" t="s">
        <v>169</v>
      </c>
    </row>
    <row r="229" spans="1:65" s="2" customFormat="1" ht="21.75" customHeight="1">
      <c r="A229" s="38"/>
      <c r="B229" s="39"/>
      <c r="C229" s="219" t="s">
        <v>321</v>
      </c>
      <c r="D229" s="219" t="s">
        <v>171</v>
      </c>
      <c r="E229" s="220" t="s">
        <v>986</v>
      </c>
      <c r="F229" s="221" t="s">
        <v>987</v>
      </c>
      <c r="G229" s="222" t="s">
        <v>208</v>
      </c>
      <c r="H229" s="223">
        <v>22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175</v>
      </c>
      <c r="AT229" s="231" t="s">
        <v>171</v>
      </c>
      <c r="AU229" s="231" t="s">
        <v>85</v>
      </c>
      <c r="AY229" s="17" t="s">
        <v>169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175</v>
      </c>
      <c r="BM229" s="231" t="s">
        <v>324</v>
      </c>
    </row>
    <row r="230" spans="1:51" s="13" customFormat="1" ht="12">
      <c r="A230" s="13"/>
      <c r="B230" s="233"/>
      <c r="C230" s="234"/>
      <c r="D230" s="235" t="s">
        <v>176</v>
      </c>
      <c r="E230" s="236" t="s">
        <v>1</v>
      </c>
      <c r="F230" s="237" t="s">
        <v>3925</v>
      </c>
      <c r="G230" s="234"/>
      <c r="H230" s="238">
        <v>22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176</v>
      </c>
      <c r="AU230" s="244" t="s">
        <v>85</v>
      </c>
      <c r="AV230" s="13" t="s">
        <v>85</v>
      </c>
      <c r="AW230" s="13" t="s">
        <v>31</v>
      </c>
      <c r="AX230" s="13" t="s">
        <v>75</v>
      </c>
      <c r="AY230" s="244" t="s">
        <v>169</v>
      </c>
    </row>
    <row r="231" spans="1:51" s="14" customFormat="1" ht="12">
      <c r="A231" s="14"/>
      <c r="B231" s="245"/>
      <c r="C231" s="246"/>
      <c r="D231" s="235" t="s">
        <v>176</v>
      </c>
      <c r="E231" s="247" t="s">
        <v>1</v>
      </c>
      <c r="F231" s="248" t="s">
        <v>178</v>
      </c>
      <c r="G231" s="246"/>
      <c r="H231" s="249">
        <v>22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176</v>
      </c>
      <c r="AU231" s="255" t="s">
        <v>85</v>
      </c>
      <c r="AV231" s="14" t="s">
        <v>175</v>
      </c>
      <c r="AW231" s="14" t="s">
        <v>31</v>
      </c>
      <c r="AX231" s="14" t="s">
        <v>83</v>
      </c>
      <c r="AY231" s="255" t="s">
        <v>169</v>
      </c>
    </row>
    <row r="232" spans="1:65" s="2" customFormat="1" ht="24.15" customHeight="1">
      <c r="A232" s="38"/>
      <c r="B232" s="39"/>
      <c r="C232" s="269" t="s">
        <v>246</v>
      </c>
      <c r="D232" s="269" t="s">
        <v>811</v>
      </c>
      <c r="E232" s="270" t="s">
        <v>3926</v>
      </c>
      <c r="F232" s="271" t="s">
        <v>3927</v>
      </c>
      <c r="G232" s="272" t="s">
        <v>413</v>
      </c>
      <c r="H232" s="273">
        <v>22</v>
      </c>
      <c r="I232" s="274"/>
      <c r="J232" s="275">
        <f>ROUND(I232*H232,2)</f>
        <v>0</v>
      </c>
      <c r="K232" s="276"/>
      <c r="L232" s="277"/>
      <c r="M232" s="278" t="s">
        <v>1</v>
      </c>
      <c r="N232" s="279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190</v>
      </c>
      <c r="AT232" s="231" t="s">
        <v>811</v>
      </c>
      <c r="AU232" s="231" t="s">
        <v>85</v>
      </c>
      <c r="AY232" s="17" t="s">
        <v>169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175</v>
      </c>
      <c r="BM232" s="231" t="s">
        <v>329</v>
      </c>
    </row>
    <row r="233" spans="1:65" s="2" customFormat="1" ht="24.15" customHeight="1">
      <c r="A233" s="38"/>
      <c r="B233" s="39"/>
      <c r="C233" s="219" t="s">
        <v>331</v>
      </c>
      <c r="D233" s="219" t="s">
        <v>171</v>
      </c>
      <c r="E233" s="220" t="s">
        <v>3928</v>
      </c>
      <c r="F233" s="221" t="s">
        <v>3929</v>
      </c>
      <c r="G233" s="222" t="s">
        <v>413</v>
      </c>
      <c r="H233" s="223">
        <v>1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40</v>
      </c>
      <c r="O233" s="91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175</v>
      </c>
      <c r="AT233" s="231" t="s">
        <v>171</v>
      </c>
      <c r="AU233" s="231" t="s">
        <v>85</v>
      </c>
      <c r="AY233" s="17" t="s">
        <v>169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7" t="s">
        <v>83</v>
      </c>
      <c r="BK233" s="232">
        <f>ROUND(I233*H233,2)</f>
        <v>0</v>
      </c>
      <c r="BL233" s="17" t="s">
        <v>175</v>
      </c>
      <c r="BM233" s="231" t="s">
        <v>334</v>
      </c>
    </row>
    <row r="234" spans="1:63" s="12" customFormat="1" ht="22.8" customHeight="1">
      <c r="A234" s="12"/>
      <c r="B234" s="203"/>
      <c r="C234" s="204"/>
      <c r="D234" s="205" t="s">
        <v>74</v>
      </c>
      <c r="E234" s="217" t="s">
        <v>990</v>
      </c>
      <c r="F234" s="217" t="s">
        <v>991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P235</f>
        <v>0</v>
      </c>
      <c r="Q234" s="211"/>
      <c r="R234" s="212">
        <f>R235</f>
        <v>0</v>
      </c>
      <c r="S234" s="211"/>
      <c r="T234" s="213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83</v>
      </c>
      <c r="AT234" s="215" t="s">
        <v>74</v>
      </c>
      <c r="AU234" s="215" t="s">
        <v>83</v>
      </c>
      <c r="AY234" s="214" t="s">
        <v>169</v>
      </c>
      <c r="BK234" s="216">
        <f>BK235</f>
        <v>0</v>
      </c>
    </row>
    <row r="235" spans="1:65" s="2" customFormat="1" ht="16.5" customHeight="1">
      <c r="A235" s="38"/>
      <c r="B235" s="39"/>
      <c r="C235" s="219" t="s">
        <v>253</v>
      </c>
      <c r="D235" s="219" t="s">
        <v>171</v>
      </c>
      <c r="E235" s="220" t="s">
        <v>3930</v>
      </c>
      <c r="F235" s="221" t="s">
        <v>3931</v>
      </c>
      <c r="G235" s="222" t="s">
        <v>217</v>
      </c>
      <c r="H235" s="223">
        <v>483.953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175</v>
      </c>
      <c r="AT235" s="231" t="s">
        <v>171</v>
      </c>
      <c r="AU235" s="231" t="s">
        <v>85</v>
      </c>
      <c r="AY235" s="17" t="s">
        <v>169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175</v>
      </c>
      <c r="BM235" s="231" t="s">
        <v>338</v>
      </c>
    </row>
    <row r="236" spans="1:63" s="12" customFormat="1" ht="25.9" customHeight="1">
      <c r="A236" s="12"/>
      <c r="B236" s="203"/>
      <c r="C236" s="204"/>
      <c r="D236" s="205" t="s">
        <v>74</v>
      </c>
      <c r="E236" s="206" t="s">
        <v>349</v>
      </c>
      <c r="F236" s="206" t="s">
        <v>350</v>
      </c>
      <c r="G236" s="204"/>
      <c r="H236" s="204"/>
      <c r="I236" s="207"/>
      <c r="J236" s="208">
        <f>BK236</f>
        <v>0</v>
      </c>
      <c r="K236" s="204"/>
      <c r="L236" s="209"/>
      <c r="M236" s="210"/>
      <c r="N236" s="211"/>
      <c r="O236" s="211"/>
      <c r="P236" s="212">
        <f>P237+P245</f>
        <v>0</v>
      </c>
      <c r="Q236" s="211"/>
      <c r="R236" s="212">
        <f>R237+R245</f>
        <v>0</v>
      </c>
      <c r="S236" s="211"/>
      <c r="T236" s="213">
        <f>T237+T245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4" t="s">
        <v>85</v>
      </c>
      <c r="AT236" s="215" t="s">
        <v>74</v>
      </c>
      <c r="AU236" s="215" t="s">
        <v>75</v>
      </c>
      <c r="AY236" s="214" t="s">
        <v>169</v>
      </c>
      <c r="BK236" s="216">
        <f>BK237+BK245</f>
        <v>0</v>
      </c>
    </row>
    <row r="237" spans="1:63" s="12" customFormat="1" ht="22.8" customHeight="1">
      <c r="A237" s="12"/>
      <c r="B237" s="203"/>
      <c r="C237" s="204"/>
      <c r="D237" s="205" t="s">
        <v>74</v>
      </c>
      <c r="E237" s="217" t="s">
        <v>2911</v>
      </c>
      <c r="F237" s="217" t="s">
        <v>2912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SUM(P238:P244)</f>
        <v>0</v>
      </c>
      <c r="Q237" s="211"/>
      <c r="R237" s="212">
        <f>SUM(R238:R244)</f>
        <v>0</v>
      </c>
      <c r="S237" s="211"/>
      <c r="T237" s="213">
        <f>SUM(T238:T244)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85</v>
      </c>
      <c r="AT237" s="215" t="s">
        <v>74</v>
      </c>
      <c r="AU237" s="215" t="s">
        <v>83</v>
      </c>
      <c r="AY237" s="214" t="s">
        <v>169</v>
      </c>
      <c r="BK237" s="216">
        <f>SUM(BK238:BK244)</f>
        <v>0</v>
      </c>
    </row>
    <row r="238" spans="1:65" s="2" customFormat="1" ht="33" customHeight="1">
      <c r="A238" s="38"/>
      <c r="B238" s="39"/>
      <c r="C238" s="219" t="s">
        <v>340</v>
      </c>
      <c r="D238" s="219" t="s">
        <v>171</v>
      </c>
      <c r="E238" s="220" t="s">
        <v>2914</v>
      </c>
      <c r="F238" s="221" t="s">
        <v>2915</v>
      </c>
      <c r="G238" s="222" t="s">
        <v>199</v>
      </c>
      <c r="H238" s="223">
        <v>7.65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40</v>
      </c>
      <c r="O238" s="91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209</v>
      </c>
      <c r="AT238" s="231" t="s">
        <v>171</v>
      </c>
      <c r="AU238" s="231" t="s">
        <v>85</v>
      </c>
      <c r="AY238" s="17" t="s">
        <v>169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83</v>
      </c>
      <c r="BK238" s="232">
        <f>ROUND(I238*H238,2)</f>
        <v>0</v>
      </c>
      <c r="BL238" s="17" t="s">
        <v>209</v>
      </c>
      <c r="BM238" s="231" t="s">
        <v>343</v>
      </c>
    </row>
    <row r="239" spans="1:51" s="13" customFormat="1" ht="12">
      <c r="A239" s="13"/>
      <c r="B239" s="233"/>
      <c r="C239" s="234"/>
      <c r="D239" s="235" t="s">
        <v>176</v>
      </c>
      <c r="E239" s="236" t="s">
        <v>1</v>
      </c>
      <c r="F239" s="237" t="s">
        <v>3932</v>
      </c>
      <c r="G239" s="234"/>
      <c r="H239" s="238">
        <v>7.65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176</v>
      </c>
      <c r="AU239" s="244" t="s">
        <v>85</v>
      </c>
      <c r="AV239" s="13" t="s">
        <v>85</v>
      </c>
      <c r="AW239" s="13" t="s">
        <v>31</v>
      </c>
      <c r="AX239" s="13" t="s">
        <v>75</v>
      </c>
      <c r="AY239" s="244" t="s">
        <v>169</v>
      </c>
    </row>
    <row r="240" spans="1:51" s="14" customFormat="1" ht="12">
      <c r="A240" s="14"/>
      <c r="B240" s="245"/>
      <c r="C240" s="246"/>
      <c r="D240" s="235" t="s">
        <v>176</v>
      </c>
      <c r="E240" s="247" t="s">
        <v>1</v>
      </c>
      <c r="F240" s="248" t="s">
        <v>178</v>
      </c>
      <c r="G240" s="246"/>
      <c r="H240" s="249">
        <v>7.65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176</v>
      </c>
      <c r="AU240" s="255" t="s">
        <v>85</v>
      </c>
      <c r="AV240" s="14" t="s">
        <v>175</v>
      </c>
      <c r="AW240" s="14" t="s">
        <v>31</v>
      </c>
      <c r="AX240" s="14" t="s">
        <v>83</v>
      </c>
      <c r="AY240" s="255" t="s">
        <v>169</v>
      </c>
    </row>
    <row r="241" spans="1:65" s="2" customFormat="1" ht="33" customHeight="1">
      <c r="A241" s="38"/>
      <c r="B241" s="39"/>
      <c r="C241" s="219" t="s">
        <v>258</v>
      </c>
      <c r="D241" s="219" t="s">
        <v>171</v>
      </c>
      <c r="E241" s="220" t="s">
        <v>3933</v>
      </c>
      <c r="F241" s="221" t="s">
        <v>3934</v>
      </c>
      <c r="G241" s="222" t="s">
        <v>199</v>
      </c>
      <c r="H241" s="223">
        <v>6.5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209</v>
      </c>
      <c r="AT241" s="231" t="s">
        <v>171</v>
      </c>
      <c r="AU241" s="231" t="s">
        <v>85</v>
      </c>
      <c r="AY241" s="17" t="s">
        <v>169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209</v>
      </c>
      <c r="BM241" s="231" t="s">
        <v>347</v>
      </c>
    </row>
    <row r="242" spans="1:51" s="13" customFormat="1" ht="12">
      <c r="A242" s="13"/>
      <c r="B242" s="233"/>
      <c r="C242" s="234"/>
      <c r="D242" s="235" t="s">
        <v>176</v>
      </c>
      <c r="E242" s="236" t="s">
        <v>1</v>
      </c>
      <c r="F242" s="237" t="s">
        <v>3935</v>
      </c>
      <c r="G242" s="234"/>
      <c r="H242" s="238">
        <v>6.5</v>
      </c>
      <c r="I242" s="239"/>
      <c r="J242" s="234"/>
      <c r="K242" s="234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176</v>
      </c>
      <c r="AU242" s="244" t="s">
        <v>85</v>
      </c>
      <c r="AV242" s="13" t="s">
        <v>85</v>
      </c>
      <c r="AW242" s="13" t="s">
        <v>31</v>
      </c>
      <c r="AX242" s="13" t="s">
        <v>75</v>
      </c>
      <c r="AY242" s="244" t="s">
        <v>169</v>
      </c>
    </row>
    <row r="243" spans="1:51" s="14" customFormat="1" ht="12">
      <c r="A243" s="14"/>
      <c r="B243" s="245"/>
      <c r="C243" s="246"/>
      <c r="D243" s="235" t="s">
        <v>176</v>
      </c>
      <c r="E243" s="247" t="s">
        <v>1</v>
      </c>
      <c r="F243" s="248" t="s">
        <v>178</v>
      </c>
      <c r="G243" s="246"/>
      <c r="H243" s="249">
        <v>6.5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176</v>
      </c>
      <c r="AU243" s="255" t="s">
        <v>85</v>
      </c>
      <c r="AV243" s="14" t="s">
        <v>175</v>
      </c>
      <c r="AW243" s="14" t="s">
        <v>31</v>
      </c>
      <c r="AX243" s="14" t="s">
        <v>83</v>
      </c>
      <c r="AY243" s="255" t="s">
        <v>169</v>
      </c>
    </row>
    <row r="244" spans="1:65" s="2" customFormat="1" ht="24.15" customHeight="1">
      <c r="A244" s="38"/>
      <c r="B244" s="39"/>
      <c r="C244" s="219" t="s">
        <v>353</v>
      </c>
      <c r="D244" s="219" t="s">
        <v>171</v>
      </c>
      <c r="E244" s="220" t="s">
        <v>3936</v>
      </c>
      <c r="F244" s="221" t="s">
        <v>3937</v>
      </c>
      <c r="G244" s="222" t="s">
        <v>217</v>
      </c>
      <c r="H244" s="223">
        <v>0.055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40</v>
      </c>
      <c r="O244" s="91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209</v>
      </c>
      <c r="AT244" s="231" t="s">
        <v>171</v>
      </c>
      <c r="AU244" s="231" t="s">
        <v>85</v>
      </c>
      <c r="AY244" s="17" t="s">
        <v>169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83</v>
      </c>
      <c r="BK244" s="232">
        <f>ROUND(I244*H244,2)</f>
        <v>0</v>
      </c>
      <c r="BL244" s="17" t="s">
        <v>209</v>
      </c>
      <c r="BM244" s="231" t="s">
        <v>356</v>
      </c>
    </row>
    <row r="245" spans="1:63" s="12" customFormat="1" ht="22.8" customHeight="1">
      <c r="A245" s="12"/>
      <c r="B245" s="203"/>
      <c r="C245" s="204"/>
      <c r="D245" s="205" t="s">
        <v>74</v>
      </c>
      <c r="E245" s="217" t="s">
        <v>351</v>
      </c>
      <c r="F245" s="217" t="s">
        <v>352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SUM(P246:P261)</f>
        <v>0</v>
      </c>
      <c r="Q245" s="211"/>
      <c r="R245" s="212">
        <f>SUM(R246:R261)</f>
        <v>0</v>
      </c>
      <c r="S245" s="211"/>
      <c r="T245" s="213">
        <f>SUM(T246:T261)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85</v>
      </c>
      <c r="AT245" s="215" t="s">
        <v>74</v>
      </c>
      <c r="AU245" s="215" t="s">
        <v>83</v>
      </c>
      <c r="AY245" s="214" t="s">
        <v>169</v>
      </c>
      <c r="BK245" s="216">
        <f>SUM(BK246:BK261)</f>
        <v>0</v>
      </c>
    </row>
    <row r="246" spans="1:65" s="2" customFormat="1" ht="33" customHeight="1">
      <c r="A246" s="38"/>
      <c r="B246" s="39"/>
      <c r="C246" s="219" t="s">
        <v>265</v>
      </c>
      <c r="D246" s="219" t="s">
        <v>171</v>
      </c>
      <c r="E246" s="220" t="s">
        <v>3938</v>
      </c>
      <c r="F246" s="221" t="s">
        <v>3939</v>
      </c>
      <c r="G246" s="222" t="s">
        <v>234</v>
      </c>
      <c r="H246" s="223">
        <v>480</v>
      </c>
      <c r="I246" s="224"/>
      <c r="J246" s="225">
        <f>ROUND(I246*H246,2)</f>
        <v>0</v>
      </c>
      <c r="K246" s="226"/>
      <c r="L246" s="44"/>
      <c r="M246" s="227" t="s">
        <v>1</v>
      </c>
      <c r="N246" s="228" t="s">
        <v>40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209</v>
      </c>
      <c r="AT246" s="231" t="s">
        <v>171</v>
      </c>
      <c r="AU246" s="231" t="s">
        <v>85</v>
      </c>
      <c r="AY246" s="17" t="s">
        <v>169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83</v>
      </c>
      <c r="BK246" s="232">
        <f>ROUND(I246*H246,2)</f>
        <v>0</v>
      </c>
      <c r="BL246" s="17" t="s">
        <v>209</v>
      </c>
      <c r="BM246" s="231" t="s">
        <v>640</v>
      </c>
    </row>
    <row r="247" spans="1:51" s="13" customFormat="1" ht="12">
      <c r="A247" s="13"/>
      <c r="B247" s="233"/>
      <c r="C247" s="234"/>
      <c r="D247" s="235" t="s">
        <v>176</v>
      </c>
      <c r="E247" s="236" t="s">
        <v>1</v>
      </c>
      <c r="F247" s="237" t="s">
        <v>3940</v>
      </c>
      <c r="G247" s="234"/>
      <c r="H247" s="238">
        <v>480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176</v>
      </c>
      <c r="AU247" s="244" t="s">
        <v>85</v>
      </c>
      <c r="AV247" s="13" t="s">
        <v>85</v>
      </c>
      <c r="AW247" s="13" t="s">
        <v>31</v>
      </c>
      <c r="AX247" s="13" t="s">
        <v>75</v>
      </c>
      <c r="AY247" s="244" t="s">
        <v>169</v>
      </c>
    </row>
    <row r="248" spans="1:51" s="14" customFormat="1" ht="12">
      <c r="A248" s="14"/>
      <c r="B248" s="245"/>
      <c r="C248" s="246"/>
      <c r="D248" s="235" t="s">
        <v>176</v>
      </c>
      <c r="E248" s="247" t="s">
        <v>1</v>
      </c>
      <c r="F248" s="248" t="s">
        <v>178</v>
      </c>
      <c r="G248" s="246"/>
      <c r="H248" s="249">
        <v>480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176</v>
      </c>
      <c r="AU248" s="255" t="s">
        <v>85</v>
      </c>
      <c r="AV248" s="14" t="s">
        <v>175</v>
      </c>
      <c r="AW248" s="14" t="s">
        <v>31</v>
      </c>
      <c r="AX248" s="14" t="s">
        <v>83</v>
      </c>
      <c r="AY248" s="255" t="s">
        <v>169</v>
      </c>
    </row>
    <row r="249" spans="1:65" s="2" customFormat="1" ht="33" customHeight="1">
      <c r="A249" s="38"/>
      <c r="B249" s="39"/>
      <c r="C249" s="219" t="s">
        <v>642</v>
      </c>
      <c r="D249" s="219" t="s">
        <v>171</v>
      </c>
      <c r="E249" s="220" t="s">
        <v>3941</v>
      </c>
      <c r="F249" s="221" t="s">
        <v>3942</v>
      </c>
      <c r="G249" s="222" t="s">
        <v>413</v>
      </c>
      <c r="H249" s="223">
        <v>22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209</v>
      </c>
      <c r="AT249" s="231" t="s">
        <v>171</v>
      </c>
      <c r="AU249" s="231" t="s">
        <v>85</v>
      </c>
      <c r="AY249" s="17" t="s">
        <v>169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209</v>
      </c>
      <c r="BM249" s="231" t="s">
        <v>645</v>
      </c>
    </row>
    <row r="250" spans="1:51" s="13" customFormat="1" ht="12">
      <c r="A250" s="13"/>
      <c r="B250" s="233"/>
      <c r="C250" s="234"/>
      <c r="D250" s="235" t="s">
        <v>176</v>
      </c>
      <c r="E250" s="236" t="s">
        <v>1</v>
      </c>
      <c r="F250" s="237" t="s">
        <v>3943</v>
      </c>
      <c r="G250" s="234"/>
      <c r="H250" s="238">
        <v>22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176</v>
      </c>
      <c r="AU250" s="244" t="s">
        <v>85</v>
      </c>
      <c r="AV250" s="13" t="s">
        <v>85</v>
      </c>
      <c r="AW250" s="13" t="s">
        <v>31</v>
      </c>
      <c r="AX250" s="13" t="s">
        <v>75</v>
      </c>
      <c r="AY250" s="244" t="s">
        <v>169</v>
      </c>
    </row>
    <row r="251" spans="1:51" s="14" customFormat="1" ht="12">
      <c r="A251" s="14"/>
      <c r="B251" s="245"/>
      <c r="C251" s="246"/>
      <c r="D251" s="235" t="s">
        <v>176</v>
      </c>
      <c r="E251" s="247" t="s">
        <v>1</v>
      </c>
      <c r="F251" s="248" t="s">
        <v>178</v>
      </c>
      <c r="G251" s="246"/>
      <c r="H251" s="249">
        <v>22</v>
      </c>
      <c r="I251" s="250"/>
      <c r="J251" s="246"/>
      <c r="K251" s="246"/>
      <c r="L251" s="251"/>
      <c r="M251" s="252"/>
      <c r="N251" s="253"/>
      <c r="O251" s="253"/>
      <c r="P251" s="253"/>
      <c r="Q251" s="253"/>
      <c r="R251" s="253"/>
      <c r="S251" s="253"/>
      <c r="T251" s="25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5" t="s">
        <v>176</v>
      </c>
      <c r="AU251" s="255" t="s">
        <v>85</v>
      </c>
      <c r="AV251" s="14" t="s">
        <v>175</v>
      </c>
      <c r="AW251" s="14" t="s">
        <v>31</v>
      </c>
      <c r="AX251" s="14" t="s">
        <v>83</v>
      </c>
      <c r="AY251" s="255" t="s">
        <v>169</v>
      </c>
    </row>
    <row r="252" spans="1:65" s="2" customFormat="1" ht="33" customHeight="1">
      <c r="A252" s="38"/>
      <c r="B252" s="39"/>
      <c r="C252" s="219" t="s">
        <v>269</v>
      </c>
      <c r="D252" s="219" t="s">
        <v>171</v>
      </c>
      <c r="E252" s="220" t="s">
        <v>3944</v>
      </c>
      <c r="F252" s="221" t="s">
        <v>3836</v>
      </c>
      <c r="G252" s="222" t="s">
        <v>234</v>
      </c>
      <c r="H252" s="223">
        <v>328.806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209</v>
      </c>
      <c r="AT252" s="231" t="s">
        <v>171</v>
      </c>
      <c r="AU252" s="231" t="s">
        <v>85</v>
      </c>
      <c r="AY252" s="17" t="s">
        <v>169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209</v>
      </c>
      <c r="BM252" s="231" t="s">
        <v>655</v>
      </c>
    </row>
    <row r="253" spans="1:51" s="13" customFormat="1" ht="12">
      <c r="A253" s="13"/>
      <c r="B253" s="233"/>
      <c r="C253" s="234"/>
      <c r="D253" s="235" t="s">
        <v>176</v>
      </c>
      <c r="E253" s="236" t="s">
        <v>1</v>
      </c>
      <c r="F253" s="237" t="s">
        <v>3945</v>
      </c>
      <c r="G253" s="234"/>
      <c r="H253" s="238">
        <v>328.806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176</v>
      </c>
      <c r="AU253" s="244" t="s">
        <v>85</v>
      </c>
      <c r="AV253" s="13" t="s">
        <v>85</v>
      </c>
      <c r="AW253" s="13" t="s">
        <v>31</v>
      </c>
      <c r="AX253" s="13" t="s">
        <v>75</v>
      </c>
      <c r="AY253" s="244" t="s">
        <v>169</v>
      </c>
    </row>
    <row r="254" spans="1:51" s="14" customFormat="1" ht="12">
      <c r="A254" s="14"/>
      <c r="B254" s="245"/>
      <c r="C254" s="246"/>
      <c r="D254" s="235" t="s">
        <v>176</v>
      </c>
      <c r="E254" s="247" t="s">
        <v>1</v>
      </c>
      <c r="F254" s="248" t="s">
        <v>178</v>
      </c>
      <c r="G254" s="246"/>
      <c r="H254" s="249">
        <v>328.806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176</v>
      </c>
      <c r="AU254" s="255" t="s">
        <v>85</v>
      </c>
      <c r="AV254" s="14" t="s">
        <v>175</v>
      </c>
      <c r="AW254" s="14" t="s">
        <v>31</v>
      </c>
      <c r="AX254" s="14" t="s">
        <v>83</v>
      </c>
      <c r="AY254" s="255" t="s">
        <v>169</v>
      </c>
    </row>
    <row r="255" spans="1:65" s="2" customFormat="1" ht="37.8" customHeight="1">
      <c r="A255" s="38"/>
      <c r="B255" s="39"/>
      <c r="C255" s="219" t="s">
        <v>657</v>
      </c>
      <c r="D255" s="219" t="s">
        <v>171</v>
      </c>
      <c r="E255" s="220" t="s">
        <v>3946</v>
      </c>
      <c r="F255" s="221" t="s">
        <v>3839</v>
      </c>
      <c r="G255" s="222" t="s">
        <v>413</v>
      </c>
      <c r="H255" s="223">
        <v>76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209</v>
      </c>
      <c r="AT255" s="231" t="s">
        <v>171</v>
      </c>
      <c r="AU255" s="231" t="s">
        <v>85</v>
      </c>
      <c r="AY255" s="17" t="s">
        <v>169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209</v>
      </c>
      <c r="BM255" s="231" t="s">
        <v>660</v>
      </c>
    </row>
    <row r="256" spans="1:51" s="13" customFormat="1" ht="12">
      <c r="A256" s="13"/>
      <c r="B256" s="233"/>
      <c r="C256" s="234"/>
      <c r="D256" s="235" t="s">
        <v>176</v>
      </c>
      <c r="E256" s="236" t="s">
        <v>1</v>
      </c>
      <c r="F256" s="237" t="s">
        <v>3947</v>
      </c>
      <c r="G256" s="234"/>
      <c r="H256" s="238">
        <v>76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176</v>
      </c>
      <c r="AU256" s="244" t="s">
        <v>85</v>
      </c>
      <c r="AV256" s="13" t="s">
        <v>85</v>
      </c>
      <c r="AW256" s="13" t="s">
        <v>31</v>
      </c>
      <c r="AX256" s="13" t="s">
        <v>75</v>
      </c>
      <c r="AY256" s="244" t="s">
        <v>169</v>
      </c>
    </row>
    <row r="257" spans="1:51" s="14" customFormat="1" ht="12">
      <c r="A257" s="14"/>
      <c r="B257" s="245"/>
      <c r="C257" s="246"/>
      <c r="D257" s="235" t="s">
        <v>176</v>
      </c>
      <c r="E257" s="247" t="s">
        <v>1</v>
      </c>
      <c r="F257" s="248" t="s">
        <v>178</v>
      </c>
      <c r="G257" s="246"/>
      <c r="H257" s="249">
        <v>76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176</v>
      </c>
      <c r="AU257" s="255" t="s">
        <v>85</v>
      </c>
      <c r="AV257" s="14" t="s">
        <v>175</v>
      </c>
      <c r="AW257" s="14" t="s">
        <v>31</v>
      </c>
      <c r="AX257" s="14" t="s">
        <v>83</v>
      </c>
      <c r="AY257" s="255" t="s">
        <v>169</v>
      </c>
    </row>
    <row r="258" spans="1:65" s="2" customFormat="1" ht="37.8" customHeight="1">
      <c r="A258" s="38"/>
      <c r="B258" s="39"/>
      <c r="C258" s="219" t="s">
        <v>275</v>
      </c>
      <c r="D258" s="219" t="s">
        <v>171</v>
      </c>
      <c r="E258" s="220" t="s">
        <v>3948</v>
      </c>
      <c r="F258" s="221" t="s">
        <v>3949</v>
      </c>
      <c r="G258" s="222" t="s">
        <v>413</v>
      </c>
      <c r="H258" s="223">
        <v>2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40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209</v>
      </c>
      <c r="AT258" s="231" t="s">
        <v>171</v>
      </c>
      <c r="AU258" s="231" t="s">
        <v>85</v>
      </c>
      <c r="AY258" s="17" t="s">
        <v>169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83</v>
      </c>
      <c r="BK258" s="232">
        <f>ROUND(I258*H258,2)</f>
        <v>0</v>
      </c>
      <c r="BL258" s="17" t="s">
        <v>209</v>
      </c>
      <c r="BM258" s="231" t="s">
        <v>665</v>
      </c>
    </row>
    <row r="259" spans="1:65" s="2" customFormat="1" ht="37.8" customHeight="1">
      <c r="A259" s="38"/>
      <c r="B259" s="39"/>
      <c r="C259" s="219" t="s">
        <v>668</v>
      </c>
      <c r="D259" s="219" t="s">
        <v>171</v>
      </c>
      <c r="E259" s="220" t="s">
        <v>3950</v>
      </c>
      <c r="F259" s="221" t="s">
        <v>3951</v>
      </c>
      <c r="G259" s="222" t="s">
        <v>413</v>
      </c>
      <c r="H259" s="223">
        <v>1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40</v>
      </c>
      <c r="O259" s="91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209</v>
      </c>
      <c r="AT259" s="231" t="s">
        <v>171</v>
      </c>
      <c r="AU259" s="231" t="s">
        <v>85</v>
      </c>
      <c r="AY259" s="17" t="s">
        <v>169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83</v>
      </c>
      <c r="BK259" s="232">
        <f>ROUND(I259*H259,2)</f>
        <v>0</v>
      </c>
      <c r="BL259" s="17" t="s">
        <v>209</v>
      </c>
      <c r="BM259" s="231" t="s">
        <v>671</v>
      </c>
    </row>
    <row r="260" spans="1:65" s="2" customFormat="1" ht="37.8" customHeight="1">
      <c r="A260" s="38"/>
      <c r="B260" s="39"/>
      <c r="C260" s="219" t="s">
        <v>279</v>
      </c>
      <c r="D260" s="219" t="s">
        <v>171</v>
      </c>
      <c r="E260" s="220" t="s">
        <v>3952</v>
      </c>
      <c r="F260" s="221" t="s">
        <v>3953</v>
      </c>
      <c r="G260" s="222" t="s">
        <v>413</v>
      </c>
      <c r="H260" s="223">
        <v>1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209</v>
      </c>
      <c r="AT260" s="231" t="s">
        <v>171</v>
      </c>
      <c r="AU260" s="231" t="s">
        <v>85</v>
      </c>
      <c r="AY260" s="17" t="s">
        <v>169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209</v>
      </c>
      <c r="BM260" s="231" t="s">
        <v>674</v>
      </c>
    </row>
    <row r="261" spans="1:65" s="2" customFormat="1" ht="24.15" customHeight="1">
      <c r="A261" s="38"/>
      <c r="B261" s="39"/>
      <c r="C261" s="219" t="s">
        <v>676</v>
      </c>
      <c r="D261" s="219" t="s">
        <v>171</v>
      </c>
      <c r="E261" s="220" t="s">
        <v>3105</v>
      </c>
      <c r="F261" s="221" t="s">
        <v>3106</v>
      </c>
      <c r="G261" s="222" t="s">
        <v>2717</v>
      </c>
      <c r="H261" s="280"/>
      <c r="I261" s="224"/>
      <c r="J261" s="225">
        <f>ROUND(I261*H261,2)</f>
        <v>0</v>
      </c>
      <c r="K261" s="226"/>
      <c r="L261" s="44"/>
      <c r="M261" s="281" t="s">
        <v>1</v>
      </c>
      <c r="N261" s="282" t="s">
        <v>40</v>
      </c>
      <c r="O261" s="283"/>
      <c r="P261" s="284">
        <f>O261*H261</f>
        <v>0</v>
      </c>
      <c r="Q261" s="284">
        <v>0</v>
      </c>
      <c r="R261" s="284">
        <f>Q261*H261</f>
        <v>0</v>
      </c>
      <c r="S261" s="284">
        <v>0</v>
      </c>
      <c r="T261" s="28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209</v>
      </c>
      <c r="AT261" s="231" t="s">
        <v>171</v>
      </c>
      <c r="AU261" s="231" t="s">
        <v>85</v>
      </c>
      <c r="AY261" s="17" t="s">
        <v>169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83</v>
      </c>
      <c r="BK261" s="232">
        <f>ROUND(I261*H261,2)</f>
        <v>0</v>
      </c>
      <c r="BL261" s="17" t="s">
        <v>209</v>
      </c>
      <c r="BM261" s="231" t="s">
        <v>679</v>
      </c>
    </row>
    <row r="262" spans="1:31" s="2" customFormat="1" ht="6.95" customHeight="1">
      <c r="A262" s="38"/>
      <c r="B262" s="66"/>
      <c r="C262" s="67"/>
      <c r="D262" s="67"/>
      <c r="E262" s="67"/>
      <c r="F262" s="67"/>
      <c r="G262" s="67"/>
      <c r="H262" s="67"/>
      <c r="I262" s="67"/>
      <c r="J262" s="67"/>
      <c r="K262" s="67"/>
      <c r="L262" s="44"/>
      <c r="M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</row>
  </sheetData>
  <sheetProtection password="CC35" sheet="1" objects="1" scenarios="1" formatColumns="0" formatRows="0" autoFilter="0"/>
  <autoFilter ref="C128:K26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 hidden="1">
      <c r="B4" s="20"/>
      <c r="D4" s="138" t="s">
        <v>140</v>
      </c>
      <c r="L4" s="20"/>
      <c r="M4" s="139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40" t="s">
        <v>16</v>
      </c>
      <c r="L6" s="20"/>
    </row>
    <row r="7" spans="2:12" s="1" customFormat="1" ht="16.5" customHeight="1" hidden="1">
      <c r="B7" s="20"/>
      <c r="E7" s="141" t="str">
        <f>'Rekapitulace stavby'!K6</f>
        <v>Revitalizace sportovního areálu Lipky - II. etapa</v>
      </c>
      <c r="F7" s="140"/>
      <c r="G7" s="140"/>
      <c r="H7" s="140"/>
      <c r="L7" s="20"/>
    </row>
    <row r="8" spans="1:31" s="2" customFormat="1" ht="12" customHeight="1" hidden="1">
      <c r="A8" s="38"/>
      <c r="B8" s="44"/>
      <c r="C8" s="38"/>
      <c r="D8" s="140" t="s">
        <v>141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2" t="s">
        <v>3954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12. 10. 2023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3" t="str">
        <f>IF('Rekapitulace stavby'!E20="","",'Rekapitulace stavby'!E20)</f>
        <v>Pavel Matoušek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3" t="s">
        <v>39</v>
      </c>
      <c r="E33" s="140" t="s">
        <v>40</v>
      </c>
      <c r="F33" s="154">
        <f>ROUND((SUM(BE123:BE159)),2)</f>
        <v>0</v>
      </c>
      <c r="G33" s="38"/>
      <c r="H33" s="38"/>
      <c r="I33" s="155">
        <v>0.21</v>
      </c>
      <c r="J33" s="154">
        <f>ROUND(((SUM(BE123:BE159))*I33),2)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40" t="s">
        <v>41</v>
      </c>
      <c r="F34" s="154">
        <f>ROUND((SUM(BF123:BF159)),2)</f>
        <v>0</v>
      </c>
      <c r="G34" s="38"/>
      <c r="H34" s="38"/>
      <c r="I34" s="155">
        <v>0.12</v>
      </c>
      <c r="J34" s="154">
        <f>ROUND(((SUM(BF123:BF159))*I34),2)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ROUND((SUM(BG123:BG159)),2)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ROUND((SUM(BH123:BH159)),2)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ROUND((SUM(BI123:BI159)),2)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Revitalizace sportovního areálu Lipky - II.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141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 xml:space="preserve">041 - SO 101.3  Nový povrch, odvodnění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12. 10. 2023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144</v>
      </c>
      <c r="D94" s="176"/>
      <c r="E94" s="176"/>
      <c r="F94" s="176"/>
      <c r="G94" s="176"/>
      <c r="H94" s="176"/>
      <c r="I94" s="176"/>
      <c r="J94" s="177" t="s">
        <v>145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146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147</v>
      </c>
    </row>
    <row r="97" spans="1:31" s="9" customFormat="1" ht="24.95" customHeight="1" hidden="1">
      <c r="A97" s="9"/>
      <c r="B97" s="179"/>
      <c r="C97" s="180"/>
      <c r="D97" s="181" t="s">
        <v>3955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3956</v>
      </c>
      <c r="E98" s="182"/>
      <c r="F98" s="182"/>
      <c r="G98" s="182"/>
      <c r="H98" s="182"/>
      <c r="I98" s="182"/>
      <c r="J98" s="183">
        <f>J129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 hidden="1">
      <c r="A99" s="9"/>
      <c r="B99" s="179"/>
      <c r="C99" s="180"/>
      <c r="D99" s="181" t="s">
        <v>3957</v>
      </c>
      <c r="E99" s="182"/>
      <c r="F99" s="182"/>
      <c r="G99" s="182"/>
      <c r="H99" s="182"/>
      <c r="I99" s="182"/>
      <c r="J99" s="183">
        <f>J140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179"/>
      <c r="C100" s="180"/>
      <c r="D100" s="181" t="s">
        <v>3958</v>
      </c>
      <c r="E100" s="182"/>
      <c r="F100" s="182"/>
      <c r="G100" s="182"/>
      <c r="H100" s="182"/>
      <c r="I100" s="182"/>
      <c r="J100" s="183">
        <f>J143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179"/>
      <c r="C101" s="180"/>
      <c r="D101" s="181" t="s">
        <v>3959</v>
      </c>
      <c r="E101" s="182"/>
      <c r="F101" s="182"/>
      <c r="G101" s="182"/>
      <c r="H101" s="182"/>
      <c r="I101" s="182"/>
      <c r="J101" s="183">
        <f>J146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179"/>
      <c r="C102" s="180"/>
      <c r="D102" s="181" t="s">
        <v>3960</v>
      </c>
      <c r="E102" s="182"/>
      <c r="F102" s="182"/>
      <c r="G102" s="182"/>
      <c r="H102" s="182"/>
      <c r="I102" s="182"/>
      <c r="J102" s="183">
        <f>J152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179"/>
      <c r="C103" s="180"/>
      <c r="D103" s="181" t="s">
        <v>3961</v>
      </c>
      <c r="E103" s="182"/>
      <c r="F103" s="182"/>
      <c r="G103" s="182"/>
      <c r="H103" s="182"/>
      <c r="I103" s="182"/>
      <c r="J103" s="183">
        <f>J157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 hidden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 hidden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t="12" hidden="1"/>
    <row r="107" ht="12" hidden="1"/>
    <row r="108" ht="12" hidden="1"/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154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Revitalizace sportovního areálu Lipky - II. etapa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 xml:space="preserve">041 - SO 101.3  Nový povrch, odvodnění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Horažďovice</v>
      </c>
      <c r="G117" s="40"/>
      <c r="H117" s="40"/>
      <c r="I117" s="32" t="s">
        <v>22</v>
      </c>
      <c r="J117" s="79" t="str">
        <f>IF(J12="","",J12)</f>
        <v>12. 10. 2023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32" t="s">
        <v>30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32" t="s">
        <v>32</v>
      </c>
      <c r="J120" s="36" t="str">
        <f>E24</f>
        <v>Pavel Matoušek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155</v>
      </c>
      <c r="D122" s="194" t="s">
        <v>60</v>
      </c>
      <c r="E122" s="194" t="s">
        <v>56</v>
      </c>
      <c r="F122" s="194" t="s">
        <v>57</v>
      </c>
      <c r="G122" s="194" t="s">
        <v>156</v>
      </c>
      <c r="H122" s="194" t="s">
        <v>157</v>
      </c>
      <c r="I122" s="194" t="s">
        <v>158</v>
      </c>
      <c r="J122" s="195" t="s">
        <v>145</v>
      </c>
      <c r="K122" s="196" t="s">
        <v>159</v>
      </c>
      <c r="L122" s="197"/>
      <c r="M122" s="100" t="s">
        <v>1</v>
      </c>
      <c r="N122" s="101" t="s">
        <v>39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198">
        <f>BK123</f>
        <v>0</v>
      </c>
      <c r="K123" s="40"/>
      <c r="L123" s="44"/>
      <c r="M123" s="103"/>
      <c r="N123" s="199"/>
      <c r="O123" s="104"/>
      <c r="P123" s="200">
        <f>P124+P129+P140+P143+P146+P152+P157</f>
        <v>0</v>
      </c>
      <c r="Q123" s="104"/>
      <c r="R123" s="200">
        <f>R124+R129+R140+R143+R146+R152+R157</f>
        <v>0</v>
      </c>
      <c r="S123" s="104"/>
      <c r="T123" s="201">
        <f>T124+T129+T140+T143+T146+T152+T157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74</v>
      </c>
      <c r="AU123" s="17" t="s">
        <v>147</v>
      </c>
      <c r="BK123" s="202">
        <f>BK124+BK129+BK140+BK143+BK146+BK152+BK157</f>
        <v>0</v>
      </c>
    </row>
    <row r="124" spans="1:63" s="12" customFormat="1" ht="25.9" customHeight="1">
      <c r="A124" s="12"/>
      <c r="B124" s="203"/>
      <c r="C124" s="204"/>
      <c r="D124" s="205" t="s">
        <v>74</v>
      </c>
      <c r="E124" s="206" t="s">
        <v>1212</v>
      </c>
      <c r="F124" s="206" t="s">
        <v>3962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SUM(P125:P128)</f>
        <v>0</v>
      </c>
      <c r="Q124" s="211"/>
      <c r="R124" s="212">
        <f>SUM(R125:R128)</f>
        <v>0</v>
      </c>
      <c r="S124" s="211"/>
      <c r="T124" s="213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83</v>
      </c>
      <c r="AT124" s="215" t="s">
        <v>74</v>
      </c>
      <c r="AU124" s="215" t="s">
        <v>75</v>
      </c>
      <c r="AY124" s="214" t="s">
        <v>169</v>
      </c>
      <c r="BK124" s="216">
        <f>SUM(BK125:BK128)</f>
        <v>0</v>
      </c>
    </row>
    <row r="125" spans="1:65" s="2" customFormat="1" ht="21.75" customHeight="1">
      <c r="A125" s="38"/>
      <c r="B125" s="39"/>
      <c r="C125" s="219" t="s">
        <v>83</v>
      </c>
      <c r="D125" s="219" t="s">
        <v>171</v>
      </c>
      <c r="E125" s="220" t="s">
        <v>3963</v>
      </c>
      <c r="F125" s="221" t="s">
        <v>3964</v>
      </c>
      <c r="G125" s="222" t="s">
        <v>234</v>
      </c>
      <c r="H125" s="223">
        <v>7000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40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175</v>
      </c>
      <c r="AT125" s="231" t="s">
        <v>171</v>
      </c>
      <c r="AU125" s="231" t="s">
        <v>83</v>
      </c>
      <c r="AY125" s="17" t="s">
        <v>169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175</v>
      </c>
      <c r="BM125" s="231" t="s">
        <v>85</v>
      </c>
    </row>
    <row r="126" spans="1:65" s="2" customFormat="1" ht="21.75" customHeight="1">
      <c r="A126" s="38"/>
      <c r="B126" s="39"/>
      <c r="C126" s="219" t="s">
        <v>85</v>
      </c>
      <c r="D126" s="219" t="s">
        <v>171</v>
      </c>
      <c r="E126" s="220" t="s">
        <v>3965</v>
      </c>
      <c r="F126" s="221" t="s">
        <v>3966</v>
      </c>
      <c r="G126" s="222" t="s">
        <v>217</v>
      </c>
      <c r="H126" s="223">
        <v>3080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175</v>
      </c>
      <c r="AT126" s="231" t="s">
        <v>171</v>
      </c>
      <c r="AU126" s="231" t="s">
        <v>83</v>
      </c>
      <c r="AY126" s="17" t="s">
        <v>169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175</v>
      </c>
      <c r="BM126" s="231" t="s">
        <v>175</v>
      </c>
    </row>
    <row r="127" spans="1:65" s="2" customFormat="1" ht="16.5" customHeight="1">
      <c r="A127" s="38"/>
      <c r="B127" s="39"/>
      <c r="C127" s="219" t="s">
        <v>181</v>
      </c>
      <c r="D127" s="219" t="s">
        <v>171</v>
      </c>
      <c r="E127" s="220" t="s">
        <v>3967</v>
      </c>
      <c r="F127" s="221" t="s">
        <v>3968</v>
      </c>
      <c r="G127" s="222" t="s">
        <v>234</v>
      </c>
      <c r="H127" s="223">
        <v>7000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175</v>
      </c>
      <c r="AT127" s="231" t="s">
        <v>171</v>
      </c>
      <c r="AU127" s="231" t="s">
        <v>83</v>
      </c>
      <c r="AY127" s="17" t="s">
        <v>169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175</v>
      </c>
      <c r="BM127" s="231" t="s">
        <v>184</v>
      </c>
    </row>
    <row r="128" spans="1:65" s="2" customFormat="1" ht="16.5" customHeight="1">
      <c r="A128" s="38"/>
      <c r="B128" s="39"/>
      <c r="C128" s="219" t="s">
        <v>175</v>
      </c>
      <c r="D128" s="219" t="s">
        <v>171</v>
      </c>
      <c r="E128" s="220" t="s">
        <v>3969</v>
      </c>
      <c r="F128" s="221" t="s">
        <v>3970</v>
      </c>
      <c r="G128" s="222" t="s">
        <v>234</v>
      </c>
      <c r="H128" s="223">
        <v>7000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175</v>
      </c>
      <c r="AT128" s="231" t="s">
        <v>171</v>
      </c>
      <c r="AU128" s="231" t="s">
        <v>83</v>
      </c>
      <c r="AY128" s="17" t="s">
        <v>169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175</v>
      </c>
      <c r="BM128" s="231" t="s">
        <v>190</v>
      </c>
    </row>
    <row r="129" spans="1:63" s="12" customFormat="1" ht="25.9" customHeight="1">
      <c r="A129" s="12"/>
      <c r="B129" s="203"/>
      <c r="C129" s="204"/>
      <c r="D129" s="205" t="s">
        <v>74</v>
      </c>
      <c r="E129" s="206" t="s">
        <v>3971</v>
      </c>
      <c r="F129" s="206" t="s">
        <v>3972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SUM(P130:P139)</f>
        <v>0</v>
      </c>
      <c r="Q129" s="211"/>
      <c r="R129" s="212">
        <f>SUM(R130:R139)</f>
        <v>0</v>
      </c>
      <c r="S129" s="211"/>
      <c r="T129" s="213">
        <f>SUM(T130:T139)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83</v>
      </c>
      <c r="AT129" s="215" t="s">
        <v>74</v>
      </c>
      <c r="AU129" s="215" t="s">
        <v>75</v>
      </c>
      <c r="AY129" s="214" t="s">
        <v>169</v>
      </c>
      <c r="BK129" s="216">
        <f>SUM(BK130:BK139)</f>
        <v>0</v>
      </c>
    </row>
    <row r="130" spans="1:65" s="2" customFormat="1" ht="16.5" customHeight="1">
      <c r="A130" s="38"/>
      <c r="B130" s="39"/>
      <c r="C130" s="219" t="s">
        <v>192</v>
      </c>
      <c r="D130" s="219" t="s">
        <v>171</v>
      </c>
      <c r="E130" s="220" t="s">
        <v>3973</v>
      </c>
      <c r="F130" s="221" t="s">
        <v>3974</v>
      </c>
      <c r="G130" s="222" t="s">
        <v>3975</v>
      </c>
      <c r="H130" s="223">
        <v>1000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175</v>
      </c>
      <c r="AT130" s="231" t="s">
        <v>171</v>
      </c>
      <c r="AU130" s="231" t="s">
        <v>83</v>
      </c>
      <c r="AY130" s="17" t="s">
        <v>169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175</v>
      </c>
      <c r="BM130" s="231" t="s">
        <v>195</v>
      </c>
    </row>
    <row r="131" spans="1:65" s="2" customFormat="1" ht="16.5" customHeight="1">
      <c r="A131" s="38"/>
      <c r="B131" s="39"/>
      <c r="C131" s="219" t="s">
        <v>184</v>
      </c>
      <c r="D131" s="219" t="s">
        <v>171</v>
      </c>
      <c r="E131" s="220" t="s">
        <v>3976</v>
      </c>
      <c r="F131" s="221" t="s">
        <v>3977</v>
      </c>
      <c r="G131" s="222" t="s">
        <v>3975</v>
      </c>
      <c r="H131" s="223">
        <v>150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175</v>
      </c>
      <c r="AT131" s="231" t="s">
        <v>171</v>
      </c>
      <c r="AU131" s="231" t="s">
        <v>83</v>
      </c>
      <c r="AY131" s="17" t="s">
        <v>169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175</v>
      </c>
      <c r="BM131" s="231" t="s">
        <v>8</v>
      </c>
    </row>
    <row r="132" spans="1:65" s="2" customFormat="1" ht="16.5" customHeight="1">
      <c r="A132" s="38"/>
      <c r="B132" s="39"/>
      <c r="C132" s="219" t="s">
        <v>201</v>
      </c>
      <c r="D132" s="219" t="s">
        <v>171</v>
      </c>
      <c r="E132" s="220" t="s">
        <v>3978</v>
      </c>
      <c r="F132" s="221" t="s">
        <v>3979</v>
      </c>
      <c r="G132" s="222" t="s">
        <v>199</v>
      </c>
      <c r="H132" s="223">
        <v>1150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175</v>
      </c>
      <c r="AT132" s="231" t="s">
        <v>171</v>
      </c>
      <c r="AU132" s="231" t="s">
        <v>83</v>
      </c>
      <c r="AY132" s="17" t="s">
        <v>169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175</v>
      </c>
      <c r="BM132" s="231" t="s">
        <v>204</v>
      </c>
    </row>
    <row r="133" spans="1:65" s="2" customFormat="1" ht="16.5" customHeight="1">
      <c r="A133" s="38"/>
      <c r="B133" s="39"/>
      <c r="C133" s="219" t="s">
        <v>190</v>
      </c>
      <c r="D133" s="219" t="s">
        <v>171</v>
      </c>
      <c r="E133" s="220" t="s">
        <v>3980</v>
      </c>
      <c r="F133" s="221" t="s">
        <v>3981</v>
      </c>
      <c r="G133" s="222" t="s">
        <v>199</v>
      </c>
      <c r="H133" s="223">
        <v>1150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175</v>
      </c>
      <c r="AT133" s="231" t="s">
        <v>171</v>
      </c>
      <c r="AU133" s="231" t="s">
        <v>83</v>
      </c>
      <c r="AY133" s="17" t="s">
        <v>169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175</v>
      </c>
      <c r="BM133" s="231" t="s">
        <v>209</v>
      </c>
    </row>
    <row r="134" spans="1:65" s="2" customFormat="1" ht="16.5" customHeight="1">
      <c r="A134" s="38"/>
      <c r="B134" s="39"/>
      <c r="C134" s="219" t="s">
        <v>186</v>
      </c>
      <c r="D134" s="219" t="s">
        <v>171</v>
      </c>
      <c r="E134" s="220" t="s">
        <v>3982</v>
      </c>
      <c r="F134" s="221" t="s">
        <v>3983</v>
      </c>
      <c r="G134" s="222" t="s">
        <v>199</v>
      </c>
      <c r="H134" s="223">
        <v>1150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175</v>
      </c>
      <c r="AT134" s="231" t="s">
        <v>171</v>
      </c>
      <c r="AU134" s="231" t="s">
        <v>83</v>
      </c>
      <c r="AY134" s="17" t="s">
        <v>169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175</v>
      </c>
      <c r="BM134" s="231" t="s">
        <v>213</v>
      </c>
    </row>
    <row r="135" spans="1:65" s="2" customFormat="1" ht="16.5" customHeight="1">
      <c r="A135" s="38"/>
      <c r="B135" s="39"/>
      <c r="C135" s="219" t="s">
        <v>195</v>
      </c>
      <c r="D135" s="219" t="s">
        <v>171</v>
      </c>
      <c r="E135" s="220" t="s">
        <v>3984</v>
      </c>
      <c r="F135" s="221" t="s">
        <v>3985</v>
      </c>
      <c r="G135" s="222" t="s">
        <v>217</v>
      </c>
      <c r="H135" s="223">
        <v>280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175</v>
      </c>
      <c r="AT135" s="231" t="s">
        <v>171</v>
      </c>
      <c r="AU135" s="231" t="s">
        <v>83</v>
      </c>
      <c r="AY135" s="17" t="s">
        <v>169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175</v>
      </c>
      <c r="BM135" s="231" t="s">
        <v>218</v>
      </c>
    </row>
    <row r="136" spans="1:65" s="2" customFormat="1" ht="16.5" customHeight="1">
      <c r="A136" s="38"/>
      <c r="B136" s="39"/>
      <c r="C136" s="219" t="s">
        <v>221</v>
      </c>
      <c r="D136" s="219" t="s">
        <v>171</v>
      </c>
      <c r="E136" s="220" t="s">
        <v>3986</v>
      </c>
      <c r="F136" s="221" t="s">
        <v>3987</v>
      </c>
      <c r="G136" s="222" t="s">
        <v>217</v>
      </c>
      <c r="H136" s="223">
        <v>105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175</v>
      </c>
      <c r="AT136" s="231" t="s">
        <v>171</v>
      </c>
      <c r="AU136" s="231" t="s">
        <v>83</v>
      </c>
      <c r="AY136" s="17" t="s">
        <v>169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175</v>
      </c>
      <c r="BM136" s="231" t="s">
        <v>224</v>
      </c>
    </row>
    <row r="137" spans="1:65" s="2" customFormat="1" ht="16.5" customHeight="1">
      <c r="A137" s="38"/>
      <c r="B137" s="39"/>
      <c r="C137" s="219" t="s">
        <v>8</v>
      </c>
      <c r="D137" s="219" t="s">
        <v>171</v>
      </c>
      <c r="E137" s="220" t="s">
        <v>3988</v>
      </c>
      <c r="F137" s="221" t="s">
        <v>3989</v>
      </c>
      <c r="G137" s="222" t="s">
        <v>199</v>
      </c>
      <c r="H137" s="223">
        <v>1150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175</v>
      </c>
      <c r="AT137" s="231" t="s">
        <v>171</v>
      </c>
      <c r="AU137" s="231" t="s">
        <v>83</v>
      </c>
      <c r="AY137" s="17" t="s">
        <v>169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175</v>
      </c>
      <c r="BM137" s="231" t="s">
        <v>230</v>
      </c>
    </row>
    <row r="138" spans="1:65" s="2" customFormat="1" ht="21.75" customHeight="1">
      <c r="A138" s="38"/>
      <c r="B138" s="39"/>
      <c r="C138" s="219" t="s">
        <v>231</v>
      </c>
      <c r="D138" s="219" t="s">
        <v>171</v>
      </c>
      <c r="E138" s="220" t="s">
        <v>3990</v>
      </c>
      <c r="F138" s="221" t="s">
        <v>3991</v>
      </c>
      <c r="G138" s="222" t="s">
        <v>174</v>
      </c>
      <c r="H138" s="223">
        <v>300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175</v>
      </c>
      <c r="AT138" s="231" t="s">
        <v>171</v>
      </c>
      <c r="AU138" s="231" t="s">
        <v>83</v>
      </c>
      <c r="AY138" s="17" t="s">
        <v>169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175</v>
      </c>
      <c r="BM138" s="231" t="s">
        <v>235</v>
      </c>
    </row>
    <row r="139" spans="1:65" s="2" customFormat="1" ht="16.5" customHeight="1">
      <c r="A139" s="38"/>
      <c r="B139" s="39"/>
      <c r="C139" s="219" t="s">
        <v>204</v>
      </c>
      <c r="D139" s="219" t="s">
        <v>171</v>
      </c>
      <c r="E139" s="220" t="s">
        <v>3992</v>
      </c>
      <c r="F139" s="221" t="s">
        <v>3993</v>
      </c>
      <c r="G139" s="222" t="s">
        <v>199</v>
      </c>
      <c r="H139" s="223">
        <v>1000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175</v>
      </c>
      <c r="AT139" s="231" t="s">
        <v>171</v>
      </c>
      <c r="AU139" s="231" t="s">
        <v>83</v>
      </c>
      <c r="AY139" s="17" t="s">
        <v>169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175</v>
      </c>
      <c r="BM139" s="231" t="s">
        <v>239</v>
      </c>
    </row>
    <row r="140" spans="1:63" s="12" customFormat="1" ht="25.9" customHeight="1">
      <c r="A140" s="12"/>
      <c r="B140" s="203"/>
      <c r="C140" s="204"/>
      <c r="D140" s="205" t="s">
        <v>74</v>
      </c>
      <c r="E140" s="206" t="s">
        <v>3994</v>
      </c>
      <c r="F140" s="206" t="s">
        <v>3995</v>
      </c>
      <c r="G140" s="204"/>
      <c r="H140" s="204"/>
      <c r="I140" s="207"/>
      <c r="J140" s="208">
        <f>BK140</f>
        <v>0</v>
      </c>
      <c r="K140" s="204"/>
      <c r="L140" s="209"/>
      <c r="M140" s="210"/>
      <c r="N140" s="211"/>
      <c r="O140" s="211"/>
      <c r="P140" s="212">
        <f>SUM(P141:P142)</f>
        <v>0</v>
      </c>
      <c r="Q140" s="211"/>
      <c r="R140" s="212">
        <f>SUM(R141:R142)</f>
        <v>0</v>
      </c>
      <c r="S140" s="211"/>
      <c r="T140" s="213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83</v>
      </c>
      <c r="AT140" s="215" t="s">
        <v>74</v>
      </c>
      <c r="AU140" s="215" t="s">
        <v>75</v>
      </c>
      <c r="AY140" s="214" t="s">
        <v>169</v>
      </c>
      <c r="BK140" s="216">
        <f>SUM(BK141:BK142)</f>
        <v>0</v>
      </c>
    </row>
    <row r="141" spans="1:65" s="2" customFormat="1" ht="16.5" customHeight="1">
      <c r="A141" s="38"/>
      <c r="B141" s="39"/>
      <c r="C141" s="219" t="s">
        <v>240</v>
      </c>
      <c r="D141" s="219" t="s">
        <v>171</v>
      </c>
      <c r="E141" s="220" t="s">
        <v>3996</v>
      </c>
      <c r="F141" s="221" t="s">
        <v>3997</v>
      </c>
      <c r="G141" s="222" t="s">
        <v>217</v>
      </c>
      <c r="H141" s="223">
        <v>150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175</v>
      </c>
      <c r="AT141" s="231" t="s">
        <v>171</v>
      </c>
      <c r="AU141" s="231" t="s">
        <v>83</v>
      </c>
      <c r="AY141" s="17" t="s">
        <v>169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175</v>
      </c>
      <c r="BM141" s="231" t="s">
        <v>243</v>
      </c>
    </row>
    <row r="142" spans="1:65" s="2" customFormat="1" ht="21.75" customHeight="1">
      <c r="A142" s="38"/>
      <c r="B142" s="39"/>
      <c r="C142" s="219" t="s">
        <v>209</v>
      </c>
      <c r="D142" s="219" t="s">
        <v>171</v>
      </c>
      <c r="E142" s="220" t="s">
        <v>3998</v>
      </c>
      <c r="F142" s="221" t="s">
        <v>3999</v>
      </c>
      <c r="G142" s="222" t="s">
        <v>199</v>
      </c>
      <c r="H142" s="223">
        <v>25000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175</v>
      </c>
      <c r="AT142" s="231" t="s">
        <v>171</v>
      </c>
      <c r="AU142" s="231" t="s">
        <v>83</v>
      </c>
      <c r="AY142" s="17" t="s">
        <v>169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175</v>
      </c>
      <c r="BM142" s="231" t="s">
        <v>246</v>
      </c>
    </row>
    <row r="143" spans="1:63" s="12" customFormat="1" ht="25.9" customHeight="1">
      <c r="A143" s="12"/>
      <c r="B143" s="203"/>
      <c r="C143" s="204"/>
      <c r="D143" s="205" t="s">
        <v>74</v>
      </c>
      <c r="E143" s="206" t="s">
        <v>4000</v>
      </c>
      <c r="F143" s="206" t="s">
        <v>4001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74</v>
      </c>
      <c r="AU143" s="215" t="s">
        <v>75</v>
      </c>
      <c r="AY143" s="214" t="s">
        <v>169</v>
      </c>
      <c r="BK143" s="216">
        <f>SUM(BK144:BK145)</f>
        <v>0</v>
      </c>
    </row>
    <row r="144" spans="1:65" s="2" customFormat="1" ht="16.5" customHeight="1">
      <c r="A144" s="38"/>
      <c r="B144" s="39"/>
      <c r="C144" s="219" t="s">
        <v>250</v>
      </c>
      <c r="D144" s="219" t="s">
        <v>171</v>
      </c>
      <c r="E144" s="220" t="s">
        <v>4002</v>
      </c>
      <c r="F144" s="221" t="s">
        <v>4003</v>
      </c>
      <c r="G144" s="222" t="s">
        <v>217</v>
      </c>
      <c r="H144" s="223">
        <v>980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175</v>
      </c>
      <c r="AT144" s="231" t="s">
        <v>171</v>
      </c>
      <c r="AU144" s="231" t="s">
        <v>83</v>
      </c>
      <c r="AY144" s="17" t="s">
        <v>169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175</v>
      </c>
      <c r="BM144" s="231" t="s">
        <v>253</v>
      </c>
    </row>
    <row r="145" spans="1:65" s="2" customFormat="1" ht="21.75" customHeight="1">
      <c r="A145" s="38"/>
      <c r="B145" s="39"/>
      <c r="C145" s="219" t="s">
        <v>213</v>
      </c>
      <c r="D145" s="219" t="s">
        <v>171</v>
      </c>
      <c r="E145" s="220" t="s">
        <v>4004</v>
      </c>
      <c r="F145" s="221" t="s">
        <v>4005</v>
      </c>
      <c r="G145" s="222" t="s">
        <v>217</v>
      </c>
      <c r="H145" s="223">
        <v>980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175</v>
      </c>
      <c r="AT145" s="231" t="s">
        <v>171</v>
      </c>
      <c r="AU145" s="231" t="s">
        <v>83</v>
      </c>
      <c r="AY145" s="17" t="s">
        <v>169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175</v>
      </c>
      <c r="BM145" s="231" t="s">
        <v>258</v>
      </c>
    </row>
    <row r="146" spans="1:63" s="12" customFormat="1" ht="25.9" customHeight="1">
      <c r="A146" s="12"/>
      <c r="B146" s="203"/>
      <c r="C146" s="204"/>
      <c r="D146" s="205" t="s">
        <v>74</v>
      </c>
      <c r="E146" s="206" t="s">
        <v>4006</v>
      </c>
      <c r="F146" s="206" t="s">
        <v>4007</v>
      </c>
      <c r="G146" s="204"/>
      <c r="H146" s="204"/>
      <c r="I146" s="207"/>
      <c r="J146" s="208">
        <f>BK146</f>
        <v>0</v>
      </c>
      <c r="K146" s="204"/>
      <c r="L146" s="209"/>
      <c r="M146" s="210"/>
      <c r="N146" s="211"/>
      <c r="O146" s="211"/>
      <c r="P146" s="212">
        <f>SUM(P147:P151)</f>
        <v>0</v>
      </c>
      <c r="Q146" s="211"/>
      <c r="R146" s="212">
        <f>SUM(R147:R151)</f>
        <v>0</v>
      </c>
      <c r="S146" s="211"/>
      <c r="T146" s="213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83</v>
      </c>
      <c r="AT146" s="215" t="s">
        <v>74</v>
      </c>
      <c r="AU146" s="215" t="s">
        <v>75</v>
      </c>
      <c r="AY146" s="214" t="s">
        <v>169</v>
      </c>
      <c r="BK146" s="216">
        <f>SUM(BK147:BK151)</f>
        <v>0</v>
      </c>
    </row>
    <row r="147" spans="1:65" s="2" customFormat="1" ht="16.5" customHeight="1">
      <c r="A147" s="38"/>
      <c r="B147" s="39"/>
      <c r="C147" s="219" t="s">
        <v>262</v>
      </c>
      <c r="D147" s="219" t="s">
        <v>171</v>
      </c>
      <c r="E147" s="220" t="s">
        <v>4008</v>
      </c>
      <c r="F147" s="221" t="s">
        <v>4009</v>
      </c>
      <c r="G147" s="222" t="s">
        <v>217</v>
      </c>
      <c r="H147" s="223">
        <v>525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175</v>
      </c>
      <c r="AT147" s="231" t="s">
        <v>171</v>
      </c>
      <c r="AU147" s="231" t="s">
        <v>83</v>
      </c>
      <c r="AY147" s="17" t="s">
        <v>169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175</v>
      </c>
      <c r="BM147" s="231" t="s">
        <v>265</v>
      </c>
    </row>
    <row r="148" spans="1:65" s="2" customFormat="1" ht="16.5" customHeight="1">
      <c r="A148" s="38"/>
      <c r="B148" s="39"/>
      <c r="C148" s="219" t="s">
        <v>218</v>
      </c>
      <c r="D148" s="219" t="s">
        <v>171</v>
      </c>
      <c r="E148" s="220" t="s">
        <v>4010</v>
      </c>
      <c r="F148" s="221" t="s">
        <v>4011</v>
      </c>
      <c r="G148" s="222" t="s">
        <v>217</v>
      </c>
      <c r="H148" s="223">
        <v>1575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175</v>
      </c>
      <c r="AT148" s="231" t="s">
        <v>171</v>
      </c>
      <c r="AU148" s="231" t="s">
        <v>83</v>
      </c>
      <c r="AY148" s="17" t="s">
        <v>169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175</v>
      </c>
      <c r="BM148" s="231" t="s">
        <v>269</v>
      </c>
    </row>
    <row r="149" spans="1:65" s="2" customFormat="1" ht="16.5" customHeight="1">
      <c r="A149" s="38"/>
      <c r="B149" s="39"/>
      <c r="C149" s="219" t="s">
        <v>7</v>
      </c>
      <c r="D149" s="219" t="s">
        <v>171</v>
      </c>
      <c r="E149" s="220" t="s">
        <v>4012</v>
      </c>
      <c r="F149" s="221" t="s">
        <v>4013</v>
      </c>
      <c r="G149" s="222" t="s">
        <v>217</v>
      </c>
      <c r="H149" s="223">
        <v>2100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175</v>
      </c>
      <c r="AT149" s="231" t="s">
        <v>171</v>
      </c>
      <c r="AU149" s="231" t="s">
        <v>83</v>
      </c>
      <c r="AY149" s="17" t="s">
        <v>169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175</v>
      </c>
      <c r="BM149" s="231" t="s">
        <v>275</v>
      </c>
    </row>
    <row r="150" spans="1:65" s="2" customFormat="1" ht="16.5" customHeight="1">
      <c r="A150" s="38"/>
      <c r="B150" s="39"/>
      <c r="C150" s="219" t="s">
        <v>224</v>
      </c>
      <c r="D150" s="219" t="s">
        <v>171</v>
      </c>
      <c r="E150" s="220" t="s">
        <v>4014</v>
      </c>
      <c r="F150" s="221" t="s">
        <v>3970</v>
      </c>
      <c r="G150" s="222" t="s">
        <v>234</v>
      </c>
      <c r="H150" s="223">
        <v>7000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175</v>
      </c>
      <c r="AT150" s="231" t="s">
        <v>171</v>
      </c>
      <c r="AU150" s="231" t="s">
        <v>83</v>
      </c>
      <c r="AY150" s="17" t="s">
        <v>169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175</v>
      </c>
      <c r="BM150" s="231" t="s">
        <v>279</v>
      </c>
    </row>
    <row r="151" spans="1:65" s="2" customFormat="1" ht="21.75" customHeight="1">
      <c r="A151" s="38"/>
      <c r="B151" s="39"/>
      <c r="C151" s="219" t="s">
        <v>281</v>
      </c>
      <c r="D151" s="219" t="s">
        <v>171</v>
      </c>
      <c r="E151" s="220" t="s">
        <v>4015</v>
      </c>
      <c r="F151" s="221" t="s">
        <v>4016</v>
      </c>
      <c r="G151" s="222" t="s">
        <v>1</v>
      </c>
      <c r="H151" s="223">
        <v>1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175</v>
      </c>
      <c r="AT151" s="231" t="s">
        <v>171</v>
      </c>
      <c r="AU151" s="231" t="s">
        <v>83</v>
      </c>
      <c r="AY151" s="17" t="s">
        <v>169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175</v>
      </c>
      <c r="BM151" s="231" t="s">
        <v>284</v>
      </c>
    </row>
    <row r="152" spans="1:63" s="12" customFormat="1" ht="25.9" customHeight="1">
      <c r="A152" s="12"/>
      <c r="B152" s="203"/>
      <c r="C152" s="204"/>
      <c r="D152" s="205" t="s">
        <v>74</v>
      </c>
      <c r="E152" s="206" t="s">
        <v>4017</v>
      </c>
      <c r="F152" s="206" t="s">
        <v>4018</v>
      </c>
      <c r="G152" s="204"/>
      <c r="H152" s="204"/>
      <c r="I152" s="207"/>
      <c r="J152" s="208">
        <f>BK152</f>
        <v>0</v>
      </c>
      <c r="K152" s="204"/>
      <c r="L152" s="209"/>
      <c r="M152" s="210"/>
      <c r="N152" s="211"/>
      <c r="O152" s="211"/>
      <c r="P152" s="212">
        <f>SUM(P153:P156)</f>
        <v>0</v>
      </c>
      <c r="Q152" s="211"/>
      <c r="R152" s="212">
        <f>SUM(R153:R156)</f>
        <v>0</v>
      </c>
      <c r="S152" s="211"/>
      <c r="T152" s="213">
        <f>SUM(T153:T156)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83</v>
      </c>
      <c r="AT152" s="215" t="s">
        <v>74</v>
      </c>
      <c r="AU152" s="215" t="s">
        <v>75</v>
      </c>
      <c r="AY152" s="214" t="s">
        <v>169</v>
      </c>
      <c r="BK152" s="216">
        <f>SUM(BK153:BK156)</f>
        <v>0</v>
      </c>
    </row>
    <row r="153" spans="1:65" s="2" customFormat="1" ht="16.5" customHeight="1">
      <c r="A153" s="38"/>
      <c r="B153" s="39"/>
      <c r="C153" s="219" t="s">
        <v>230</v>
      </c>
      <c r="D153" s="219" t="s">
        <v>171</v>
      </c>
      <c r="E153" s="220" t="s">
        <v>4019</v>
      </c>
      <c r="F153" s="221" t="s">
        <v>4020</v>
      </c>
      <c r="G153" s="222" t="s">
        <v>234</v>
      </c>
      <c r="H153" s="223">
        <v>7000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175</v>
      </c>
      <c r="AT153" s="231" t="s">
        <v>171</v>
      </c>
      <c r="AU153" s="231" t="s">
        <v>83</v>
      </c>
      <c r="AY153" s="17" t="s">
        <v>169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175</v>
      </c>
      <c r="BM153" s="231" t="s">
        <v>288</v>
      </c>
    </row>
    <row r="154" spans="1:65" s="2" customFormat="1" ht="21.75" customHeight="1">
      <c r="A154" s="38"/>
      <c r="B154" s="39"/>
      <c r="C154" s="219" t="s">
        <v>292</v>
      </c>
      <c r="D154" s="219" t="s">
        <v>171</v>
      </c>
      <c r="E154" s="220" t="s">
        <v>4021</v>
      </c>
      <c r="F154" s="221" t="s">
        <v>4022</v>
      </c>
      <c r="G154" s="222" t="s">
        <v>234</v>
      </c>
      <c r="H154" s="223">
        <v>7000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175</v>
      </c>
      <c r="AT154" s="231" t="s">
        <v>171</v>
      </c>
      <c r="AU154" s="231" t="s">
        <v>83</v>
      </c>
      <c r="AY154" s="17" t="s">
        <v>169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175</v>
      </c>
      <c r="BM154" s="231" t="s">
        <v>295</v>
      </c>
    </row>
    <row r="155" spans="1:65" s="2" customFormat="1" ht="16.5" customHeight="1">
      <c r="A155" s="38"/>
      <c r="B155" s="39"/>
      <c r="C155" s="219" t="s">
        <v>235</v>
      </c>
      <c r="D155" s="219" t="s">
        <v>171</v>
      </c>
      <c r="E155" s="220" t="s">
        <v>4023</v>
      </c>
      <c r="F155" s="221" t="s">
        <v>4024</v>
      </c>
      <c r="G155" s="222" t="s">
        <v>234</v>
      </c>
      <c r="H155" s="223">
        <v>7000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175</v>
      </c>
      <c r="AT155" s="231" t="s">
        <v>171</v>
      </c>
      <c r="AU155" s="231" t="s">
        <v>83</v>
      </c>
      <c r="AY155" s="17" t="s">
        <v>169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175</v>
      </c>
      <c r="BM155" s="231" t="s">
        <v>300</v>
      </c>
    </row>
    <row r="156" spans="1:65" s="2" customFormat="1" ht="21.75" customHeight="1">
      <c r="A156" s="38"/>
      <c r="B156" s="39"/>
      <c r="C156" s="219" t="s">
        <v>303</v>
      </c>
      <c r="D156" s="219" t="s">
        <v>171</v>
      </c>
      <c r="E156" s="220" t="s">
        <v>4025</v>
      </c>
      <c r="F156" s="221" t="s">
        <v>4026</v>
      </c>
      <c r="G156" s="222" t="s">
        <v>234</v>
      </c>
      <c r="H156" s="223">
        <v>7000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175</v>
      </c>
      <c r="AT156" s="231" t="s">
        <v>171</v>
      </c>
      <c r="AU156" s="231" t="s">
        <v>83</v>
      </c>
      <c r="AY156" s="17" t="s">
        <v>169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175</v>
      </c>
      <c r="BM156" s="231" t="s">
        <v>306</v>
      </c>
    </row>
    <row r="157" spans="1:63" s="12" customFormat="1" ht="25.9" customHeight="1">
      <c r="A157" s="12"/>
      <c r="B157" s="203"/>
      <c r="C157" s="204"/>
      <c r="D157" s="205" t="s">
        <v>74</v>
      </c>
      <c r="E157" s="206" t="s">
        <v>4027</v>
      </c>
      <c r="F157" s="206" t="s">
        <v>4028</v>
      </c>
      <c r="G157" s="204"/>
      <c r="H157" s="204"/>
      <c r="I157" s="207"/>
      <c r="J157" s="208">
        <f>BK157</f>
        <v>0</v>
      </c>
      <c r="K157" s="204"/>
      <c r="L157" s="209"/>
      <c r="M157" s="210"/>
      <c r="N157" s="211"/>
      <c r="O157" s="211"/>
      <c r="P157" s="212">
        <f>SUM(P158:P159)</f>
        <v>0</v>
      </c>
      <c r="Q157" s="211"/>
      <c r="R157" s="212">
        <f>SUM(R158:R159)</f>
        <v>0</v>
      </c>
      <c r="S157" s="211"/>
      <c r="T157" s="213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4" t="s">
        <v>83</v>
      </c>
      <c r="AT157" s="215" t="s">
        <v>74</v>
      </c>
      <c r="AU157" s="215" t="s">
        <v>75</v>
      </c>
      <c r="AY157" s="214" t="s">
        <v>169</v>
      </c>
      <c r="BK157" s="216">
        <f>SUM(BK158:BK159)</f>
        <v>0</v>
      </c>
    </row>
    <row r="158" spans="1:65" s="2" customFormat="1" ht="21.75" customHeight="1">
      <c r="A158" s="38"/>
      <c r="B158" s="39"/>
      <c r="C158" s="219" t="s">
        <v>239</v>
      </c>
      <c r="D158" s="219" t="s">
        <v>171</v>
      </c>
      <c r="E158" s="220" t="s">
        <v>4029</v>
      </c>
      <c r="F158" s="221" t="s">
        <v>4030</v>
      </c>
      <c r="G158" s="222" t="s">
        <v>413</v>
      </c>
      <c r="H158" s="223">
        <v>2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175</v>
      </c>
      <c r="AT158" s="231" t="s">
        <v>171</v>
      </c>
      <c r="AU158" s="231" t="s">
        <v>83</v>
      </c>
      <c r="AY158" s="17" t="s">
        <v>169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175</v>
      </c>
      <c r="BM158" s="231" t="s">
        <v>310</v>
      </c>
    </row>
    <row r="159" spans="1:65" s="2" customFormat="1" ht="16.5" customHeight="1">
      <c r="A159" s="38"/>
      <c r="B159" s="39"/>
      <c r="C159" s="219" t="s">
        <v>312</v>
      </c>
      <c r="D159" s="219" t="s">
        <v>171</v>
      </c>
      <c r="E159" s="220" t="s">
        <v>4031</v>
      </c>
      <c r="F159" s="221" t="s">
        <v>4032</v>
      </c>
      <c r="G159" s="222" t="s">
        <v>413</v>
      </c>
      <c r="H159" s="223">
        <v>2</v>
      </c>
      <c r="I159" s="224"/>
      <c r="J159" s="225">
        <f>ROUND(I159*H159,2)</f>
        <v>0</v>
      </c>
      <c r="K159" s="226"/>
      <c r="L159" s="44"/>
      <c r="M159" s="281" t="s">
        <v>1</v>
      </c>
      <c r="N159" s="282" t="s">
        <v>40</v>
      </c>
      <c r="O159" s="283"/>
      <c r="P159" s="284">
        <f>O159*H159</f>
        <v>0</v>
      </c>
      <c r="Q159" s="284">
        <v>0</v>
      </c>
      <c r="R159" s="284">
        <f>Q159*H159</f>
        <v>0</v>
      </c>
      <c r="S159" s="284">
        <v>0</v>
      </c>
      <c r="T159" s="28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175</v>
      </c>
      <c r="AT159" s="231" t="s">
        <v>171</v>
      </c>
      <c r="AU159" s="231" t="s">
        <v>83</v>
      </c>
      <c r="AY159" s="17" t="s">
        <v>169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175</v>
      </c>
      <c r="BM159" s="231" t="s">
        <v>315</v>
      </c>
    </row>
    <row r="160" spans="1:31" s="2" customFormat="1" ht="6.95" customHeight="1">
      <c r="A160" s="38"/>
      <c r="B160" s="66"/>
      <c r="C160" s="67"/>
      <c r="D160" s="67"/>
      <c r="E160" s="67"/>
      <c r="F160" s="67"/>
      <c r="G160" s="67"/>
      <c r="H160" s="67"/>
      <c r="I160" s="67"/>
      <c r="J160" s="67"/>
      <c r="K160" s="67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122:K15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2024-02-22T12:51:25Z</dcterms:created>
  <dcterms:modified xsi:type="dcterms:W3CDTF">2024-02-22T12:51:41Z</dcterms:modified>
  <cp:category/>
  <cp:version/>
  <cp:contentType/>
  <cp:contentStatus/>
</cp:coreProperties>
</file>