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D.1.1 - Architektonicko-s..." sheetId="2" r:id="rId2"/>
    <sheet name="D.1.4a - Zdravotní instalace" sheetId="3" r:id="rId3"/>
    <sheet name="D.1.4d - Silnoproudé rozvody" sheetId="4" r:id="rId4"/>
    <sheet name="D.1.4e - Slaboproudé rozvody" sheetId="5" r:id="rId5"/>
    <sheet name="OVN - Ostatní a vedlejší ..." sheetId="6" r:id="rId6"/>
    <sheet name="D.1.4c - Vzduchotechnika ..." sheetId="7" r:id="rId7"/>
    <sheet name="Seznam figur" sheetId="8" r:id="rId8"/>
  </sheets>
  <definedNames>
    <definedName name="_xlnm.Print_Area" localSheetId="0">'Rekapitulace stavby'!$D$4:$AO$76,'Rekapitulace stavby'!$C$82:$AQ$101</definedName>
    <definedName name="_xlnm.Print_Titles" localSheetId="0">'Rekapitulace stavby'!$92:$92</definedName>
    <definedName name="_xlnm._FilterDatabase" localSheetId="1" hidden="1">'D.1.1 - Architektonicko-s...'!$C$133:$K$813</definedName>
    <definedName name="_xlnm.Print_Area" localSheetId="1">'D.1.1 - Architektonicko-s...'!$C$4:$J$76,'D.1.1 - Architektonicko-s...'!$C$121:$J$813</definedName>
    <definedName name="_xlnm.Print_Titles" localSheetId="1">'D.1.1 - Architektonicko-s...'!$133:$133</definedName>
    <definedName name="_xlnm._FilterDatabase" localSheetId="2" hidden="1">'D.1.4a - Zdravotní instalace'!$C$119:$K$185</definedName>
    <definedName name="_xlnm.Print_Area" localSheetId="2">'D.1.4a - Zdravotní instalace'!$C$4:$J$76,'D.1.4a - Zdravotní instalace'!$C$107:$J$185</definedName>
    <definedName name="_xlnm.Print_Titles" localSheetId="2">'D.1.4a - Zdravotní instalace'!$119:$119</definedName>
    <definedName name="_xlnm._FilterDatabase" localSheetId="3" hidden="1">'D.1.4d - Silnoproudé rozvody'!$C$118:$K$169</definedName>
    <definedName name="_xlnm.Print_Area" localSheetId="3">'D.1.4d - Silnoproudé rozvody'!$C$4:$J$76,'D.1.4d - Silnoproudé rozvody'!$C$106:$J$169</definedName>
    <definedName name="_xlnm.Print_Titles" localSheetId="3">'D.1.4d - Silnoproudé rozvody'!$118:$118</definedName>
    <definedName name="_xlnm._FilterDatabase" localSheetId="4" hidden="1">'D.1.4e - Slaboproudé rozvody'!$C$117:$K$139</definedName>
    <definedName name="_xlnm.Print_Area" localSheetId="4">'D.1.4e - Slaboproudé rozvody'!$C$4:$J$76,'D.1.4e - Slaboproudé rozvody'!$C$105:$J$139</definedName>
    <definedName name="_xlnm.Print_Titles" localSheetId="4">'D.1.4e - Slaboproudé rozvody'!$117:$117</definedName>
    <definedName name="_xlnm._FilterDatabase" localSheetId="5" hidden="1">'OVN - Ostatní a vedlejší ...'!$C$117:$K$127</definedName>
    <definedName name="_xlnm.Print_Area" localSheetId="5">'OVN - Ostatní a vedlejší ...'!$C$4:$J$76,'OVN - Ostatní a vedlejší ...'!$C$105:$J$127</definedName>
    <definedName name="_xlnm.Print_Titles" localSheetId="5">'OVN - Ostatní a vedlejší ...'!$117:$117</definedName>
    <definedName name="_xlnm._FilterDatabase" localSheetId="6" hidden="1">'D.1.4c - Vzduchotechnika ...'!$C$122:$K$153</definedName>
    <definedName name="_xlnm.Print_Area" localSheetId="6">'D.1.4c - Vzduchotechnika ...'!$C$4:$J$76,'D.1.4c - Vzduchotechnika ...'!$C$110:$J$153</definedName>
    <definedName name="_xlnm.Print_Titles" localSheetId="6">'D.1.4c - Vzduchotechnika ...'!$122:$122</definedName>
    <definedName name="_xlnm.Print_Area" localSheetId="7">'Seznam figur'!$C$4:$G$120</definedName>
    <definedName name="_xlnm.Print_Titles" localSheetId="7">'Seznam figur'!$9:$9</definedName>
  </definedNames>
  <calcPr/>
</workbook>
</file>

<file path=xl/calcChain.xml><?xml version="1.0" encoding="utf-8"?>
<calcChain xmlns="http://schemas.openxmlformats.org/spreadsheetml/2006/main">
  <c i="8" l="1" r="D7"/>
  <c i="7" r="J37"/>
  <c r="J36"/>
  <c i="1" r="AY100"/>
  <c i="7" r="J35"/>
  <c i="1" r="AX100"/>
  <c i="7"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4"/>
  <c r="BH134"/>
  <c r="BG134"/>
  <c r="BF134"/>
  <c r="T134"/>
  <c r="T133"/>
  <c r="T132"/>
  <c r="R134"/>
  <c r="R133"/>
  <c r="R132"/>
  <c r="P134"/>
  <c r="P133"/>
  <c r="P132"/>
  <c r="BI131"/>
  <c r="BH131"/>
  <c r="BG131"/>
  <c r="BF131"/>
  <c r="T131"/>
  <c r="T130"/>
  <c r="R131"/>
  <c r="R130"/>
  <c r="P131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J120"/>
  <c r="J119"/>
  <c r="F119"/>
  <c r="F117"/>
  <c r="E115"/>
  <c r="J92"/>
  <c r="J91"/>
  <c r="F91"/>
  <c r="F89"/>
  <c r="E87"/>
  <c r="J18"/>
  <c r="E18"/>
  <c r="F92"/>
  <c r="J17"/>
  <c r="J12"/>
  <c r="J117"/>
  <c r="E7"/>
  <c r="E85"/>
  <c i="6" r="J37"/>
  <c r="J36"/>
  <c i="1" r="AY99"/>
  <c i="6" r="J35"/>
  <c i="1" r="AX99"/>
  <c i="6"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J115"/>
  <c r="J114"/>
  <c r="F114"/>
  <c r="F112"/>
  <c r="E110"/>
  <c r="J92"/>
  <c r="J91"/>
  <c r="F91"/>
  <c r="F89"/>
  <c r="E87"/>
  <c r="J18"/>
  <c r="E18"/>
  <c r="F115"/>
  <c r="J17"/>
  <c r="J12"/>
  <c r="J112"/>
  <c r="E7"/>
  <c r="E85"/>
  <c i="5" r="J37"/>
  <c r="J36"/>
  <c i="1" r="AY98"/>
  <c i="5" r="J35"/>
  <c i="1" r="AX98"/>
  <c i="5"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BI121"/>
  <c r="BH121"/>
  <c r="BG121"/>
  <c r="BF121"/>
  <c r="T121"/>
  <c r="R121"/>
  <c r="P121"/>
  <c r="J115"/>
  <c r="J114"/>
  <c r="F114"/>
  <c r="F112"/>
  <c r="E110"/>
  <c r="J92"/>
  <c r="J91"/>
  <c r="F91"/>
  <c r="F89"/>
  <c r="E87"/>
  <c r="J18"/>
  <c r="E18"/>
  <c r="F115"/>
  <c r="J17"/>
  <c r="J12"/>
  <c r="J89"/>
  <c r="E7"/>
  <c r="E108"/>
  <c i="4" r="J37"/>
  <c r="J36"/>
  <c i="1" r="AY97"/>
  <c i="4" r="J35"/>
  <c i="1" r="AX97"/>
  <c i="4"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5"/>
  <c r="BH145"/>
  <c r="BG145"/>
  <c r="BF145"/>
  <c r="T145"/>
  <c r="R145"/>
  <c r="P145"/>
  <c r="BI144"/>
  <c r="BH144"/>
  <c r="BG144"/>
  <c r="BF144"/>
  <c r="T144"/>
  <c r="R144"/>
  <c r="P144"/>
  <c r="BI142"/>
  <c r="BH142"/>
  <c r="BG142"/>
  <c r="BF142"/>
  <c r="T142"/>
  <c r="R142"/>
  <c r="P142"/>
  <c r="BI141"/>
  <c r="BH141"/>
  <c r="BG141"/>
  <c r="BF141"/>
  <c r="T141"/>
  <c r="R141"/>
  <c r="P141"/>
  <c r="BI139"/>
  <c r="BH139"/>
  <c r="BG139"/>
  <c r="BF139"/>
  <c r="T139"/>
  <c r="R139"/>
  <c r="P139"/>
  <c r="BI138"/>
  <c r="BH138"/>
  <c r="BG138"/>
  <c r="BF138"/>
  <c r="T138"/>
  <c r="R138"/>
  <c r="P138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J116"/>
  <c r="J115"/>
  <c r="F115"/>
  <c r="F113"/>
  <c r="E111"/>
  <c r="J92"/>
  <c r="J91"/>
  <c r="F91"/>
  <c r="F89"/>
  <c r="E87"/>
  <c r="J18"/>
  <c r="E18"/>
  <c r="F116"/>
  <c r="J17"/>
  <c r="J12"/>
  <c r="J113"/>
  <c r="E7"/>
  <c r="E109"/>
  <c i="3" r="T163"/>
  <c r="J37"/>
  <c r="J36"/>
  <c i="1" r="AY96"/>
  <c i="3" r="J35"/>
  <c i="1" r="AX96"/>
  <c i="3"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J117"/>
  <c r="J116"/>
  <c r="F116"/>
  <c r="F114"/>
  <c r="E112"/>
  <c r="J92"/>
  <c r="J91"/>
  <c r="F91"/>
  <c r="F89"/>
  <c r="E87"/>
  <c r="J18"/>
  <c r="E18"/>
  <c r="F92"/>
  <c r="J17"/>
  <c r="J12"/>
  <c r="J114"/>
  <c r="E7"/>
  <c r="E110"/>
  <c i="2" r="J478"/>
  <c r="J37"/>
  <c r="J36"/>
  <c i="1" r="AY95"/>
  <c i="2" r="J35"/>
  <c i="1" r="AX95"/>
  <c i="2" r="BI811"/>
  <c r="BH811"/>
  <c r="BG811"/>
  <c r="BF811"/>
  <c r="T811"/>
  <c r="R811"/>
  <c r="P811"/>
  <c r="BI809"/>
  <c r="BH809"/>
  <c r="BG809"/>
  <c r="BF809"/>
  <c r="T809"/>
  <c r="R809"/>
  <c r="P809"/>
  <c r="BI808"/>
  <c r="BH808"/>
  <c r="BG808"/>
  <c r="BF808"/>
  <c r="T808"/>
  <c r="R808"/>
  <c r="P808"/>
  <c r="BI806"/>
  <c r="BH806"/>
  <c r="BG806"/>
  <c r="BF806"/>
  <c r="T806"/>
  <c r="R806"/>
  <c r="P806"/>
  <c r="BI805"/>
  <c r="BH805"/>
  <c r="BG805"/>
  <c r="BF805"/>
  <c r="T805"/>
  <c r="R805"/>
  <c r="P805"/>
  <c r="BI803"/>
  <c r="BH803"/>
  <c r="BG803"/>
  <c r="BF803"/>
  <c r="T803"/>
  <c r="R803"/>
  <c r="P803"/>
  <c r="BI802"/>
  <c r="BH802"/>
  <c r="BG802"/>
  <c r="BF802"/>
  <c r="T802"/>
  <c r="R802"/>
  <c r="P802"/>
  <c r="BI801"/>
  <c r="BH801"/>
  <c r="BG801"/>
  <c r="BF801"/>
  <c r="T801"/>
  <c r="R801"/>
  <c r="P801"/>
  <c r="BI800"/>
  <c r="BH800"/>
  <c r="BG800"/>
  <c r="BF800"/>
  <c r="T800"/>
  <c r="R800"/>
  <c r="P800"/>
  <c r="BI799"/>
  <c r="BH799"/>
  <c r="BG799"/>
  <c r="BF799"/>
  <c r="T799"/>
  <c r="R799"/>
  <c r="P799"/>
  <c r="BI798"/>
  <c r="BH798"/>
  <c r="BG798"/>
  <c r="BF798"/>
  <c r="T798"/>
  <c r="R798"/>
  <c r="P798"/>
  <c r="BI797"/>
  <c r="BH797"/>
  <c r="BG797"/>
  <c r="BF797"/>
  <c r="T797"/>
  <c r="R797"/>
  <c r="P797"/>
  <c r="BI781"/>
  <c r="BH781"/>
  <c r="BG781"/>
  <c r="BF781"/>
  <c r="T781"/>
  <c r="R781"/>
  <c r="P781"/>
  <c r="BI779"/>
  <c r="BH779"/>
  <c r="BG779"/>
  <c r="BF779"/>
  <c r="T779"/>
  <c r="R779"/>
  <c r="P779"/>
  <c r="BI776"/>
  <c r="BH776"/>
  <c r="BG776"/>
  <c r="BF776"/>
  <c r="T776"/>
  <c r="R776"/>
  <c r="P776"/>
  <c r="BI775"/>
  <c r="BH775"/>
  <c r="BG775"/>
  <c r="BF775"/>
  <c r="T775"/>
  <c r="R775"/>
  <c r="P775"/>
  <c r="BI771"/>
  <c r="BH771"/>
  <c r="BG771"/>
  <c r="BF771"/>
  <c r="T771"/>
  <c r="R771"/>
  <c r="P771"/>
  <c r="BI769"/>
  <c r="BH769"/>
  <c r="BG769"/>
  <c r="BF769"/>
  <c r="T769"/>
  <c r="R769"/>
  <c r="P769"/>
  <c r="BI767"/>
  <c r="BH767"/>
  <c r="BG767"/>
  <c r="BF767"/>
  <c r="T767"/>
  <c r="R767"/>
  <c r="P767"/>
  <c r="BI765"/>
  <c r="BH765"/>
  <c r="BG765"/>
  <c r="BF765"/>
  <c r="T765"/>
  <c r="R765"/>
  <c r="P765"/>
  <c r="BI763"/>
  <c r="BH763"/>
  <c r="BG763"/>
  <c r="BF763"/>
  <c r="T763"/>
  <c r="R763"/>
  <c r="P763"/>
  <c r="BI761"/>
  <c r="BH761"/>
  <c r="BG761"/>
  <c r="BF761"/>
  <c r="T761"/>
  <c r="R761"/>
  <c r="P761"/>
  <c r="BI759"/>
  <c r="BH759"/>
  <c r="BG759"/>
  <c r="BF759"/>
  <c r="T759"/>
  <c r="R759"/>
  <c r="P759"/>
  <c r="BI749"/>
  <c r="BH749"/>
  <c r="BG749"/>
  <c r="BF749"/>
  <c r="T749"/>
  <c r="R749"/>
  <c r="P749"/>
  <c r="BI748"/>
  <c r="BH748"/>
  <c r="BG748"/>
  <c r="BF748"/>
  <c r="T748"/>
  <c r="R748"/>
  <c r="P748"/>
  <c r="BI747"/>
  <c r="BH747"/>
  <c r="BG747"/>
  <c r="BF747"/>
  <c r="T747"/>
  <c r="R747"/>
  <c r="P747"/>
  <c r="BI745"/>
  <c r="BH745"/>
  <c r="BG745"/>
  <c r="BF745"/>
  <c r="T745"/>
  <c r="R745"/>
  <c r="P745"/>
  <c r="BI736"/>
  <c r="BH736"/>
  <c r="BG736"/>
  <c r="BF736"/>
  <c r="T736"/>
  <c r="R736"/>
  <c r="P736"/>
  <c r="BI727"/>
  <c r="BH727"/>
  <c r="BG727"/>
  <c r="BF727"/>
  <c r="T727"/>
  <c r="R727"/>
  <c r="P727"/>
  <c r="BI725"/>
  <c r="BH725"/>
  <c r="BG725"/>
  <c r="BF725"/>
  <c r="T725"/>
  <c r="R725"/>
  <c r="P725"/>
  <c r="BI712"/>
  <c r="BH712"/>
  <c r="BG712"/>
  <c r="BF712"/>
  <c r="T712"/>
  <c r="R712"/>
  <c r="P712"/>
  <c r="BI710"/>
  <c r="BH710"/>
  <c r="BG710"/>
  <c r="BF710"/>
  <c r="T710"/>
  <c r="R710"/>
  <c r="P710"/>
  <c r="BI699"/>
  <c r="BH699"/>
  <c r="BG699"/>
  <c r="BF699"/>
  <c r="T699"/>
  <c r="R699"/>
  <c r="P699"/>
  <c r="BI697"/>
  <c r="BH697"/>
  <c r="BG697"/>
  <c r="BF697"/>
  <c r="T697"/>
  <c r="R697"/>
  <c r="P697"/>
  <c r="BI696"/>
  <c r="BH696"/>
  <c r="BG696"/>
  <c r="BF696"/>
  <c r="T696"/>
  <c r="R696"/>
  <c r="P696"/>
  <c r="BI695"/>
  <c r="BH695"/>
  <c r="BG695"/>
  <c r="BF695"/>
  <c r="T695"/>
  <c r="R695"/>
  <c r="P695"/>
  <c r="BI694"/>
  <c r="BH694"/>
  <c r="BG694"/>
  <c r="BF694"/>
  <c r="T694"/>
  <c r="R694"/>
  <c r="P694"/>
  <c r="BI693"/>
  <c r="BH693"/>
  <c r="BG693"/>
  <c r="BF693"/>
  <c r="T693"/>
  <c r="R693"/>
  <c r="P693"/>
  <c r="BI692"/>
  <c r="BH692"/>
  <c r="BG692"/>
  <c r="BF692"/>
  <c r="T692"/>
  <c r="R692"/>
  <c r="P692"/>
  <c r="BI682"/>
  <c r="BH682"/>
  <c r="BG682"/>
  <c r="BF682"/>
  <c r="T682"/>
  <c r="R682"/>
  <c r="P682"/>
  <c r="BI680"/>
  <c r="BH680"/>
  <c r="BG680"/>
  <c r="BF680"/>
  <c r="T680"/>
  <c r="R680"/>
  <c r="P680"/>
  <c r="BI679"/>
  <c r="BH679"/>
  <c r="BG679"/>
  <c r="BF679"/>
  <c r="T679"/>
  <c r="R679"/>
  <c r="P679"/>
  <c r="BI678"/>
  <c r="BH678"/>
  <c r="BG678"/>
  <c r="BF678"/>
  <c r="T678"/>
  <c r="R678"/>
  <c r="P678"/>
  <c r="BI677"/>
  <c r="BH677"/>
  <c r="BG677"/>
  <c r="BF677"/>
  <c r="T677"/>
  <c r="R677"/>
  <c r="P677"/>
  <c r="BI676"/>
  <c r="BH676"/>
  <c r="BG676"/>
  <c r="BF676"/>
  <c r="T676"/>
  <c r="R676"/>
  <c r="P676"/>
  <c r="BI675"/>
  <c r="BH675"/>
  <c r="BG675"/>
  <c r="BF675"/>
  <c r="T675"/>
  <c r="R675"/>
  <c r="P675"/>
  <c r="BI674"/>
  <c r="BH674"/>
  <c r="BG674"/>
  <c r="BF674"/>
  <c r="T674"/>
  <c r="R674"/>
  <c r="P674"/>
  <c r="BI673"/>
  <c r="BH673"/>
  <c r="BG673"/>
  <c r="BF673"/>
  <c r="T673"/>
  <c r="R673"/>
  <c r="P673"/>
  <c r="BI672"/>
  <c r="BH672"/>
  <c r="BG672"/>
  <c r="BF672"/>
  <c r="T672"/>
  <c r="R672"/>
  <c r="P672"/>
  <c r="BI671"/>
  <c r="BH671"/>
  <c r="BG671"/>
  <c r="BF671"/>
  <c r="T671"/>
  <c r="R671"/>
  <c r="P671"/>
  <c r="BI670"/>
  <c r="BH670"/>
  <c r="BG670"/>
  <c r="BF670"/>
  <c r="T670"/>
  <c r="R670"/>
  <c r="P670"/>
  <c r="BI669"/>
  <c r="BH669"/>
  <c r="BG669"/>
  <c r="BF669"/>
  <c r="T669"/>
  <c r="R669"/>
  <c r="P669"/>
  <c r="BI668"/>
  <c r="BH668"/>
  <c r="BG668"/>
  <c r="BF668"/>
  <c r="T668"/>
  <c r="R668"/>
  <c r="P668"/>
  <c r="BI667"/>
  <c r="BH667"/>
  <c r="BG667"/>
  <c r="BF667"/>
  <c r="T667"/>
  <c r="R667"/>
  <c r="P667"/>
  <c r="BI666"/>
  <c r="BH666"/>
  <c r="BG666"/>
  <c r="BF666"/>
  <c r="T666"/>
  <c r="R666"/>
  <c r="P666"/>
  <c r="BI665"/>
  <c r="BH665"/>
  <c r="BG665"/>
  <c r="BF665"/>
  <c r="T665"/>
  <c r="R665"/>
  <c r="P665"/>
  <c r="BI664"/>
  <c r="BH664"/>
  <c r="BG664"/>
  <c r="BF664"/>
  <c r="T664"/>
  <c r="R664"/>
  <c r="P664"/>
  <c r="BI663"/>
  <c r="BH663"/>
  <c r="BG663"/>
  <c r="BF663"/>
  <c r="T663"/>
  <c r="R663"/>
  <c r="P663"/>
  <c r="BI662"/>
  <c r="BH662"/>
  <c r="BG662"/>
  <c r="BF662"/>
  <c r="T662"/>
  <c r="R662"/>
  <c r="P662"/>
  <c r="BI660"/>
  <c r="BH660"/>
  <c r="BG660"/>
  <c r="BF660"/>
  <c r="T660"/>
  <c r="R660"/>
  <c r="P660"/>
  <c r="BI658"/>
  <c r="BH658"/>
  <c r="BG658"/>
  <c r="BF658"/>
  <c r="T658"/>
  <c r="R658"/>
  <c r="P658"/>
  <c r="BI656"/>
  <c r="BH656"/>
  <c r="BG656"/>
  <c r="BF656"/>
  <c r="T656"/>
  <c r="R656"/>
  <c r="P656"/>
  <c r="BI654"/>
  <c r="BH654"/>
  <c r="BG654"/>
  <c r="BF654"/>
  <c r="T654"/>
  <c r="R654"/>
  <c r="P654"/>
  <c r="BI652"/>
  <c r="BH652"/>
  <c r="BG652"/>
  <c r="BF652"/>
  <c r="T652"/>
  <c r="R652"/>
  <c r="P652"/>
  <c r="BI649"/>
  <c r="BH649"/>
  <c r="BG649"/>
  <c r="BF649"/>
  <c r="T649"/>
  <c r="R649"/>
  <c r="P649"/>
  <c r="BI647"/>
  <c r="BH647"/>
  <c r="BG647"/>
  <c r="BF647"/>
  <c r="T647"/>
  <c r="R647"/>
  <c r="P647"/>
  <c r="BI645"/>
  <c r="BH645"/>
  <c r="BG645"/>
  <c r="BF645"/>
  <c r="T645"/>
  <c r="R645"/>
  <c r="P645"/>
  <c r="BI643"/>
  <c r="BH643"/>
  <c r="BG643"/>
  <c r="BF643"/>
  <c r="T643"/>
  <c r="R643"/>
  <c r="P643"/>
  <c r="BI641"/>
  <c r="BH641"/>
  <c r="BG641"/>
  <c r="BF641"/>
  <c r="T641"/>
  <c r="R641"/>
  <c r="P641"/>
  <c r="BI639"/>
  <c r="BH639"/>
  <c r="BG639"/>
  <c r="BF639"/>
  <c r="T639"/>
  <c r="R639"/>
  <c r="P639"/>
  <c r="BI637"/>
  <c r="BH637"/>
  <c r="BG637"/>
  <c r="BF637"/>
  <c r="T637"/>
  <c r="R637"/>
  <c r="P637"/>
  <c r="BI635"/>
  <c r="BH635"/>
  <c r="BG635"/>
  <c r="BF635"/>
  <c r="T635"/>
  <c r="R635"/>
  <c r="P635"/>
  <c r="BI633"/>
  <c r="BH633"/>
  <c r="BG633"/>
  <c r="BF633"/>
  <c r="T633"/>
  <c r="R633"/>
  <c r="P633"/>
  <c r="BI631"/>
  <c r="BH631"/>
  <c r="BG631"/>
  <c r="BF631"/>
  <c r="T631"/>
  <c r="R631"/>
  <c r="P631"/>
  <c r="BI629"/>
  <c r="BH629"/>
  <c r="BG629"/>
  <c r="BF629"/>
  <c r="T629"/>
  <c r="R629"/>
  <c r="P629"/>
  <c r="BI627"/>
  <c r="BH627"/>
  <c r="BG627"/>
  <c r="BF627"/>
  <c r="T627"/>
  <c r="R627"/>
  <c r="P627"/>
  <c r="BI625"/>
  <c r="BH625"/>
  <c r="BG625"/>
  <c r="BF625"/>
  <c r="T625"/>
  <c r="R625"/>
  <c r="P625"/>
  <c r="BI623"/>
  <c r="BH623"/>
  <c r="BG623"/>
  <c r="BF623"/>
  <c r="T623"/>
  <c r="R623"/>
  <c r="P623"/>
  <c r="BI621"/>
  <c r="BH621"/>
  <c r="BG621"/>
  <c r="BF621"/>
  <c r="T621"/>
  <c r="R621"/>
  <c r="P621"/>
  <c r="BI619"/>
  <c r="BH619"/>
  <c r="BG619"/>
  <c r="BF619"/>
  <c r="T619"/>
  <c r="R619"/>
  <c r="P619"/>
  <c r="BI617"/>
  <c r="BH617"/>
  <c r="BG617"/>
  <c r="BF617"/>
  <c r="T617"/>
  <c r="R617"/>
  <c r="P617"/>
  <c r="BI615"/>
  <c r="BH615"/>
  <c r="BG615"/>
  <c r="BF615"/>
  <c r="T615"/>
  <c r="R615"/>
  <c r="P615"/>
  <c r="BI613"/>
  <c r="BH613"/>
  <c r="BG613"/>
  <c r="BF613"/>
  <c r="T613"/>
  <c r="R613"/>
  <c r="P613"/>
  <c r="BI611"/>
  <c r="BH611"/>
  <c r="BG611"/>
  <c r="BF611"/>
  <c r="T611"/>
  <c r="R611"/>
  <c r="P611"/>
  <c r="BI609"/>
  <c r="BH609"/>
  <c r="BG609"/>
  <c r="BF609"/>
  <c r="T609"/>
  <c r="R609"/>
  <c r="P609"/>
  <c r="BI607"/>
  <c r="BH607"/>
  <c r="BG607"/>
  <c r="BF607"/>
  <c r="T607"/>
  <c r="R607"/>
  <c r="P607"/>
  <c r="BI603"/>
  <c r="BH603"/>
  <c r="BG603"/>
  <c r="BF603"/>
  <c r="T603"/>
  <c r="R603"/>
  <c r="P603"/>
  <c r="BI601"/>
  <c r="BH601"/>
  <c r="BG601"/>
  <c r="BF601"/>
  <c r="T601"/>
  <c r="R601"/>
  <c r="P601"/>
  <c r="BI592"/>
  <c r="BH592"/>
  <c r="BG592"/>
  <c r="BF592"/>
  <c r="T592"/>
  <c r="R592"/>
  <c r="P592"/>
  <c r="BI590"/>
  <c r="BH590"/>
  <c r="BG590"/>
  <c r="BF590"/>
  <c r="T590"/>
  <c r="R590"/>
  <c r="P590"/>
  <c r="BI577"/>
  <c r="BH577"/>
  <c r="BG577"/>
  <c r="BF577"/>
  <c r="T577"/>
  <c r="R577"/>
  <c r="P577"/>
  <c r="BI575"/>
  <c r="BH575"/>
  <c r="BG575"/>
  <c r="BF575"/>
  <c r="T575"/>
  <c r="R575"/>
  <c r="P575"/>
  <c r="BI562"/>
  <c r="BH562"/>
  <c r="BG562"/>
  <c r="BF562"/>
  <c r="T562"/>
  <c r="R562"/>
  <c r="P562"/>
  <c r="BI560"/>
  <c r="BH560"/>
  <c r="BG560"/>
  <c r="BF560"/>
  <c r="T560"/>
  <c r="R560"/>
  <c r="P560"/>
  <c r="BI550"/>
  <c r="BH550"/>
  <c r="BG550"/>
  <c r="BF550"/>
  <c r="T550"/>
  <c r="R550"/>
  <c r="P550"/>
  <c r="BI545"/>
  <c r="BH545"/>
  <c r="BG545"/>
  <c r="BF545"/>
  <c r="T545"/>
  <c r="R545"/>
  <c r="P545"/>
  <c r="BI541"/>
  <c r="BH541"/>
  <c r="BG541"/>
  <c r="BF541"/>
  <c r="T541"/>
  <c r="R541"/>
  <c r="P541"/>
  <c r="BI539"/>
  <c r="BH539"/>
  <c r="BG539"/>
  <c r="BF539"/>
  <c r="T539"/>
  <c r="R539"/>
  <c r="P539"/>
  <c r="BI537"/>
  <c r="BH537"/>
  <c r="BG537"/>
  <c r="BF537"/>
  <c r="T537"/>
  <c r="R537"/>
  <c r="P537"/>
  <c r="BI535"/>
  <c r="BH535"/>
  <c r="BG535"/>
  <c r="BF535"/>
  <c r="T535"/>
  <c r="R535"/>
  <c r="P535"/>
  <c r="BI533"/>
  <c r="BH533"/>
  <c r="BG533"/>
  <c r="BF533"/>
  <c r="T533"/>
  <c r="R533"/>
  <c r="P533"/>
  <c r="BI517"/>
  <c r="BH517"/>
  <c r="BG517"/>
  <c r="BF517"/>
  <c r="T517"/>
  <c r="R517"/>
  <c r="P517"/>
  <c r="BI515"/>
  <c r="BH515"/>
  <c r="BG515"/>
  <c r="BF515"/>
  <c r="T515"/>
  <c r="R515"/>
  <c r="P515"/>
  <c r="BI506"/>
  <c r="BH506"/>
  <c r="BG506"/>
  <c r="BF506"/>
  <c r="T506"/>
  <c r="R506"/>
  <c r="P506"/>
  <c r="BI504"/>
  <c r="BH504"/>
  <c r="BG504"/>
  <c r="BF504"/>
  <c r="T504"/>
  <c r="R504"/>
  <c r="P504"/>
  <c r="BI503"/>
  <c r="BH503"/>
  <c r="BG503"/>
  <c r="BF503"/>
  <c r="T503"/>
  <c r="R503"/>
  <c r="P503"/>
  <c r="BI495"/>
  <c r="BH495"/>
  <c r="BG495"/>
  <c r="BF495"/>
  <c r="T495"/>
  <c r="R495"/>
  <c r="P495"/>
  <c r="BI493"/>
  <c r="BH493"/>
  <c r="BG493"/>
  <c r="BF493"/>
  <c r="T493"/>
  <c r="R493"/>
  <c r="P493"/>
  <c r="BI484"/>
  <c r="BH484"/>
  <c r="BG484"/>
  <c r="BF484"/>
  <c r="T484"/>
  <c r="R484"/>
  <c r="P484"/>
  <c r="BI482"/>
  <c r="BH482"/>
  <c r="BG482"/>
  <c r="BF482"/>
  <c r="T482"/>
  <c r="R482"/>
  <c r="P482"/>
  <c r="BI481"/>
  <c r="BH481"/>
  <c r="BG481"/>
  <c r="BF481"/>
  <c r="T481"/>
  <c r="R481"/>
  <c r="P481"/>
  <c r="J103"/>
  <c r="BI477"/>
  <c r="BH477"/>
  <c r="BG477"/>
  <c r="BF477"/>
  <c r="T477"/>
  <c r="T476"/>
  <c r="R477"/>
  <c r="R476"/>
  <c r="P477"/>
  <c r="P476"/>
  <c r="BI475"/>
  <c r="BH475"/>
  <c r="BG475"/>
  <c r="BF475"/>
  <c r="T475"/>
  <c r="R475"/>
  <c r="P475"/>
  <c r="BI474"/>
  <c r="BH474"/>
  <c r="BG474"/>
  <c r="BF474"/>
  <c r="T474"/>
  <c r="R474"/>
  <c r="P474"/>
  <c r="BI473"/>
  <c r="BH473"/>
  <c r="BG473"/>
  <c r="BF473"/>
  <c r="T473"/>
  <c r="R473"/>
  <c r="P473"/>
  <c r="BI472"/>
  <c r="BH472"/>
  <c r="BG472"/>
  <c r="BF472"/>
  <c r="T472"/>
  <c r="R472"/>
  <c r="P472"/>
  <c r="BI471"/>
  <c r="BH471"/>
  <c r="BG471"/>
  <c r="BF471"/>
  <c r="T471"/>
  <c r="R471"/>
  <c r="P471"/>
  <c r="BI463"/>
  <c r="BH463"/>
  <c r="BG463"/>
  <c r="BF463"/>
  <c r="T463"/>
  <c r="R463"/>
  <c r="P463"/>
  <c r="BI462"/>
  <c r="BH462"/>
  <c r="BG462"/>
  <c r="BF462"/>
  <c r="T462"/>
  <c r="R462"/>
  <c r="P462"/>
  <c r="BI460"/>
  <c r="BH460"/>
  <c r="BG460"/>
  <c r="BF460"/>
  <c r="T460"/>
  <c r="R460"/>
  <c r="P460"/>
  <c r="BI456"/>
  <c r="BH456"/>
  <c r="BG456"/>
  <c r="BF456"/>
  <c r="T456"/>
  <c r="R456"/>
  <c r="P456"/>
  <c r="BI455"/>
  <c r="BH455"/>
  <c r="BG455"/>
  <c r="BF455"/>
  <c r="T455"/>
  <c r="R455"/>
  <c r="P455"/>
  <c r="BI445"/>
  <c r="BH445"/>
  <c r="BG445"/>
  <c r="BF445"/>
  <c r="T445"/>
  <c r="R445"/>
  <c r="P445"/>
  <c r="BI443"/>
  <c r="BH443"/>
  <c r="BG443"/>
  <c r="BF443"/>
  <c r="T443"/>
  <c r="R443"/>
  <c r="P443"/>
  <c r="BI442"/>
  <c r="BH442"/>
  <c r="BG442"/>
  <c r="BF442"/>
  <c r="T442"/>
  <c r="R442"/>
  <c r="P442"/>
  <c r="BI440"/>
  <c r="BH440"/>
  <c r="BG440"/>
  <c r="BF440"/>
  <c r="T440"/>
  <c r="R440"/>
  <c r="P440"/>
  <c r="BI439"/>
  <c r="BH439"/>
  <c r="BG439"/>
  <c r="BF439"/>
  <c r="T439"/>
  <c r="R439"/>
  <c r="P439"/>
  <c r="BI437"/>
  <c r="BH437"/>
  <c r="BG437"/>
  <c r="BF437"/>
  <c r="T437"/>
  <c r="R437"/>
  <c r="P437"/>
  <c r="BI435"/>
  <c r="BH435"/>
  <c r="BG435"/>
  <c r="BF435"/>
  <c r="T435"/>
  <c r="R435"/>
  <c r="P435"/>
  <c r="BI422"/>
  <c r="BH422"/>
  <c r="BG422"/>
  <c r="BF422"/>
  <c r="T422"/>
  <c r="R422"/>
  <c r="P422"/>
  <c r="BI412"/>
  <c r="BH412"/>
  <c r="BG412"/>
  <c r="BF412"/>
  <c r="T412"/>
  <c r="R412"/>
  <c r="P412"/>
  <c r="BI411"/>
  <c r="BH411"/>
  <c r="BG411"/>
  <c r="BF411"/>
  <c r="T411"/>
  <c r="R411"/>
  <c r="P411"/>
  <c r="BI390"/>
  <c r="BH390"/>
  <c r="BG390"/>
  <c r="BF390"/>
  <c r="T390"/>
  <c r="R390"/>
  <c r="P390"/>
  <c r="BI388"/>
  <c r="BH388"/>
  <c r="BG388"/>
  <c r="BF388"/>
  <c r="T388"/>
  <c r="R388"/>
  <c r="P388"/>
  <c r="BI386"/>
  <c r="BH386"/>
  <c r="BG386"/>
  <c r="BF386"/>
  <c r="T386"/>
  <c r="R386"/>
  <c r="P386"/>
  <c r="BI384"/>
  <c r="BH384"/>
  <c r="BG384"/>
  <c r="BF384"/>
  <c r="T384"/>
  <c r="R384"/>
  <c r="P384"/>
  <c r="BI382"/>
  <c r="BH382"/>
  <c r="BG382"/>
  <c r="BF382"/>
  <c r="T382"/>
  <c r="R382"/>
  <c r="P382"/>
  <c r="BI378"/>
  <c r="BH378"/>
  <c r="BG378"/>
  <c r="BF378"/>
  <c r="T378"/>
  <c r="R378"/>
  <c r="P378"/>
  <c r="BI376"/>
  <c r="BH376"/>
  <c r="BG376"/>
  <c r="BF376"/>
  <c r="T376"/>
  <c r="R376"/>
  <c r="P376"/>
  <c r="BI371"/>
  <c r="BH371"/>
  <c r="BG371"/>
  <c r="BF371"/>
  <c r="T371"/>
  <c r="R371"/>
  <c r="P371"/>
  <c r="BI370"/>
  <c r="BH370"/>
  <c r="BG370"/>
  <c r="BF370"/>
  <c r="T370"/>
  <c r="R370"/>
  <c r="P370"/>
  <c r="BI369"/>
  <c r="BH369"/>
  <c r="BG369"/>
  <c r="BF369"/>
  <c r="T369"/>
  <c r="R369"/>
  <c r="P369"/>
  <c r="BI368"/>
  <c r="BH368"/>
  <c r="BG368"/>
  <c r="BF368"/>
  <c r="T368"/>
  <c r="R368"/>
  <c r="P368"/>
  <c r="BI342"/>
  <c r="BH342"/>
  <c r="BG342"/>
  <c r="BF342"/>
  <c r="T342"/>
  <c r="R342"/>
  <c r="P342"/>
  <c r="BI341"/>
  <c r="BH341"/>
  <c r="BG341"/>
  <c r="BF341"/>
  <c r="T341"/>
  <c r="R341"/>
  <c r="P341"/>
  <c r="BI339"/>
  <c r="BH339"/>
  <c r="BG339"/>
  <c r="BF339"/>
  <c r="T339"/>
  <c r="R339"/>
  <c r="P339"/>
  <c r="BI338"/>
  <c r="BH338"/>
  <c r="BG338"/>
  <c r="BF338"/>
  <c r="T338"/>
  <c r="R338"/>
  <c r="P338"/>
  <c r="BI325"/>
  <c r="BH325"/>
  <c r="BG325"/>
  <c r="BF325"/>
  <c r="T325"/>
  <c r="R325"/>
  <c r="P325"/>
  <c r="BI317"/>
  <c r="BH317"/>
  <c r="BG317"/>
  <c r="BF317"/>
  <c r="T317"/>
  <c r="R317"/>
  <c r="P317"/>
  <c r="BI308"/>
  <c r="BH308"/>
  <c r="BG308"/>
  <c r="BF308"/>
  <c r="T308"/>
  <c r="R308"/>
  <c r="P308"/>
  <c r="BI296"/>
  <c r="BH296"/>
  <c r="BG296"/>
  <c r="BF296"/>
  <c r="T296"/>
  <c r="R296"/>
  <c r="P296"/>
  <c r="BI287"/>
  <c r="BH287"/>
  <c r="BG287"/>
  <c r="BF287"/>
  <c r="T287"/>
  <c r="R287"/>
  <c r="P287"/>
  <c r="BI278"/>
  <c r="BH278"/>
  <c r="BG278"/>
  <c r="BF278"/>
  <c r="T278"/>
  <c r="R278"/>
  <c r="P278"/>
  <c r="BI277"/>
  <c r="BH277"/>
  <c r="BG277"/>
  <c r="BF277"/>
  <c r="T277"/>
  <c r="R277"/>
  <c r="P277"/>
  <c r="BI268"/>
  <c r="BH268"/>
  <c r="BG268"/>
  <c r="BF268"/>
  <c r="T268"/>
  <c r="R268"/>
  <c r="P268"/>
  <c r="BI266"/>
  <c r="BH266"/>
  <c r="BG266"/>
  <c r="BF266"/>
  <c r="T266"/>
  <c r="R266"/>
  <c r="P266"/>
  <c r="BI264"/>
  <c r="BH264"/>
  <c r="BG264"/>
  <c r="BF264"/>
  <c r="T264"/>
  <c r="R264"/>
  <c r="P264"/>
  <c r="BI214"/>
  <c r="BH214"/>
  <c r="BG214"/>
  <c r="BF214"/>
  <c r="T214"/>
  <c r="R214"/>
  <c r="P214"/>
  <c r="BI210"/>
  <c r="BH210"/>
  <c r="BG210"/>
  <c r="BF210"/>
  <c r="T210"/>
  <c r="R210"/>
  <c r="P210"/>
  <c r="BI200"/>
  <c r="BH200"/>
  <c r="BG200"/>
  <c r="BF200"/>
  <c r="T200"/>
  <c r="R200"/>
  <c r="P200"/>
  <c r="BI190"/>
  <c r="BH190"/>
  <c r="BG190"/>
  <c r="BF190"/>
  <c r="T190"/>
  <c r="R190"/>
  <c r="P190"/>
  <c r="BI188"/>
  <c r="BH188"/>
  <c r="BG188"/>
  <c r="BF188"/>
  <c r="T188"/>
  <c r="R188"/>
  <c r="P188"/>
  <c r="BI183"/>
  <c r="BH183"/>
  <c r="BG183"/>
  <c r="BF183"/>
  <c r="T183"/>
  <c r="R183"/>
  <c r="P183"/>
  <c r="BI179"/>
  <c r="BH179"/>
  <c r="BG179"/>
  <c r="BF179"/>
  <c r="T179"/>
  <c r="R179"/>
  <c r="P179"/>
  <c r="BI164"/>
  <c r="BH164"/>
  <c r="BG164"/>
  <c r="BF164"/>
  <c r="T164"/>
  <c r="R164"/>
  <c r="P164"/>
  <c r="BI162"/>
  <c r="BH162"/>
  <c r="BG162"/>
  <c r="BF162"/>
  <c r="T162"/>
  <c r="R162"/>
  <c r="P162"/>
  <c r="BI155"/>
  <c r="BH155"/>
  <c r="BG155"/>
  <c r="BF155"/>
  <c r="T155"/>
  <c r="R155"/>
  <c r="P155"/>
  <c r="BI152"/>
  <c r="BH152"/>
  <c r="BG152"/>
  <c r="BF152"/>
  <c r="T152"/>
  <c r="R152"/>
  <c r="P152"/>
  <c r="BI147"/>
  <c r="BH147"/>
  <c r="BG147"/>
  <c r="BF147"/>
  <c r="T147"/>
  <c r="R147"/>
  <c r="P147"/>
  <c r="BI143"/>
  <c r="BH143"/>
  <c r="BG143"/>
  <c r="BF143"/>
  <c r="T143"/>
  <c r="R143"/>
  <c r="P143"/>
  <c r="BI141"/>
  <c r="BH141"/>
  <c r="BG141"/>
  <c r="BF141"/>
  <c r="T141"/>
  <c r="R141"/>
  <c r="P141"/>
  <c r="BI137"/>
  <c r="BH137"/>
  <c r="BG137"/>
  <c r="BF137"/>
  <c r="T137"/>
  <c r="R137"/>
  <c r="P137"/>
  <c r="J131"/>
  <c r="J130"/>
  <c r="F130"/>
  <c r="F128"/>
  <c r="E126"/>
  <c r="J92"/>
  <c r="J91"/>
  <c r="F91"/>
  <c r="F89"/>
  <c r="E87"/>
  <c r="J18"/>
  <c r="E18"/>
  <c r="F131"/>
  <c r="J17"/>
  <c r="J12"/>
  <c r="J89"/>
  <c r="E7"/>
  <c r="E124"/>
  <c i="1" r="L90"/>
  <c r="AM90"/>
  <c r="AM89"/>
  <c r="L89"/>
  <c r="AM87"/>
  <c r="L87"/>
  <c r="L85"/>
  <c r="L84"/>
  <c i="7" r="J152"/>
  <c r="BK151"/>
  <c r="J148"/>
  <c r="J146"/>
  <c r="J141"/>
  <c r="J140"/>
  <c r="J136"/>
  <c r="J128"/>
  <c r="BK126"/>
  <c i="6" r="BK127"/>
  <c r="J124"/>
  <c r="BK123"/>
  <c i="5" r="J138"/>
  <c r="BK131"/>
  <c r="J128"/>
  <c r="BK124"/>
  <c i="4" r="J169"/>
  <c r="J147"/>
  <c r="BK142"/>
  <c r="BK141"/>
  <c r="BK134"/>
  <c r="J133"/>
  <c r="J130"/>
  <c r="BK128"/>
  <c i="2" r="J811"/>
  <c r="J809"/>
  <c r="BK808"/>
  <c r="BK806"/>
  <c r="BK805"/>
  <c r="J803"/>
  <c r="BK802"/>
  <c r="BK801"/>
  <c r="J800"/>
  <c r="J799"/>
  <c r="BK779"/>
  <c r="J761"/>
  <c r="J759"/>
  <c r="BK727"/>
  <c r="J725"/>
  <c r="J674"/>
  <c r="BK672"/>
  <c r="BK667"/>
  <c r="J664"/>
  <c r="J603"/>
  <c r="J537"/>
  <c r="J493"/>
  <c r="BK484"/>
  <c r="J475"/>
  <c r="J473"/>
  <c r="J471"/>
  <c r="J456"/>
  <c r="BK445"/>
  <c r="BK442"/>
  <c r="BK422"/>
  <c r="BK412"/>
  <c r="J390"/>
  <c r="BK388"/>
  <c r="J376"/>
  <c r="BK268"/>
  <c r="BK266"/>
  <c r="BK190"/>
  <c r="BK183"/>
  <c r="J164"/>
  <c r="J155"/>
  <c r="BK137"/>
  <c i="7" r="J147"/>
  <c r="BK141"/>
  <c r="BK136"/>
  <c r="J134"/>
  <c r="J131"/>
  <c r="BK127"/>
  <c i="5" r="BK134"/>
  <c r="BK126"/>
  <c i="4" r="J159"/>
  <c r="J156"/>
  <c r="J155"/>
  <c r="BK152"/>
  <c r="J151"/>
  <c r="BK148"/>
  <c r="BK145"/>
  <c r="J144"/>
  <c r="J138"/>
  <c r="BK136"/>
  <c r="BK135"/>
  <c r="BK131"/>
  <c r="BK129"/>
  <c r="J128"/>
  <c i="3" r="J156"/>
  <c r="BK154"/>
  <c r="J152"/>
  <c r="BK142"/>
  <c r="BK139"/>
  <c r="J123"/>
  <c i="2" r="BK776"/>
  <c r="BK771"/>
  <c r="J763"/>
  <c r="J747"/>
  <c r="J745"/>
  <c r="BK736"/>
  <c r="BK710"/>
  <c r="BK696"/>
  <c r="J694"/>
  <c r="BK693"/>
  <c r="BK682"/>
  <c r="J679"/>
  <c r="J676"/>
  <c r="J675"/>
  <c r="BK673"/>
  <c r="BK669"/>
  <c r="J668"/>
  <c r="J666"/>
  <c r="J665"/>
  <c r="J663"/>
  <c r="J658"/>
  <c r="BK656"/>
  <c r="BK654"/>
  <c r="BK639"/>
  <c r="BK635"/>
  <c r="J621"/>
  <c r="J607"/>
  <c r="BK577"/>
  <c r="BK562"/>
  <c r="BK560"/>
  <c r="J545"/>
  <c r="BK308"/>
  <c r="J264"/>
  <c r="J147"/>
  <c r="BK143"/>
  <c r="J141"/>
  <c i="7" r="BK145"/>
  <c r="J139"/>
  <c r="BK137"/>
  <c r="BK134"/>
  <c r="BK131"/>
  <c r="J129"/>
  <c r="J127"/>
  <c r="J126"/>
  <c i="6" r="J127"/>
  <c r="BK126"/>
  <c r="BK125"/>
  <c r="BK122"/>
  <c i="5" r="J136"/>
  <c r="J134"/>
  <c r="J132"/>
  <c r="BK129"/>
  <c r="J121"/>
  <c i="4" r="BK168"/>
  <c r="BK166"/>
  <c r="J164"/>
  <c r="BK163"/>
  <c r="BK162"/>
  <c r="J160"/>
  <c r="J149"/>
  <c r="J145"/>
  <c r="J142"/>
  <c r="J139"/>
  <c r="BK138"/>
  <c r="J136"/>
  <c r="J132"/>
  <c r="J129"/>
  <c i="3" r="BK185"/>
  <c r="BK183"/>
  <c r="J180"/>
  <c r="J179"/>
  <c r="BK178"/>
  <c r="J176"/>
  <c r="J169"/>
  <c r="J165"/>
  <c r="J162"/>
  <c r="BK152"/>
  <c r="BK151"/>
  <c r="J150"/>
  <c r="J148"/>
  <c r="BK144"/>
  <c r="J141"/>
  <c r="J140"/>
  <c r="J136"/>
  <c r="BK129"/>
  <c r="J128"/>
  <c r="BK125"/>
  <c r="BK124"/>
  <c r="J122"/>
  <c i="2" r="BK800"/>
  <c r="BK798"/>
  <c r="J775"/>
  <c r="J769"/>
  <c r="BK749"/>
  <c r="BK748"/>
  <c r="J736"/>
  <c r="J699"/>
  <c r="J697"/>
  <c r="J673"/>
  <c r="BK670"/>
  <c r="J667"/>
  <c r="BK665"/>
  <c r="BK662"/>
  <c r="BK658"/>
  <c r="J656"/>
  <c r="J652"/>
  <c r="BK633"/>
  <c r="BK631"/>
  <c r="BK545"/>
  <c r="J503"/>
  <c r="J484"/>
  <c r="BK477"/>
  <c r="J463"/>
  <c r="BK443"/>
  <c r="BK439"/>
  <c r="BK369"/>
  <c r="J342"/>
  <c r="J338"/>
  <c r="BK296"/>
  <c r="J183"/>
  <c i="7" r="BK152"/>
  <c r="J151"/>
  <c r="J150"/>
  <c r="J149"/>
  <c r="BK148"/>
  <c r="BK147"/>
  <c r="J145"/>
  <c r="BK142"/>
  <c r="J138"/>
  <c r="BK129"/>
  <c i="6" r="BK124"/>
  <c r="J122"/>
  <c i="5" r="J137"/>
  <c r="BK130"/>
  <c r="BK128"/>
  <c r="J124"/>
  <c i="4" r="J168"/>
  <c r="BK167"/>
  <c r="J162"/>
  <c r="J158"/>
  <c r="BK156"/>
  <c r="J153"/>
  <c r="J152"/>
  <c r="BK150"/>
  <c r="J148"/>
  <c i="3" r="J139"/>
  <c r="BK138"/>
  <c r="BK136"/>
  <c r="BK131"/>
  <c r="J124"/>
  <c r="BK122"/>
  <c i="2" r="J801"/>
  <c r="J798"/>
  <c r="J797"/>
  <c r="BK767"/>
  <c r="J749"/>
  <c r="BK745"/>
  <c r="J727"/>
  <c r="BK695"/>
  <c r="BK692"/>
  <c r="J680"/>
  <c r="J660"/>
  <c r="J654"/>
  <c r="BK652"/>
  <c r="BK647"/>
  <c r="BK643"/>
  <c r="J639"/>
  <c r="J637"/>
  <c r="J635"/>
  <c r="J629"/>
  <c r="BK627"/>
  <c r="J623"/>
  <c r="BK621"/>
  <c r="J619"/>
  <c r="BK615"/>
  <c r="BK613"/>
  <c r="BK609"/>
  <c r="BK603"/>
  <c r="BK590"/>
  <c r="BK471"/>
  <c r="BK462"/>
  <c r="BK455"/>
  <c r="J442"/>
  <c r="J439"/>
  <c r="J422"/>
  <c r="J386"/>
  <c r="J382"/>
  <c r="BK342"/>
  <c r="J341"/>
  <c r="BK338"/>
  <c r="BK325"/>
  <c r="J308"/>
  <c r="J278"/>
  <c r="J268"/>
  <c r="BK210"/>
  <c r="J200"/>
  <c r="J190"/>
  <c r="BK188"/>
  <c r="BK155"/>
  <c i="6" r="BK121"/>
  <c i="5" r="BK138"/>
  <c r="BK135"/>
  <c r="BK132"/>
  <c r="J131"/>
  <c r="J129"/>
  <c r="BK122"/>
  <c i="4" r="J167"/>
  <c r="BK164"/>
  <c r="J163"/>
  <c r="BK158"/>
  <c r="J157"/>
  <c r="BK155"/>
  <c r="J154"/>
  <c r="J150"/>
  <c r="BK149"/>
  <c r="BK147"/>
  <c r="BK144"/>
  <c r="J141"/>
  <c r="BK139"/>
  <c r="J135"/>
  <c r="J134"/>
  <c r="BK133"/>
  <c r="BK130"/>
  <c r="BK127"/>
  <c r="J127"/>
  <c r="BK126"/>
  <c r="J126"/>
  <c r="BK124"/>
  <c r="J124"/>
  <c r="BK123"/>
  <c r="J123"/>
  <c r="BK122"/>
  <c r="J122"/>
  <c i="3" r="J184"/>
  <c r="J183"/>
  <c r="J182"/>
  <c r="BK179"/>
  <c r="BK174"/>
  <c r="BK170"/>
  <c r="J164"/>
  <c r="BK162"/>
  <c r="BK161"/>
  <c r="BK159"/>
  <c r="BK156"/>
  <c r="J154"/>
  <c i="2" r="BK712"/>
  <c r="BK697"/>
  <c r="J692"/>
  <c r="BK679"/>
  <c r="J678"/>
  <c r="BK677"/>
  <c r="BK675"/>
  <c r="J671"/>
  <c r="J670"/>
  <c r="BK668"/>
  <c r="BK533"/>
  <c r="BK506"/>
  <c r="J443"/>
  <c r="BK435"/>
  <c r="BK384"/>
  <c r="J378"/>
  <c r="J371"/>
  <c r="J369"/>
  <c r="J368"/>
  <c r="J277"/>
  <c r="BK179"/>
  <c r="BK164"/>
  <c r="BK162"/>
  <c r="J143"/>
  <c i="1" r="AS94"/>
  <c i="7" r="BK150"/>
  <c r="BK149"/>
  <c r="BK146"/>
  <c r="J142"/>
  <c r="BK140"/>
  <c r="BK139"/>
  <c r="BK138"/>
  <c r="J137"/>
  <c r="BK128"/>
  <c i="6" r="J126"/>
  <c r="J125"/>
  <c r="J123"/>
  <c r="J121"/>
  <c i="5" r="BK137"/>
  <c r="BK136"/>
  <c r="J135"/>
  <c r="J130"/>
  <c r="J126"/>
  <c r="J122"/>
  <c r="BK121"/>
  <c i="4" r="BK169"/>
  <c r="J166"/>
  <c r="BK160"/>
  <c r="BK159"/>
  <c r="BK157"/>
  <c r="BK154"/>
  <c r="BK153"/>
  <c r="BK151"/>
  <c r="BK132"/>
  <c r="J131"/>
  <c i="3" r="J185"/>
  <c r="BK182"/>
  <c r="BK177"/>
  <c r="J175"/>
  <c r="BK169"/>
  <c r="J167"/>
  <c r="BK165"/>
  <c r="BK164"/>
  <c r="BK147"/>
  <c r="J137"/>
  <c r="J133"/>
  <c r="BK132"/>
  <c r="BK128"/>
  <c r="J127"/>
  <c i="2" r="J776"/>
  <c r="J767"/>
  <c r="J645"/>
  <c r="J641"/>
  <c r="BK637"/>
  <c r="BK629"/>
  <c r="J550"/>
  <c r="J541"/>
  <c r="BK535"/>
  <c r="BK504"/>
  <c r="BK495"/>
  <c r="BK473"/>
  <c i="3" r="BK175"/>
  <c r="BK172"/>
  <c r="J168"/>
  <c r="BK153"/>
  <c r="J151"/>
  <c r="J149"/>
  <c r="BK148"/>
  <c r="J147"/>
  <c r="J146"/>
  <c r="J132"/>
  <c r="BK130"/>
  <c r="J129"/>
  <c i="2" r="BK799"/>
  <c r="J781"/>
  <c r="J771"/>
  <c r="BK763"/>
  <c r="BK725"/>
  <c r="J712"/>
  <c r="J710"/>
  <c r="J696"/>
  <c r="J695"/>
  <c r="BK694"/>
  <c r="BK678"/>
  <c r="J677"/>
  <c r="BK676"/>
  <c r="BK674"/>
  <c r="J672"/>
  <c r="J669"/>
  <c r="BK666"/>
  <c r="BK664"/>
  <c r="BK663"/>
  <c r="BK617"/>
  <c r="J613"/>
  <c r="J611"/>
  <c r="BK607"/>
  <c r="BK601"/>
  <c r="J577"/>
  <c r="J575"/>
  <c r="BK550"/>
  <c r="BK541"/>
  <c r="J539"/>
  <c r="J533"/>
  <c r="BK515"/>
  <c r="J504"/>
  <c r="BK503"/>
  <c r="J495"/>
  <c r="J481"/>
  <c r="BK474"/>
  <c r="J472"/>
  <c r="BK463"/>
  <c r="J460"/>
  <c r="J445"/>
  <c r="J437"/>
  <c r="J411"/>
  <c r="J388"/>
  <c r="BK386"/>
  <c r="J384"/>
  <c r="BK370"/>
  <c r="BK368"/>
  <c r="J339"/>
  <c r="J317"/>
  <c r="J296"/>
  <c r="J287"/>
  <c r="BK277"/>
  <c r="J266"/>
  <c r="BK264"/>
  <c r="J214"/>
  <c r="J210"/>
  <c r="J188"/>
  <c r="J179"/>
  <c r="J152"/>
  <c r="J137"/>
  <c i="3" r="J178"/>
  <c r="BK176"/>
  <c r="J170"/>
  <c r="BK168"/>
  <c r="BK167"/>
  <c r="J166"/>
  <c r="J161"/>
  <c r="BK160"/>
  <c r="BK146"/>
  <c r="BK143"/>
  <c r="BK140"/>
  <c r="J138"/>
  <c r="BK137"/>
  <c i="2" r="J693"/>
  <c r="J682"/>
  <c r="BK680"/>
  <c r="BK517"/>
  <c r="J477"/>
  <c r="BK472"/>
  <c r="J462"/>
  <c r="BK460"/>
  <c r="BK456"/>
  <c r="BK440"/>
  <c r="J435"/>
  <c r="BK411"/>
  <c r="BK147"/>
  <c i="3" r="BK184"/>
  <c r="BK180"/>
  <c r="J177"/>
  <c r="J174"/>
  <c r="J172"/>
  <c r="J160"/>
  <c i="2" r="BK671"/>
  <c r="J649"/>
  <c r="BK641"/>
  <c r="J627"/>
  <c r="J625"/>
  <c r="BK619"/>
  <c r="BK575"/>
  <c r="J562"/>
  <c r="J560"/>
  <c r="J535"/>
  <c r="J506"/>
  <c r="BK493"/>
  <c r="BK475"/>
  <c r="J455"/>
  <c i="3" r="J131"/>
  <c r="J126"/>
  <c r="BK123"/>
  <c i="2" r="BK625"/>
  <c r="J615"/>
  <c r="J609"/>
  <c r="BK592"/>
  <c r="J162"/>
  <c r="BK141"/>
  <c i="3" r="BK158"/>
  <c r="J144"/>
  <c r="J143"/>
  <c r="J142"/>
  <c r="BK141"/>
  <c r="BK133"/>
  <c r="J130"/>
  <c r="BK127"/>
  <c r="BK126"/>
  <c r="J125"/>
  <c i="2" r="J779"/>
  <c r="BK775"/>
  <c r="BK765"/>
  <c r="BK649"/>
  <c r="J647"/>
  <c r="BK645"/>
  <c r="J643"/>
  <c r="J633"/>
  <c r="J631"/>
  <c r="BK623"/>
  <c r="J617"/>
  <c r="BK611"/>
  <c r="J601"/>
  <c r="J592"/>
  <c r="J590"/>
  <c r="BK539"/>
  <c r="BK537"/>
  <c r="J517"/>
  <c r="J515"/>
  <c r="BK482"/>
  <c r="BK437"/>
  <c r="BK390"/>
  <c r="BK382"/>
  <c r="BK378"/>
  <c r="BK371"/>
  <c r="BK339"/>
  <c r="J325"/>
  <c r="BK278"/>
  <c r="BK214"/>
  <c r="BK200"/>
  <c i="3" r="BK166"/>
  <c r="J159"/>
  <c r="J158"/>
  <c r="J153"/>
  <c r="BK150"/>
  <c r="BK149"/>
  <c i="2" r="BK811"/>
  <c r="BK809"/>
  <c r="J808"/>
  <c r="J806"/>
  <c r="J805"/>
  <c r="BK803"/>
  <c r="J802"/>
  <c r="BK797"/>
  <c r="BK781"/>
  <c r="BK769"/>
  <c r="J765"/>
  <c r="BK761"/>
  <c r="BK759"/>
  <c r="J748"/>
  <c r="BK747"/>
  <c r="BK699"/>
  <c r="J662"/>
  <c r="BK660"/>
  <c r="J482"/>
  <c r="BK481"/>
  <c r="J474"/>
  <c r="J440"/>
  <c r="J412"/>
  <c r="BK376"/>
  <c r="J370"/>
  <c r="BK341"/>
  <c r="BK317"/>
  <c r="BK287"/>
  <c r="BK152"/>
  <c l="1" r="P151"/>
  <c r="BK480"/>
  <c r="BK651"/>
  <c r="J651"/>
  <c r="J108"/>
  <c i="3" r="BE167"/>
  <c i="2" r="P337"/>
  <c r="P480"/>
  <c r="P608"/>
  <c r="T681"/>
  <c r="P746"/>
  <c r="BK770"/>
  <c r="J770"/>
  <c r="J113"/>
  <c r="T770"/>
  <c i="3" r="BK163"/>
  <c r="J163"/>
  <c r="J99"/>
  <c i="2" r="BK337"/>
  <c r="J337"/>
  <c r="J100"/>
  <c r="BK536"/>
  <c r="J536"/>
  <c r="J106"/>
  <c r="R651"/>
  <c r="T711"/>
  <c r="R746"/>
  <c r="R770"/>
  <c r="R151"/>
  <c r="R454"/>
  <c r="R536"/>
  <c r="P651"/>
  <c r="BK711"/>
  <c r="J711"/>
  <c r="J110"/>
  <c r="T726"/>
  <c r="P770"/>
  <c r="BK136"/>
  <c r="J136"/>
  <c r="J98"/>
  <c r="P136"/>
  <c r="P135"/>
  <c r="R136"/>
  <c r="T136"/>
  <c r="P454"/>
  <c r="T536"/>
  <c r="P681"/>
  <c r="P726"/>
  <c r="R778"/>
  <c i="3" r="BK121"/>
  <c r="J121"/>
  <c r="J97"/>
  <c r="R121"/>
  <c r="T135"/>
  <c r="P181"/>
  <c i="4" r="T121"/>
  <c r="T120"/>
  <c i="5" r="R120"/>
  <c r="R119"/>
  <c r="R118"/>
  <c i="6" r="T120"/>
  <c r="T119"/>
  <c r="T118"/>
  <c i="3" r="P121"/>
  <c r="BK135"/>
  <c r="J135"/>
  <c r="J98"/>
  <c r="R135"/>
  <c r="R163"/>
  <c r="BK181"/>
  <c r="J181"/>
  <c r="J100"/>
  <c r="R181"/>
  <c r="T181"/>
  <c i="4" r="P121"/>
  <c r="P120"/>
  <c r="T165"/>
  <c i="2" r="T151"/>
  <c r="T454"/>
  <c r="P536"/>
  <c r="T651"/>
  <c r="P711"/>
  <c r="BK746"/>
  <c r="J746"/>
  <c r="J112"/>
  <c r="P778"/>
  <c i="4" r="BK165"/>
  <c r="J165"/>
  <c r="J99"/>
  <c i="6" r="BK120"/>
  <c r="J120"/>
  <c r="J98"/>
  <c i="2" r="T337"/>
  <c r="T480"/>
  <c r="R608"/>
  <c r="R681"/>
  <c r="R726"/>
  <c r="BK778"/>
  <c r="J778"/>
  <c r="J114"/>
  <c i="3" r="T121"/>
  <c r="T120"/>
  <c r="P135"/>
  <c r="P163"/>
  <c i="4" r="BK121"/>
  <c r="J121"/>
  <c r="J98"/>
  <c r="R165"/>
  <c i="5" r="T120"/>
  <c r="T119"/>
  <c r="T118"/>
  <c i="6" r="P120"/>
  <c r="P119"/>
  <c r="P118"/>
  <c i="1" r="AU99"/>
  <c i="7" r="R125"/>
  <c r="R124"/>
  <c i="2" r="R337"/>
  <c r="BK608"/>
  <c r="J608"/>
  <c r="J107"/>
  <c r="BK681"/>
  <c r="J681"/>
  <c r="J109"/>
  <c r="R711"/>
  <c r="T778"/>
  <c i="4" r="R121"/>
  <c r="R120"/>
  <c r="R119"/>
  <c i="5" r="P120"/>
  <c r="P119"/>
  <c r="P118"/>
  <c i="1" r="AU98"/>
  <c i="7" r="R144"/>
  <c i="2" r="BK151"/>
  <c r="J151"/>
  <c r="J99"/>
  <c r="BK454"/>
  <c r="J454"/>
  <c r="J101"/>
  <c r="R480"/>
  <c r="R479"/>
  <c r="T608"/>
  <c r="BK726"/>
  <c r="J726"/>
  <c r="J111"/>
  <c r="T746"/>
  <c i="4" r="P165"/>
  <c i="5" r="BK120"/>
  <c r="J120"/>
  <c r="J98"/>
  <c i="6" r="R120"/>
  <c r="R119"/>
  <c r="R118"/>
  <c i="7" r="BK125"/>
  <c r="J125"/>
  <c r="J98"/>
  <c r="P125"/>
  <c r="P124"/>
  <c r="T125"/>
  <c r="T124"/>
  <c r="BK135"/>
  <c r="J135"/>
  <c r="J102"/>
  <c r="P135"/>
  <c r="R135"/>
  <c r="T135"/>
  <c r="BK144"/>
  <c r="J144"/>
  <c r="J103"/>
  <c r="P144"/>
  <c r="T144"/>
  <c i="2" r="BE200"/>
  <c r="BE266"/>
  <c r="BE278"/>
  <c r="BE308"/>
  <c r="BE339"/>
  <c r="BE371"/>
  <c r="BE455"/>
  <c r="BE471"/>
  <c r="BE477"/>
  <c r="BE656"/>
  <c r="BE658"/>
  <c r="BE802"/>
  <c r="BE803"/>
  <c r="BE806"/>
  <c r="BE808"/>
  <c r="BE809"/>
  <c i="3" r="BE146"/>
  <c r="BE161"/>
  <c i="2" r="BE143"/>
  <c r="BE188"/>
  <c r="BE422"/>
  <c r="BE484"/>
  <c r="BE493"/>
  <c r="BE535"/>
  <c r="BE575"/>
  <c r="BE621"/>
  <c r="BE625"/>
  <c r="BE798"/>
  <c i="3" r="BE122"/>
  <c r="BE139"/>
  <c r="BE140"/>
  <c i="2" r="F92"/>
  <c r="BE164"/>
  <c r="BE763"/>
  <c r="BE765"/>
  <c i="3" r="F117"/>
  <c r="BE124"/>
  <c r="BE178"/>
  <c r="BE179"/>
  <c r="BE180"/>
  <c i="4" r="BE123"/>
  <c i="2" r="BE445"/>
  <c r="BE495"/>
  <c r="BE503"/>
  <c r="BE533"/>
  <c r="BE537"/>
  <c r="BE545"/>
  <c r="BE550"/>
  <c r="BE601"/>
  <c r="BE603"/>
  <c r="BE613"/>
  <c r="BE623"/>
  <c r="BE629"/>
  <c r="BE631"/>
  <c r="BE635"/>
  <c r="BE664"/>
  <c r="BE668"/>
  <c i="3" r="BE176"/>
  <c r="BE183"/>
  <c i="2" r="BE481"/>
  <c r="BE675"/>
  <c r="BE692"/>
  <c i="3" r="BE142"/>
  <c r="BE148"/>
  <c r="BE150"/>
  <c r="BE151"/>
  <c r="BE152"/>
  <c r="BE164"/>
  <c r="BE169"/>
  <c r="BE182"/>
  <c i="2" r="E85"/>
  <c r="BE147"/>
  <c r="BE162"/>
  <c r="BE210"/>
  <c r="BE268"/>
  <c r="BE325"/>
  <c r="BE338"/>
  <c r="BE369"/>
  <c r="BE376"/>
  <c r="BE382"/>
  <c r="BE390"/>
  <c r="BE435"/>
  <c r="BE442"/>
  <c r="BE456"/>
  <c r="BE462"/>
  <c r="BE473"/>
  <c r="BE475"/>
  <c r="BE506"/>
  <c r="BE517"/>
  <c r="BE560"/>
  <c r="BE562"/>
  <c r="BE665"/>
  <c r="BE679"/>
  <c r="BE745"/>
  <c r="BE749"/>
  <c r="BE761"/>
  <c r="BE800"/>
  <c i="3" r="BE128"/>
  <c r="BE136"/>
  <c r="BE141"/>
  <c r="BE144"/>
  <c r="BE162"/>
  <c r="BE165"/>
  <c r="BE170"/>
  <c i="2" r="BE539"/>
  <c r="BE627"/>
  <c r="BE633"/>
  <c r="BE639"/>
  <c r="BE667"/>
  <c r="BE669"/>
  <c r="BE670"/>
  <c r="BE671"/>
  <c r="BE769"/>
  <c r="BE781"/>
  <c i="3" r="J89"/>
  <c r="BE172"/>
  <c i="4" r="BE131"/>
  <c r="BE136"/>
  <c r="BE142"/>
  <c r="BE148"/>
  <c r="BE156"/>
  <c i="5" r="BE124"/>
  <c r="BE138"/>
  <c i="7" r="BE127"/>
  <c r="BE147"/>
  <c i="2" r="BE137"/>
  <c r="BE183"/>
  <c r="BE341"/>
  <c r="BE388"/>
  <c r="BE411"/>
  <c r="BE412"/>
  <c r="BE437"/>
  <c r="BE672"/>
  <c r="BE673"/>
  <c r="BE676"/>
  <c r="BE680"/>
  <c r="BE682"/>
  <c r="BE695"/>
  <c i="3" r="BE154"/>
  <c r="BE158"/>
  <c r="BE160"/>
  <c r="BE177"/>
  <c i="4" r="E85"/>
  <c r="J89"/>
  <c r="F92"/>
  <c r="BE122"/>
  <c r="BE124"/>
  <c r="BE126"/>
  <c r="BE127"/>
  <c r="BE129"/>
  <c r="BE135"/>
  <c r="BE141"/>
  <c r="BE152"/>
  <c r="BE153"/>
  <c r="BE155"/>
  <c r="BE162"/>
  <c r="BE166"/>
  <c r="BE168"/>
  <c i="5" r="E85"/>
  <c r="J112"/>
  <c r="BE128"/>
  <c r="BE131"/>
  <c r="BE134"/>
  <c r="BE137"/>
  <c i="6" r="F92"/>
  <c r="BE123"/>
  <c i="7" r="J89"/>
  <c r="E113"/>
  <c r="F120"/>
  <c i="2" r="BE152"/>
  <c r="BE264"/>
  <c r="BE277"/>
  <c r="BE296"/>
  <c r="BE370"/>
  <c r="BE378"/>
  <c r="BE384"/>
  <c r="BE439"/>
  <c r="BE440"/>
  <c r="BE443"/>
  <c r="BE577"/>
  <c r="BE617"/>
  <c r="BE641"/>
  <c r="BE677"/>
  <c r="BE678"/>
  <c r="BE693"/>
  <c r="BE694"/>
  <c r="BE699"/>
  <c r="BE710"/>
  <c r="BE725"/>
  <c r="BE736"/>
  <c r="BE748"/>
  <c r="BE759"/>
  <c r="BE775"/>
  <c r="BE779"/>
  <c r="BE797"/>
  <c r="BE799"/>
  <c i="3" r="BE125"/>
  <c r="BE132"/>
  <c r="BE137"/>
  <c i="4" r="BE157"/>
  <c r="BE159"/>
  <c i="5" r="BE121"/>
  <c r="BE126"/>
  <c r="BE129"/>
  <c r="BE136"/>
  <c i="6" r="J89"/>
  <c r="E108"/>
  <c r="BE127"/>
  <c i="7" r="BE128"/>
  <c r="BE136"/>
  <c r="BE137"/>
  <c r="BE141"/>
  <c r="BE149"/>
  <c i="2" r="J128"/>
  <c r="BE155"/>
  <c r="BE190"/>
  <c r="BE342"/>
  <c r="BE368"/>
  <c r="BE472"/>
  <c r="BE474"/>
  <c r="BE482"/>
  <c r="BE541"/>
  <c r="BE607"/>
  <c r="BE647"/>
  <c r="BE649"/>
  <c r="BE654"/>
  <c r="BE663"/>
  <c r="BE666"/>
  <c r="BE696"/>
  <c r="BE712"/>
  <c r="BE747"/>
  <c i="3" r="BE123"/>
  <c r="BE143"/>
  <c r="BE147"/>
  <c r="BE149"/>
  <c r="BE153"/>
  <c r="BE159"/>
  <c r="BE168"/>
  <c r="BE174"/>
  <c r="BE175"/>
  <c r="BE184"/>
  <c r="BE185"/>
  <c i="4" r="BE128"/>
  <c r="BE133"/>
  <c r="BE138"/>
  <c r="BE144"/>
  <c r="BE145"/>
  <c r="BE150"/>
  <c i="5" r="BE132"/>
  <c r="BE135"/>
  <c i="6" r="BE121"/>
  <c r="BE124"/>
  <c i="7" r="BE131"/>
  <c r="BE138"/>
  <c r="BE145"/>
  <c r="BE146"/>
  <c i="2" r="BE590"/>
  <c r="BE609"/>
  <c r="BE611"/>
  <c r="BE615"/>
  <c r="BE619"/>
  <c r="BE637"/>
  <c r="BE643"/>
  <c r="BE652"/>
  <c r="BE660"/>
  <c r="BE674"/>
  <c r="BE727"/>
  <c r="BE767"/>
  <c r="BK476"/>
  <c r="J476"/>
  <c r="J102"/>
  <c i="3" r="E85"/>
  <c r="BE129"/>
  <c r="BE130"/>
  <c r="BE138"/>
  <c r="BE156"/>
  <c r="BE166"/>
  <c i="4" r="BE130"/>
  <c r="BE134"/>
  <c r="BE147"/>
  <c r="BE149"/>
  <c r="BE158"/>
  <c r="BE167"/>
  <c r="BE169"/>
  <c i="5" r="BE122"/>
  <c i="6" r="BE125"/>
  <c i="7" r="BE126"/>
  <c r="BE129"/>
  <c r="BE139"/>
  <c r="BE142"/>
  <c r="BE148"/>
  <c i="2" r="BE141"/>
  <c r="BE179"/>
  <c r="BE214"/>
  <c r="BE287"/>
  <c r="BE317"/>
  <c r="BE386"/>
  <c r="BE460"/>
  <c r="BE463"/>
  <c r="BE504"/>
  <c r="BE515"/>
  <c r="BE592"/>
  <c r="BE645"/>
  <c r="BE662"/>
  <c r="BE697"/>
  <c r="BE771"/>
  <c r="BE776"/>
  <c r="BE801"/>
  <c r="BE805"/>
  <c r="BE811"/>
  <c i="3" r="BE126"/>
  <c r="BE127"/>
  <c r="BE131"/>
  <c r="BE133"/>
  <c i="4" r="BE132"/>
  <c r="BE139"/>
  <c r="BE151"/>
  <c r="BE154"/>
  <c r="BE160"/>
  <c r="BE163"/>
  <c r="BE164"/>
  <c i="5" r="F92"/>
  <c r="BE130"/>
  <c i="6" r="BE122"/>
  <c r="BE126"/>
  <c i="7" r="BE134"/>
  <c r="BE140"/>
  <c r="BE150"/>
  <c r="BE151"/>
  <c r="BE152"/>
  <c r="BK130"/>
  <c r="J130"/>
  <c r="J99"/>
  <c r="BK133"/>
  <c r="J133"/>
  <c r="J101"/>
  <c i="2" r="F34"/>
  <c i="1" r="BA95"/>
  <c i="5" r="F34"/>
  <c i="1" r="BA98"/>
  <c i="5" r="J34"/>
  <c i="1" r="AW98"/>
  <c i="7" r="F37"/>
  <c i="1" r="BD100"/>
  <c i="7" r="F36"/>
  <c i="1" r="BC100"/>
  <c i="3" r="F35"/>
  <c i="1" r="BB96"/>
  <c i="6" r="J34"/>
  <c i="1" r="AW99"/>
  <c i="6" r="F37"/>
  <c i="1" r="BD99"/>
  <c i="5" r="F35"/>
  <c i="1" r="BB98"/>
  <c i="3" r="F37"/>
  <c i="1" r="BD96"/>
  <c i="6" r="F36"/>
  <c i="1" r="BC99"/>
  <c i="6" r="F35"/>
  <c i="1" r="BB99"/>
  <c i="7" r="F34"/>
  <c i="1" r="BA100"/>
  <c i="4" r="F35"/>
  <c i="1" r="BB97"/>
  <c i="7" r="J34"/>
  <c i="1" r="AW100"/>
  <c i="3" r="F34"/>
  <c i="1" r="BA96"/>
  <c i="4" r="F34"/>
  <c i="1" r="BA97"/>
  <c i="2" r="F36"/>
  <c i="1" r="BC95"/>
  <c i="3" r="F36"/>
  <c i="1" r="BC96"/>
  <c i="2" r="F35"/>
  <c i="1" r="BB95"/>
  <c i="2" r="F37"/>
  <c i="1" r="BD95"/>
  <c i="4" r="J34"/>
  <c i="1" r="AW97"/>
  <c i="5" r="F36"/>
  <c i="1" r="BC98"/>
  <c i="3" r="J34"/>
  <c i="1" r="AW96"/>
  <c i="4" r="F37"/>
  <c i="1" r="BD97"/>
  <c i="4" r="F36"/>
  <c i="1" r="BC97"/>
  <c i="2" r="J34"/>
  <c i="1" r="AW95"/>
  <c i="5" r="F37"/>
  <c i="1" r="BD98"/>
  <c i="6" r="F34"/>
  <c i="1" r="BA99"/>
  <c i="7" r="F35"/>
  <c i="1" r="BB100"/>
  <c i="3" l="1" r="P120"/>
  <c i="1" r="AU96"/>
  <c i="4" r="T119"/>
  <c i="2" r="T135"/>
  <c i="4" r="P119"/>
  <c i="1" r="AU97"/>
  <c i="3" r="R120"/>
  <c i="7" r="P123"/>
  <c i="1" r="AU100"/>
  <c i="7" r="R123"/>
  <c i="2" r="T479"/>
  <c r="BK479"/>
  <c r="J479"/>
  <c r="J104"/>
  <c i="7" r="T123"/>
  <c i="2" r="R135"/>
  <c r="R134"/>
  <c r="P479"/>
  <c r="P134"/>
  <c i="1" r="AU95"/>
  <c i="2" r="J480"/>
  <c r="J105"/>
  <c r="BK135"/>
  <c r="J135"/>
  <c r="J97"/>
  <c i="3" r="BK120"/>
  <c r="J120"/>
  <c i="4" r="BK120"/>
  <c r="J120"/>
  <c r="J97"/>
  <c i="5" r="BK119"/>
  <c r="BK118"/>
  <c r="J118"/>
  <c i="6" r="BK119"/>
  <c r="J119"/>
  <c r="J97"/>
  <c i="7" r="BK124"/>
  <c r="J124"/>
  <c r="J97"/>
  <c r="BK132"/>
  <c r="J132"/>
  <c r="J100"/>
  <c i="3" r="J30"/>
  <c i="1" r="AG96"/>
  <c r="BD94"/>
  <c r="W33"/>
  <c i="3" r="J33"/>
  <c i="1" r="AV96"/>
  <c r="AT96"/>
  <c i="7" r="F33"/>
  <c i="1" r="AZ100"/>
  <c i="5" r="J30"/>
  <c i="1" r="AG98"/>
  <c i="2" r="F33"/>
  <c i="1" r="AZ95"/>
  <c i="2" r="J33"/>
  <c i="1" r="AV95"/>
  <c r="AT95"/>
  <c r="BC94"/>
  <c r="W32"/>
  <c i="5" r="J33"/>
  <c i="1" r="AV98"/>
  <c r="AT98"/>
  <c i="6" r="J33"/>
  <c i="1" r="AV99"/>
  <c r="AT99"/>
  <c i="3" r="F33"/>
  <c i="1" r="AZ96"/>
  <c r="BA94"/>
  <c r="W30"/>
  <c r="BB94"/>
  <c r="W31"/>
  <c i="5" r="F33"/>
  <c i="1" r="AZ98"/>
  <c i="6" r="F33"/>
  <c i="1" r="AZ99"/>
  <c i="4" r="J33"/>
  <c i="1" r="AV97"/>
  <c r="AT97"/>
  <c i="4" r="F33"/>
  <c i="1" r="AZ97"/>
  <c i="7" r="J33"/>
  <c i="1" r="AV100"/>
  <c r="AT100"/>
  <c i="2" l="1" r="T134"/>
  <c i="5" r="J39"/>
  <c i="3" r="J39"/>
  <c i="2" r="BK134"/>
  <c r="J134"/>
  <c i="3" r="J96"/>
  <c i="4" r="BK119"/>
  <c r="J119"/>
  <c r="J96"/>
  <c i="5" r="J96"/>
  <c r="J119"/>
  <c r="J97"/>
  <c i="7" r="BK123"/>
  <c r="J123"/>
  <c r="J96"/>
  <c i="6" r="BK118"/>
  <c r="J118"/>
  <c r="J96"/>
  <c i="1" r="AN96"/>
  <c r="AN98"/>
  <c r="AU94"/>
  <c r="AZ94"/>
  <c r="W29"/>
  <c i="2" r="J30"/>
  <c i="1" r="AG95"/>
  <c r="AN95"/>
  <c r="AW94"/>
  <c r="AK30"/>
  <c r="AX94"/>
  <c r="AY94"/>
  <c i="2" l="1" r="J39"/>
  <c r="J96"/>
  <c i="1" r="AV94"/>
  <c r="AK29"/>
  <c i="4" r="J30"/>
  <c i="1" r="AG97"/>
  <c r="AN97"/>
  <c i="7" r="J30"/>
  <c i="1" r="AG100"/>
  <c r="AN100"/>
  <c i="6" r="J30"/>
  <c i="1" r="AG99"/>
  <c r="AN99"/>
  <c i="4" l="1" r="J39"/>
  <c i="6" r="J39"/>
  <c i="7" r="J39"/>
  <c i="1" r="AG94"/>
  <c r="AK26"/>
  <c r="AK3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<sst xmlns="http://schemas.openxmlformats.org/spreadsheetml/2006/main">
  <si>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</si>
  <si>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</si>
  <si>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</si>
  <si>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</si>
  <si>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</si>
  <si>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{96aa9b7b-0367-4691-915a-93ba5fac3cb2}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</si>
  <si>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</si>
  <si>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</si>
  <si>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</si>
  <si>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</si>
  <si>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</si>
  <si>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</si>
  <si>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</si>
  <si>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</si>
  <si>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250505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</si>
  <si>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</si>
  <si>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</si>
  <si>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Zámek - rozšíření turistického informačního centra</t>
  </si>
  <si>
    <t>KSO:</t>
  </si>
  <si>
    <t>CC-CZ:</t>
  </si>
  <si>
    <t>Místo:</t>
  </si>
  <si>
    <t>Horažďovice, Mírové náměstí 11, 341 01</t>
  </si>
  <si>
    <t>Datum:</t>
  </si>
  <si>
    <t>5. 5. 2025</t>
  </si>
  <si>
    <t>Zadavatel:</t>
  </si>
  <si>
    <t>IČ:</t>
  </si>
  <si>
    <t>00255513</t>
  </si>
  <si>
    <t>Město Horažďovice</t>
  </si>
  <si>
    <t>DIČ:</t>
  </si>
  <si>
    <t>CZ00255513</t>
  </si>
  <si>
    <t>Uchazeč:</t>
  </si>
  <si>
    <t>Vyplň údaj</t>
  </si>
  <si>
    <t>Projektant:</t>
  </si>
  <si>
    <t>45308616</t>
  </si>
  <si>
    <t>PROJ.ATELIER PRO ARCH. A POZ. STAVBY, s.r.o.</t>
  </si>
  <si>
    <t>CZ45308616</t>
  </si>
  <si>
    <t>True</t>
  </si>
  <si>
    <t>Zpracovatel:</t>
  </si>
  <si>
    <t xml:space="preserve"> Pavel Matoušek</t>
  </si>
  <si>
    <t>Poznámka:</t>
  </si>
  <si>
    <t>"Soupis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podminky.urs.cz._x000d_
Individuální položky_x000d_
Položky soupisu prací, které cenová soustava neobsahuje,nejsou označeny odkazem na cenovou soustavuí“. Pro tyto položky jsou cenové a technické podmínky definovány jejich popisem, případně odkazem na konkrétní část příslušné dokumentace. Všechny položky, pokud není jejich obsah dle cenové soustavy určen jinak vždy obsahují kompletní plnění, t.j. montáž i dodávku materiálu, povrchovou úpravu a veškeré související plnění jako doprava, přesuny hmot, přesuny a likvidaci vybouraných hmot , výrobní dokumentace atd. potřebné k úspěšnému provedení a předání prvku._x000d_
Ostatní podmínky_x000d_
Do jednotkových cen položek soupisu je třeba promítnout i veškeré náklady na činnosti a dodávky vepsané formou poznámek, nebo doplnění k jednotlivým položkám - zejména popisy typu: ""analogicky dle popisu v PD......""_x000d_
U soupisů fasád i dalších povrchů je množství u položek vykázáno jako průmět bez výstupů. Do jednotkových cen je nutné uvažovat s s rozvinem , přesahy a ztratným a veškerými v této souvislosti zvýšenými náklady."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</si>
  <si>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</si>
  <si>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</si>
  <si>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</si>
  <si>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</si>
  <si>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</si>
  <si>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</si>
  <si>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</si>
  <si>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</si>
  <si>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</si>
  <si>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</si>
  <si>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</si>
  <si>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</si>
  <si>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</si>
  <si>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</si>
  <si>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</si>
  <si>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</si>
  <si>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</si>
  <si>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</si>
  <si>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</si>
  <si>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</si>
  <si>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</si>
  <si>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</si>
  <si>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</si>
  <si>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</si>
  <si>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</si>
  <si>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</si>
  <si>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</si>
  <si>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</si>
  <si>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</si>
  <si>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</si>
  <si>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</si>
  <si>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</si>
  <si>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</si>
  <si>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</si>
  <si>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</si>
  <si>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</si>
  <si>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</si>
  <si>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</si>
  <si>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</si>
  <si>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</si>
  <si>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</si>
  <si>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</si>
  <si>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</si>
  <si>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</si>
  <si>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</si>
  <si>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D.1.1</t>
  </si>
  <si>
    <t>Architektonicko-stavební řešení</t>
  </si>
  <si>
    <t>STA</t>
  </si>
  <si>
    <t>1</t>
  </si>
  <si>
    <t>{39c5d034-66d1-4117-9382-46697ca861aa}</t>
  </si>
  <si>
    <t>2</t>
  </si>
  <si>
    <t>D.1.4a</t>
  </si>
  <si>
    <t>Zdravotní instalace</t>
  </si>
  <si>
    <t>{db64389a-add9-4672-8c4c-af6a4e311da8}</t>
  </si>
  <si>
    <t>D.1.4d</t>
  </si>
  <si>
    <t>Silnoproudé rozvody</t>
  </si>
  <si>
    <t>{c482fe61-ef82-486f-a031-8d7ff4ccdbdb}</t>
  </si>
  <si>
    <t>D.1.4e</t>
  </si>
  <si>
    <t>Slaboproudé rozvody</t>
  </si>
  <si>
    <t>{d38942d3-4a88-423c-98d3-62d2fbe47925}</t>
  </si>
  <si>
    <t>OVN</t>
  </si>
  <si>
    <t>Ostatní a vedlejší náklady</t>
  </si>
  <si>
    <t>{682a665c-33dc-4340-ae39-b355d368a7c3}</t>
  </si>
  <si>
    <t>D.1.4c</t>
  </si>
  <si>
    <t>Vzduchotechnika zař. 4.9 a 4.10</t>
  </si>
  <si>
    <t>{de37e7c1-585e-490f-93fa-18c9f3d9a98a}</t>
  </si>
  <si>
    <t>OMSCHOD</t>
  </si>
  <si>
    <t>Omítka schodiště</t>
  </si>
  <si>
    <t>42,831</t>
  </si>
  <si>
    <t>OMSTUKKL</t>
  </si>
  <si>
    <t>Omitka stukova kleneb</t>
  </si>
  <si>
    <t>21,42</t>
  </si>
  <si>
    <t>KRYCÍ LIST SOUPISU PRACÍ</t>
  </si>
  <si>
    <t>OMSTUKOPR30STE</t>
  </si>
  <si>
    <t>Omitka stukova oprava 30% sten</t>
  </si>
  <si>
    <t>605,575</t>
  </si>
  <si>
    <t>OMSTUKOPR30STR</t>
  </si>
  <si>
    <t>Omitka stukova sten oparav30% strop</t>
  </si>
  <si>
    <t>218,965</t>
  </si>
  <si>
    <t>OMSTUKSTE</t>
  </si>
  <si>
    <t>Omitak stukova sten</t>
  </si>
  <si>
    <t>44,616</t>
  </si>
  <si>
    <t>Objekt:</t>
  </si>
  <si>
    <t>D.1.1 - Architektonicko-stavební řešení</t>
  </si>
  <si>
    <t xml:space="preserve"> 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</si>
  <si>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</si>
  <si>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</si>
  <si>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</si>
  <si>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</si>
  <si>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</si>
  <si>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</si>
  <si>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</si>
  <si>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</si>
  <si>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</si>
  <si>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</si>
  <si>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</si>
  <si>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766.03 - Hodnotné prvky</t>
  </si>
  <si>
    <t>PSV - Práce a dodávky PSV</t>
  </si>
  <si>
    <t xml:space="preserve">    711 - Izolace proti vodě, vlhkosti a plynům</t>
  </si>
  <si>
    <t xml:space="preserve">    762 - Konstrukce tesařské</t>
  </si>
  <si>
    <t xml:space="preserve">    766 - Konstrukce truhlářské</t>
  </si>
  <si>
    <t xml:space="preserve">    767 - Konstrukce zámečnické</t>
  </si>
  <si>
    <t xml:space="preserve">    773 - Podlahy z litého teraca</t>
  </si>
  <si>
    <t xml:space="preserve">    775 - Podlahy skládané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</si>
  <si>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</si>
  <si>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</si>
  <si>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</si>
  <si>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</si>
  <si>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</si>
  <si>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</si>
  <si>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</si>
  <si>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</si>
  <si>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</si>
  <si>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</si>
  <si>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</si>
  <si>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</si>
  <si>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</si>
  <si>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</si>
  <si>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</si>
  <si>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</si>
  <si>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</si>
  <si>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</si>
  <si>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</si>
  <si>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</si>
  <si>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</si>
  <si>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</si>
  <si>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</si>
  <si>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317941121</t>
  </si>
  <si>
    <t>Osazování ocelových válcovaných nosníků na zdivu I nebo IE nebo U nebo UE nebo L do č. 12 nebo výšky do 120 mm</t>
  </si>
  <si>
    <t>t</t>
  </si>
  <si>
    <t>4</t>
  </si>
  <si>
    <t>-1812197837</t>
  </si>
  <si>
    <t>VV</t>
  </si>
  <si>
    <t>"pro hydrant v 1.40"</t>
  </si>
  <si>
    <t>6,38*1*2*1/1000</t>
  </si>
  <si>
    <t>Součet</t>
  </si>
  <si>
    <t>M</t>
  </si>
  <si>
    <t>13010428</t>
  </si>
  <si>
    <t>úhelník ocelový rovnostranný jakost S235JR (11 375) 70x70x6mm</t>
  </si>
  <si>
    <t>8</t>
  </si>
  <si>
    <t>1863736588</t>
  </si>
  <si>
    <t>0,013*1,08 "Přepočtené koeficientem množství</t>
  </si>
  <si>
    <t>319202321</t>
  </si>
  <si>
    <t>Vyrovnání nerovného povrchu vnitřního i vnějšího zdiva přizděním, tl. přes 30 do 80 mm</t>
  </si>
  <si>
    <t>m2</t>
  </si>
  <si>
    <t>-1236727137</t>
  </si>
  <si>
    <t>"pro hydrant v 1.40 - zadní stěna"</t>
  </si>
  <si>
    <t>0,7*0,7</t>
  </si>
  <si>
    <t>349231811</t>
  </si>
  <si>
    <t>Přizdívka z cihel ostění s ozubem ve vybouraných otvorech, s vysekáním kapes pro zavázaní přes 80 do 150 mm</t>
  </si>
  <si>
    <t>-412676224</t>
  </si>
  <si>
    <t>0,25*(0,7*3)</t>
  </si>
  <si>
    <t>6</t>
  </si>
  <si>
    <t>Úpravy povrchů, podlahy a osazování výplní</t>
  </si>
  <si>
    <t>5</t>
  </si>
  <si>
    <t>611131100</t>
  </si>
  <si>
    <t>Podkladní a spojovací vrstva vnitřních omítaných ploch vápenný postřik nanášený ručně celoplošně stropů</t>
  </si>
  <si>
    <t>-1117374638</t>
  </si>
  <si>
    <t>21,42+218,965*0,4</t>
  </si>
  <si>
    <t>611311143</t>
  </si>
  <si>
    <t>Omítka vápenná vnitřních ploch nanášená ručně dvouvrstvá štuková, tloušťky jádrové omítky do 10 mm a tloušťky štuku do 3 mm vodorovných konstrukcí kleneb nebo skořepin</t>
  </si>
  <si>
    <t>-1026480450</t>
  </si>
  <si>
    <t>TP/102</t>
  </si>
  <si>
    <t xml:space="preserve">"Výměna cementových a nastavovaných  omítek za vápenné (100% výměna) - STROPY"</t>
  </si>
  <si>
    <t>"tab mistností 2np - západní křídlo: "</t>
  </si>
  <si>
    <t>"1.41 Hygienické zařízení"11,30*1,2</t>
  </si>
  <si>
    <t>"1.42 Hygienické zařízení"6,55*1,2</t>
  </si>
  <si>
    <t>7</t>
  </si>
  <si>
    <t>611311191</t>
  </si>
  <si>
    <t>Omítka vápenná vnitřních ploch nanášená ručně Příplatek k cenám za každých dalších i započatých 5 mm tloušťky jádrové omítky přes 10 mm stropů</t>
  </si>
  <si>
    <t>-1117212812</t>
  </si>
  <si>
    <t>21,42*2 "Přepočtené koeficientem množství"</t>
  </si>
  <si>
    <t>611315423</t>
  </si>
  <si>
    <t>Oprava vápenné omítky vnitřních ploch štukové dvouvrstvé, tl. jádrové omítky do 20 mm a tl. štuku do 3 mm stropů, v rozsahu opravované plochy přes 30 do 50%</t>
  </si>
  <si>
    <t>-454821864</t>
  </si>
  <si>
    <t xml:space="preserve">TP/101 </t>
  </si>
  <si>
    <t xml:space="preserve">Oprava  stávajících omítek, ( dvouvrstvých štukových omítek ) - stropy</t>
  </si>
  <si>
    <t>Plocha stropů, podhledů, kleneb</t>
  </si>
  <si>
    <t xml:space="preserve">dle tab místností 1np : </t>
  </si>
  <si>
    <t>"0.58 SCHODIŠTĚ DO 2. NADZEMNÍHO PODLAŽÍ 3.etapa"8,91*1,3</t>
  </si>
  <si>
    <t>tab mistností 2np</t>
  </si>
  <si>
    <t>"1.40 Chodba"15,65*1,2</t>
  </si>
  <si>
    <t>"1.45 Sál, galerijní expozice 3.etapa"120,98*1,1</t>
  </si>
  <si>
    <t>"1.46 chodba"34,74*1,2</t>
  </si>
  <si>
    <t>"1.47 Chodba, podesta schodiště 3.etapa"5,98*1,2</t>
  </si>
  <si>
    <t>"1.48 Komora 3.etapa"2,71*1,2</t>
  </si>
  <si>
    <t>"1.49a Komora 3.etapa"1,42*1,2</t>
  </si>
  <si>
    <t>"1.49b Komora 3.etapa"1,42*1,2</t>
  </si>
  <si>
    <t>9</t>
  </si>
  <si>
    <t>612131100</t>
  </si>
  <si>
    <t>Podkladní a spojovací vrstva vnitřních omítaných ploch vápenný postřik nanášený ručně celoplošně stěn</t>
  </si>
  <si>
    <t>775241840</t>
  </si>
  <si>
    <t>605,575*0,3</t>
  </si>
  <si>
    <t>10</t>
  </si>
  <si>
    <t>612135101</t>
  </si>
  <si>
    <t>Hrubá výplň rýh maltou jakékoli šířky rýhy ve stěnách</t>
  </si>
  <si>
    <t>-686159233</t>
  </si>
  <si>
    <t>m.č.1.42</t>
  </si>
  <si>
    <t>0,18*3,95*3</t>
  </si>
  <si>
    <t>Mezisoučet</t>
  </si>
  <si>
    <t>11</t>
  </si>
  <si>
    <t>61213rp01</t>
  </si>
  <si>
    <t>Příplatek k položce Podkladní a spojovací vrstva vnitřních omítaných ploch vápenný postřik nanášený ručně celoplošně stěn za obsah dle požadavků PD nad rámec obsahu položek cenové soustavy</t>
  </si>
  <si>
    <t>-129193414</t>
  </si>
  <si>
    <t>P</t>
  </si>
  <si>
    <t>Poznámka k položce:_x000d_
analogicky dle popisu v PD:_x000d_
Postřik s tras. vápnem</t>
  </si>
  <si>
    <t>612311121</t>
  </si>
  <si>
    <t>Omítka vápenná vnitřních ploch nanášená ručně jednovrstvá hladká, tloušťky do 10 mm svislých konstrukcí stěn</t>
  </si>
  <si>
    <t>-1923228797</t>
  </si>
  <si>
    <t>Poznámka k položce:_x000d_
analogicky dle popisu v PD:_x000d_
Dvouvrstvá nastavovaná cementová omítka.</t>
  </si>
  <si>
    <t>TP/104</t>
  </si>
  <si>
    <t>Nový keramický obklad</t>
  </si>
  <si>
    <t>1.41 Hygienické zařízení 2.etapa s.v. 3930mm</t>
  </si>
  <si>
    <t>2,1*(3,02*2+3,405*2)-0,8*2</t>
  </si>
  <si>
    <t>1.42 Hygienické zařízení 2.etapa s.v. 3930mm</t>
  </si>
  <si>
    <t>2,1*(1,605*2+1,6*2+0,05*2+2,51*2)-0,8*2</t>
  </si>
  <si>
    <t>13</t>
  </si>
  <si>
    <t>612311141</t>
  </si>
  <si>
    <t>Omítka vápenná vnitřních ploch nanášená ručně dvouvrstvá štuková, tloušťky jádrové omítky do 10 mm a tloušťky štuku do 3 mm svislých konstrukcí stěn</t>
  </si>
  <si>
    <t>-289419037</t>
  </si>
  <si>
    <t xml:space="preserve">Výměna cementových a nastavovaných  omítek za vápenné (100% výměna) - STĚNY</t>
  </si>
  <si>
    <t xml:space="preserve">tab mistností 2np : </t>
  </si>
  <si>
    <t xml:space="preserve">západní křídlo : </t>
  </si>
  <si>
    <t>1.41 Hygienické zařízení</t>
  </si>
  <si>
    <t>1,83*(3,02*2+3,405*2)</t>
  </si>
  <si>
    <t>1.42 Hygienické zařízení</t>
  </si>
  <si>
    <t>1,83*(1,605*2+1,6*2+0,05*2+2,51*2)</t>
  </si>
  <si>
    <t>14</t>
  </si>
  <si>
    <t>612311191</t>
  </si>
  <si>
    <t>Omítka vápenná vnitřních ploch nanášená ručně Příplatek k cenám za každých dalších i započatých 5 mm tloušťky jádrové omítky přes 10 mm stěn</t>
  </si>
  <si>
    <t>1077551725</t>
  </si>
  <si>
    <t>47,998+44,616</t>
  </si>
  <si>
    <t>92,614*2 "Přepočtené koeficientem množství</t>
  </si>
  <si>
    <t>15</t>
  </si>
  <si>
    <t>612315422</t>
  </si>
  <si>
    <t>Oprava vápenné omítky vnitřních ploch štukové dvouvrstvé, tl. jádrové omítky do 20 mm a tl. štuku do 3 mm stěn, v rozsahu opravované plochy přes 10 do 30%</t>
  </si>
  <si>
    <t>-145322454</t>
  </si>
  <si>
    <t xml:space="preserve">Oprava  stávajících omítek, ( dvouvrstvých štukových omítek ) - stěny</t>
  </si>
  <si>
    <t xml:space="preserve">0.58 SCHODIŠTĚ DO 2. NADZEMNÍHO PODLAŽÍ 3.etapa s.v. 3600mm : </t>
  </si>
  <si>
    <t>3,6*(1,84*2+2,5*2)</t>
  </si>
  <si>
    <t>odpočet otvorů</t>
  </si>
  <si>
    <t>-1*(1,85*2,81)</t>
  </si>
  <si>
    <t xml:space="preserve">přípočet ostění a nadpraží : </t>
  </si>
  <si>
    <t>"1.40 Chodba"</t>
  </si>
  <si>
    <t>3,93*((11,65+3,77)*2+3,480*2)-1,25*1,85-0,8*2,0*2+1,15*2,1-1,25*2,1-1,1*1,95</t>
  </si>
  <si>
    <t>"ostění"0,7*(1,7+3,25*2)</t>
  </si>
  <si>
    <t>1.45 Sál, galerijní expozice 3.etapa</t>
  </si>
  <si>
    <t>3,93*(6,445+17,415+6,225+18,155)</t>
  </si>
  <si>
    <t>-1*(1,3*1,9+1,31*2,215*7+1,2*1,9+1,25*1,9)</t>
  </si>
  <si>
    <t>0,765*(1,7+3,25*2)*7+1,43*(1,725+2,15*2)</t>
  </si>
  <si>
    <t>1.46 Chodba</t>
  </si>
  <si>
    <t>3,93*(13,565+2,445)*2-1,1*1,95*4-1,25*2,1-0,7*1,9*2-1,25*1,9-0,8*1,95</t>
  </si>
  <si>
    <t>1.47 Chodba, podesta schodiště 3.etapa</t>
  </si>
  <si>
    <t>3,93*(2,745*2+1,93*2)</t>
  </si>
  <si>
    <t>-1*(0,8*1,95+1,79*3,93+1,1*1,95)</t>
  </si>
  <si>
    <t>0,25*(1,1+1,95*2)</t>
  </si>
  <si>
    <t>1.48 Komora 3.etapa</t>
  </si>
  <si>
    <t>3,93*(1,79+1,24+1,975+3,915+1,975+1,915)</t>
  </si>
  <si>
    <t>-1*1,2*1,9</t>
  </si>
  <si>
    <t>1.49a Komora 3.etapa</t>
  </si>
  <si>
    <t>3,93*(1,2*4)</t>
  </si>
  <si>
    <t>-1*0,7*1,9</t>
  </si>
  <si>
    <t>1.49b Komora 3.etapa</t>
  </si>
  <si>
    <t>16</t>
  </si>
  <si>
    <t>612315RP01</t>
  </si>
  <si>
    <t>Příplatek k položce Oprava vápen.omítek stěn do 50 % pl. za obsah dle požadavků PD nad rámec obsahu položek cenové soustavy</t>
  </si>
  <si>
    <t>1811559576</t>
  </si>
  <si>
    <t xml:space="preserve">Poznámka k položce:_x000d_
analogicky dle popisu v PD:_x000d_
Chybějící části se doplní dvouvrstvou štukovou omítkou a povrch se upraví dle okolí. Jako pojivo použit TK trasové vápno HL 5. Trhliny budou proškrabány do hloubky a vyplněné vápennou rozpínavou maltou.Větší trhliny  budou staženy kotvami (nerez pruty) Povrch upravit tak, aby byl totožný s původní strukturou okolních omítek. Při doplňování části stávajících omítek novými je nutné zachovat stejnou barevnost, jakou mají stávající, k zamezení prokreslení podkladů ve výmalbě. Jinak je nutné použit podkladní sjednocující nátěr pod malbu._x000d_
Cementové a sádrové vysprávky budou odstraněny._x000d_
Kompletní provedení dle veškerých informací obsažených v PD (textová i výkresová část, technologické postupy atd.).				_x000d_
Provedení je včetně montáže, demontáže, dodávky, přesunu hmot, přesunu a likvidace suti, povrchové úpravy, repasí, záměrů, dílenských dokumentací, vzorkování a veškerých dalších nutných souvisejících plnění a dodávek potřeb.</t>
  </si>
  <si>
    <t>17</t>
  </si>
  <si>
    <t>612315RP00</t>
  </si>
  <si>
    <t>Příplatek k položce Oprava vápen.omítek stropů do 50 % pl. za obsah dle požadavků PD nad rámec obsahu položek cenové soustavy</t>
  </si>
  <si>
    <t>-609316829</t>
  </si>
  <si>
    <t xml:space="preserve">Poznámka k položce:_x000d_
analogicky dle popisu v PD:				_x000d_
Chybějící části se doplní dvouvrstvou štukovou omítkou a povrch se upraví dle okolí. Jako pojivo použit TK trasové vápno HL 5. Trhliny budou proškrabány do hloubky a vyplněné vápennou rozpínavou maltou.Větší trhliny  budou staženy kotvami (nerez pruty). Povrch upravit tak, aby byl totožný s původní strukturou okolních omítek. Při doplňování části stávajících omítek novými je nutné zachovat stejnou barevnost, jakou mají stávající, k zamezení prokreslení podkladů ve výmalbě. Jinak je nutné použit podkladní sjednocující nátěr pod malbu.				_x000d_
Cementové a sádrové vysprávky budou odstraněny.				_x000d_
V případě nutnosti opravy stropních trámů a sejmutí části podhledu, bude po dokončení oprav podhled obnoven, v celé skladbě - podbití, rákos, omítka. Omítková plocha stropu bude sjednocena „přepěněním“.				_x000d_
Kompletní provedení dle veškerých informací obsažených v PD (textová i výkresová část, technologické postupy atd.).				_x000d_
Provedení je včetně montáže, demontáže, dodávky, přesunu hmot, přesunu a likvidace suti, povrchové úpravy, repasí, dílenských dokumentací, vzorkování a veškerých dalších nutných souvisejících plnění a dodávek potřeb.</t>
  </si>
  <si>
    <t>18</t>
  </si>
  <si>
    <t>631311115</t>
  </si>
  <si>
    <t>Mazanina z betonu prostého bez zvýšených nároků na prostředí tl. přes 50 do 80 mm tř. C 20/25</t>
  </si>
  <si>
    <t>m3</t>
  </si>
  <si>
    <t>532131654</t>
  </si>
  <si>
    <t>Skladba TP/167 - Nová terasová podlaha</t>
  </si>
  <si>
    <t>západní křídlo</t>
  </si>
  <si>
    <t>1.41 Hygienické zařízení 2.etapa</t>
  </si>
  <si>
    <t>11,30*0,08</t>
  </si>
  <si>
    <t>1.42 Hygienické zařízení 2.etapa</t>
  </si>
  <si>
    <t>6,55*0,08</t>
  </si>
  <si>
    <t>19</t>
  </si>
  <si>
    <t>631319171</t>
  </si>
  <si>
    <t>Příplatek k cenám mazanin za stržení povrchu spodní vrstvy mazaniny latí před vložením výztuže nebo pletiva pro tl. obou vrstev mazaniny přes 50 do 80 mm</t>
  </si>
  <si>
    <t>712072392</t>
  </si>
  <si>
    <t>20</t>
  </si>
  <si>
    <t>631362021</t>
  </si>
  <si>
    <t>Výztuž mazanin ze svařovaných sítí z drátů typu KARI</t>
  </si>
  <si>
    <t>-814200863</t>
  </si>
  <si>
    <t>11,30*4,44*1,15*1/1000</t>
  </si>
  <si>
    <t>6,55*4,44*1,15*1/1000</t>
  </si>
  <si>
    <t>634112113</t>
  </si>
  <si>
    <t>Obvodová dilatace mezi stěnou a mazaninou nebo potěrem podlahovým páskem z pěnového PE tl. do 10 mm, výšky 80 mm</t>
  </si>
  <si>
    <t>m</t>
  </si>
  <si>
    <t>-892021985</t>
  </si>
  <si>
    <t>3,02*2+3,405*2</t>
  </si>
  <si>
    <t>1,605*2+1,6*2+0,05*2+2,51*2</t>
  </si>
  <si>
    <t>22</t>
  </si>
  <si>
    <t>635211121</t>
  </si>
  <si>
    <t>Násyp lehký pod podlahy s udusáním a urovnáním povrchu z keramzitu</t>
  </si>
  <si>
    <t>-972650293</t>
  </si>
  <si>
    <t>"Skladba TP/161 - Nová prkenná podlaha na násypu (kalkulováno dle PD, rozsah bude potvrzen objednatelem na základě provedených sond): "</t>
  </si>
  <si>
    <t>uvažováno doplnění 100mm</t>
  </si>
  <si>
    <t xml:space="preserve">"tab mistností 2np : </t>
  </si>
  <si>
    <t xml:space="preserve">"západní křídlo : </t>
  </si>
  <si>
    <t>"1.45 Sál, galerijní expozice 3.etapa</t>
  </si>
  <si>
    <t>120,98*0,1</t>
  </si>
  <si>
    <t>"1.46 Chodba 3.etapa</t>
  </si>
  <si>
    <t>34,74*0,1</t>
  </si>
  <si>
    <t>"1.47 Chodba, podesta schodiště 3.etapa</t>
  </si>
  <si>
    <t>5,98*0,1</t>
  </si>
  <si>
    <t>23</t>
  </si>
  <si>
    <t>TP/155</t>
  </si>
  <si>
    <t>Skladba TP/155 - Náhrada nevhodných schodišťových stupňů</t>
  </si>
  <si>
    <t>1827974045</t>
  </si>
  <si>
    <t>Poznámka k položce:_x000d_
analogicky dle popisu v PD:_x000d_
TP/155	Náhrada nevhodných schodišťových stupňů_x000d_
Stávající stupně byly v minulosti doplňovány lisovanými dřevěnými deskami s nalepenou podlahovou krytinou._x000d_
Veškeré novodobé opravy odstranit a odkrýt podkladní nosnou konstrukci_x000d_
Nové schodiště viz. detail (nášlapné plochy, podstupnice – masiv dub )_x000d_
Povrchová úprava:_x000d_
Základní lazurní olejový lak (standard Bona Traffic)_x000d_
2x vrchní lazurní lak s přísadou vosku (protiskluzný)_x000d_
První a poslední stupeň v souladu s normou označit intarzií_x000d_
Kompletní provedení dle veškerých informací obsažených v PD (textová i výkresová část, technologické postupy atd.).				_x000d_
Provedení je včetně montáže, demontáže původních konstrukcí, dodávky, přesunu hmot, přesunu a likvidace suti, povrchové úpravy, dílenských dokumentací, vzorkování a veškerých dalších nutných souvisejících plnění a dodávek potřeb.</t>
  </si>
  <si>
    <t xml:space="preserve">0.58 (1.47 řešeno v rámci TP/161) : </t>
  </si>
  <si>
    <t>půdorys : 8,91</t>
  </si>
  <si>
    <t>8,91</t>
  </si>
  <si>
    <t>podstupnice</t>
  </si>
  <si>
    <t>0,17*1,795*13*1,2</t>
  </si>
  <si>
    <t>24</t>
  </si>
  <si>
    <t>TP/160</t>
  </si>
  <si>
    <t>Skladba TP/160 - Obnova stávající podlahy z prken</t>
  </si>
  <si>
    <t>-1175797777</t>
  </si>
  <si>
    <t>Poznámka k položce:_x000d_
analogicky dle popisu v PD:_x000d_
TP/160	Obnova stávající podlahy z prken_x000d_
•	Stávající prkna opatrně, bez poškození sejmout. Zhoblovat po stranách a zhoblovat nášlapnou plochu. Vyfrézovat péro a drážku._x000d_
•	Zkontrolovat podkladní hrubou prkennou podlahu (předpoklad výměny 25% plochy) a polštáře v násypu._x000d_
•	Zkontrolovat zásypy na výskyt dřevokazných hub_x000d_
•	Obnovit záklop a postupně upevnit prkna. Doplnit chybějící. Prkna budou na povrchu opatřena voskovaným nátěrem. _x000d_
•	Povrchová úprava:_x000d_
Základní lazurní olejový lak (standard Bona Traffic)_x000d_
2x vrchní lazurní lak s přísadou vosku (protiskluzný)_x000d_
•	Po obvodu místnosti profilovaná dubová lišta._x000d_
Kompletní provedení dle veškerých informací obsažených v PD (textová i výkresová část, technologické postupy atd.).				_x000d_
Provedení je včetně montáže, demontáže původních konstrukcí, dodávky, přesunu hmot, přesunu a likvidace suti, povrchové úpravy, repasí, dílenských dokumentací, vzorkování a veškerých dalších nutných souvisejících plnění a dodávek potřeb.</t>
  </si>
  <si>
    <t>TP/160 (kalkulováno dle PD, rozsah bude potvrzen objednatelem na základě provedených sond)</t>
  </si>
  <si>
    <t>Obnova stávající podlahy z prken</t>
  </si>
  <si>
    <t>1.40 Chodba</t>
  </si>
  <si>
    <t>15,65</t>
  </si>
  <si>
    <t>25</t>
  </si>
  <si>
    <t>TP/164</t>
  </si>
  <si>
    <t>Skladba TP/164 - Renovace zádlažby z cihel (hist. půdovek)</t>
  </si>
  <si>
    <t>1331478553</t>
  </si>
  <si>
    <t>Poznámka k položce:_x000d_
analogicky dle popisu v PD:_x000d_
TP/164	Renovace zádlažby z cihel (hist. půdovek)_x000d_
•	Vyměnit a doplnit poškozené nebo chybějící cihly (10% plochy) cihly položit do vápenné malty (cca 20% plochy) _x000d_
•	Vyspárovat vápennou maltou _x000d_
•	Napustit voskovou emulzí (terpentýn) _x000d_
Kompletní provedení dle veškerých informací obsažených v PD (textová i výkresová část, technologické postupy atd.).				_x000d_
Provedení je včetně montáže, demontáže původních konstrukcí, dodávky, přesunu hmot, přesunu a likvidace suti, povrchové úpravy, repasí, dílenských dokumentací, vzorkování a veškerých dalších nutných souvisejících plnění a dodávek potřeb.</t>
  </si>
  <si>
    <t xml:space="preserve">"Skladba TP/164 - Renovace zádlažby z cihel (hist. půdovek) : </t>
  </si>
  <si>
    <t xml:space="preserve">"Podlahová plocha místností : </t>
  </si>
  <si>
    <t xml:space="preserve">"dle tab místností 1pp : </t>
  </si>
  <si>
    <t>"1.48 Komora 3.etapa</t>
  </si>
  <si>
    <t>2,71</t>
  </si>
  <si>
    <t>"1.49a Komora 3.etapa</t>
  </si>
  <si>
    <t>1,42</t>
  </si>
  <si>
    <t>"1.49b Komora 3.etapa</t>
  </si>
  <si>
    <t>Ostatní konstrukce a práce, bourání</t>
  </si>
  <si>
    <t>26</t>
  </si>
  <si>
    <t>946111116</t>
  </si>
  <si>
    <t>Věže pojízdné trubkové nebo dílcové s maximálním zatížením podlahy do 200 kg/m2 šířky od 0,6 do 0,9 m, délky do 3,2 m výšky přes 5,5 m do 6,6 m montáž</t>
  </si>
  <si>
    <t>kus</t>
  </si>
  <si>
    <t>1741778539</t>
  </si>
  <si>
    <t>27</t>
  </si>
  <si>
    <t>946111216</t>
  </si>
  <si>
    <t>Věže pojízdné trubkové nebo dílcové s maximálním zatížením podlahy do 200 kg/m2 šířky od 0,6 do 0,9 m, délky do 3,2 m výšky přes 5,5 m do 6,6 m příplatek k ceně za každý den použití</t>
  </si>
  <si>
    <t>-164211838</t>
  </si>
  <si>
    <t>1*30 "Přepočtené koeficientem množství</t>
  </si>
  <si>
    <t>28</t>
  </si>
  <si>
    <t>946111816</t>
  </si>
  <si>
    <t>Věže pojízdné trubkové nebo dílcové s maximálním zatížením podlahy do 200 kg/m2 šířky od 0,6 do 0,9 m, délky do 3,2 m výšky přes 5,5 m do 6,6 m demontáž</t>
  </si>
  <si>
    <t>1203727075</t>
  </si>
  <si>
    <t>29</t>
  </si>
  <si>
    <t>949101111</t>
  </si>
  <si>
    <t>Lešení pomocné pracovní pro objekty pozemních staveb pro zatížení do 150 kg/m2, o výšce lešeňové podlahy do 1,9 m</t>
  </si>
  <si>
    <t>33748027</t>
  </si>
  <si>
    <t>Podlahová plocha místností</t>
  </si>
  <si>
    <t>0.58 SCHODIŠTĚ DO 2. NADZEMNÍHO PODLAŽÍ 3.etap</t>
  </si>
  <si>
    <t>11,30</t>
  </si>
  <si>
    <t>6,55</t>
  </si>
  <si>
    <t>120,98</t>
  </si>
  <si>
    <t>1.46 Chodba 3.etapa</t>
  </si>
  <si>
    <t>34,74</t>
  </si>
  <si>
    <t>5,98</t>
  </si>
  <si>
    <t>30</t>
  </si>
  <si>
    <t>952901111</t>
  </si>
  <si>
    <t>Vyčištění budov nebo objektů před předáním do užívání budov bytové nebo občanské výstavby, světlé výšky podlaží do 4 m</t>
  </si>
  <si>
    <t>1541002763</t>
  </si>
  <si>
    <t>31</t>
  </si>
  <si>
    <t>953943211</t>
  </si>
  <si>
    <t>Osazování drobných kovových předmětů kotvených do stěny hasicího přístroje</t>
  </si>
  <si>
    <t>-1966711364</t>
  </si>
  <si>
    <t>32</t>
  </si>
  <si>
    <t>44932114</t>
  </si>
  <si>
    <t>přístroj hasicí ruční práškový PG 6 LE</t>
  </si>
  <si>
    <t>1502214419</t>
  </si>
  <si>
    <t>33</t>
  </si>
  <si>
    <t>953993321</t>
  </si>
  <si>
    <t>Osazení bezpečnostní, orientační nebo informační tabulky plastové nebo smaltované přilepením</t>
  </si>
  <si>
    <t>-284200549</t>
  </si>
  <si>
    <t>zař. 08 a zař.09</t>
  </si>
  <si>
    <t>34</t>
  </si>
  <si>
    <t>RMAT0003</t>
  </si>
  <si>
    <t>Piktogram ozn. dle požadavku jednotl. místn. WC (muži/ženy)</t>
  </si>
  <si>
    <t>-1337026988</t>
  </si>
  <si>
    <t>Poznámka k položce:_x000d_
nerezová destička_x000d_
tmavá šedá-gravírování_x000d_
lepit na stěnu vedle dveří</t>
  </si>
  <si>
    <t>35</t>
  </si>
  <si>
    <t>962031133</t>
  </si>
  <si>
    <t>Bourání příček nebo přizdívek z cihel pálených plných nebo dutých, tl. přes 100 do 150 mm</t>
  </si>
  <si>
    <t>-1196545995</t>
  </si>
  <si>
    <t>3,95*(1,605+1,62)-0,6*2*2</t>
  </si>
  <si>
    <t>36</t>
  </si>
  <si>
    <t>979-001rp01</t>
  </si>
  <si>
    <t>Odstranění dřevěného pódia v m.č. 1.45</t>
  </si>
  <si>
    <t>78893190</t>
  </si>
  <si>
    <t>Poznámka k položce:_x000d_
analogicky dle popisu v PD:_x000d_
Odstranění dřevěného pódia v m.č. 1.45_x000d_
Kompletní provedení dle veškerých informací obsažených v PD</t>
  </si>
  <si>
    <t>37</t>
  </si>
  <si>
    <t>979-002rp01</t>
  </si>
  <si>
    <t>Odstranění promítací kabiny v m.č. 1.45</t>
  </si>
  <si>
    <t>-1165253639</t>
  </si>
  <si>
    <t>Poznámka k položce:_x000d_
analogicky dle popisu v PD:_x000d_
Odstranění promítací kabiny v m.č. 1.45._x000d_
Kompletní provedení dle veškerých informací obsažených v PD.</t>
  </si>
  <si>
    <t>38</t>
  </si>
  <si>
    <t>PBR-001</t>
  </si>
  <si>
    <t>Orientační a bezpečnostní tabulky</t>
  </si>
  <si>
    <t>-2107379501</t>
  </si>
  <si>
    <t xml:space="preserve">Poznámka k položce:_x000d_
analogicky dle popisu v PD:_x000d_
Orientační a bezpečnostní tabulky _x000d_
  Samolepící vinilové fólie a PVC tabulky a fotoluminiscenční značení; stálobarevné_x000d_
  teplotní odolnost min -20 až 70 °C_x000d_
  vč. montáže_x000d_
  zahrnuje:_x000d_
     označení hydrant_x000d_
     označení přenosný hasící přístroj_x000d_
     el. rozvaděč vč. hl. vypínač el. energie_x000d_
     hlavní uzávěr vody_x000d_
     směrové ukazatele a ostatní bezpečnostní tab._x000d_
     hlavní uzávěr plynu_x000d_
Kompletní provedení dle veškerých informací obsažených v PD.</t>
  </si>
  <si>
    <t>39</t>
  </si>
  <si>
    <t>PBR-001a</t>
  </si>
  <si>
    <t>1587964356</t>
  </si>
  <si>
    <t xml:space="preserve">Poznámka k položce:_x000d_
analogicky dle popisu v PD:_x000d_
Orientační a bezpečnostní tabulky _x000d_
  Samolepící vinilové fólie a PVC tabulky a fotoluminiscenční značení; stálobarevné_x000d_
  teplotní odolnost min -20 až 70 °C  vč. montáže</t>
  </si>
  <si>
    <t>40</t>
  </si>
  <si>
    <t>965042241</t>
  </si>
  <si>
    <t>Bourání mazanin betonových nebo z litého asfaltu tl. přes 100 mm, plochy přes 4 m2</t>
  </si>
  <si>
    <t>494879200</t>
  </si>
  <si>
    <t xml:space="preserve">"Skladba TP/161 - Nová prkenná podlaha na násypu : </t>
  </si>
  <si>
    <t>120,98*0,16</t>
  </si>
  <si>
    <t>34,74*0,16</t>
  </si>
  <si>
    <t>5,98*0,16</t>
  </si>
  <si>
    <t>11,30*0,15</t>
  </si>
  <si>
    <t>6,55*0,15</t>
  </si>
  <si>
    <t>41</t>
  </si>
  <si>
    <t>965049112</t>
  </si>
  <si>
    <t>Bourání mazanin Příplatek k cenám za bourání mazanin betonových se svařovanou sítí, tl. přes 100 mm</t>
  </si>
  <si>
    <t>1687908776</t>
  </si>
  <si>
    <t>42</t>
  </si>
  <si>
    <t>965081343</t>
  </si>
  <si>
    <t>Bourání podlah z dlaždic bez podkladního lože nebo mazaniny, s jakoukoliv výplní spár betonových, teracových nebo čedičových tl. do 40 mm, plochy přes 1 m2</t>
  </si>
  <si>
    <t>266480233</t>
  </si>
  <si>
    <t>43</t>
  </si>
  <si>
    <t>965082923</t>
  </si>
  <si>
    <t>Odstranění násypu pod podlahami nebo ochranného násypu na střechách tl. do 100 mm, plochy přes 2 m2</t>
  </si>
  <si>
    <t>436810161</t>
  </si>
  <si>
    <t>"uvažováno odebrání 100mm"</t>
  </si>
  <si>
    <t>44</t>
  </si>
  <si>
    <t>965082rp01</t>
  </si>
  <si>
    <t>Příplatek k položce Odstranění násypu pod podlahami nebo ochranného násypu na střechách tl. do 100 mm, plochy přes 2 m2 za obsah dle požadavků PD nad rámec obsahu položek cenové soustavy</t>
  </si>
  <si>
    <t>512974498</t>
  </si>
  <si>
    <t>Poznámka k položce:_x000d_
analogicky dle popisu v PD:_x000d_
Odhalit zásyp, zkontrolovat na výskyt houby_x000d_
Kompletní provedení dle veškerých informací obsažených v PD (textová i výkresová část, technologické postupy atd.).				_x000d_
Provedení je včetně montáže, demontáže původních konstrukcí, dodávky, přesunu hmot, přesunu a likvidace suti, povrchové úpravy a veškerých dalších nutných souvisejících plnění a dodávek potřeb.</t>
  </si>
  <si>
    <t>45</t>
  </si>
  <si>
    <t>978011161</t>
  </si>
  <si>
    <t>Otlučení vápenných nebo vápenocementových omítek vnitřních ploch stropů, v rozsahu přes 30 do 50 %</t>
  </si>
  <si>
    <t>-1417468195</t>
  </si>
  <si>
    <t>218,965*0,3</t>
  </si>
  <si>
    <t>46</t>
  </si>
  <si>
    <t>978011191</t>
  </si>
  <si>
    <t>Otlučení vápenných nebo vápenocementových omítek vnitřních ploch stropů, v rozsahu přes 50 do 100 %</t>
  </si>
  <si>
    <t>158368444</t>
  </si>
  <si>
    <t>47</t>
  </si>
  <si>
    <t>978013161</t>
  </si>
  <si>
    <t>Otlučení vápenných nebo vápenocementových omítek vnitřních ploch stěn s vyškrabáním spar, s očištěním zdiva, v rozsahu přes 30 do 50 %</t>
  </si>
  <si>
    <t>1109535862</t>
  </si>
  <si>
    <t>48</t>
  </si>
  <si>
    <t>978013191</t>
  </si>
  <si>
    <t>Otlučení vápenných nebo vápenocementových omítek vnitřních ploch stěn s vyškrabáním spar, s očištěním zdiva, v rozsahu přes 50 do 100 %</t>
  </si>
  <si>
    <t>-842111663</t>
  </si>
  <si>
    <t>49</t>
  </si>
  <si>
    <t>978023411</t>
  </si>
  <si>
    <t>Vyškrabání cementové malty ze spár zdiva cihelného mimo komínového</t>
  </si>
  <si>
    <t>1831328285</t>
  </si>
  <si>
    <t>21,42+218,965+92,614+605,575</t>
  </si>
  <si>
    <t>50</t>
  </si>
  <si>
    <t>978059541</t>
  </si>
  <si>
    <t>Odsekání obkladů stěn včetně otlučení podkladní omítky až na zdivo z obkládaček vnitřních, z jakýchkoliv materiálů, plochy přes 1 m2</t>
  </si>
  <si>
    <t>-1650988927</t>
  </si>
  <si>
    <t>997</t>
  </si>
  <si>
    <t>Doprava suti a vybouraných hmot</t>
  </si>
  <si>
    <t>51</t>
  </si>
  <si>
    <t>997013213</t>
  </si>
  <si>
    <t>Vnitrostaveništní doprava suti a vybouraných hmot vodorovně do 50 m s naložením ručně pro budovy a haly výšky přes 9 do 12 m</t>
  </si>
  <si>
    <t>-2134076222</t>
  </si>
  <si>
    <t>52</t>
  </si>
  <si>
    <t>997013311</t>
  </si>
  <si>
    <t>Shoz na stavební suť montáž a demontáž shozu výšky do 10 m</t>
  </si>
  <si>
    <t>-1185935816</t>
  </si>
  <si>
    <t>3*5</t>
  </si>
  <si>
    <t>53</t>
  </si>
  <si>
    <t>997013321</t>
  </si>
  <si>
    <t>Shoz na stavební suť montáž a demontáž shozu výšky Příplatek za první a každý další den použití shozu výšky do 10 m</t>
  </si>
  <si>
    <t>-2098857610</t>
  </si>
  <si>
    <t>15*45</t>
  </si>
  <si>
    <t>54</t>
  </si>
  <si>
    <t>997013501</t>
  </si>
  <si>
    <t>Odvoz suti a vybouraných hmot na skládku nebo meziskládku se složením, na vzdálenost do 1 km</t>
  </si>
  <si>
    <t>-1734980635</t>
  </si>
  <si>
    <t>55</t>
  </si>
  <si>
    <t>997013509</t>
  </si>
  <si>
    <t>Odvoz suti a vybouraných hmot na skládku nebo meziskládku se složením, na vzdálenost Příplatek k ceně za každý další započatý 1 km přes 1 km</t>
  </si>
  <si>
    <t>-2050307882</t>
  </si>
  <si>
    <t>65,4*2</t>
  </si>
  <si>
    <t>53,587*17</t>
  </si>
  <si>
    <t>3,87*2</t>
  </si>
  <si>
    <t>0,135*19</t>
  </si>
  <si>
    <t>0,306*2</t>
  </si>
  <si>
    <t>1052,696*17 'Přepočtené koeficientem množství</t>
  </si>
  <si>
    <t>169</t>
  </si>
  <si>
    <t>R997-0001</t>
  </si>
  <si>
    <t>Uložení na skládce odpadu z betonu 17 01 01 - neoceňovat = odpad bude uložen na skládce investora a poplatek nebude účtován = oceňte 0,00 Kč</t>
  </si>
  <si>
    <t>4519105</t>
  </si>
  <si>
    <t>168</t>
  </si>
  <si>
    <t>R997-0002</t>
  </si>
  <si>
    <t>Poplatek za uložení na skládce (skládkovné) stavebního odpadu směsného kód odpadu 17 09 04</t>
  </si>
  <si>
    <t>867592108</t>
  </si>
  <si>
    <t>170</t>
  </si>
  <si>
    <t>R997-0003</t>
  </si>
  <si>
    <t>Uložení na skládce odpadu ze dřeva - neoceňovat = odpad bude uložen na skládce investora a poplatek nebude účtován = oceňte 0,00 Kč</t>
  </si>
  <si>
    <t>-2102765855</t>
  </si>
  <si>
    <t>171</t>
  </si>
  <si>
    <t>R997-0004</t>
  </si>
  <si>
    <t>Poplatek za uložení na skládce (skládkovné) odpadu ze plastů 17 02 03</t>
  </si>
  <si>
    <t>360370965</t>
  </si>
  <si>
    <t>172</t>
  </si>
  <si>
    <t>R997-0005</t>
  </si>
  <si>
    <t xml:space="preserve">Uložení odpadu ze železa 17 04 05 ve sběrně </t>
  </si>
  <si>
    <t>-170013041</t>
  </si>
  <si>
    <t>998</t>
  </si>
  <si>
    <t>Přesun hmot</t>
  </si>
  <si>
    <t>57</t>
  </si>
  <si>
    <t>998018002</t>
  </si>
  <si>
    <t>Přesun hmot pro budovy občanské výstavby, bydlení, výrobu a služby ruční (bez užití mechanizace) vodorovná dopravní vzdálenost do 100 m pro budovy s jakoukoliv nosnou konstrukcí výšky přes 6 do 12 m</t>
  </si>
  <si>
    <t>1894149536</t>
  </si>
  <si>
    <t>766.03</t>
  </si>
  <si>
    <t>Hodnotné prvky</t>
  </si>
  <si>
    <t>PSV</t>
  </si>
  <si>
    <t>Práce a dodávky PSV</t>
  </si>
  <si>
    <t>711</t>
  </si>
  <si>
    <t>Izolace proti vodě, vlhkosti a plynům</t>
  </si>
  <si>
    <t>58</t>
  </si>
  <si>
    <t>711111001</t>
  </si>
  <si>
    <t>Provedení izolace proti zemní vlhkosti natěradly a tmely za studena na ploše vodorovné V nátěrem penetračním</t>
  </si>
  <si>
    <t>-1630831560</t>
  </si>
  <si>
    <t>59</t>
  </si>
  <si>
    <t>11163153</t>
  </si>
  <si>
    <t>emulze asfaltová penetrační</t>
  </si>
  <si>
    <t>litr</t>
  </si>
  <si>
    <t>260567246</t>
  </si>
  <si>
    <t>17,85*0,4 "Přepočtené koeficientem množství</t>
  </si>
  <si>
    <t>60</t>
  </si>
  <si>
    <t>711111051</t>
  </si>
  <si>
    <t>Provedení izolace proti zemní vlhkosti natěradly a tmely za studena na ploše vodorovné V dvojnásobným nátěrem tekutou elastickou hydroizolací</t>
  </si>
  <si>
    <t>-1717494795</t>
  </si>
  <si>
    <t>61</t>
  </si>
  <si>
    <t>24551830</t>
  </si>
  <si>
    <t>stěrka hydroizolační kompozitní</t>
  </si>
  <si>
    <t>kg</t>
  </si>
  <si>
    <t>632702828</t>
  </si>
  <si>
    <t>17,85*1,9 "Přepočtené koeficientem množství</t>
  </si>
  <si>
    <t>62</t>
  </si>
  <si>
    <t>771591264</t>
  </si>
  <si>
    <t>Izolace podlahy pod dlažbu těsnícími izolačními pásy mezi podlahou a stěnu</t>
  </si>
  <si>
    <t>187767510</t>
  </si>
  <si>
    <t>Obvod stěn místností</t>
  </si>
  <si>
    <t>63</t>
  </si>
  <si>
    <t>711112001</t>
  </si>
  <si>
    <t>Provedení izolace proti zemní vlhkosti natěradly a tmely za studena na ploše svislé S nátěrem penetračním</t>
  </si>
  <si>
    <t>802015846</t>
  </si>
  <si>
    <t>64</t>
  </si>
  <si>
    <t>-1280401681</t>
  </si>
  <si>
    <t>47,998*0,4 "Přepočtené koeficientem množství</t>
  </si>
  <si>
    <t>65</t>
  </si>
  <si>
    <t>711112051</t>
  </si>
  <si>
    <t>Provedení izolace proti zemní vlhkosti natěradly a tmely za studena na ploše svislé S dvojnásobným nátěrem tekutou elastickou hydroizolací</t>
  </si>
  <si>
    <t>2101411751</t>
  </si>
  <si>
    <t>66</t>
  </si>
  <si>
    <t>24551040</t>
  </si>
  <si>
    <t>stěrka hydroizolační dvousložková cemento-polymerová pod dlažbu</t>
  </si>
  <si>
    <t>1244738533</t>
  </si>
  <si>
    <t>47,998*2,0 "Přepočtené koeficientem množství</t>
  </si>
  <si>
    <t>67</t>
  </si>
  <si>
    <t>711131101</t>
  </si>
  <si>
    <t>Provedení izolace proti zemní vlhkosti pásy na sucho AIP nebo tkaniny na ploše vodorovné V</t>
  </si>
  <si>
    <t>-1779360338</t>
  </si>
  <si>
    <t>vytažení na stěny cca 200mm</t>
  </si>
  <si>
    <t>0,2*(3,02*2+3,405*2)</t>
  </si>
  <si>
    <t>0,2*(1,605*2+1,6*2+0,05*2+2,51*2)</t>
  </si>
  <si>
    <t>68</t>
  </si>
  <si>
    <t>62811120</t>
  </si>
  <si>
    <t>asfaltový pás separační bez krycí vrstvy (impregnovaná vložka), typu A</t>
  </si>
  <si>
    <t>349206435</t>
  </si>
  <si>
    <t>22,726*1,1655 "Přepočtené koeficientem množství</t>
  </si>
  <si>
    <t>69</t>
  </si>
  <si>
    <t>998711122</t>
  </si>
  <si>
    <t>Přesun hmot pro izolace proti vodě, vlhkosti a plynům stanovený z hmotnosti přesunovaného materiálu vodorovná dopravní vzdálenost do 50 m ruční (bez užití mechanizace) v objektech výšky přes 6 do 12 m</t>
  </si>
  <si>
    <t>-52989608</t>
  </si>
  <si>
    <t>762</t>
  </si>
  <si>
    <t>Konstrukce tesařské</t>
  </si>
  <si>
    <t>70</t>
  </si>
  <si>
    <t>762211240</t>
  </si>
  <si>
    <t>Montáž schodiště přímočarého s podstupnicemi, šířka ramene přes 1,00 do 1,50 m, stupně z fošen</t>
  </si>
  <si>
    <t>797123189</t>
  </si>
  <si>
    <t>(5+4)*1,8</t>
  </si>
  <si>
    <t>71</t>
  </si>
  <si>
    <t>762211340</t>
  </si>
  <si>
    <t>Montáž schodiště křivočarého bez podstupnic, se skosenými stupnicemi, šířka ramene přes 1,00 do 1,50 m, stupně z fošen</t>
  </si>
  <si>
    <t>-1944569265</t>
  </si>
  <si>
    <t>4*2,5</t>
  </si>
  <si>
    <t>72</t>
  </si>
  <si>
    <t>60556101</t>
  </si>
  <si>
    <t>řezivo dubové sušené tl 50mm</t>
  </si>
  <si>
    <t>372402924</t>
  </si>
  <si>
    <t>(5+4)*1,8*(0,35+0,17)*0,32</t>
  </si>
  <si>
    <t>4*2,5*(0,5+0,17)*0,32</t>
  </si>
  <si>
    <t>73</t>
  </si>
  <si>
    <t>762510855</t>
  </si>
  <si>
    <t>Demontáž podlahové konstrukce podkladové z cementotřískových desek jednovrstvých šroubovaných na pero drážku, tloušťka desky do 20 mm</t>
  </si>
  <si>
    <t>-1139108940</t>
  </si>
  <si>
    <t>74</t>
  </si>
  <si>
    <t>762521104</t>
  </si>
  <si>
    <t>Položení podlah nehoblovaných na sraz z prken hrubých</t>
  </si>
  <si>
    <t>1393895171</t>
  </si>
  <si>
    <t>"1.45 Sál, galerijní expozice 3.etapa"120,98</t>
  </si>
  <si>
    <t>"1.46 Chodba 3.etapa"34,74</t>
  </si>
  <si>
    <t>"1.47 Chodba, podesta schodiště 3.etapa"5,98</t>
  </si>
  <si>
    <t>75</t>
  </si>
  <si>
    <t>60515111</t>
  </si>
  <si>
    <t>řezivo jehličnaté boční prkno 20-30mm</t>
  </si>
  <si>
    <t>-563681931</t>
  </si>
  <si>
    <t>161,7*0,0288 "Přepočtené koeficientem množství</t>
  </si>
  <si>
    <t>76</t>
  </si>
  <si>
    <t>762524104</t>
  </si>
  <si>
    <t>Položení podlah hoblovaných na pero a drážku z prken</t>
  </si>
  <si>
    <t>-68430581</t>
  </si>
  <si>
    <t>77</t>
  </si>
  <si>
    <t>R762-0001</t>
  </si>
  <si>
    <t>Dřevěná podlahová prkna široká dubová pero-drážka, povrch drásaný tl. 24 mm</t>
  </si>
  <si>
    <t>1013804287</t>
  </si>
  <si>
    <t>161,7*1,2 "Přepočtené koeficientem množství</t>
  </si>
  <si>
    <t>78</t>
  </si>
  <si>
    <t>762526110</t>
  </si>
  <si>
    <t>Položení podlah položení polštářů pod podlahy osové vzdálenosti do 65 cm</t>
  </si>
  <si>
    <t>-1078292528</t>
  </si>
  <si>
    <t>79</t>
  </si>
  <si>
    <t>60512125</t>
  </si>
  <si>
    <t>hranol stavební řezivo průřezu do 120cm2 do dl 6m</t>
  </si>
  <si>
    <t>1794510122</t>
  </si>
  <si>
    <t>80</t>
  </si>
  <si>
    <t>762526510</t>
  </si>
  <si>
    <t>Položení podlah montáž podlahových lišt hoblovaných</t>
  </si>
  <si>
    <t>-469245524</t>
  </si>
  <si>
    <t>6,445+17,415+6,225+18,155</t>
  </si>
  <si>
    <t>2,445*2+13,565*2</t>
  </si>
  <si>
    <t>2,745*2+1,93*2</t>
  </si>
  <si>
    <t>81</t>
  </si>
  <si>
    <t>RMAT0002</t>
  </si>
  <si>
    <t>profilovaná dubová lišta</t>
  </si>
  <si>
    <t>1249839115</t>
  </si>
  <si>
    <t>89,61*1,08 "Přepočtené koeficientem množství</t>
  </si>
  <si>
    <t>82</t>
  </si>
  <si>
    <t>762595001</t>
  </si>
  <si>
    <t>Spojovací prostředky podlah a podkladových konstrukcí hřebíky, vruty</t>
  </si>
  <si>
    <t>-1051049420</t>
  </si>
  <si>
    <t>161,7*2</t>
  </si>
  <si>
    <t>83</t>
  </si>
  <si>
    <t>998762122</t>
  </si>
  <si>
    <t>Přesun hmot pro konstrukce tesařské stanovený z hmotnosti přesunovaného materiálu vodorovná dopravní vzdálenost do 50 m ruční (bez užití mechanizace) v objektech výšky přes 6 do 12 m</t>
  </si>
  <si>
    <t>1452759463</t>
  </si>
  <si>
    <t>766</t>
  </si>
  <si>
    <t>Konstrukce truhlářské</t>
  </si>
  <si>
    <t>177</t>
  </si>
  <si>
    <t>D/40</t>
  </si>
  <si>
    <t>Prvek D/40 - dveře, rozměry Š 1250 mm V 1850 mm - restaurovaný</t>
  </si>
  <si>
    <t>ks</t>
  </si>
  <si>
    <t>-420228390</t>
  </si>
  <si>
    <t>Poznámka k položce:_x000d_
Poznámka k položce:_x000d__x000d_
Opraveno restaurátorem dle záměru. Součástí je i vypracování pracovního postupu, projednání a zajištění souhlasu orgánu památkové péče, vyhotovení vzorků, a zpracování závěrečné restaurátorské zprávy - viz záměr.Vybavení samozavíračem bude oceneno v OVN - požárně bezpečnostní opatření</t>
  </si>
  <si>
    <t>85</t>
  </si>
  <si>
    <t>D/41</t>
  </si>
  <si>
    <t>Prvek D/41 - dveře, rozměry Š 1300 mm V 1900 mm</t>
  </si>
  <si>
    <t>1962808967</t>
  </si>
  <si>
    <t xml:space="preserve">Poznámka k položce:_x000d_
analogicky dle popisu v PD:_x000d_
Prvek:	DVEŘE	2.ETAPA		číslo:	D/41_x000d_
DATACE: 19. století_x000d_
popis:	Dveře dřevěné dvoukřídlové rámové, výplně zdobené obdélníky s konkávně projmutými rohy,_x000d_
klapačka bez profilace, dřevěný práh_x000d_
do 1.44 hladké obložky, _x000d_
do 1.45 profilované obložky s oblounem (křídla chybí).  _x000d_
umístění:	1.44		_x000d_
rozměry:	Š 1300 mm V 1900 mm_x000d_
povrchová úprava:	Krycí nátěr - slonová kost_x000d_
detaily:	Zapuštěné závěsy s oblými konci, bakelitová klika se štítkem / ?_x000d_
stav:	Nevhodná bakelitová klika a štítek / ? _x000d_
Místy poškozené _x000d_
návrh:	Osadit nové mosazné kliky a štítky (např. typ Alt Wien). Zadavatel umožňuje nabídnout rovnocenné řešení._x000d_
Odborně opravit – kompletní provedení dle veškerých informací obsažených v PD (textová i výkresová část, technologické postupy atd.).				_x000d_
Provedení je včetně montáže, demontáže původních konstrukcí, dodávky, přesunu hmot, přesunu a likvidace suti, povrchové úpravy, repasí, dílenských dokumentací, vzorkování a veškerých dalších nutných souvisejících plnění a dodávek potřeb.</t>
  </si>
  <si>
    <t>86</t>
  </si>
  <si>
    <t>D/42</t>
  </si>
  <si>
    <t>Prvek D/42 - dveře, rozměry Š 1250 mm V 1900 mm</t>
  </si>
  <si>
    <t>1224846777</t>
  </si>
  <si>
    <t>Poznámka k položce:_x000d_
analogicky dle popisu v PD:_x000d_
Prvek:	DVEŘE	3.ETAPA		číslo:	D/42_x000d_
popis:	Dveře dřevěné dvoukřídlové rámové, klapačky bez profilace,_x000d_
z jedné strany oplechované,_x000d_
do 1.46 v jednoduše profilovaných obložkách. _x000d_
umístění:	1.46		_x000d_
rozměry:	š 1250 mm v 1900 mm_x000d_
povrchová úprava:	Krycí nátěr - slonová kost_x000d_
detaily:	Zapuštěné závěsy s ozdobnými konci, bakelitová klika se štítkem, vnější zástrče._x000d_
stav:	Nevhodné bakelitové kliky a štítek. Nevhodná dekorativní malba._x000d_
Místy poškozené._x000d_
návrh:	Osadit nové mosazné kliky a štítky (např. typ Alt Wien). Zadavatel umožňuje nabídnout rovnocenné řešení._x000d_
Nový nátěr – dle celkové koncepce prostoru._x000d_
Odborně opravit – kompletní provedení dle veškerých informací obsažených v PD (textová i výkresová část, technologické postupy atd.).Provedení je včetně montáže, demontáže původních konstrukcí, dodávky, přesunu hmot, přesunu a likvidace suti, povrchové úpravy, repasí, dílenských dokumentací, vzorkování a veškerých dalších nutných souvisejících plnění a dodávek potřeb.</t>
  </si>
  <si>
    <t>87</t>
  </si>
  <si>
    <t>D/43</t>
  </si>
  <si>
    <t>Prvek D/43 - dveře, rozměry Š 1200 mm V 1900 mm</t>
  </si>
  <si>
    <t>-162356648</t>
  </si>
  <si>
    <t xml:space="preserve">Poznámka k položce:_x000d_
analogicky dle popisu v PD:_x000d_
Prvek:	DVEŘE	3.ETAPA		číslo:	D/43_x000d_
popis:	Dveře dřevěné dvoukřídlové rámové, výplně lemovány profilovanou lištou, _x000d_
klapačka bez profilace,_x000d_
osazené v kamenném portálu K/9, dřevěný práh.  _x000d_
umístění:	1.45		_x000d_
rozměry:	š 1200 mm v 1900 mm_x000d_
povrchová úprava:	Krycí nátěr - slonová kost_x000d_
detaily:	Vnější závěsy, 2x bakelitový štítek (kliky chybí), vnější zástrče, petlice + visací zámek. _x000d_
stav:	Chybí kliky, nevhodné bakelitové štítky (kliky chybí) a petlice + visací zámek._x000d_
Místy poškozené._x000d_
návrh:	Odstranit petlici + visací zámek, osadit nové mosazné kliky a štítky (např. typ Alt Wien).  Zadavatel umožňuje nabídnout rovnocenné řešení._x000d_
Odborně opravit – kompletní provedení dle veškerých informací obsažených v PD (textová i výkresová část, technologické postupy atd.). Provedení je včetně montáže, demontáže původních konstrukcí, dodávky, přesunu hmot, přesunu a likvidace suti, povrchové úpravy, repasí, dílenských dokumentací, vzorkování a veškerých dalších nutných souvisejících plnění a dodávek potřeb.</t>
  </si>
  <si>
    <t>178</t>
  </si>
  <si>
    <t>DF/06</t>
  </si>
  <si>
    <t>Prvek DF/6 - dveře, rozměry Š 1850 mm V 2110 + 700 mm - restaurovaný</t>
  </si>
  <si>
    <t>1409169889</t>
  </si>
  <si>
    <t>Poznámka k položce:_x000d_
Opraveno restaurátorem dle záměru. Součástí je i vypracování pracovního postupu, projednání a zajištění souhlasu orgánu památkové péče, vyhotovení vzorků, a zpracování závěrečné restaurátorské zprávy - viz záměr.</t>
  </si>
  <si>
    <t>89</t>
  </si>
  <si>
    <t>DN/070P</t>
  </si>
  <si>
    <t xml:space="preserve">Prvek - DN/070P nové dveře  interiérové vč. zárubně, 800/1970</t>
  </si>
  <si>
    <t>339000895</t>
  </si>
  <si>
    <t xml:space="preserve">Poznámka k položce:_x000d_
tvarová kopie dveří stávajících RD/66 vč. zárubně_x000d_
zárubeň: rámová,obložková, hladká, dřevěný práh  _x000d_
křídlo: rámové s kazetovou výplní, čtyři kazety_x000d_
kování: dveřní panty zadlabané,ocel pod krycím nátěrem_x000d_
klika se štítkem plná mosaz, zámek vložkový_x000d_
provední: dřevo pod krycím nátěrem odstín lomená bílá_x000d_
Kompletní provedení dle veškerých informací obsažených v PD (textová i výkresová část, technologické postupy atd.).				_x000d_
Provedení je včetně montáže, demontáže původních konstrukcí, dodávky, přesunu hmot, přesunu a likvidace suti, povrchové úpravy, dílenských dokumentací, vzorkování a veškerých dalších nutných souvisejících plnění a dodávek potřeb.</t>
  </si>
  <si>
    <t>90</t>
  </si>
  <si>
    <t>DR/66</t>
  </si>
  <si>
    <t>Prvek - DR/66 Stávající dveře vnitřní jednokřídlové, rozm.: 800/2000 - dmtž</t>
  </si>
  <si>
    <t>-151829697</t>
  </si>
  <si>
    <t>Poznámka k položce:_x000d_
Zárubeň: rámová,obložková, hladká_x000d_
Křídlo: rámové s kazetovou výplní, čtyři kazety_x000d_
Kování: dveřní panty zadlabané,ocel pod krycím nátěrem_x000d_
Klika se štítkem bakelit(výměna), zámek dozický_x000d_
Provední: dřevo pod krycím nátěrem, odstín lomená bílá_x000d_
Návrh: Opatrně demontovat vč. zárubně-přesun do skladu</t>
  </si>
  <si>
    <t>91</t>
  </si>
  <si>
    <t>DR/67</t>
  </si>
  <si>
    <t>Prvek - DR/67 Stávající dveře vnitřní jednokřídlové, rozm.: 800/2000 - dmtž</t>
  </si>
  <si>
    <t>691617649</t>
  </si>
  <si>
    <t>Poznámka k položce:_x000d_
Zárubeň: rámová,obložková, hladká_x000d_
Křídlo: rámové s kazetovou výplní, dvěi kazety_x000d_
Kování: dveřní panty zadlabané,ocel pod krycím nátěrem_x000d_
Klika se štítkem bakelit(výměna), zámek dozický_x000d_
Provední: dřevo pod krycím nátěrem,Odstín lomená bílá_x000d_
Návrh: Demontáž, nahrazeno novým prvkem dn/69, Dveře budou uloženy do skladu</t>
  </si>
  <si>
    <t>92</t>
  </si>
  <si>
    <t>DR/68L</t>
  </si>
  <si>
    <t>Prvek - DR/68L Stávající dveře vnitřní jednokřídlové, rozm.: 600/2000 - dmtž</t>
  </si>
  <si>
    <t>543894630</t>
  </si>
  <si>
    <t>Poznámka k položce:_x000d_
Zárubeň: rámová,obložková, hladká_x000d_
Křídlo: rámové s kazetovou výplní, tři kazety na výšku_x000d_
Kování: dveřní panty zadlabané,ocel pod krycím nátěrem_x000d_
Klika se štítkem bakelit(výměna), zámek dozický_x000d_
Provední: dřevo pod krycím nátěrem, Odstín lomená bílá_x000d_
Návrh: Demontáž, nahrazeno novým prvkem dn/69, Dveře budou uloženy v objektu pro možné další využití</t>
  </si>
  <si>
    <t>93</t>
  </si>
  <si>
    <t>DR/68P</t>
  </si>
  <si>
    <t>Prvek - DR/68P Stávající dveře vnitřní jednokřídlové, rozm.: 600/2000 - dmtž</t>
  </si>
  <si>
    <t>-1581894456</t>
  </si>
  <si>
    <t>Poznámka k položce:_x000d_
Zárubeň: rámová,obložková, hladká_x000d_
Křídlo: rámové s kazetovou výplní, tři kazety na výšku_x000d_
Kování: dveřní panty zadlabané,ocel pod krycím nátěrem_x000d_
Klika se štítkem bakelit(výměna), zámek dozický_x000d_
Provední: dřevo pod krycím nátěrem, odstín lomená bílá_x000d_
Návrh: Demontáž, nahrazeno novým prvkem dn/69, dveře budou uloženy v objektu pro možné další využití</t>
  </si>
  <si>
    <t>94</t>
  </si>
  <si>
    <t>DR/69</t>
  </si>
  <si>
    <t>Prvek - DR/69 Stávající dveře vnitřní dvoukřídlové, rozm.: 1250/2100</t>
  </si>
  <si>
    <t>-675190074</t>
  </si>
  <si>
    <t>Poznámka k položce:_x000d_
Zárubeň: rámová,obložková, hladká_x000d_
Křídla: rámová s kazetovou výplní, tři kazety na výšku_x000d_
Kování: dveřní panty zadlabané,ocel pod krycím nátěrem, dveřní zástrče k zadlabání_x000d_
Klika se štítkem hliník(výměna), zámek dozický_x000d_
Provední: dřevo pod krycím nátěrem, Odstín lomená bílá, Dřevěný práh zapuštěný _x000d_
Návrh: Celková repase vč. kování, výměna kliky za mosaznou vč. štítku_x000d_
Provedení je včetně montáže, demontáže původních konstrukcí, dodávky, přesunu hmot, přesunu a likvidace suti, povrchové úpravy, repasí, dílenských dokumentací, vzorkování a veškerých dalších nutných souvisejících plnění a dodávek potřeb.</t>
  </si>
  <si>
    <t>95</t>
  </si>
  <si>
    <t>DR/70</t>
  </si>
  <si>
    <t>Prvek - DR/70 Stávající dveře vnitřní jednokřídlové, rozm.: 800/1950</t>
  </si>
  <si>
    <t>1790626678</t>
  </si>
  <si>
    <t>Poznámka k položce:_x000d_
Zárubeň: rámová,olištovaná_x000d_
Křídlo: rámové s kazetovou výplní, tři kazety na výšku_x000d_
Kování: dveřní panty zadlabané,ocel pod krycím nátěrem_x000d_
Klika se štítkem hliník(výměna), zámek vložkový_x000d_
Provední: dřevo pod krycím nátěrem, odstín lomená bílá, Dřevěný práh _x000d_
Návrh: Celková repase vč. kování, výměna kliky za mosaznou vč. štítku_x000d_
Provedení je včetně montáže, demontáže původních konstrukcí, dodávky, přesunu hmot, přesunu a likvidace suti, povrchové úpravy, repasí, dílenských dokumentací, vzorkování a veškerých dalších nutných souvisejících plnění a dodávek potřeb.</t>
  </si>
  <si>
    <t>96</t>
  </si>
  <si>
    <t>DR/71</t>
  </si>
  <si>
    <t>Prvek - DR/71 Stávající dveře vnitřní jednokřídlové, rozm.: 700/1900</t>
  </si>
  <si>
    <t>1082170859</t>
  </si>
  <si>
    <t>Poznámka k položce:_x000d_
Zárubeň: rámová,obložková,v horní části odřiznutá_x000d_
Křídlo: rámové s kazetovou výplní, dvě kazety na výšku_x000d_
Kování: dveřní panty zadlabané,ocel pod krycím nátěrem_x000d_
Klika se štítkem bakelit(výměna), zámek dozický_x000d_
Provední: dřevo pod krycím nátěrem, odstín lomená bílá, Dřevěný práh _x000d_
Návrh: Celková repase vč. kování, výměna kliky za mosaznou vč. štítku_x000d_
Provedení je včetně montáže, demontáže původních konstrukcí, dodávky, přesunu hmot, přesunu a likvidace suti, povrchové úpravy, repasí, dílenských dokumentací, vzorkování a veškerých dalších nutných souvisejících plnění a dodávek potřeb.</t>
  </si>
  <si>
    <t>97</t>
  </si>
  <si>
    <t>DR/72</t>
  </si>
  <si>
    <t>Prvek - DR/72 Stávající dveře vnitřní jednokřídlové, rozm.: 700/1900</t>
  </si>
  <si>
    <t>825693352</t>
  </si>
  <si>
    <t>Poznámka k položce:_x000d_
Zárubeň: rámová,obložková,hladká_x000d_
Křídlo: rámové hladké_x000d_
Kování: dveřní panty zadlabané,ocel pod krycím nátěrem_x000d_
Klika se štítkem bakelit(výměna), zámek dozický_x000d_
Provední: dřevo pod krycím nátěrem, Odstín lomená bílá, Dřevěný práh _x000d_
Návrh: Celková repase vč. kování, výměna kliky za mosaznou vč. štítku_x000d_
Provedení je včetně montáže, demontáže původních konstrukcí, dodávky, přesunu hmot, přesunu a likvidace suti, povrchové úpravy, repasí, dílenských dokumentací, vzorkování a veškerých dalších nutných souvisejících plnění a dodávek potřeb.</t>
  </si>
  <si>
    <t>98</t>
  </si>
  <si>
    <t>DR/92</t>
  </si>
  <si>
    <t>Prvek - DR/92 Dveře , rozm.: 700/1990 - dmtž</t>
  </si>
  <si>
    <t>432343795</t>
  </si>
  <si>
    <t>Poznámka k položce:_x000d_
Zárubeň: rámová,obložková,hladká _x000d_
Křídlo: rámové s kazetovou výplní , tři kazety na výšku_x000d_
Kování: dveřní panty zadlabané,ocel pod krycím nátěrem_x000d_
Klika se štítkem bakelit, zámek wc_x000d_
Provední: dřevo pod krycím nátěrem, odstín lomená bílá_x000d_
Návrh: Demontáž, nahrazeno novým prvkem dn/68_x000d_
Dveře budou uloženy v objektu pro možné další využití</t>
  </si>
  <si>
    <t>99</t>
  </si>
  <si>
    <t>DR/93</t>
  </si>
  <si>
    <t>Prvek - DR/93 Stávající dveře vnitřní dvoukřídlové, rozm.: 1150/2100</t>
  </si>
  <si>
    <t>-1457676247</t>
  </si>
  <si>
    <t>Poznámka k položce:_x000d_
Zárubeň: rámová,s profilací_x000d_
Křídla: rámová s kazetovou výplní, dvě kazety na výšku hladké_x000d_
Kování: dveřní panty zadlabané,ocel pod krycím nátěrem, dveřní zástrče k zadlabání_x000d_
Klika se štítkem hliník(výměna), zámek dozický_x000d_
Provední: dřevo pod krycím nátěrem, Odstín lomená bílá, Dřevěný práh zapuštěný _x000d_
Návrh: Celková repase vč. kování, výměna kliky za mosaznou vč. štítku_x000d_
Provedení je včetně montáže, demontáže původních konstrukcí, dodávky, přesunu hmot, přesunu a likvidace suti, povrchové úpravy, repasí, dílenských dokumentací, vzorkování a veškerých dalších nutných souvisejících plnění a dodávek potřeb.</t>
  </si>
  <si>
    <t>100</t>
  </si>
  <si>
    <t>OR/69</t>
  </si>
  <si>
    <t xml:space="preserve">Prvek - OR/69  stávající okno špaletové, rozm.:1310/2215 - pouze vnitřní díl</t>
  </si>
  <si>
    <t>179298619</t>
  </si>
  <si>
    <t>Poznámka k položce:_x000d_
analogicky dle popisu v PD:_x000d_
stávající okno špaletové_x000d_
čtyřkřídlové,špaletové,otvíravé ven a dovnitř_x000d_
s vodorovným poutcem,nadsvětlík otvíravý ven a dovnitř_x000d_
spodní křídla s jednou vodorovnou příčlí, dvoutabulková_x000d_
špaleta zděná, 2x dřevěná okapnička _x000d_
zasklení jednoduché čiré, do sklenářského tmelu_x000d_
dřevěný parapet v interiéru_x000d_
kování:okenní závěsy ocel pod krycím nátěrem, okenní oliva se štítkem mosaz,dvoucestný uzávěr_x000d_
provedení: dřevo pod krycím nátěrem, z exteriéru odstín hnědá, v interiéru lomená bílá, parapet odstín hnědá_x000d_
Návrh: Repase vnitřního okna vč. dřevěného parapetu z interiéru, kování však u obou dílú (vnitřní i vnější okno) - výměna kliky za mosaznou vč. štítku_x000d_
Provedení je včetně montáže, demontáže původních konstrukcí, dodávky, přesunu hmot, přesunu a likvidace suti, povrchové úpravy, repasí, dílenských dokumentací, vzorkování a veškerých dalších nutných souvisejících plnění a dodávek potřeb.</t>
  </si>
  <si>
    <t>101</t>
  </si>
  <si>
    <t>OR/80</t>
  </si>
  <si>
    <t xml:space="preserve">Prvek - OR/80  stávající okno špaletové, rozm.:1000/1950</t>
  </si>
  <si>
    <t>220147669</t>
  </si>
  <si>
    <t>Poznámka k položce:_x000d_
analogicky dle popisu v PD:_x000d_
stávající okno špaletové_x000d_
čtyřkřídlové,špaletové,otvíravé ven a dovnitř_x000d_
s vodorovným poutcem,nadsvětlík otvíravý ven a dovnitř_x000d_
spodní křídla s jednou vodorovnou příčlí, dvoutabulková_x000d_
špaleta zděná, 2x dřevěná okapnička _x000d_
zasklení jednoduché čiré, do sklenářského tmelu_x000d_
kování: okenní závěsy zadlabané,ocel pod krycí nátěrokenní oliva se štítkem mosaz,rozvora bez parapetu v interiéru_x000d_
provedení: dřevo pod krycím nátěrem, odstín lomená bílá_x000d_
Celková repase vč.kování, nový nátěr Provedení je včetně montáže, demontáže původních konstrukcí, dodávky, přesunu hmot, přesunu a likvidace suti, povrchové úpravy, repasí, dílenských dokumentací, vzorkování a veškerých dalších nutných souvisejících plnění a dodávek potřeb.</t>
  </si>
  <si>
    <t>102</t>
  </si>
  <si>
    <t>OR/81</t>
  </si>
  <si>
    <t xml:space="preserve">Prvek - OR/81  stávající okno špaletové, rozm.:1000/1950</t>
  </si>
  <si>
    <t>1702890744</t>
  </si>
  <si>
    <t>Poznámka k položce:_x000d_
analogicky dle popisu v PD:_x000d_
stávající okno špaletové_x000d_
čtyřkřídlové,špaletové,otvíravé ven a dovnitř_x000d_
s vodorovným poutcem,nadsvětlík otvíravý ven a dovnitř_x000d_
spodní křídla s jednou vodorovnou příčlí, dvoutabulková_x000d_
špaleta zděná, 2x dřevěná okapnička _x000d_
vnitřní rám se svislou příčlí, čtyři samostatná křídla( dělící příčka WC kabin)_x000d_
zasklení jednoduché čiré, do sklenářského tmelu_x000d_
kování: okenní závěsy zadlabané,ocel pod krycí nátěr, okenní oliva se štítkem mosaz,rozvora, jazýčkový uzávěr vnitřních křídel, bez parapetu v interiéru_x000d_
provedení: dřevo pod krycím nátěrem, odstín lomená bílá_x000d_
Celková repase vč.kování, nový nátěr, doplnit mosazné kličky_x000d_
Provedení je včetně montáže, demontáže původních konstrukcí, dodávky, přesunu hmot, přesunu a likvidace suti, povrchové úpravy, repasí, dílenských dokumentací, vzorkování a veškerých dalších nutných souvisejících plnění a dodávek potřeb.</t>
  </si>
  <si>
    <t>103</t>
  </si>
  <si>
    <t>OR/89</t>
  </si>
  <si>
    <t xml:space="preserve">Prvek - OR/89  stávající okno jednoduché, rozm.:1100/1950</t>
  </si>
  <si>
    <t>1230335038</t>
  </si>
  <si>
    <t xml:space="preserve">Poznámka k položce:_x000d_
analogicky dle popisu v PD:_x000d_
okno stávající jednoduché_x000d_
čtyřkřídlové,,otvíravé  dovnitř_x000d_
s vodorovným poutcem,nadsvětlík otvíravý  dovnitř_x000d_
spodní křídla i nadsvětlík dělená  jednou vodorovnou příčlí, dvoutabulková_x000d_
zasklení izolační dvojsklo_x000d_
kování: okenní závěsy zadlabané,ocel pod krycí nátěr okenní oliva se štítkem hliník(vyměnit),rozvora, bez parapetu v interiéru_x000d_
provedení: dřevo mořené do tm. odstínu_x000d_
Celková repase vč.kování, nový nátěr, výměna kliček za mosazné. Provedení je včetně montáže, demontáže původních konstrukcí, dodávky, přesunu hmot, přesunu a likvidace suti, povrchové úpravy, repasí, dílenských dokumentací, vzorkování a veškerých dalších nutných souvisejících plnění a dodávek potřeb.</t>
  </si>
  <si>
    <t>104</t>
  </si>
  <si>
    <t>OR/90</t>
  </si>
  <si>
    <t xml:space="preserve">Prvek - OR/90  okno stávající špaletové, rozm.:1100/1950</t>
  </si>
  <si>
    <t>386078118</t>
  </si>
  <si>
    <t xml:space="preserve">Poznámka k položce:_x000d_
analogicky dle popisu v PD:_x000d_
okno stávající špaletové_x000d_
dvoukřídlové,špaletové,otvíravé  ven a dovnitř_x000d_
 křídla  dělená  čtyřmi vodorovnými příčlemi, pětitabulková_x000d_
špaleta dřevěná_x000d_
zasklení izolační dvojsklo_x000d_
kování: okenní závěsy zadlabané,ocel pod krycí nátěr, okenní oliva se štítkem hliník(vyměnit),rozvora_x000d_
bez parapetu v interiéru_x000d_
provedení: dřevo mořené do tm. odstínu_x000d_
Celková repase vč.kování, nový nátěr, výměna kliček za mosazné, provedení je včetně montáže, demontáže původních konstrukcí, dodávky, přesunu hmot, přesunu a likvidace suti, povrchové úpravy, repasí, dílenských dokumentací, vzorkování a veškerých dalších nutných souvisejících plnění a dodávek potřeb.</t>
  </si>
  <si>
    <t>767</t>
  </si>
  <si>
    <t>Konstrukce zámečnické</t>
  </si>
  <si>
    <t>105</t>
  </si>
  <si>
    <t>DN/068</t>
  </si>
  <si>
    <t>Prvek - DN/068 Sanitární nerezová příčka, délka 3400, délka dělících příček 1300</t>
  </si>
  <si>
    <t>-1312641415</t>
  </si>
  <si>
    <t>Poznámka k položce:_x000d_
3 x dveře pravé šíře 600mm, 2x dělící příčka plná_x000d_
Typový nerezový systém, Nosný a kotevní systém tvoří nerezové profily_x000d_
Výplň- sendvičová deska olepena nerezovým plechem vzorovaným_x000d_
Výška nožiček 100mm, Klika s rozetou nerez mat, rozeta s wc pojistkou_x000d_
Celková výška příčky 2100mm</t>
  </si>
  <si>
    <t>106</t>
  </si>
  <si>
    <t>DN/069</t>
  </si>
  <si>
    <t>Prvek - DN/069 Sanitární nerezová příčka, délka 2150, délka dělící příčky 1600</t>
  </si>
  <si>
    <t>-800975128</t>
  </si>
  <si>
    <t>Poznámka k položce:_x000d_
2 x dveře pravé šíře600mm,1x dělící příčka plná_x000d_
Typový nerezový systém_x000d_
Nosný a kotevní systém tvoří nerezové profily_x000d_
Výplň- sendvičává deska olepena nerezovým plechem vzorovaným_x000d_
Výška nožiček 100mm_x000d_
Klika s rozetou nerez mat, rozeta s wc pojistkou_x000d_
 Celková výška příčky 2100 mm</t>
  </si>
  <si>
    <t>107</t>
  </si>
  <si>
    <t>ZN/10</t>
  </si>
  <si>
    <t>Prvek ZN/10 - krycí dvířka rozm.: 700/700</t>
  </si>
  <si>
    <t>1431889349</t>
  </si>
  <si>
    <t xml:space="preserve">Poznámka k položce:_x000d_
analogicky dle popisu v PD:_x000d_
krycí dvířka _x000d_
dvířka i rám jsou z ocelových profilů 40/15 mm, opláštěmé sádrokartonovou deskou tl. 12,5 mm_x000d_
povrchová úprava: nátěr dle barvy omítky_x000d_
zamykání: zámek s čtyřhranem_x000d_
dvířka budou opatřeny symboly - logem podle využití  popř. nápisy (hydrant, el. rozvaděč, apod.)_x000d_
krycí dvířka musí umožňovat řádné otevírání vnitřních technolog.skříní. rozměry krycích dvířek nutno koordinovat se skutečně instalovanými _x000d_
technolog.skříněmi_x000d_
Provedení je včetně montáže, demontáže původních konstrukcí, dodávky, přesunu hmot, přesunu a likvidace suti, povrchové úpravy, repasí, dílenských dokumentací, vzorkování a veškerých dalších nutných souvisejících plnění a dodávek potřeb.</t>
  </si>
  <si>
    <t>108</t>
  </si>
  <si>
    <t>ZR/14a</t>
  </si>
  <si>
    <t>Prvek ZR/14a -ocelová komínová dvířka, rozm.: 500/600mm</t>
  </si>
  <si>
    <t>-965017079</t>
  </si>
  <si>
    <t xml:space="preserve">Poznámka k položce:_x000d_
analogicky dle popisu v PD:_x000d_
ocelová komínová dvířka_x000d_
ocelový nosný rám_x000d_
jednokřídlová, otvíravá_x000d_
ocel. plech vyztužený ocel. pásovinou po obvodu_x000d_
ocelové pásové závěsy_x000d_
petlice_x000d_
stav: pod krycím nátěrem, známky koroze_x000d_
_x000d_
návrh: celková repase na místě_x000d_
          odstranit nátěr,odrezit,přebrousit,nový krycí nátěr_x000d_
          odstín kovářská čerň_x000d_
Provedení je včetně montáže, demontáže původních konstrukcí, dodávky, přesunu hmot, přesunu a likvidace suti, povrchové úpravy, repasí, dílenských dokumentací, vzorkování a veškerých dalších nutných souvisejících plnění a dodávek potřeb.</t>
  </si>
  <si>
    <t>109</t>
  </si>
  <si>
    <t>ZR/21</t>
  </si>
  <si>
    <t>Prvek ZR/21 - sada ocelových madel vč. držáků, rozm.: 500/600mm</t>
  </si>
  <si>
    <t>24869695</t>
  </si>
  <si>
    <t xml:space="preserve">Poznámka k položce:_x000d_
analogicky dle popisu v PD:_x000d_
sada ocelových madel vč. držáků_x000d_
madlo: ocelová trubka_x000d_
3kusy  držáků na madlo _x000d_
provedení: ocel pod krycím nátěrem_x000d_
stav: ocel se známkami koroze a poškozenou povrchovou úpravou_x000d_
_x000d_
návrh: celková repase na místě, prověřit stav uchycení_x000d_
          odrezit,přebrousit,nový krycí nátěr_x000d_
          odstín kovářská čerň_x000d_
poznámka: madla původně zakončena mosaznou koulí,  chybí budou doplněna (4 kusy)_x000d_
vzor viz - dochovaný typ na schodištích v domě do náměstí_x000d_
_x000d_
Provedení je včetně montáže, demontáže původních konstrukcí, dodávky, přesunu hmot, přesunu a likvidace suti, povrchové úpravy, repasí, dílenských dokumentací, vzorkování a veškerých dalších nutných souvisejících plnění a dodávek potřeb.</t>
  </si>
  <si>
    <t>110</t>
  </si>
  <si>
    <t>R767-0001</t>
  </si>
  <si>
    <t xml:space="preserve">Mtž VVM - vybavení výstavním mobiliářem - zřízení kotevních bodů a  panelů vč. příslušenství - vše v rozsahu PD</t>
  </si>
  <si>
    <t>-983781993</t>
  </si>
  <si>
    <t>111</t>
  </si>
  <si>
    <t>Pol1</t>
  </si>
  <si>
    <t>VVM - Kotevní bod s příslušenstvím 90 ks</t>
  </si>
  <si>
    <t>-2088030180</t>
  </si>
  <si>
    <t>112</t>
  </si>
  <si>
    <t>Pol2</t>
  </si>
  <si>
    <t>VVM - Panel 90 ks - jeklový rám 30x30x2 ocel, čelní stěna opláštěna překližkou</t>
  </si>
  <si>
    <t>267254624</t>
  </si>
  <si>
    <t>113</t>
  </si>
  <si>
    <t>Pol3</t>
  </si>
  <si>
    <t>VVM - Rohový spoj panelu (pravý / levý) 10 a 10 ks - jeklový rám 30x30x2 ocel dvě stěny opláštěny překližkou konstrukce RAL 9010</t>
  </si>
  <si>
    <t>-1597239395</t>
  </si>
  <si>
    <t>114</t>
  </si>
  <si>
    <t>Pol4</t>
  </si>
  <si>
    <t>VVM - Ukončovací díl panelu 14 ks - jeklový rám 30x30x2 ocel, tři stěny opláštěny překližkou konstrukce RAL 9010</t>
  </si>
  <si>
    <t>1881940344</t>
  </si>
  <si>
    <t>115</t>
  </si>
  <si>
    <t>Pol5</t>
  </si>
  <si>
    <t>VVM - Spojovací díly panelů jednoduchý, dolní a horní, ocel, 70 a 70ks RAL 9010</t>
  </si>
  <si>
    <t>-1145229832</t>
  </si>
  <si>
    <t>116</t>
  </si>
  <si>
    <t>Pol6</t>
  </si>
  <si>
    <t>VVM - Spojovací díly panelů jednoduchý pro kolmý spoj, dolní a horní, ocel, 10 a 10 ks RAL 9010</t>
  </si>
  <si>
    <t>836976518</t>
  </si>
  <si>
    <t>117</t>
  </si>
  <si>
    <t>Pol7</t>
  </si>
  <si>
    <t>VVM - Spojovací díly panelů zdvojený pro kolmý spoj, dolní a horní, ocel, 8 a 8 ks RAL 9010</t>
  </si>
  <si>
    <t>-767766977</t>
  </si>
  <si>
    <t>118</t>
  </si>
  <si>
    <t>Pol8</t>
  </si>
  <si>
    <t>VVM - Spojovací díl panelů zdvojený rohový spoj - pravý, dolní, ocel, 10 ks RAL 9010</t>
  </si>
  <si>
    <t>-1019811428</t>
  </si>
  <si>
    <t>119</t>
  </si>
  <si>
    <t>Pol9</t>
  </si>
  <si>
    <t>VVM - Spojovací díl panelů zdvojený rohový spoj - pravý, horní, ocel, 10 ks RAL 9010</t>
  </si>
  <si>
    <t>1508680535</t>
  </si>
  <si>
    <t>120</t>
  </si>
  <si>
    <t>Pol10</t>
  </si>
  <si>
    <t>VVM - Spojovací díl panelů zdvojený rohový spoj - levý, dolní, ocel, 10 ks RAL 9010</t>
  </si>
  <si>
    <t>-151836601</t>
  </si>
  <si>
    <t>121</t>
  </si>
  <si>
    <t>Pol11</t>
  </si>
  <si>
    <t>VVM - Spojovací díl panelů zdvojený rohový spoj - levý, horní, ocel, 10 ks RAL 9010</t>
  </si>
  <si>
    <t>180068030</t>
  </si>
  <si>
    <t>122</t>
  </si>
  <si>
    <t>Pol12</t>
  </si>
  <si>
    <t>VVM - Spojovací díly pro ukončení panelu, dolní a horní, ocel, 14 a 14 ks RAL 9010</t>
  </si>
  <si>
    <t>-2020602245</t>
  </si>
  <si>
    <t>123</t>
  </si>
  <si>
    <t>Pol13</t>
  </si>
  <si>
    <t>VVM - Strop boxu 6 ks</t>
  </si>
  <si>
    <t>583767811</t>
  </si>
  <si>
    <t>124</t>
  </si>
  <si>
    <t>Pol14</t>
  </si>
  <si>
    <t>VVM - Dno boxu 6 ks</t>
  </si>
  <si>
    <t>-1579042675</t>
  </si>
  <si>
    <t>125</t>
  </si>
  <si>
    <t>Pol15</t>
  </si>
  <si>
    <t>VVM - Sklo boxu 6 ks - čiré, 8,8mm VSG</t>
  </si>
  <si>
    <t>-923248597</t>
  </si>
  <si>
    <t>126</t>
  </si>
  <si>
    <t>Pol16</t>
  </si>
  <si>
    <t>VVM - Výrobní dokumentace 2 paré</t>
  </si>
  <si>
    <t>-738559757</t>
  </si>
  <si>
    <t>127</t>
  </si>
  <si>
    <t>Pol17</t>
  </si>
  <si>
    <t>VVM - Zaškolení obsluhy (montáž, variabilita systému, údržba)</t>
  </si>
  <si>
    <t>hod</t>
  </si>
  <si>
    <t>1142543524</t>
  </si>
  <si>
    <t>128</t>
  </si>
  <si>
    <t>998767102</t>
  </si>
  <si>
    <t>Přesun hmot pro zámečnické konstrukce stanovený z hmotnosti přesunovaného materiálu vodorovná dopravní vzdálenost do 50 m základní v objektech výšky přes 6 do 12 m</t>
  </si>
  <si>
    <t>-957024726</t>
  </si>
  <si>
    <t>773</t>
  </si>
  <si>
    <t>Podlahy z litého teraca</t>
  </si>
  <si>
    <t>129</t>
  </si>
  <si>
    <t>773521260</t>
  </si>
  <si>
    <t>Podlaha z barevného litého teraca prostá tloušťky do 20 mm</t>
  </si>
  <si>
    <t>1545212664</t>
  </si>
  <si>
    <t>130</t>
  </si>
  <si>
    <t>773529090</t>
  </si>
  <si>
    <t>Podlaha z barevného litého teraca Příplatek k cenám za bílý cement</t>
  </si>
  <si>
    <t>-591597251</t>
  </si>
  <si>
    <t>131</t>
  </si>
  <si>
    <t>773529195</t>
  </si>
  <si>
    <t>Podlaha z barevného litého teraca Příplatek k cenám za každých dalších i započatých 5 mm tloušťky</t>
  </si>
  <si>
    <t>1728756683</t>
  </si>
  <si>
    <t>132</t>
  </si>
  <si>
    <t>773591111</t>
  </si>
  <si>
    <t>Příprava podkladu před provedením teracových podlah podlah vysátí</t>
  </si>
  <si>
    <t>-1401440727</t>
  </si>
  <si>
    <t>133</t>
  </si>
  <si>
    <t>773591171</t>
  </si>
  <si>
    <t>Příprava podkladu před provedením teracových podlah podlah penetrační nátěr</t>
  </si>
  <si>
    <t>333607384</t>
  </si>
  <si>
    <t>134</t>
  </si>
  <si>
    <t>773992011</t>
  </si>
  <si>
    <t>Ostatní práce vyplnění dilatačních spár teraca (materiál ve specifikaci) vložkami z barevných kovů nebo z PVC</t>
  </si>
  <si>
    <t>892474007</t>
  </si>
  <si>
    <t>135</t>
  </si>
  <si>
    <t>19717001</t>
  </si>
  <si>
    <t>profil čtyřhranný mosaz 20x20mm</t>
  </si>
  <si>
    <t>954114716</t>
  </si>
  <si>
    <t>17,85*1,05 "Přepočtené koeficientem množství</t>
  </si>
  <si>
    <t>136</t>
  </si>
  <si>
    <t>773993905</t>
  </si>
  <si>
    <t>Údržba podlah z litého teraca ošetření polymerním voskem</t>
  </si>
  <si>
    <t>-1540772603</t>
  </si>
  <si>
    <t>Poznámka k položce:_x000d_
analogicky dle popisu v PD:_x000d_
Povrch terasa opakovaně brousit a na závěr napustit voskem</t>
  </si>
  <si>
    <t>137</t>
  </si>
  <si>
    <t>998773122</t>
  </si>
  <si>
    <t>Přesun hmot pro podlahy teracové lité stanovený z hmotnosti přesunovaného materiálu vodorovná dopravní vzdálenost do 50 m ruční (bez užití mechanizace) v objektech výšky přes 6 do 12 m</t>
  </si>
  <si>
    <t>1874731193</t>
  </si>
  <si>
    <t>775</t>
  </si>
  <si>
    <t>Podlahy skládané</t>
  </si>
  <si>
    <t>138</t>
  </si>
  <si>
    <t>775511811</t>
  </si>
  <si>
    <t>Demontáž podlah vlysových k dalšímu použití s lištami přibíjených s vytažením hřebíků</t>
  </si>
  <si>
    <t>-429587</t>
  </si>
  <si>
    <t>139</t>
  </si>
  <si>
    <t>998775312</t>
  </si>
  <si>
    <t>Přesun hmot pro podlahy skládané stanovený procentní sazbou (%) z ceny vodorovná dopravní vzdálenost do 50 m ruční (bez užití mechanizace) v objektech výšky přes 6 do 12 m</t>
  </si>
  <si>
    <t>%</t>
  </si>
  <si>
    <t>-2132456344</t>
  </si>
  <si>
    <t>776</t>
  </si>
  <si>
    <t>Podlahy povlakové</t>
  </si>
  <si>
    <t>140</t>
  </si>
  <si>
    <t>776201812</t>
  </si>
  <si>
    <t>Demontáž povlakových podlahovin lepených ručně s podložkou</t>
  </si>
  <si>
    <t>2138639791</t>
  </si>
  <si>
    <t>141</t>
  </si>
  <si>
    <t>776410811</t>
  </si>
  <si>
    <t>Demontáž soklíků nebo lišt pryžových nebo plastových</t>
  </si>
  <si>
    <t>-1806749036</t>
  </si>
  <si>
    <t>142</t>
  </si>
  <si>
    <t>998776312</t>
  </si>
  <si>
    <t>Přesun hmot pro podlahy povlakové stanovený procentní sazbou (%) z ceny vodorovná dopravní vzdálenost do 50 m ruční (bez užití mechanizace) v objektech výšky přes 6 do 12 m</t>
  </si>
  <si>
    <t>1978501049</t>
  </si>
  <si>
    <t>781</t>
  </si>
  <si>
    <t>Dokončovací práce - obklady</t>
  </si>
  <si>
    <t>143</t>
  </si>
  <si>
    <t>781111011</t>
  </si>
  <si>
    <t>Příprava podkladu před provedením obkladu oprášení (ometení) stěny</t>
  </si>
  <si>
    <t>747645476</t>
  </si>
  <si>
    <t>144</t>
  </si>
  <si>
    <t>781121011</t>
  </si>
  <si>
    <t>Příprava podkladu před provedením obkladu nátěr penetrační na stěnu</t>
  </si>
  <si>
    <t>-1646868299</t>
  </si>
  <si>
    <t>145</t>
  </si>
  <si>
    <t>781472321</t>
  </si>
  <si>
    <t>Montáž keramických obkladů stěn lepených cementovým flexibilním rychletuhnoucím lepidlem hladkých přes 35 do 45 ks/m2</t>
  </si>
  <si>
    <t>-1737199221</t>
  </si>
  <si>
    <t>146</t>
  </si>
  <si>
    <t>59761706</t>
  </si>
  <si>
    <t>obklad keramický nemrazuvzdorný povrch hladký/lesklý tl do 10mm přes 35 do 45ks/m2</t>
  </si>
  <si>
    <t>-1137311908</t>
  </si>
  <si>
    <t>47,998*1,1 "Přepočtené koeficientem množství</t>
  </si>
  <si>
    <t>147</t>
  </si>
  <si>
    <t>781492211</t>
  </si>
  <si>
    <t>Obklad - dokončující práce montáž profilu lepeného flexibilním cementovým lepidlem rohového</t>
  </si>
  <si>
    <t>-946637392</t>
  </si>
  <si>
    <t>47,998*0,35 "Přepočtené koeficientem množství</t>
  </si>
  <si>
    <t>148</t>
  </si>
  <si>
    <t>19416012</t>
  </si>
  <si>
    <t>lišta ukončovací nerezová 10mm</t>
  </si>
  <si>
    <t>2091609074</t>
  </si>
  <si>
    <t>149</t>
  </si>
  <si>
    <t>781492251</t>
  </si>
  <si>
    <t>Obklad - dokončující práce montáž profilu lepeného flexibilním cementovým lepidlem ukončovacího</t>
  </si>
  <si>
    <t>-181921469</t>
  </si>
  <si>
    <t>47,998*0,75 "Přepočtené koeficientem množství</t>
  </si>
  <si>
    <t>150</t>
  </si>
  <si>
    <t>-1248018169</t>
  </si>
  <si>
    <t>151</t>
  </si>
  <si>
    <t>998781122</t>
  </si>
  <si>
    <t>Přesun hmot pro obklady keramické stanovený z hmotnosti přesunovaného materiálu vodorovná dopravní vzdálenost do 50 m ruční (bez užití mechanizace) v objektech výšky přes 6 do 12 m</t>
  </si>
  <si>
    <t>264551585</t>
  </si>
  <si>
    <t>783</t>
  </si>
  <si>
    <t>Dokončovací práce - nátěry</t>
  </si>
  <si>
    <t>152</t>
  </si>
  <si>
    <t>783314101</t>
  </si>
  <si>
    <t>Základní nátěr zámečnických konstrukcí jednonásobný syntetický</t>
  </si>
  <si>
    <t>1103700183</t>
  </si>
  <si>
    <t>pro hydrant v 1.40</t>
  </si>
  <si>
    <t>0,07*4*1*2</t>
  </si>
  <si>
    <t>153</t>
  </si>
  <si>
    <t>783968221</t>
  </si>
  <si>
    <t>Olejový nátěr podlah dřevěných transparentní s tvrdým voskem dvojnásobný s přeleštěním</t>
  </si>
  <si>
    <t>-422389232</t>
  </si>
  <si>
    <t>154</t>
  </si>
  <si>
    <t>783968rp01</t>
  </si>
  <si>
    <t>Příplatek k položce Olejový nátěr podlah dřevěných transparentní s tvrdým voskem dvojnásobný s přeleštěním za obsah dle požadavků PD nad rámec obsahu položek cenové soustavy</t>
  </si>
  <si>
    <t>-2025450285</t>
  </si>
  <si>
    <t>Poznámka k položce:_x000d_
analogicky dle popisu v PD:_x000d_
Třívrstvým nátěrem, lazura s přísadou vosku (standard Bona Traffic). Zadavatel umožňuje nabídnout rovnocenné řešení._x000d_
Kompletní provedení dle veškerých informací obsažených v PD (textová i výkresová část, technologické postupy, restaurátorské záměry atd.).				_x000d_
Provedení je včetně montáže, demontáže původních konstrukcí, dodávky, přesunu hmot, přesunu a likvidace suti, povrchové úpravy, repasí, restaurátorských záměrů,				_x000d_
restaurátorských závěrečných zpráv, dílenských dokumentací, vzorkování a veškerých dalších nutných souvisejících plnění a dodávek potřeb.</t>
  </si>
  <si>
    <t>784</t>
  </si>
  <si>
    <t>Dokončovací práce - malby a tapety</t>
  </si>
  <si>
    <t>155</t>
  </si>
  <si>
    <t>784111003</t>
  </si>
  <si>
    <t>Oprášení (ometení) podkladu v místnostech výšky přes 3,80 do 5,00 m</t>
  </si>
  <si>
    <t>1124327230</t>
  </si>
  <si>
    <t>(OMSTUKOPR30STR+OMSTUKOPR30STE)*0,7-OMSCHOD</t>
  </si>
  <si>
    <t>156</t>
  </si>
  <si>
    <t>784111007</t>
  </si>
  <si>
    <t>Oprášení (ometení) podkladu na schodišti o výšce podlaží do 3,80 m</t>
  </si>
  <si>
    <t>-156630776</t>
  </si>
  <si>
    <t>0.58 SCHODIŠTĚ DO 2. NADZEMNÍHO PODLAŽÍ 3.etapa</t>
  </si>
  <si>
    <t>8,91*1,3</t>
  </si>
  <si>
    <t xml:space="preserve">plocha stěn </t>
  </si>
  <si>
    <t>157</t>
  </si>
  <si>
    <t>784111033</t>
  </si>
  <si>
    <t>Omytí podkladu omytí v místnostech výšky přes 3,80 do 5,00 m</t>
  </si>
  <si>
    <t>-662079426</t>
  </si>
  <si>
    <t>158</t>
  </si>
  <si>
    <t>784111037</t>
  </si>
  <si>
    <t>Omytí podkladu omytí na schodišti o výšce podlaží do 3,80 m</t>
  </si>
  <si>
    <t>-201263755</t>
  </si>
  <si>
    <t>159</t>
  </si>
  <si>
    <t>784121003</t>
  </si>
  <si>
    <t>Oškrabání malby v místnostech výšky přes 3,80 do 5,00 m</t>
  </si>
  <si>
    <t>-766390155</t>
  </si>
  <si>
    <t>160</t>
  </si>
  <si>
    <t>784121007</t>
  </si>
  <si>
    <t>Oškrabání malby na schodišti o výšce podlaží do 3,80 m</t>
  </si>
  <si>
    <t>-2143577798</t>
  </si>
  <si>
    <t>161</t>
  </si>
  <si>
    <t>784121013</t>
  </si>
  <si>
    <t>Rozmývání podkladu po oškrabání malby v místnostech výšky přes 3,80 do 5,00 m</t>
  </si>
  <si>
    <t>769783276</t>
  </si>
  <si>
    <t>162</t>
  </si>
  <si>
    <t>784121017</t>
  </si>
  <si>
    <t>Rozmývání podkladu po oškrabání malby na schodišti o výšce podlaží do 3,80 m</t>
  </si>
  <si>
    <t>1460547304</t>
  </si>
  <si>
    <t>163</t>
  </si>
  <si>
    <t>784181013</t>
  </si>
  <si>
    <t>Pačokování dvojnásobné v místnostech výšky přes 3,80 do 5,00 m</t>
  </si>
  <si>
    <t>419343858</t>
  </si>
  <si>
    <t>OMSTUKKL+OMSTUKOPR30STR*0,3+OMSTUKSTE+OMSTUKOPR30STE*0,3</t>
  </si>
  <si>
    <t>164</t>
  </si>
  <si>
    <t>784181017</t>
  </si>
  <si>
    <t>Pačokování dvojnásobné na schodišti o výšce podlaží do 3,80 m</t>
  </si>
  <si>
    <t>-2027176285</t>
  </si>
  <si>
    <t>165</t>
  </si>
  <si>
    <t>784312023</t>
  </si>
  <si>
    <t>Malby vápenné dvojnásobné, bílé v místnostech výšky přes 3,80 do 5,00 m</t>
  </si>
  <si>
    <t>-1489663699</t>
  </si>
  <si>
    <t>OMSTUKKL+OMSTUKOPR30STR+OMSTUKSTE+OMSTUKOPR30STE</t>
  </si>
  <si>
    <t>166</t>
  </si>
  <si>
    <t>784312027</t>
  </si>
  <si>
    <t>Malby vápenné dvojnásobné, bílé na schodišti o výšce podlaží do 3,80 m</t>
  </si>
  <si>
    <t>-2085622899</t>
  </si>
  <si>
    <t>167</t>
  </si>
  <si>
    <t>R784-0001</t>
  </si>
  <si>
    <t>Restaurování - odkrytí maleb stěn v sálu v rozsahu dle rest. záměru</t>
  </si>
  <si>
    <t>-423330387</t>
  </si>
  <si>
    <t>Poznámka k položce:_x000d_
Součástí je i vypracování pracovního postupu, projednání a zajištění souhlasu orgánu památkové péče, vyhotovení vzorků, a zpracování závěrečné restaurátorské zprávy.</t>
  </si>
  <si>
    <t>175</t>
  </si>
  <si>
    <t>R784-0002</t>
  </si>
  <si>
    <t>Restaurování - 2 kamenných předložených stupňův v rozsahu dle rest. záměru</t>
  </si>
  <si>
    <t>-1322285090</t>
  </si>
  <si>
    <t>Poznámka k položce:_x000d_
Součástí je i vypracování pracovního postupu, projednání a zajištění souhlasu orgánu památkové péče, vyhotovení vzorků, a zpracování závěrečné restaurátorské zprávy - viz záměr.</t>
  </si>
  <si>
    <t>"2x stupeň v průjezdu"1</t>
  </si>
  <si>
    <t>D.1.4a - Zdravotní instalace</t>
  </si>
  <si>
    <t>721 - Vnitřní kanalizace</t>
  </si>
  <si>
    <t>722 - Vnitřní vodovod</t>
  </si>
  <si>
    <t>725 - Zařizovací předměty</t>
  </si>
  <si>
    <t>H - Stavební přípomoci</t>
  </si>
  <si>
    <t>721</t>
  </si>
  <si>
    <t>Vnitřní kanalizace</t>
  </si>
  <si>
    <t>721110955</t>
  </si>
  <si>
    <t>Opravy odpadního potrubí kameninového vsazení odbočky do potrubí DN 250</t>
  </si>
  <si>
    <t>512</t>
  </si>
  <si>
    <t>1398069007</t>
  </si>
  <si>
    <t>721110975</t>
  </si>
  <si>
    <t>Opravy odpadního potrubí kameninového krácení trub DN 250</t>
  </si>
  <si>
    <t>-815025964</t>
  </si>
  <si>
    <t>721140802</t>
  </si>
  <si>
    <t>Demontáž potrubí z litinových trub odpadních nebo dešťových do DN 100</t>
  </si>
  <si>
    <t>-1791017577</t>
  </si>
  <si>
    <t>721174006</t>
  </si>
  <si>
    <t>Potrubí z trub polypropylenových svodné (ležaté) DN 125</t>
  </si>
  <si>
    <t>-1112935422</t>
  </si>
  <si>
    <t>721174043</t>
  </si>
  <si>
    <t>Potrubí z trub polypropylenových připojovací DN 50</t>
  </si>
  <si>
    <t>-143811467</t>
  </si>
  <si>
    <t>721174045</t>
  </si>
  <si>
    <t>Potrubí z trub polypropylenových připojovací DN 110</t>
  </si>
  <si>
    <t>-856503626</t>
  </si>
  <si>
    <t>721174063</t>
  </si>
  <si>
    <t>Potrubí z trub polypropylenových větrací DN 110</t>
  </si>
  <si>
    <t>1107868387</t>
  </si>
  <si>
    <t>721194104</t>
  </si>
  <si>
    <t>Vyměření přípojek na potrubí vyvedení a upevnění odpadních výpustek DN 40</t>
  </si>
  <si>
    <t>950843455</t>
  </si>
  <si>
    <t>721194109</t>
  </si>
  <si>
    <t>Vyměření přípojek na potrubí vyvedení a upevnění odpadních výpustek DN 110</t>
  </si>
  <si>
    <t>-644436740</t>
  </si>
  <si>
    <t>721226511</t>
  </si>
  <si>
    <t>Zápachové uzávěrky podomítkové (Pe) s krycí deskou pro pračku a myčku DN 40</t>
  </si>
  <si>
    <t>-169592830</t>
  </si>
  <si>
    <t>721274126</t>
  </si>
  <si>
    <t>Ventily přivzdušňovací odpadních potrubí vnitřní DN 110</t>
  </si>
  <si>
    <t>32625940</t>
  </si>
  <si>
    <t>721290111</t>
  </si>
  <si>
    <t>Zkouška těsnosti kanalizace v objektech vodou do DN 125</t>
  </si>
  <si>
    <t>717635828</t>
  </si>
  <si>
    <t>7+4,2+2,5</t>
  </si>
  <si>
    <t>722</t>
  </si>
  <si>
    <t>Vnitřní vodovod</t>
  </si>
  <si>
    <t>722130801</t>
  </si>
  <si>
    <t>Demontáž potrubí z ocelových trubek pozinkovaných závitových do DN 25</t>
  </si>
  <si>
    <t>844247191</t>
  </si>
  <si>
    <t>56</t>
  </si>
  <si>
    <t>722130831</t>
  </si>
  <si>
    <t>Demontáž potrubí z ocelových trubek pozinkovaných tvarovek nástěnek</t>
  </si>
  <si>
    <t>2073644493</t>
  </si>
  <si>
    <t>722175002</t>
  </si>
  <si>
    <t>Potrubí z plastových trubek z polypropylenu PP-RCT svařovaných polyfúzně D 20 x 2,8</t>
  </si>
  <si>
    <t>-2085524873</t>
  </si>
  <si>
    <t>722175003</t>
  </si>
  <si>
    <t>Potrubí z plastových trubek z polypropylenu PP-RCT svařovaných polyfúzně D 25 x 3,5</t>
  </si>
  <si>
    <t>-441464050</t>
  </si>
  <si>
    <t>722175005</t>
  </si>
  <si>
    <t>Potrubí z plastových trubek z polypropylenu PP-RCT svařovaných polyfúzně D 40 x 5,5</t>
  </si>
  <si>
    <t>1483721274</t>
  </si>
  <si>
    <t>722175006</t>
  </si>
  <si>
    <t>Potrubí z plastových trubek z polypropylenu PP-RCT svařovaných polyfúzně D 50 x 6,9</t>
  </si>
  <si>
    <t>-942297912</t>
  </si>
  <si>
    <t>722179191</t>
  </si>
  <si>
    <t>Příplatek k ceně rozvody vody z plastů za práce malého rozsahu na zakázce do 20 m rozvodu</t>
  </si>
  <si>
    <t>soubor</t>
  </si>
  <si>
    <t>-1864358309</t>
  </si>
  <si>
    <t>722181221</t>
  </si>
  <si>
    <t>Ochrana potrubí termoizolačními trubicemi z pěnového polyetylenu PE přilepenými v příčných a podélných spojích, tloušťky izolace přes 6 do 9 mm, vnitřního průměru izolace DN do 22 mm</t>
  </si>
  <si>
    <t>-1792191781</t>
  </si>
  <si>
    <t>722181222</t>
  </si>
  <si>
    <t>Ochrana potrubí termoizolačními trubicemi z pěnového polyetylenu PE přilepenými v příčných a podélných spojích, tloušťky izolace přes 6 do 9 mm, vnitřního průměru izolace DN přes 22 do 45 mm</t>
  </si>
  <si>
    <t>1224703188</t>
  </si>
  <si>
    <t>8,5+6,8</t>
  </si>
  <si>
    <t>722181223</t>
  </si>
  <si>
    <t>Ochrana potrubí termoizolačními trubicemi z pěnového polyetylenu PE přilepenými v příčných a podélných spojích, tloušťky izolace přes 6 do 9 mm, vnitřního průměru izolace DN přes 45 do 63 mm</t>
  </si>
  <si>
    <t>-536175490</t>
  </si>
  <si>
    <t>722190401</t>
  </si>
  <si>
    <t>Zřízení přípojek na potrubí vyvedení a upevnění výpustek do DN 25</t>
  </si>
  <si>
    <t>1233347931</t>
  </si>
  <si>
    <t>722190402</t>
  </si>
  <si>
    <t>Zřízení přípojek na potrubí vyvedení a upevnění výpustek přes 25 do DN 50</t>
  </si>
  <si>
    <t>-1497931086</t>
  </si>
  <si>
    <t>28654316</t>
  </si>
  <si>
    <t>koleno 90° PPR s kovovým vnitřním závitem PPR 20x1/2"</t>
  </si>
  <si>
    <t>1106207232</t>
  </si>
  <si>
    <t>28654310</t>
  </si>
  <si>
    <t>přechodka PPR s vnitřním kovovým závitem D 50x6/4"</t>
  </si>
  <si>
    <t>2021295098</t>
  </si>
  <si>
    <t>722230105</t>
  </si>
  <si>
    <t>Armatury se dvěma závity ventily přímé G 6/4"</t>
  </si>
  <si>
    <t>1956780464</t>
  </si>
  <si>
    <t>722240126</t>
  </si>
  <si>
    <t>Armatury z plastických hmot kohouty (PPR) kulové DN 50</t>
  </si>
  <si>
    <t>-1079340794</t>
  </si>
  <si>
    <t>722250133</t>
  </si>
  <si>
    <t>Požární příslušenství a armatury hydrantový systém s tvarově stálou hadicí celoplechový D 25 x 30 m</t>
  </si>
  <si>
    <t>-1510650405</t>
  </si>
  <si>
    <t>722290234</t>
  </si>
  <si>
    <t>Zkoušky, proplach a desinfekce vodovodního potrubí proplach a desinfekce vodovodního potrubí do DN 80</t>
  </si>
  <si>
    <t>2019519170</t>
  </si>
  <si>
    <t>13,4+8,5+6,8+9,2</t>
  </si>
  <si>
    <t>722290246</t>
  </si>
  <si>
    <t>Zkoušky, proplach a desinfekce vodovodního potrubí zkoušky těsnosti vodovodního potrubí plastového do DN 40</t>
  </si>
  <si>
    <t>2103950000</t>
  </si>
  <si>
    <t>13,4+8,5+6,8</t>
  </si>
  <si>
    <t>722290249</t>
  </si>
  <si>
    <t>Zkoušky, proplach a desinfekce vodovodního potrubí zkoušky těsnosti vodovodního potrubí plastového přes DN 40 do DN 90</t>
  </si>
  <si>
    <t>1400827362</t>
  </si>
  <si>
    <t>R722-0001</t>
  </si>
  <si>
    <t>Dmtž a zpětná mtž poměrového měřidla</t>
  </si>
  <si>
    <t>525833197</t>
  </si>
  <si>
    <t>R722-0004</t>
  </si>
  <si>
    <t>D+M dvířka instalační nerezová 400/400 mm</t>
  </si>
  <si>
    <t>1173121595</t>
  </si>
  <si>
    <t>R722-0005</t>
  </si>
  <si>
    <t xml:space="preserve">Příplatek za vedení potrubí po stěně (prostor pod podlahou v 1. 43  skladem 1. NP) přes objímky </t>
  </si>
  <si>
    <t>-258748877</t>
  </si>
  <si>
    <t>R722-0006</t>
  </si>
  <si>
    <t xml:space="preserve">Zřízení odbočky na potrubí D 50 na stěně v 1. NP </t>
  </si>
  <si>
    <t>536889947</t>
  </si>
  <si>
    <t>725</t>
  </si>
  <si>
    <t>Zařizovací předměty</t>
  </si>
  <si>
    <t>725110811</t>
  </si>
  <si>
    <t>Demontáž klozetů splachovacíchch s nádrží nebo tlakovým splachovačem</t>
  </si>
  <si>
    <t>-830630537</t>
  </si>
  <si>
    <t>725210821</t>
  </si>
  <si>
    <t>Demontáž umyvadel bez výtokových armatur umyvadel</t>
  </si>
  <si>
    <t>94439211</t>
  </si>
  <si>
    <t>725530826</t>
  </si>
  <si>
    <t>Demontáž elektrických zásobníkových ohřívačů vody akumulačních do 800 l</t>
  </si>
  <si>
    <t>-1319648810</t>
  </si>
  <si>
    <t>725810811</t>
  </si>
  <si>
    <t>Demontáž výtokových ventilů nástěnných</t>
  </si>
  <si>
    <t>-1334539437</t>
  </si>
  <si>
    <t>725820801</t>
  </si>
  <si>
    <t>Demontáž baterií nástěnných do G 3/4</t>
  </si>
  <si>
    <t>890645058</t>
  </si>
  <si>
    <t>725829121</t>
  </si>
  <si>
    <t>Baterie umyvadlové montáž ostatních typů nástěnných pákových nebo klasických</t>
  </si>
  <si>
    <t>-1311098936</t>
  </si>
  <si>
    <t>R725M-0001</t>
  </si>
  <si>
    <t>Baterie umyvadlová - pevná cena k ocenění 2.500 Kč/ks - bude rozhodnuto po dohodě s NPU</t>
  </si>
  <si>
    <t>-803839683</t>
  </si>
  <si>
    <t>Poznámka k položce:_x000d_
Zařizovací předměty musí splňovat tyto limitní parametry spotřeby:_x000d_
- umyvadlové a dřezové baterie s max. průtokem 6 l/min_x000d_
- sprchy s max. průtokem 8 l/min_x000d_
- WC s objemem splachovací vody max. 6 l a max. průměrný objem splachovací vody 3,75 l_x000d_
- pisoáry max. 2 l/mísu/hod s max. úplným objemem splach. vody 1 l.</t>
  </si>
  <si>
    <t>R725-0001</t>
  </si>
  <si>
    <t xml:space="preserve">Diturvitový závěsný klozet ,sanitární blok Geberit  pro WC s nádržkou UP300, splachování 3 a 6 litrů,  ovládání zepředu, stavební výška 112 cm, předstěnová konstrukce, (osa v= 1040mm), připojovací souprava pro WC, antibakteriální sedátko</t>
  </si>
  <si>
    <t>891934347</t>
  </si>
  <si>
    <t xml:space="preserve">Poznámka k položce:_x000d_
Zařizovací předměty musí splňovat tyto limitní parametry spotřeby:_x000d_
- umyvadlové a dřezové baterie s max. průtokem 6 l/min_x000d_
- sprchy s max. průtokem 8 l/min_x000d_
- WC s objemem splachovací vody max. 6 l a max. průměrný objem splachovací vody 3,75 l_x000d_
- pisoáry max. 2 l/mísu/hod s max. úplným objemem splach. vody 1 l. </t>
  </si>
  <si>
    <t>R725-0002</t>
  </si>
  <si>
    <t xml:space="preserve">Umyvadlo keramické, umyvadlová zápachová uzávěrka nerez,  ( odpad osa  v=680 mm, přívod studené ateplé vody osa  v= 655mm),  umyvadlová baterie  jednootvorová, trubičky, 600 x 490 mm</t>
  </si>
  <si>
    <t>484527004</t>
  </si>
  <si>
    <t>R725-0003</t>
  </si>
  <si>
    <t xml:space="preserve">Elektrický zásobníkový ohřívač tlakový 15 litrů Stiebel Eltron, 230V, 2,0 kW, na přívodu studenévody pojišťovací souprava KV30 -1/2"  ( KK,ZK, PV, kalich+sifon)</t>
  </si>
  <si>
    <t>-1746314771</t>
  </si>
  <si>
    <t>R725-0004</t>
  </si>
  <si>
    <t>D+M Zásobník papírových ručníků nerezový - min. rozměry 280/240/100 mm</t>
  </si>
  <si>
    <t>1089395775</t>
  </si>
  <si>
    <t>R725-0005</t>
  </si>
  <si>
    <t>D+M Koš nerezový volně stojící bez víka - min. 50 l</t>
  </si>
  <si>
    <t>-1316143371</t>
  </si>
  <si>
    <t>84</t>
  </si>
  <si>
    <t>R725-0006</t>
  </si>
  <si>
    <t>D+M Koš nerezový volně stojící s víkem - min. objem 10 l</t>
  </si>
  <si>
    <t>-984654563</t>
  </si>
  <si>
    <t>R725-0007</t>
  </si>
  <si>
    <t>D+M Držák toaletního papíru chrom s krycím plechem</t>
  </si>
  <si>
    <t>-188689538</t>
  </si>
  <si>
    <t>R725-0008</t>
  </si>
  <si>
    <t>D+M Držák WC štětky chrom + sklo</t>
  </si>
  <si>
    <t>-1593100727</t>
  </si>
  <si>
    <t>H</t>
  </si>
  <si>
    <t>Stavební přípomoci</t>
  </si>
  <si>
    <t>STAV:1</t>
  </si>
  <si>
    <t xml:space="preserve">Sekání drážek pro vodovodní potrubí </t>
  </si>
  <si>
    <t>-1503313763</t>
  </si>
  <si>
    <t>STAV:2</t>
  </si>
  <si>
    <t xml:space="preserve">Sekání drážek pro kanalizační potrubí </t>
  </si>
  <si>
    <t>-880935321</t>
  </si>
  <si>
    <t>STAV:3</t>
  </si>
  <si>
    <t>Začistění drážek jádrovou omítkou a štukem</t>
  </si>
  <si>
    <t>-440538274</t>
  </si>
  <si>
    <t>STAV:4</t>
  </si>
  <si>
    <t>Vrtání jádrovým vrtákem dl 1,1 m</t>
  </si>
  <si>
    <t>224324529</t>
  </si>
  <si>
    <t>D.1.4d - Silnoproudé rozvody</t>
  </si>
  <si>
    <t xml:space="preserve">    741 - Elektroinstalace - silnoproud</t>
  </si>
  <si>
    <t>741</t>
  </si>
  <si>
    <t>Elektroinstalace - silnoproud</t>
  </si>
  <si>
    <t>741112001</t>
  </si>
  <si>
    <t>Montáž krabic elektroinstalačních bez napojení na trubky a lišty, demontáže a montáže víčka a přístroje protahovacích nebo odbočných zapuštěných plastových kruhových do zdiva</t>
  </si>
  <si>
    <t>2020781803</t>
  </si>
  <si>
    <t>34571451</t>
  </si>
  <si>
    <t>krabice pod omítku PVC přístrojová kruhová D 70mm hluboká</t>
  </si>
  <si>
    <t>975064749</t>
  </si>
  <si>
    <t>741120001</t>
  </si>
  <si>
    <t>Montáž vodičů izolovaných měděných bez ukončení uložených pod omítku plných a laněných (např. CY), průřezu žíly 0,35 až 6 mm2</t>
  </si>
  <si>
    <t>2032557503</t>
  </si>
  <si>
    <t>630+520+38+26</t>
  </si>
  <si>
    <t>WL:1</t>
  </si>
  <si>
    <t>CYKY-J 3x1,5</t>
  </si>
  <si>
    <t>703887016</t>
  </si>
  <si>
    <t>WL:3</t>
  </si>
  <si>
    <t>CYKY-J 3x2,5</t>
  </si>
  <si>
    <t>-1760273377</t>
  </si>
  <si>
    <t>WL:5</t>
  </si>
  <si>
    <t>CYKY-J 5x10</t>
  </si>
  <si>
    <t>-89581607</t>
  </si>
  <si>
    <t>WL:6</t>
  </si>
  <si>
    <t>CYY10 zž</t>
  </si>
  <si>
    <t>169686536</t>
  </si>
  <si>
    <t>741130001</t>
  </si>
  <si>
    <t>Ukončení vodičů izolovaných s označením a zapojením v rozváděči nebo na přístroji, průřezu žíly do 2,5 mm2</t>
  </si>
  <si>
    <t>1819033864</t>
  </si>
  <si>
    <t>741130005</t>
  </si>
  <si>
    <t>Ukončení vodičů izolovaných s označením a zapojením v rozváděči nebo na přístroji, průřezu žíly do 10 mm2</t>
  </si>
  <si>
    <t>258578446</t>
  </si>
  <si>
    <t>OST:3</t>
  </si>
  <si>
    <t>Ochranné pospojování</t>
  </si>
  <si>
    <t>-1730458718</t>
  </si>
  <si>
    <t>741210002</t>
  </si>
  <si>
    <t>Montáž rozvodnic oceloplechových nebo plastových bez zapojení vodičů běžných, hmotnosti do 50 kg</t>
  </si>
  <si>
    <t>1964742681</t>
  </si>
  <si>
    <t>R741M-0001</t>
  </si>
  <si>
    <t>D+M rozvaděče nástěnného vč. vystrojení dle PD</t>
  </si>
  <si>
    <t>1881131610</t>
  </si>
  <si>
    <t>741310001</t>
  </si>
  <si>
    <t>Montáž spínačů jedno nebo dvoupólových nástěnných se zapojením vodičů, pro prostředí normální spínačů, řazení 1-jednopólových</t>
  </si>
  <si>
    <t>-370219439</t>
  </si>
  <si>
    <t>QM:01</t>
  </si>
  <si>
    <t>Spínač jednopólový, řazení 01 - vypínač,10A, IP20, včetně rámečku</t>
  </si>
  <si>
    <t>-350852349</t>
  </si>
  <si>
    <t>Poznámka k položce:_x000d_
Provedení keramické např. ABB Decento, barva bílá</t>
  </si>
  <si>
    <t>741310022</t>
  </si>
  <si>
    <t>Montáž spínačů jedno nebo dvoupólových nástěnných se zapojením vodičů, pro prostředí normální přepínačů, řazení 6-střídavých</t>
  </si>
  <si>
    <t>-1632068576</t>
  </si>
  <si>
    <t>QM:06</t>
  </si>
  <si>
    <t>Spínač jednopólový, řazení 06 - střídavý přepínač,10A, IP20, včetně rámečku</t>
  </si>
  <si>
    <t>103838106</t>
  </si>
  <si>
    <t>741310025</t>
  </si>
  <si>
    <t>Montáž spínačů jedno nebo dvoupólových nástěnných se zapojením vodičů, pro prostředí normální přepínačů, řazení 7-křížových</t>
  </si>
  <si>
    <t>984936159</t>
  </si>
  <si>
    <t>QM:07</t>
  </si>
  <si>
    <t>Spínač jednopólový, řazení 07 - křížový přepínač,10A, IP20, včetně rámečku</t>
  </si>
  <si>
    <t>-1871846998</t>
  </si>
  <si>
    <t>741313002</t>
  </si>
  <si>
    <t>Montáž zásuvek domovních se zapojením vodičů bezšroubové připojení polozapuštěných nebo zapuštěných 10/16 A, provedení 2P + PE dvojí zapojení pro průběžnou montáž</t>
  </si>
  <si>
    <t>1366252991</t>
  </si>
  <si>
    <t>XC:01</t>
  </si>
  <si>
    <t>Zásuvka zapuštěná, 230V/16A s clonkami, IP20</t>
  </si>
  <si>
    <t>-1115677891</t>
  </si>
  <si>
    <t>PK:1</t>
  </si>
  <si>
    <t>D+M Podlahová krabice 4x230+4xRJ45</t>
  </si>
  <si>
    <t>1998847994</t>
  </si>
  <si>
    <t>PK:1a</t>
  </si>
  <si>
    <t>D+M - vystrojení podlahové krabice 4x230 + 1x datová</t>
  </si>
  <si>
    <t>2147311463</t>
  </si>
  <si>
    <t>741370002</t>
  </si>
  <si>
    <t>Montáž svítidel žárovkových se zapojením vodičů bytových nebo společenských místností stropních přisazených 1 zdroj se sklem</t>
  </si>
  <si>
    <t>1340826905</t>
  </si>
  <si>
    <t>A7</t>
  </si>
  <si>
    <t>A7 - PŘISAZENÉ KRUHOVÉ SVÍTIDLO LED 11,5 W, 1080 lm, 3000 K, optický kryt opál triplex IP44</t>
  </si>
  <si>
    <t>1694779057</t>
  </si>
  <si>
    <t>741370032</t>
  </si>
  <si>
    <t>Montáž svítidel žárovkových se zapojením vodičů bytových nebo společenských místností nástěnných přisazených 1 zdroj se sklem</t>
  </si>
  <si>
    <t>-1332956182</t>
  </si>
  <si>
    <t>NO-C</t>
  </si>
  <si>
    <t>NO-C - NOUZOVÉ STROPNÍ SVÍTIDLO LED 5W, napájené z CBS (umístěné na půdě), min. 1. hod. provozu v, nouzovém režimu, optika koridor.</t>
  </si>
  <si>
    <t>160408929</t>
  </si>
  <si>
    <t>A2</t>
  </si>
  <si>
    <t>A2 - NÁSTĚNNÉ SVÍTIDLO LED 15 W, 1280 lm, 3000 K, optický kryt opál triplex, IP43</t>
  </si>
  <si>
    <t>1686455585</t>
  </si>
  <si>
    <t>A2N</t>
  </si>
  <si>
    <t xml:space="preserve">A2 - NÁSTĚNNÉ SVÍTIDLO LED 15 W, 1280 lm, 3000 K, optický kryt opál triplex, IP44,  AUTONOMNÍ, NOUZOVÝ ZDROJ min. 1 hod. provozu v nouzovém režimu.</t>
  </si>
  <si>
    <t>-1524236944</t>
  </si>
  <si>
    <t>NO-E</t>
  </si>
  <si>
    <t>NO-E - NOUZOVÉ NÁSTĚNNÉ SVÍTIDLO LED 5W, CBS verze, min. 1. hod. provozu v nouzovém režimu,, PIKOGRMAM S OZNAČENÍM SMĚRU ÚNIKU.</t>
  </si>
  <si>
    <t>-1631786468</t>
  </si>
  <si>
    <t>Cx - a</t>
  </si>
  <si>
    <t>Cx - SMĚROVÉ LIŠTOVÉ SVÍTIDLO LED - WALLWASHER - provedení dle specifikace v PD</t>
  </si>
  <si>
    <t>-269805075</t>
  </si>
  <si>
    <t>Cx - b</t>
  </si>
  <si>
    <t>Cx - SMĚROVÉ LIŠTOVÉ SVÍTIDLO LED - směrové reflektory- provedení dle specifikace v PD</t>
  </si>
  <si>
    <t>804753738</t>
  </si>
  <si>
    <t>Cx - c</t>
  </si>
  <si>
    <t>Cx - SMĚROVÉ LIŠTOVÉ SVÍTIDLO LED - směrové reflektory zoomovací - provedení dle specifikace v PD</t>
  </si>
  <si>
    <t>-1947641674</t>
  </si>
  <si>
    <t>Cx - d</t>
  </si>
  <si>
    <t>Cx - SMĚROVÉ LIŠTOVÉ SVÍTIDLO LED - směrové reflektory se clonou - provedení dle specifikace v PD</t>
  </si>
  <si>
    <t>724902944</t>
  </si>
  <si>
    <t>Tx</t>
  </si>
  <si>
    <t>Tx - TŘÍOKRUHOVÁ OSVĚTLOVACÍ ZÁVĚSNÁ LIŠTA 230V/50Hz, 16A pro směrová svítidla Cx, vč. závasů, rohů apod.</t>
  </si>
  <si>
    <t>148602557</t>
  </si>
  <si>
    <t>4,0+10,7+4,0*4+(13,7-3,0)*2</t>
  </si>
  <si>
    <t>741378021</t>
  </si>
  <si>
    <t>Zřízení upevňovacích bodů pro svítidla s vyvrtáním díry závěsu stropního lankového v dřevěných stropech</t>
  </si>
  <si>
    <t>250851876</t>
  </si>
  <si>
    <t>741810003</t>
  </si>
  <si>
    <t>Zkoušky a prohlídky elektrických rozvodů a zařízení celková prohlídka a vyhotovení revizní zprávy pro objem montážních prací přes 500 do 1000 tis. Kč</t>
  </si>
  <si>
    <t>-335000929</t>
  </si>
  <si>
    <t>998741102</t>
  </si>
  <si>
    <t>Přesun hmot pro silnoproud stanovený z hmotnosti přesunovaného materiálu vodorovná dopravní vzdálenost do 50 m základní v objektech výšky přes 6 do 12 m</t>
  </si>
  <si>
    <t>38626993</t>
  </si>
  <si>
    <t>Sekání drážek pro kabely</t>
  </si>
  <si>
    <t>244130893</t>
  </si>
  <si>
    <t>1719980674</t>
  </si>
  <si>
    <t>Sekání kapes pro krabice</t>
  </si>
  <si>
    <t>-827743298</t>
  </si>
  <si>
    <t>378608728</t>
  </si>
  <si>
    <t>D.1.4e - Slaboproudé rozvody</t>
  </si>
  <si>
    <t xml:space="preserve">    742 - Elektroinstalace - slaboproud</t>
  </si>
  <si>
    <t>742</t>
  </si>
  <si>
    <t>Elektroinstalace - slaboproud</t>
  </si>
  <si>
    <t>R742-0001</t>
  </si>
  <si>
    <t>Pozn. Veškeré slaboproudy budou řešeny v další etapě. Předmětem této etapy je pouze zatrubkování v řešeném prostoru a prostup do těchto trubek do půdního prostoru = neoceňovat.</t>
  </si>
  <si>
    <t>Pozn.</t>
  </si>
  <si>
    <t>-1220647185</t>
  </si>
  <si>
    <t>742110002</t>
  </si>
  <si>
    <t>Montáž trubek elektroinstalačních plastových ohebných uložených pod omítku</t>
  </si>
  <si>
    <t>985985755</t>
  </si>
  <si>
    <t>24+26</t>
  </si>
  <si>
    <t>34571156</t>
  </si>
  <si>
    <t>trubka elektroinstalační ohebná z PH, D 28,4/34,5mm</t>
  </si>
  <si>
    <t>-2020453647</t>
  </si>
  <si>
    <t>24*1,05 'Přepočtené koeficientem množství</t>
  </si>
  <si>
    <t>34571157</t>
  </si>
  <si>
    <t>trubka elektroinstalační ohebná z PH, D 35,9/42,2mm</t>
  </si>
  <si>
    <t>1719739290</t>
  </si>
  <si>
    <t>26*1,05 'Přepočtené koeficientem množství</t>
  </si>
  <si>
    <t>R742-0002</t>
  </si>
  <si>
    <t>Příplatek za zatažení lanka pro pozdější zatažení sdělovacích kabelů vč. materiálu</t>
  </si>
  <si>
    <t>-122104024</t>
  </si>
  <si>
    <t>-479669684</t>
  </si>
  <si>
    <t>939454769</t>
  </si>
  <si>
    <t>998742102</t>
  </si>
  <si>
    <t>Přesun hmot pro slaboproud stanovený z hmotnosti přesunovaného materiálu vodorovná dopravní vzdálenost do 50 m základní v objektech výšky přes 6 do 12 m</t>
  </si>
  <si>
    <t>-68015965</t>
  </si>
  <si>
    <t>XC:10</t>
  </si>
  <si>
    <t>Zásuvka zapuštěná datová</t>
  </si>
  <si>
    <t>-1303347141</t>
  </si>
  <si>
    <t>1105444231</t>
  </si>
  <si>
    <t>186395812</t>
  </si>
  <si>
    <t>-1900542954</t>
  </si>
  <si>
    <t>Vrtání jádrovým vrtákem</t>
  </si>
  <si>
    <t>552996979</t>
  </si>
  <si>
    <t>STAV:5</t>
  </si>
  <si>
    <t>Požární ucpávka</t>
  </si>
  <si>
    <t>-45781621</t>
  </si>
  <si>
    <t>Poznámka k položce:_x000d_
Prostupy do půdního prostoru</t>
  </si>
  <si>
    <t>OVN - Ostatní a vedlejší náklady</t>
  </si>
  <si>
    <t>VRN - Vedlejší rozpočtové náklady</t>
  </si>
  <si>
    <t xml:space="preserve">    VRN9 - Ostatní náklady</t>
  </si>
  <si>
    <t>VRN</t>
  </si>
  <si>
    <t>Vedlejší rozpočtové náklady</t>
  </si>
  <si>
    <t>VRN9</t>
  </si>
  <si>
    <t>Ostatní náklady</t>
  </si>
  <si>
    <t>R094103100</t>
  </si>
  <si>
    <t>Zajištění a provedení všech prací a dodávek nezbytných k provedení díla, tj. prací a dodávek které nejsou přímo určeny rozsahem stavby, avšak jejich provedení je pro zhotovení stavby nezbytné (např. VRN/NUS vč. zařízení staveniště)</t>
  </si>
  <si>
    <t>1024</t>
  </si>
  <si>
    <t>1622298565</t>
  </si>
  <si>
    <t>R094103104</t>
  </si>
  <si>
    <t>VN - Opatření pro zajištění bezpečnosti, ochrany zdraví a požární bezpečnosti</t>
  </si>
  <si>
    <t>1459529115</t>
  </si>
  <si>
    <t>R094103106</t>
  </si>
  <si>
    <t xml:space="preserve">VN - Požárně bezpečnostní opatření  - dodávka a montáže materiálů a požárně bezpečnostních zařízení dle požárně bezpečnostního řešení stavby, které nejsou součástí výkazu výměr  (např. PHP, označení únikových cest)</t>
  </si>
  <si>
    <t>-1066779753</t>
  </si>
  <si>
    <t>R094103111</t>
  </si>
  <si>
    <t xml:space="preserve">VN - Náklady spojené se svislou dopravou materiálu a s tím související úpravy přístupové cesty </t>
  </si>
  <si>
    <t>-1471069011</t>
  </si>
  <si>
    <t>R094103150</t>
  </si>
  <si>
    <t xml:space="preserve">ON - Zpracování plánu bezpečnosti a ochrany zdraví při práci na staveništi dle § 15 zák. č. 309/2006 Sb. v platném znění. a určit osobu zodpovědnou ze bezpečnost a ochranu zdraví na staveništi. </t>
  </si>
  <si>
    <t>-566976158</t>
  </si>
  <si>
    <t>R094103152a</t>
  </si>
  <si>
    <t>ON - Pořízení výrobní a dílenské dokumentace, projednání a zajištění souhlasu orgánu památkové péče</t>
  </si>
  <si>
    <t>690107133</t>
  </si>
  <si>
    <t>R094103155</t>
  </si>
  <si>
    <t>ON - Pořízení kompletní dokladové části stavby dle podmínek smlouvy o dílo (zejména dokumentace skutečného provedení, kontroly, zkoušky, revize, atesty, prohlášení atd. )</t>
  </si>
  <si>
    <t>-1265553228</t>
  </si>
  <si>
    <t>D.1.4c - Vzduchotechnika zař. 4.9 a 4.10</t>
  </si>
  <si>
    <t>HSV - HSV</t>
  </si>
  <si>
    <t xml:space="preserve">    _5 - Hodinové zúčtovací sazby</t>
  </si>
  <si>
    <t xml:space="preserve">    940 - Lešení</t>
  </si>
  <si>
    <t>PSV - PSV</t>
  </si>
  <si>
    <t xml:space="preserve">    711 - Izolace protipožární</t>
  </si>
  <si>
    <t>4.09 - Zařízení č.4.9</t>
  </si>
  <si>
    <t>4.10 - Zařízení č.4.10</t>
  </si>
  <si>
    <t>_5</t>
  </si>
  <si>
    <t>Hodinové zúčtovací sazby</t>
  </si>
  <si>
    <t>Pol__0022</t>
  </si>
  <si>
    <t>Funkční zkoušky včetně vystavení protokolů o zkouškách</t>
  </si>
  <si>
    <t>-392403434</t>
  </si>
  <si>
    <t>Pol__0023</t>
  </si>
  <si>
    <t xml:space="preserve">Ostatní zúčtovatelný drobný, pomocný, doplňkový a ostatní materiál v potřebném rozsahu pro řádné dokončení díla </t>
  </si>
  <si>
    <t>478034760</t>
  </si>
  <si>
    <t>Pol__0024</t>
  </si>
  <si>
    <t>Ostatní zúčtovatelné stavební, montážní, pomocné a doplňkové práce v potřebném rozsahu</t>
  </si>
  <si>
    <t>-1913702937</t>
  </si>
  <si>
    <t>Pol__0031</t>
  </si>
  <si>
    <t>Koordinační činnost s ostatními profesemi</t>
  </si>
  <si>
    <t>1014436989</t>
  </si>
  <si>
    <t>940</t>
  </si>
  <si>
    <t>Lešení</t>
  </si>
  <si>
    <t>Pol__0020</t>
  </si>
  <si>
    <t>Lešení, zvedací prostředky</t>
  </si>
  <si>
    <t>1581824819</t>
  </si>
  <si>
    <t>Izolace protipožární</t>
  </si>
  <si>
    <t>1101-85 1</t>
  </si>
  <si>
    <t>D+M PROTIPOŽ.IZOLACE POTRUBÍ DLE OZNAČENÍ NA VÝKRESU: IZOLACE DESKOU Z MIN.PLSTI 1x POLEP. AL FOLIÍ tl. 60 mm odolnost 30 min</t>
  </si>
  <si>
    <t>-194172727</t>
  </si>
  <si>
    <t>4.09</t>
  </si>
  <si>
    <t>Zařízení č.4.9</t>
  </si>
  <si>
    <t>1003-1251</t>
  </si>
  <si>
    <t xml:space="preserve">D+M RYCHLOUPÍNACÍ SPONA VBM 125  rychloup.spona</t>
  </si>
  <si>
    <t>1754318773</t>
  </si>
  <si>
    <t>1003-200</t>
  </si>
  <si>
    <t>D+M DIAGONÁLNÍ VENTILÁTOR DO KRUHOVÉHO POTRUBÍ IP44 TD 350/125 SILENT IP44 ultra tichý ventilátor</t>
  </si>
  <si>
    <t>-349770094</t>
  </si>
  <si>
    <t>1003-4422</t>
  </si>
  <si>
    <t xml:space="preserve">D+M KOMFORTNÍ VYÚSTKA PRO KRUHOVÉ POTRUBÍ KV-K1-R2 325*75  vyústka TPJ 48-12-95 s regulací</t>
  </si>
  <si>
    <t>185640090</t>
  </si>
  <si>
    <t>1003-555</t>
  </si>
  <si>
    <t xml:space="preserve">D+M PLASTOVÝ TALÍŘOVÝ VENTIL UNIVERZÁLNÍ IT 125  tal.vent.pl.univerzál</t>
  </si>
  <si>
    <t>1077025649</t>
  </si>
  <si>
    <t>1003-7275</t>
  </si>
  <si>
    <t xml:space="preserve">D+M PROTIDEŠŤOVÁ STŘÍŠKA RH 125  protidešťová stříška na spiro</t>
  </si>
  <si>
    <t>-1029798605</t>
  </si>
  <si>
    <t>1003-805</t>
  </si>
  <si>
    <t>D+M ZPĚTNÁ KLAPKA RSK 125 ED zpětná klapka</t>
  </si>
  <si>
    <t>-1195925762</t>
  </si>
  <si>
    <t>1021-1 10</t>
  </si>
  <si>
    <t>D+M Kruhový vzduchotechnický systém scertifikaci EUROVENT ( SAFE / SAFE Click) sestávající ze spirálově vinutých trub a tvarových kusů opatřených dvoubřitým těsněním z gumy EPDM.</t>
  </si>
  <si>
    <t>bm</t>
  </si>
  <si>
    <t>-2095210904</t>
  </si>
  <si>
    <t xml:space="preserve">Poznámka k položce:_x000d_
Tento systém těsnění zaručuje při správné montáži třídu těsnosti C. V souladu s normami EN 12237 a EN 1506. </t>
  </si>
  <si>
    <t>4.10</t>
  </si>
  <si>
    <t>Zařízení č.4.10</t>
  </si>
  <si>
    <t>-882354905</t>
  </si>
  <si>
    <t>-923097802</t>
  </si>
  <si>
    <t>-1094478603</t>
  </si>
  <si>
    <t>1034254989</t>
  </si>
  <si>
    <t>1003-7275.1</t>
  </si>
  <si>
    <t>-1227768301</t>
  </si>
  <si>
    <t>1103-3 1103-6</t>
  </si>
  <si>
    <t>D+M ZÁVĚSY, ZÁVĚSNÉ LIŠTY, ZÁVITOVÉ TYČE,ZÁVĚSY, KRUHOVÉ ZÁVĚSY,HMOŽDINKY</t>
  </si>
  <si>
    <t>798114792</t>
  </si>
  <si>
    <t>333179424</t>
  </si>
  <si>
    <t>1021-1 10.1</t>
  </si>
  <si>
    <t>-1622123408</t>
  </si>
  <si>
    <t>SEZNAM FIGUR</t>
  </si>
  <si>
    <t>Výměra</t>
  </si>
  <si>
    <t>Použití figury:</t>
  </si>
  <si>
    <t>Oprášení (ometení ) podkladu na schodišti podlaží v do 3,80 m</t>
  </si>
  <si>
    <t>Oprášení (ometení ) podkladu v místnostech v přes 3,80 do 5,00 m</t>
  </si>
  <si>
    <t>Vápenná omítka štuková dvouvrstvá vnitřních kleneb nebo skořepin nanášená ručně</t>
  </si>
  <si>
    <t>Dvojnásobné pačokování v místnostech v přes 3,80 do 5,00 m</t>
  </si>
  <si>
    <t>Dvojnásobné bílé vápenné malby v místnostech v přes 3,80 do 5,00 m</t>
  </si>
  <si>
    <t>Oprava vnitřní vápenné štukové omítky stěn tl jádrové omítky do 20 mm a tl štuku do 3 mm v rozsahu plochy přes 10 do 30 %</t>
  </si>
  <si>
    <t>Oprava vnitřní vápenné štukové omítky tl jádrové omítky do 20 mm a tl štuku do 3 mm stropů v rozsahu plochy přes 30 do 50 %</t>
  </si>
  <si>
    <t>Vápenná omítka štuková dvouvrstvá vnitřních stěn nanášená ručně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</si>
</sst>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32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31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4" fillId="0" borderId="12" xfId="0" applyNumberFormat="1" applyFont="1" applyBorder="1" applyAlignment="1" applyProtection="1"/>
    <xf numFmtId="166" fontId="34" fillId="0" borderId="13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22" xfId="0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9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167" fontId="23" fillId="2" borderId="22" xfId="0" applyNumberFormat="1" applyFont="1" applyFill="1" applyBorder="1" applyAlignment="1" applyProtection="1">
      <alignment vertical="center"/>
      <protection locked="0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3" xfId="0" applyFont="1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0" fillId="0" borderId="16" xfId="0" applyFont="1" applyBorder="1" applyAlignment="1">
      <alignment horizontal="left" vertical="center" wrapText="1"/>
    </xf>
    <xf numFmtId="0" fontId="40" fillId="0" borderId="22" xfId="0" applyFont="1" applyBorder="1" applyAlignment="1">
      <alignment horizontal="left" vertical="center" wrapText="1"/>
    </xf>
    <xf numFmtId="0" fontId="40" fillId="0" borderId="22" xfId="0" applyFont="1" applyBorder="1" applyAlignment="1">
      <alignment horizontal="left" vertical="center"/>
    </xf>
    <xf numFmtId="167" fontId="40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5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styles" Target="styles.xml" /><Relationship Id="rId10" Type="http://schemas.openxmlformats.org/officeDocument/2006/relationships/theme" Target="theme/theme1.xml" /><Relationship Id="rId11" Type="http://schemas.openxmlformats.org/officeDocument/2006/relationships/calcChain" Target="calcChain.xml" /><Relationship Id="rId12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jpg" /><Relationship Id="rId2" Type="http://schemas.openxmlformats.org/officeDocument/2006/relationships/image" Target="../media/image2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jpg" /><Relationship Id="rId2" Type="http://schemas.openxmlformats.org/officeDocument/2006/relationships/image" Target="../media/image5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7.jpg" /><Relationship Id="rId2" Type="http://schemas.openxmlformats.org/officeDocument/2006/relationships/image" Target="../media/image8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0.jpg" /><Relationship Id="rId2" Type="http://schemas.openxmlformats.org/officeDocument/2006/relationships/image" Target="../media/image11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image" Target="../media/image13.jpg" /><Relationship Id="rId2" Type="http://schemas.openxmlformats.org/officeDocument/2006/relationships/image" Target="../media/image14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image" Target="../media/image16.jpg" /><Relationship Id="rId2" Type="http://schemas.openxmlformats.org/officeDocument/2006/relationships/image" Target="../media/image17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image" Target="../media/image19.jpg" /><Relationship Id="rId2" Type="http://schemas.openxmlformats.org/officeDocument/2006/relationships/image" Target="../media/image20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120</xdr:row>
      <xdr:rowOff>0</xdr:rowOff>
    </xdr:from>
    <xdr:to>
      <xdr:col>9</xdr:col>
      <xdr:colOff>1215390</xdr:colOff>
      <xdr:row>124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106</xdr:row>
      <xdr:rowOff>0</xdr:rowOff>
    </xdr:from>
    <xdr:to>
      <xdr:col>9</xdr:col>
      <xdr:colOff>1215390</xdr:colOff>
      <xdr:row>110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105</xdr:row>
      <xdr:rowOff>0</xdr:rowOff>
    </xdr:from>
    <xdr:to>
      <xdr:col>9</xdr:col>
      <xdr:colOff>1215390</xdr:colOff>
      <xdr:row>109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104</xdr:row>
      <xdr:rowOff>0</xdr:rowOff>
    </xdr:from>
    <xdr:to>
      <xdr:col>9</xdr:col>
      <xdr:colOff>1215390</xdr:colOff>
      <xdr:row>108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104</xdr:row>
      <xdr:rowOff>0</xdr:rowOff>
    </xdr:from>
    <xdr:to>
      <xdr:col>9</xdr:col>
      <xdr:colOff>1215390</xdr:colOff>
      <xdr:row>108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109</xdr:row>
      <xdr:rowOff>0</xdr:rowOff>
    </xdr:from>
    <xdr:to>
      <xdr:col>9</xdr:col>
      <xdr:colOff>1215390</xdr:colOff>
      <xdr:row>113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19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22</v>
      </c>
      <c r="AL8" s="23"/>
      <c r="AM8" s="23"/>
      <c r="AN8" s="34" t="s">
        <v>23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25</v>
      </c>
      <c r="AL10" s="23"/>
      <c r="AM10" s="23"/>
      <c r="AN10" s="28" t="s">
        <v>26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27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28</v>
      </c>
      <c r="AL11" s="23"/>
      <c r="AM11" s="23"/>
      <c r="AN11" s="28" t="s">
        <v>29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30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25</v>
      </c>
      <c r="AL13" s="23"/>
      <c r="AM13" s="23"/>
      <c r="AN13" s="35" t="s">
        <v>31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31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28</v>
      </c>
      <c r="AL14" s="23"/>
      <c r="AM14" s="23"/>
      <c r="AN14" s="35" t="s">
        <v>31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32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25</v>
      </c>
      <c r="AL16" s="23"/>
      <c r="AM16" s="23"/>
      <c r="AN16" s="28" t="s">
        <v>33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34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28</v>
      </c>
      <c r="AL17" s="23"/>
      <c r="AM17" s="23"/>
      <c r="AN17" s="28" t="s">
        <v>35</v>
      </c>
      <c r="AO17" s="23"/>
      <c r="AP17" s="23"/>
      <c r="AQ17" s="23"/>
      <c r="AR17" s="21"/>
      <c r="BE17" s="32"/>
      <c r="BS17" s="18" t="s">
        <v>36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37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38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28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39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179.25" customHeight="1">
      <c r="B23" s="22"/>
      <c r="C23" s="23"/>
      <c r="D23" s="23"/>
      <c r="E23" s="37" t="s">
        <v>40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41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42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43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44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45</v>
      </c>
      <c r="E29" s="48"/>
      <c r="F29" s="33" t="s">
        <v>46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47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48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49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50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51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52</v>
      </c>
      <c r="U35" s="55"/>
      <c r="V35" s="55"/>
      <c r="W35" s="55"/>
      <c r="X35" s="57" t="s">
        <v>53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54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55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56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57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56</v>
      </c>
      <c r="AI60" s="43"/>
      <c r="AJ60" s="43"/>
      <c r="AK60" s="43"/>
      <c r="AL60" s="43"/>
      <c r="AM60" s="65" t="s">
        <v>57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58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59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56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57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56</v>
      </c>
      <c r="AI75" s="43"/>
      <c r="AJ75" s="43"/>
      <c r="AK75" s="43"/>
      <c r="AL75" s="43"/>
      <c r="AM75" s="65" t="s">
        <v>57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60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250505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Zámek - rozšíření turistického informačního centra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20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>Horažďovice, Mírové náměstí 11, 341 01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22</v>
      </c>
      <c r="AJ87" s="41"/>
      <c r="AK87" s="41"/>
      <c r="AL87" s="41"/>
      <c r="AM87" s="80" t="str">
        <f>IF(AN8= "","",AN8)</f>
        <v>5. 5. 2025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40.05" customHeight="1">
      <c r="A89" s="39"/>
      <c r="B89" s="40"/>
      <c r="C89" s="33" t="s">
        <v>24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>Město Horažďovice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32</v>
      </c>
      <c r="AJ89" s="41"/>
      <c r="AK89" s="41"/>
      <c r="AL89" s="41"/>
      <c r="AM89" s="81" t="str">
        <f>IF(E17="","",E17)</f>
        <v>PROJ.ATELIER PRO ARCH. A POZ. STAVBY, s.r.o.</v>
      </c>
      <c r="AN89" s="72"/>
      <c r="AO89" s="72"/>
      <c r="AP89" s="72"/>
      <c r="AQ89" s="41"/>
      <c r="AR89" s="45"/>
      <c r="AS89" s="82" t="s">
        <v>61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3" t="s">
        <v>30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37</v>
      </c>
      <c r="AJ90" s="41"/>
      <c r="AK90" s="41"/>
      <c r="AL90" s="41"/>
      <c r="AM90" s="81" t="str">
        <f>IF(E20="","",E20)</f>
        <v xml:space="preserve"> Pavel Matoušek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62</v>
      </c>
      <c r="D92" s="95"/>
      <c r="E92" s="95"/>
      <c r="F92" s="95"/>
      <c r="G92" s="95"/>
      <c r="H92" s="96"/>
      <c r="I92" s="97" t="s">
        <v>63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64</v>
      </c>
      <c r="AH92" s="95"/>
      <c r="AI92" s="95"/>
      <c r="AJ92" s="95"/>
      <c r="AK92" s="95"/>
      <c r="AL92" s="95"/>
      <c r="AM92" s="95"/>
      <c r="AN92" s="97" t="s">
        <v>65</v>
      </c>
      <c r="AO92" s="95"/>
      <c r="AP92" s="99"/>
      <c r="AQ92" s="100" t="s">
        <v>66</v>
      </c>
      <c r="AR92" s="45"/>
      <c r="AS92" s="101" t="s">
        <v>67</v>
      </c>
      <c r="AT92" s="102" t="s">
        <v>68</v>
      </c>
      <c r="AU92" s="102" t="s">
        <v>69</v>
      </c>
      <c r="AV92" s="102" t="s">
        <v>70</v>
      </c>
      <c r="AW92" s="102" t="s">
        <v>71</v>
      </c>
      <c r="AX92" s="102" t="s">
        <v>72</v>
      </c>
      <c r="AY92" s="102" t="s">
        <v>73</v>
      </c>
      <c r="AZ92" s="102" t="s">
        <v>74</v>
      </c>
      <c r="BA92" s="102" t="s">
        <v>75</v>
      </c>
      <c r="BB92" s="102" t="s">
        <v>76</v>
      </c>
      <c r="BC92" s="102" t="s">
        <v>77</v>
      </c>
      <c r="BD92" s="103" t="s">
        <v>78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79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ROUND(SUM(AG95:AG100),2)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ROUND(SUM(AS95:AS100),2)</f>
        <v>0</v>
      </c>
      <c r="AT94" s="115">
        <f>ROUND(SUM(AV94:AW94),2)</f>
        <v>0</v>
      </c>
      <c r="AU94" s="116">
        <f>ROUND(SUM(AU95:AU100),5)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ROUND(SUM(AZ95:AZ100),2)</f>
        <v>0</v>
      </c>
      <c r="BA94" s="115">
        <f>ROUND(SUM(BA95:BA100),2)</f>
        <v>0</v>
      </c>
      <c r="BB94" s="115">
        <f>ROUND(SUM(BB95:BB100),2)</f>
        <v>0</v>
      </c>
      <c r="BC94" s="115">
        <f>ROUND(SUM(BC95:BC100),2)</f>
        <v>0</v>
      </c>
      <c r="BD94" s="117">
        <f>ROUND(SUM(BD95:BD100),2)</f>
        <v>0</v>
      </c>
      <c r="BE94" s="6"/>
      <c r="BS94" s="118" t="s">
        <v>80</v>
      </c>
      <c r="BT94" s="118" t="s">
        <v>81</v>
      </c>
      <c r="BU94" s="119" t="s">
        <v>82</v>
      </c>
      <c r="BV94" s="118" t="s">
        <v>83</v>
      </c>
      <c r="BW94" s="118" t="s">
        <v>5</v>
      </c>
      <c r="BX94" s="118" t="s">
        <v>84</v>
      </c>
      <c r="CL94" s="118" t="s">
        <v>1</v>
      </c>
    </row>
    <row r="95" s="7" customFormat="1" ht="16.5" customHeight="1">
      <c r="A95" s="120" t="s">
        <v>85</v>
      </c>
      <c r="B95" s="121"/>
      <c r="C95" s="122"/>
      <c r="D95" s="123" t="s">
        <v>86</v>
      </c>
      <c r="E95" s="123"/>
      <c r="F95" s="123"/>
      <c r="G95" s="123"/>
      <c r="H95" s="123"/>
      <c r="I95" s="124"/>
      <c r="J95" s="123" t="s">
        <v>87</v>
      </c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5">
        <f>'D.1.1 - Architektonicko-s...'!J30</f>
        <v>0</v>
      </c>
      <c r="AH95" s="124"/>
      <c r="AI95" s="124"/>
      <c r="AJ95" s="124"/>
      <c r="AK95" s="124"/>
      <c r="AL95" s="124"/>
      <c r="AM95" s="124"/>
      <c r="AN95" s="125">
        <f>SUM(AG95,AT95)</f>
        <v>0</v>
      </c>
      <c r="AO95" s="124"/>
      <c r="AP95" s="124"/>
      <c r="AQ95" s="126" t="s">
        <v>88</v>
      </c>
      <c r="AR95" s="127"/>
      <c r="AS95" s="128">
        <v>0</v>
      </c>
      <c r="AT95" s="129">
        <f>ROUND(SUM(AV95:AW95),2)</f>
        <v>0</v>
      </c>
      <c r="AU95" s="130">
        <f>'D.1.1 - Architektonicko-s...'!P134</f>
        <v>0</v>
      </c>
      <c r="AV95" s="129">
        <f>'D.1.1 - Architektonicko-s...'!J33</f>
        <v>0</v>
      </c>
      <c r="AW95" s="129">
        <f>'D.1.1 - Architektonicko-s...'!J34</f>
        <v>0</v>
      </c>
      <c r="AX95" s="129">
        <f>'D.1.1 - Architektonicko-s...'!J35</f>
        <v>0</v>
      </c>
      <c r="AY95" s="129">
        <f>'D.1.1 - Architektonicko-s...'!J36</f>
        <v>0</v>
      </c>
      <c r="AZ95" s="129">
        <f>'D.1.1 - Architektonicko-s...'!F33</f>
        <v>0</v>
      </c>
      <c r="BA95" s="129">
        <f>'D.1.1 - Architektonicko-s...'!F34</f>
        <v>0</v>
      </c>
      <c r="BB95" s="129">
        <f>'D.1.1 - Architektonicko-s...'!F35</f>
        <v>0</v>
      </c>
      <c r="BC95" s="129">
        <f>'D.1.1 - Architektonicko-s...'!F36</f>
        <v>0</v>
      </c>
      <c r="BD95" s="131">
        <f>'D.1.1 - Architektonicko-s...'!F37</f>
        <v>0</v>
      </c>
      <c r="BE95" s="7"/>
      <c r="BT95" s="132" t="s">
        <v>89</v>
      </c>
      <c r="BV95" s="132" t="s">
        <v>83</v>
      </c>
      <c r="BW95" s="132" t="s">
        <v>90</v>
      </c>
      <c r="BX95" s="132" t="s">
        <v>5</v>
      </c>
      <c r="CL95" s="132" t="s">
        <v>1</v>
      </c>
      <c r="CM95" s="132" t="s">
        <v>91</v>
      </c>
    </row>
    <row r="96" s="7" customFormat="1" ht="16.5" customHeight="1">
      <c r="A96" s="120" t="s">
        <v>85</v>
      </c>
      <c r="B96" s="121"/>
      <c r="C96" s="122"/>
      <c r="D96" s="123" t="s">
        <v>92</v>
      </c>
      <c r="E96" s="123"/>
      <c r="F96" s="123"/>
      <c r="G96" s="123"/>
      <c r="H96" s="123"/>
      <c r="I96" s="124"/>
      <c r="J96" s="123" t="s">
        <v>93</v>
      </c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F96" s="123"/>
      <c r="AG96" s="125">
        <f>'D.1.4a - Zdravotní instalace'!J30</f>
        <v>0</v>
      </c>
      <c r="AH96" s="124"/>
      <c r="AI96" s="124"/>
      <c r="AJ96" s="124"/>
      <c r="AK96" s="124"/>
      <c r="AL96" s="124"/>
      <c r="AM96" s="124"/>
      <c r="AN96" s="125">
        <f>SUM(AG96,AT96)</f>
        <v>0</v>
      </c>
      <c r="AO96" s="124"/>
      <c r="AP96" s="124"/>
      <c r="AQ96" s="126" t="s">
        <v>88</v>
      </c>
      <c r="AR96" s="127"/>
      <c r="AS96" s="128">
        <v>0</v>
      </c>
      <c r="AT96" s="129">
        <f>ROUND(SUM(AV96:AW96),2)</f>
        <v>0</v>
      </c>
      <c r="AU96" s="130">
        <f>'D.1.4a - Zdravotní instalace'!P120</f>
        <v>0</v>
      </c>
      <c r="AV96" s="129">
        <f>'D.1.4a - Zdravotní instalace'!J33</f>
        <v>0</v>
      </c>
      <c r="AW96" s="129">
        <f>'D.1.4a - Zdravotní instalace'!J34</f>
        <v>0</v>
      </c>
      <c r="AX96" s="129">
        <f>'D.1.4a - Zdravotní instalace'!J35</f>
        <v>0</v>
      </c>
      <c r="AY96" s="129">
        <f>'D.1.4a - Zdravotní instalace'!J36</f>
        <v>0</v>
      </c>
      <c r="AZ96" s="129">
        <f>'D.1.4a - Zdravotní instalace'!F33</f>
        <v>0</v>
      </c>
      <c r="BA96" s="129">
        <f>'D.1.4a - Zdravotní instalace'!F34</f>
        <v>0</v>
      </c>
      <c r="BB96" s="129">
        <f>'D.1.4a - Zdravotní instalace'!F35</f>
        <v>0</v>
      </c>
      <c r="BC96" s="129">
        <f>'D.1.4a - Zdravotní instalace'!F36</f>
        <v>0</v>
      </c>
      <c r="BD96" s="131">
        <f>'D.1.4a - Zdravotní instalace'!F37</f>
        <v>0</v>
      </c>
      <c r="BE96" s="7"/>
      <c r="BT96" s="132" t="s">
        <v>89</v>
      </c>
      <c r="BV96" s="132" t="s">
        <v>83</v>
      </c>
      <c r="BW96" s="132" t="s">
        <v>94</v>
      </c>
      <c r="BX96" s="132" t="s">
        <v>5</v>
      </c>
      <c r="CL96" s="132" t="s">
        <v>1</v>
      </c>
      <c r="CM96" s="132" t="s">
        <v>91</v>
      </c>
    </row>
    <row r="97" s="7" customFormat="1" ht="16.5" customHeight="1">
      <c r="A97" s="120" t="s">
        <v>85</v>
      </c>
      <c r="B97" s="121"/>
      <c r="C97" s="122"/>
      <c r="D97" s="123" t="s">
        <v>95</v>
      </c>
      <c r="E97" s="123"/>
      <c r="F97" s="123"/>
      <c r="G97" s="123"/>
      <c r="H97" s="123"/>
      <c r="I97" s="124"/>
      <c r="J97" s="123" t="s">
        <v>96</v>
      </c>
      <c r="K97" s="123"/>
      <c r="L97" s="123"/>
      <c r="M97" s="123"/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123"/>
      <c r="AA97" s="123"/>
      <c r="AB97" s="123"/>
      <c r="AC97" s="123"/>
      <c r="AD97" s="123"/>
      <c r="AE97" s="123"/>
      <c r="AF97" s="123"/>
      <c r="AG97" s="125">
        <f>'D.1.4d - Silnoproudé rozvody'!J30</f>
        <v>0</v>
      </c>
      <c r="AH97" s="124"/>
      <c r="AI97" s="124"/>
      <c r="AJ97" s="124"/>
      <c r="AK97" s="124"/>
      <c r="AL97" s="124"/>
      <c r="AM97" s="124"/>
      <c r="AN97" s="125">
        <f>SUM(AG97,AT97)</f>
        <v>0</v>
      </c>
      <c r="AO97" s="124"/>
      <c r="AP97" s="124"/>
      <c r="AQ97" s="126" t="s">
        <v>88</v>
      </c>
      <c r="AR97" s="127"/>
      <c r="AS97" s="128">
        <v>0</v>
      </c>
      <c r="AT97" s="129">
        <f>ROUND(SUM(AV97:AW97),2)</f>
        <v>0</v>
      </c>
      <c r="AU97" s="130">
        <f>'D.1.4d - Silnoproudé rozvody'!P119</f>
        <v>0</v>
      </c>
      <c r="AV97" s="129">
        <f>'D.1.4d - Silnoproudé rozvody'!J33</f>
        <v>0</v>
      </c>
      <c r="AW97" s="129">
        <f>'D.1.4d - Silnoproudé rozvody'!J34</f>
        <v>0</v>
      </c>
      <c r="AX97" s="129">
        <f>'D.1.4d - Silnoproudé rozvody'!J35</f>
        <v>0</v>
      </c>
      <c r="AY97" s="129">
        <f>'D.1.4d - Silnoproudé rozvody'!J36</f>
        <v>0</v>
      </c>
      <c r="AZ97" s="129">
        <f>'D.1.4d - Silnoproudé rozvody'!F33</f>
        <v>0</v>
      </c>
      <c r="BA97" s="129">
        <f>'D.1.4d - Silnoproudé rozvody'!F34</f>
        <v>0</v>
      </c>
      <c r="BB97" s="129">
        <f>'D.1.4d - Silnoproudé rozvody'!F35</f>
        <v>0</v>
      </c>
      <c r="BC97" s="129">
        <f>'D.1.4d - Silnoproudé rozvody'!F36</f>
        <v>0</v>
      </c>
      <c r="BD97" s="131">
        <f>'D.1.4d - Silnoproudé rozvody'!F37</f>
        <v>0</v>
      </c>
      <c r="BE97" s="7"/>
      <c r="BT97" s="132" t="s">
        <v>89</v>
      </c>
      <c r="BV97" s="132" t="s">
        <v>83</v>
      </c>
      <c r="BW97" s="132" t="s">
        <v>97</v>
      </c>
      <c r="BX97" s="132" t="s">
        <v>5</v>
      </c>
      <c r="CL97" s="132" t="s">
        <v>1</v>
      </c>
      <c r="CM97" s="132" t="s">
        <v>91</v>
      </c>
    </row>
    <row r="98" s="7" customFormat="1" ht="16.5" customHeight="1">
      <c r="A98" s="120" t="s">
        <v>85</v>
      </c>
      <c r="B98" s="121"/>
      <c r="C98" s="122"/>
      <c r="D98" s="123" t="s">
        <v>98</v>
      </c>
      <c r="E98" s="123"/>
      <c r="F98" s="123"/>
      <c r="G98" s="123"/>
      <c r="H98" s="123"/>
      <c r="I98" s="124"/>
      <c r="J98" s="123" t="s">
        <v>99</v>
      </c>
      <c r="K98" s="123"/>
      <c r="L98" s="123"/>
      <c r="M98" s="123"/>
      <c r="N98" s="123"/>
      <c r="O98" s="123"/>
      <c r="P98" s="123"/>
      <c r="Q98" s="123"/>
      <c r="R98" s="123"/>
      <c r="S98" s="123"/>
      <c r="T98" s="123"/>
      <c r="U98" s="123"/>
      <c r="V98" s="123"/>
      <c r="W98" s="123"/>
      <c r="X98" s="123"/>
      <c r="Y98" s="123"/>
      <c r="Z98" s="123"/>
      <c r="AA98" s="123"/>
      <c r="AB98" s="123"/>
      <c r="AC98" s="123"/>
      <c r="AD98" s="123"/>
      <c r="AE98" s="123"/>
      <c r="AF98" s="123"/>
      <c r="AG98" s="125">
        <f>'D.1.4e - Slaboproudé rozvody'!J30</f>
        <v>0</v>
      </c>
      <c r="AH98" s="124"/>
      <c r="AI98" s="124"/>
      <c r="AJ98" s="124"/>
      <c r="AK98" s="124"/>
      <c r="AL98" s="124"/>
      <c r="AM98" s="124"/>
      <c r="AN98" s="125">
        <f>SUM(AG98,AT98)</f>
        <v>0</v>
      </c>
      <c r="AO98" s="124"/>
      <c r="AP98" s="124"/>
      <c r="AQ98" s="126" t="s">
        <v>88</v>
      </c>
      <c r="AR98" s="127"/>
      <c r="AS98" s="128">
        <v>0</v>
      </c>
      <c r="AT98" s="129">
        <f>ROUND(SUM(AV98:AW98),2)</f>
        <v>0</v>
      </c>
      <c r="AU98" s="130">
        <f>'D.1.4e - Slaboproudé rozvody'!P118</f>
        <v>0</v>
      </c>
      <c r="AV98" s="129">
        <f>'D.1.4e - Slaboproudé rozvody'!J33</f>
        <v>0</v>
      </c>
      <c r="AW98" s="129">
        <f>'D.1.4e - Slaboproudé rozvody'!J34</f>
        <v>0</v>
      </c>
      <c r="AX98" s="129">
        <f>'D.1.4e - Slaboproudé rozvody'!J35</f>
        <v>0</v>
      </c>
      <c r="AY98" s="129">
        <f>'D.1.4e - Slaboproudé rozvody'!J36</f>
        <v>0</v>
      </c>
      <c r="AZ98" s="129">
        <f>'D.1.4e - Slaboproudé rozvody'!F33</f>
        <v>0</v>
      </c>
      <c r="BA98" s="129">
        <f>'D.1.4e - Slaboproudé rozvody'!F34</f>
        <v>0</v>
      </c>
      <c r="BB98" s="129">
        <f>'D.1.4e - Slaboproudé rozvody'!F35</f>
        <v>0</v>
      </c>
      <c r="BC98" s="129">
        <f>'D.1.4e - Slaboproudé rozvody'!F36</f>
        <v>0</v>
      </c>
      <c r="BD98" s="131">
        <f>'D.1.4e - Slaboproudé rozvody'!F37</f>
        <v>0</v>
      </c>
      <c r="BE98" s="7"/>
      <c r="BT98" s="132" t="s">
        <v>89</v>
      </c>
      <c r="BV98" s="132" t="s">
        <v>83</v>
      </c>
      <c r="BW98" s="132" t="s">
        <v>100</v>
      </c>
      <c r="BX98" s="132" t="s">
        <v>5</v>
      </c>
      <c r="CL98" s="132" t="s">
        <v>1</v>
      </c>
      <c r="CM98" s="132" t="s">
        <v>91</v>
      </c>
    </row>
    <row r="99" s="7" customFormat="1" ht="16.5" customHeight="1">
      <c r="A99" s="120" t="s">
        <v>85</v>
      </c>
      <c r="B99" s="121"/>
      <c r="C99" s="122"/>
      <c r="D99" s="123" t="s">
        <v>101</v>
      </c>
      <c r="E99" s="123"/>
      <c r="F99" s="123"/>
      <c r="G99" s="123"/>
      <c r="H99" s="123"/>
      <c r="I99" s="124"/>
      <c r="J99" s="123" t="s">
        <v>102</v>
      </c>
      <c r="K99" s="123"/>
      <c r="L99" s="123"/>
      <c r="M99" s="123"/>
      <c r="N99" s="123"/>
      <c r="O99" s="123"/>
      <c r="P99" s="123"/>
      <c r="Q99" s="123"/>
      <c r="R99" s="123"/>
      <c r="S99" s="123"/>
      <c r="T99" s="123"/>
      <c r="U99" s="123"/>
      <c r="V99" s="123"/>
      <c r="W99" s="123"/>
      <c r="X99" s="123"/>
      <c r="Y99" s="123"/>
      <c r="Z99" s="123"/>
      <c r="AA99" s="123"/>
      <c r="AB99" s="123"/>
      <c r="AC99" s="123"/>
      <c r="AD99" s="123"/>
      <c r="AE99" s="123"/>
      <c r="AF99" s="123"/>
      <c r="AG99" s="125">
        <f>'OVN - Ostatní a vedlejší ...'!J30</f>
        <v>0</v>
      </c>
      <c r="AH99" s="124"/>
      <c r="AI99" s="124"/>
      <c r="AJ99" s="124"/>
      <c r="AK99" s="124"/>
      <c r="AL99" s="124"/>
      <c r="AM99" s="124"/>
      <c r="AN99" s="125">
        <f>SUM(AG99,AT99)</f>
        <v>0</v>
      </c>
      <c r="AO99" s="124"/>
      <c r="AP99" s="124"/>
      <c r="AQ99" s="126" t="s">
        <v>88</v>
      </c>
      <c r="AR99" s="127"/>
      <c r="AS99" s="128">
        <v>0</v>
      </c>
      <c r="AT99" s="129">
        <f>ROUND(SUM(AV99:AW99),2)</f>
        <v>0</v>
      </c>
      <c r="AU99" s="130">
        <f>'OVN - Ostatní a vedlejší ...'!P118</f>
        <v>0</v>
      </c>
      <c r="AV99" s="129">
        <f>'OVN - Ostatní a vedlejší ...'!J33</f>
        <v>0</v>
      </c>
      <c r="AW99" s="129">
        <f>'OVN - Ostatní a vedlejší ...'!J34</f>
        <v>0</v>
      </c>
      <c r="AX99" s="129">
        <f>'OVN - Ostatní a vedlejší ...'!J35</f>
        <v>0</v>
      </c>
      <c r="AY99" s="129">
        <f>'OVN - Ostatní a vedlejší ...'!J36</f>
        <v>0</v>
      </c>
      <c r="AZ99" s="129">
        <f>'OVN - Ostatní a vedlejší ...'!F33</f>
        <v>0</v>
      </c>
      <c r="BA99" s="129">
        <f>'OVN - Ostatní a vedlejší ...'!F34</f>
        <v>0</v>
      </c>
      <c r="BB99" s="129">
        <f>'OVN - Ostatní a vedlejší ...'!F35</f>
        <v>0</v>
      </c>
      <c r="BC99" s="129">
        <f>'OVN - Ostatní a vedlejší ...'!F36</f>
        <v>0</v>
      </c>
      <c r="BD99" s="131">
        <f>'OVN - Ostatní a vedlejší ...'!F37</f>
        <v>0</v>
      </c>
      <c r="BE99" s="7"/>
      <c r="BT99" s="132" t="s">
        <v>89</v>
      </c>
      <c r="BV99" s="132" t="s">
        <v>83</v>
      </c>
      <c r="BW99" s="132" t="s">
        <v>103</v>
      </c>
      <c r="BX99" s="132" t="s">
        <v>5</v>
      </c>
      <c r="CL99" s="132" t="s">
        <v>1</v>
      </c>
      <c r="CM99" s="132" t="s">
        <v>91</v>
      </c>
    </row>
    <row r="100" s="7" customFormat="1" ht="16.5" customHeight="1">
      <c r="A100" s="120" t="s">
        <v>85</v>
      </c>
      <c r="B100" s="121"/>
      <c r="C100" s="122"/>
      <c r="D100" s="123" t="s">
        <v>104</v>
      </c>
      <c r="E100" s="123"/>
      <c r="F100" s="123"/>
      <c r="G100" s="123"/>
      <c r="H100" s="123"/>
      <c r="I100" s="124"/>
      <c r="J100" s="123" t="s">
        <v>105</v>
      </c>
      <c r="K100" s="123"/>
      <c r="L100" s="123"/>
      <c r="M100" s="123"/>
      <c r="N100" s="123"/>
      <c r="O100" s="123"/>
      <c r="P100" s="123"/>
      <c r="Q100" s="123"/>
      <c r="R100" s="123"/>
      <c r="S100" s="123"/>
      <c r="T100" s="123"/>
      <c r="U100" s="123"/>
      <c r="V100" s="123"/>
      <c r="W100" s="123"/>
      <c r="X100" s="123"/>
      <c r="Y100" s="123"/>
      <c r="Z100" s="123"/>
      <c r="AA100" s="123"/>
      <c r="AB100" s="123"/>
      <c r="AC100" s="123"/>
      <c r="AD100" s="123"/>
      <c r="AE100" s="123"/>
      <c r="AF100" s="123"/>
      <c r="AG100" s="125">
        <f>'D.1.4c - Vzduchotechnika ...'!J30</f>
        <v>0</v>
      </c>
      <c r="AH100" s="124"/>
      <c r="AI100" s="124"/>
      <c r="AJ100" s="124"/>
      <c r="AK100" s="124"/>
      <c r="AL100" s="124"/>
      <c r="AM100" s="124"/>
      <c r="AN100" s="125">
        <f>SUM(AG100,AT100)</f>
        <v>0</v>
      </c>
      <c r="AO100" s="124"/>
      <c r="AP100" s="124"/>
      <c r="AQ100" s="126" t="s">
        <v>88</v>
      </c>
      <c r="AR100" s="127"/>
      <c r="AS100" s="133">
        <v>0</v>
      </c>
      <c r="AT100" s="134">
        <f>ROUND(SUM(AV100:AW100),2)</f>
        <v>0</v>
      </c>
      <c r="AU100" s="135">
        <f>'D.1.4c - Vzduchotechnika ...'!P123</f>
        <v>0</v>
      </c>
      <c r="AV100" s="134">
        <f>'D.1.4c - Vzduchotechnika ...'!J33</f>
        <v>0</v>
      </c>
      <c r="AW100" s="134">
        <f>'D.1.4c - Vzduchotechnika ...'!J34</f>
        <v>0</v>
      </c>
      <c r="AX100" s="134">
        <f>'D.1.4c - Vzduchotechnika ...'!J35</f>
        <v>0</v>
      </c>
      <c r="AY100" s="134">
        <f>'D.1.4c - Vzduchotechnika ...'!J36</f>
        <v>0</v>
      </c>
      <c r="AZ100" s="134">
        <f>'D.1.4c - Vzduchotechnika ...'!F33</f>
        <v>0</v>
      </c>
      <c r="BA100" s="134">
        <f>'D.1.4c - Vzduchotechnika ...'!F34</f>
        <v>0</v>
      </c>
      <c r="BB100" s="134">
        <f>'D.1.4c - Vzduchotechnika ...'!F35</f>
        <v>0</v>
      </c>
      <c r="BC100" s="134">
        <f>'D.1.4c - Vzduchotechnika ...'!F36</f>
        <v>0</v>
      </c>
      <c r="BD100" s="136">
        <f>'D.1.4c - Vzduchotechnika ...'!F37</f>
        <v>0</v>
      </c>
      <c r="BE100" s="7"/>
      <c r="BT100" s="132" t="s">
        <v>89</v>
      </c>
      <c r="BV100" s="132" t="s">
        <v>83</v>
      </c>
      <c r="BW100" s="132" t="s">
        <v>106</v>
      </c>
      <c r="BX100" s="132" t="s">
        <v>5</v>
      </c>
      <c r="CL100" s="132" t="s">
        <v>1</v>
      </c>
      <c r="CM100" s="132" t="s">
        <v>91</v>
      </c>
    </row>
    <row r="101" s="2" customFormat="1" ht="30" customHeight="1">
      <c r="A101" s="39"/>
      <c r="B101" s="40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5"/>
      <c r="AS101" s="3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="2" customFormat="1" ht="6.96" customHeight="1">
      <c r="A102" s="39"/>
      <c r="B102" s="67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68"/>
      <c r="AI102" s="68"/>
      <c r="AJ102" s="68"/>
      <c r="AK102" s="68"/>
      <c r="AL102" s="68"/>
      <c r="AM102" s="68"/>
      <c r="AN102" s="68"/>
      <c r="AO102" s="68"/>
      <c r="AP102" s="68"/>
      <c r="AQ102" s="68"/>
      <c r="AR102" s="45"/>
      <c r="AS102" s="39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</sheetData>
  <sheetProtection sheet="1" formatColumns="0" formatRows="0" objects="1" scenarios="1" spinCount="100000" saltValue="UFHsf35h9DNPDhsH2YyMSGp/PLFejuR4wAKaHBt4wb6klZHT9GZNQnD6qx+GqJWWq/RgkXIwc0S32Tn2O3UZ5g==" hashValue="N4s069RTyYMQXGcKv0S6d3tuk+QIZXpow8wUsLM2AM95xfceP8PpwlMDQ+IAL6u6nKWF8LnVsCCtpdzBlvajqw==" algorithmName="SHA-512" password="CC35"/>
  <mergeCells count="62">
    <mergeCell ref="L85:AJ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AN100:AP100"/>
    <mergeCell ref="AG100:AM100"/>
    <mergeCell ref="D100:H100"/>
    <mergeCell ref="J100:AF100"/>
    <mergeCell ref="AG94:AM94"/>
    <mergeCell ref="AN94:AP94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D.1.1 - Architektonicko-s...'!C2" display="/"/>
    <hyperlink ref="A96" location="'D.1.4a - Zdravotní instalace'!C2" display="/"/>
    <hyperlink ref="A97" location="'D.1.4d - Silnoproudé rozvody'!C2" display="/"/>
    <hyperlink ref="A98" location="'D.1.4e - Slaboproudé rozvody'!C2" display="/"/>
    <hyperlink ref="A99" location="'OVN - Ostatní a vedlejší ...'!C2" display="/"/>
    <hyperlink ref="A100" location="'D.1.4c - Vzduchotechnika 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90</v>
      </c>
      <c r="AZ2" s="137" t="s">
        <v>107</v>
      </c>
      <c r="BA2" s="137" t="s">
        <v>108</v>
      </c>
      <c r="BB2" s="137" t="s">
        <v>1</v>
      </c>
      <c r="BC2" s="137" t="s">
        <v>109</v>
      </c>
      <c r="BD2" s="137" t="s">
        <v>91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1"/>
      <c r="AT3" s="18" t="s">
        <v>91</v>
      </c>
      <c r="AZ3" s="137" t="s">
        <v>110</v>
      </c>
      <c r="BA3" s="137" t="s">
        <v>111</v>
      </c>
      <c r="BB3" s="137" t="s">
        <v>1</v>
      </c>
      <c r="BC3" s="137" t="s">
        <v>112</v>
      </c>
      <c r="BD3" s="137" t="s">
        <v>91</v>
      </c>
    </row>
    <row r="4" s="1" customFormat="1" ht="24.96" customHeight="1">
      <c r="B4" s="21"/>
      <c r="D4" s="140" t="s">
        <v>113</v>
      </c>
      <c r="L4" s="21"/>
      <c r="M4" s="141" t="s">
        <v>10</v>
      </c>
      <c r="AT4" s="18" t="s">
        <v>4</v>
      </c>
      <c r="AZ4" s="137" t="s">
        <v>114</v>
      </c>
      <c r="BA4" s="137" t="s">
        <v>115</v>
      </c>
      <c r="BB4" s="137" t="s">
        <v>1</v>
      </c>
      <c r="BC4" s="137" t="s">
        <v>116</v>
      </c>
      <c r="BD4" s="137" t="s">
        <v>91</v>
      </c>
    </row>
    <row r="5" s="1" customFormat="1" ht="6.96" customHeight="1">
      <c r="B5" s="21"/>
      <c r="L5" s="21"/>
      <c r="AZ5" s="137" t="s">
        <v>117</v>
      </c>
      <c r="BA5" s="137" t="s">
        <v>118</v>
      </c>
      <c r="BB5" s="137" t="s">
        <v>1</v>
      </c>
      <c r="BC5" s="137" t="s">
        <v>119</v>
      </c>
      <c r="BD5" s="137" t="s">
        <v>91</v>
      </c>
    </row>
    <row r="6" s="1" customFormat="1" ht="12" customHeight="1">
      <c r="B6" s="21"/>
      <c r="D6" s="142" t="s">
        <v>16</v>
      </c>
      <c r="L6" s="21"/>
      <c r="AZ6" s="137" t="s">
        <v>120</v>
      </c>
      <c r="BA6" s="137" t="s">
        <v>121</v>
      </c>
      <c r="BB6" s="137" t="s">
        <v>1</v>
      </c>
      <c r="BC6" s="137" t="s">
        <v>122</v>
      </c>
      <c r="BD6" s="137" t="s">
        <v>91</v>
      </c>
    </row>
    <row r="7" s="1" customFormat="1" ht="16.5" customHeight="1">
      <c r="B7" s="21"/>
      <c r="E7" s="143" t="str">
        <f>'Rekapitulace stavby'!K6</f>
        <v>Zámek - rozšíření turistického informačního centra</v>
      </c>
      <c r="F7" s="142"/>
      <c r="G7" s="142"/>
      <c r="H7" s="142"/>
      <c r="L7" s="21"/>
    </row>
    <row r="8" s="2" customFormat="1" ht="12" customHeight="1">
      <c r="A8" s="39"/>
      <c r="B8" s="45"/>
      <c r="C8" s="39"/>
      <c r="D8" s="142" t="s">
        <v>123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4" t="s">
        <v>124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2" t="s">
        <v>18</v>
      </c>
      <c r="E11" s="39"/>
      <c r="F11" s="145" t="s">
        <v>1</v>
      </c>
      <c r="G11" s="39"/>
      <c r="H11" s="39"/>
      <c r="I11" s="142" t="s">
        <v>19</v>
      </c>
      <c r="J11" s="145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2" t="s">
        <v>20</v>
      </c>
      <c r="E12" s="39"/>
      <c r="F12" s="145" t="s">
        <v>21</v>
      </c>
      <c r="G12" s="39"/>
      <c r="H12" s="39"/>
      <c r="I12" s="142" t="s">
        <v>22</v>
      </c>
      <c r="J12" s="146" t="str">
        <f>'Rekapitulace stavby'!AN8</f>
        <v>5. 5. 2025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2" t="s">
        <v>24</v>
      </c>
      <c r="E14" s="39"/>
      <c r="F14" s="39"/>
      <c r="G14" s="39"/>
      <c r="H14" s="39"/>
      <c r="I14" s="142" t="s">
        <v>25</v>
      </c>
      <c r="J14" s="145" t="s">
        <v>26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5" t="s">
        <v>27</v>
      </c>
      <c r="F15" s="39"/>
      <c r="G15" s="39"/>
      <c r="H15" s="39"/>
      <c r="I15" s="142" t="s">
        <v>28</v>
      </c>
      <c r="J15" s="145" t="s">
        <v>29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2" t="s">
        <v>30</v>
      </c>
      <c r="E17" s="39"/>
      <c r="F17" s="39"/>
      <c r="G17" s="39"/>
      <c r="H17" s="39"/>
      <c r="I17" s="142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5"/>
      <c r="G18" s="145"/>
      <c r="H18" s="145"/>
      <c r="I18" s="142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2" t="s">
        <v>32</v>
      </c>
      <c r="E20" s="39"/>
      <c r="F20" s="39"/>
      <c r="G20" s="39"/>
      <c r="H20" s="39"/>
      <c r="I20" s="142" t="s">
        <v>25</v>
      </c>
      <c r="J20" s="145" t="s">
        <v>33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5" t="s">
        <v>34</v>
      </c>
      <c r="F21" s="39"/>
      <c r="G21" s="39"/>
      <c r="H21" s="39"/>
      <c r="I21" s="142" t="s">
        <v>28</v>
      </c>
      <c r="J21" s="145" t="s">
        <v>35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2" t="s">
        <v>37</v>
      </c>
      <c r="E23" s="39"/>
      <c r="F23" s="39"/>
      <c r="G23" s="39"/>
      <c r="H23" s="39"/>
      <c r="I23" s="142" t="s">
        <v>25</v>
      </c>
      <c r="J23" s="145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5" t="s">
        <v>125</v>
      </c>
      <c r="F24" s="39"/>
      <c r="G24" s="39"/>
      <c r="H24" s="39"/>
      <c r="I24" s="142" t="s">
        <v>28</v>
      </c>
      <c r="J24" s="145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2" t="s">
        <v>39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7"/>
      <c r="B27" s="148"/>
      <c r="C27" s="147"/>
      <c r="D27" s="147"/>
      <c r="E27" s="149" t="s">
        <v>1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1"/>
      <c r="E29" s="151"/>
      <c r="F29" s="151"/>
      <c r="G29" s="151"/>
      <c r="H29" s="151"/>
      <c r="I29" s="151"/>
      <c r="J29" s="151"/>
      <c r="K29" s="151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2" t="s">
        <v>41</v>
      </c>
      <c r="E30" s="39"/>
      <c r="F30" s="39"/>
      <c r="G30" s="39"/>
      <c r="H30" s="39"/>
      <c r="I30" s="39"/>
      <c r="J30" s="153">
        <f>ROUND(J134,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1"/>
      <c r="E31" s="151"/>
      <c r="F31" s="151"/>
      <c r="G31" s="151"/>
      <c r="H31" s="151"/>
      <c r="I31" s="151"/>
      <c r="J31" s="151"/>
      <c r="K31" s="151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4" t="s">
        <v>43</v>
      </c>
      <c r="G32" s="39"/>
      <c r="H32" s="39"/>
      <c r="I32" s="154" t="s">
        <v>42</v>
      </c>
      <c r="J32" s="154" t="s">
        <v>44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5" t="s">
        <v>45</v>
      </c>
      <c r="E33" s="142" t="s">
        <v>46</v>
      </c>
      <c r="F33" s="156">
        <f>ROUND((SUM(BE134:BE813)),  2)</f>
        <v>0</v>
      </c>
      <c r="G33" s="39"/>
      <c r="H33" s="39"/>
      <c r="I33" s="157">
        <v>0.20999999999999999</v>
      </c>
      <c r="J33" s="156">
        <f>ROUND(((SUM(BE134:BE813))*I33),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2" t="s">
        <v>47</v>
      </c>
      <c r="F34" s="156">
        <f>ROUND((SUM(BF134:BF813)),  2)</f>
        <v>0</v>
      </c>
      <c r="G34" s="39"/>
      <c r="H34" s="39"/>
      <c r="I34" s="157">
        <v>0.12</v>
      </c>
      <c r="J34" s="156">
        <f>ROUND(((SUM(BF134:BF813))*I34),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2" t="s">
        <v>48</v>
      </c>
      <c r="F35" s="156">
        <f>ROUND((SUM(BG134:BG813)),  2)</f>
        <v>0</v>
      </c>
      <c r="G35" s="39"/>
      <c r="H35" s="39"/>
      <c r="I35" s="157">
        <v>0.20999999999999999</v>
      </c>
      <c r="J35" s="156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2" t="s">
        <v>49</v>
      </c>
      <c r="F36" s="156">
        <f>ROUND((SUM(BH134:BH813)),  2)</f>
        <v>0</v>
      </c>
      <c r="G36" s="39"/>
      <c r="H36" s="39"/>
      <c r="I36" s="157">
        <v>0.12</v>
      </c>
      <c r="J36" s="156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2" t="s">
        <v>50</v>
      </c>
      <c r="F37" s="156">
        <f>ROUND((SUM(BI134:BI813)),  2)</f>
        <v>0</v>
      </c>
      <c r="G37" s="39"/>
      <c r="H37" s="39"/>
      <c r="I37" s="157">
        <v>0</v>
      </c>
      <c r="J37" s="156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8"/>
      <c r="D39" s="159" t="s">
        <v>51</v>
      </c>
      <c r="E39" s="160"/>
      <c r="F39" s="160"/>
      <c r="G39" s="161" t="s">
        <v>52</v>
      </c>
      <c r="H39" s="162" t="s">
        <v>53</v>
      </c>
      <c r="I39" s="160"/>
      <c r="J39" s="163">
        <f>SUM(J30:J37)</f>
        <v>0</v>
      </c>
      <c r="K39" s="164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5" t="s">
        <v>54</v>
      </c>
      <c r="E50" s="166"/>
      <c r="F50" s="166"/>
      <c r="G50" s="165" t="s">
        <v>55</v>
      </c>
      <c r="H50" s="166"/>
      <c r="I50" s="166"/>
      <c r="J50" s="166"/>
      <c r="K50" s="166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7" t="s">
        <v>56</v>
      </c>
      <c r="E61" s="168"/>
      <c r="F61" s="169" t="s">
        <v>57</v>
      </c>
      <c r="G61" s="167" t="s">
        <v>56</v>
      </c>
      <c r="H61" s="168"/>
      <c r="I61" s="168"/>
      <c r="J61" s="170" t="s">
        <v>57</v>
      </c>
      <c r="K61" s="168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5" t="s">
        <v>58</v>
      </c>
      <c r="E65" s="171"/>
      <c r="F65" s="171"/>
      <c r="G65" s="165" t="s">
        <v>59</v>
      </c>
      <c r="H65" s="171"/>
      <c r="I65" s="171"/>
      <c r="J65" s="171"/>
      <c r="K65" s="171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7" t="s">
        <v>56</v>
      </c>
      <c r="E76" s="168"/>
      <c r="F76" s="169" t="s">
        <v>57</v>
      </c>
      <c r="G76" s="167" t="s">
        <v>56</v>
      </c>
      <c r="H76" s="168"/>
      <c r="I76" s="168"/>
      <c r="J76" s="170" t="s">
        <v>57</v>
      </c>
      <c r="K76" s="168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2"/>
      <c r="C77" s="173"/>
      <c r="D77" s="173"/>
      <c r="E77" s="173"/>
      <c r="F77" s="173"/>
      <c r="G77" s="173"/>
      <c r="H77" s="173"/>
      <c r="I77" s="173"/>
      <c r="J77" s="173"/>
      <c r="K77" s="173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hidden="1" s="2" customFormat="1" ht="6.96" customHeight="1">
      <c r="A81" s="39"/>
      <c r="B81" s="174"/>
      <c r="C81" s="175"/>
      <c r="D81" s="175"/>
      <c r="E81" s="175"/>
      <c r="F81" s="175"/>
      <c r="G81" s="175"/>
      <c r="H81" s="175"/>
      <c r="I81" s="175"/>
      <c r="J81" s="175"/>
      <c r="K81" s="175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hidden="1" s="2" customFormat="1" ht="24.96" customHeight="1">
      <c r="A82" s="39"/>
      <c r="B82" s="40"/>
      <c r="C82" s="24" t="s">
        <v>126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hidden="1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hidden="1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hidden="1" s="2" customFormat="1" ht="16.5" customHeight="1">
      <c r="A85" s="39"/>
      <c r="B85" s="40"/>
      <c r="C85" s="41"/>
      <c r="D85" s="41"/>
      <c r="E85" s="176" t="str">
        <f>E7</f>
        <v>Zámek - rozšíření turistického informačního centra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hidden="1" s="2" customFormat="1" ht="12" customHeight="1">
      <c r="A86" s="39"/>
      <c r="B86" s="40"/>
      <c r="C86" s="33" t="s">
        <v>123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hidden="1" s="2" customFormat="1" ht="16.5" customHeight="1">
      <c r="A87" s="39"/>
      <c r="B87" s="40"/>
      <c r="C87" s="41"/>
      <c r="D87" s="41"/>
      <c r="E87" s="77" t="str">
        <f>E9</f>
        <v>D.1.1 - Architektonicko-stavební řešení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hidden="1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hidden="1" s="2" customFormat="1" ht="12" customHeight="1">
      <c r="A89" s="39"/>
      <c r="B89" s="40"/>
      <c r="C89" s="33" t="s">
        <v>20</v>
      </c>
      <c r="D89" s="41"/>
      <c r="E89" s="41"/>
      <c r="F89" s="28" t="str">
        <f>F12</f>
        <v>Horažďovice, Mírové náměstí 11, 341 01</v>
      </c>
      <c r="G89" s="41"/>
      <c r="H89" s="41"/>
      <c r="I89" s="33" t="s">
        <v>22</v>
      </c>
      <c r="J89" s="80" t="str">
        <f>IF(J12="","",J12)</f>
        <v>5. 5. 2025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hidden="1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hidden="1" s="2" customFormat="1" ht="40.05" customHeight="1">
      <c r="A91" s="39"/>
      <c r="B91" s="40"/>
      <c r="C91" s="33" t="s">
        <v>24</v>
      </c>
      <c r="D91" s="41"/>
      <c r="E91" s="41"/>
      <c r="F91" s="28" t="str">
        <f>E15</f>
        <v>Město Horažďovice</v>
      </c>
      <c r="G91" s="41"/>
      <c r="H91" s="41"/>
      <c r="I91" s="33" t="s">
        <v>32</v>
      </c>
      <c r="J91" s="37" t="str">
        <f>E21</f>
        <v>PROJ.ATELIER PRO ARCH. A POZ. STAVBY,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hidden="1" s="2" customFormat="1" ht="15.15" customHeight="1">
      <c r="A92" s="39"/>
      <c r="B92" s="40"/>
      <c r="C92" s="33" t="s">
        <v>30</v>
      </c>
      <c r="D92" s="41"/>
      <c r="E92" s="41"/>
      <c r="F92" s="28" t="str">
        <f>IF(E18="","",E18)</f>
        <v>Vyplň údaj</v>
      </c>
      <c r="G92" s="41"/>
      <c r="H92" s="41"/>
      <c r="I92" s="33" t="s">
        <v>37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hidden="1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hidden="1" s="2" customFormat="1" ht="29.28" customHeight="1">
      <c r="A94" s="39"/>
      <c r="B94" s="40"/>
      <c r="C94" s="177" t="s">
        <v>127</v>
      </c>
      <c r="D94" s="178"/>
      <c r="E94" s="178"/>
      <c r="F94" s="178"/>
      <c r="G94" s="178"/>
      <c r="H94" s="178"/>
      <c r="I94" s="178"/>
      <c r="J94" s="179" t="s">
        <v>128</v>
      </c>
      <c r="K94" s="178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hidden="1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hidden="1" s="2" customFormat="1" ht="22.8" customHeight="1">
      <c r="A96" s="39"/>
      <c r="B96" s="40"/>
      <c r="C96" s="180" t="s">
        <v>129</v>
      </c>
      <c r="D96" s="41"/>
      <c r="E96" s="41"/>
      <c r="F96" s="41"/>
      <c r="G96" s="41"/>
      <c r="H96" s="41"/>
      <c r="I96" s="41"/>
      <c r="J96" s="111">
        <f>J134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130</v>
      </c>
    </row>
    <row r="97" hidden="1" s="9" customFormat="1" ht="24.96" customHeight="1">
      <c r="A97" s="9"/>
      <c r="B97" s="181"/>
      <c r="C97" s="182"/>
      <c r="D97" s="183" t="s">
        <v>131</v>
      </c>
      <c r="E97" s="184"/>
      <c r="F97" s="184"/>
      <c r="G97" s="184"/>
      <c r="H97" s="184"/>
      <c r="I97" s="184"/>
      <c r="J97" s="185">
        <f>J135</f>
        <v>0</v>
      </c>
      <c r="K97" s="182"/>
      <c r="L97" s="18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7"/>
      <c r="C98" s="188"/>
      <c r="D98" s="189" t="s">
        <v>132</v>
      </c>
      <c r="E98" s="190"/>
      <c r="F98" s="190"/>
      <c r="G98" s="190"/>
      <c r="H98" s="190"/>
      <c r="I98" s="190"/>
      <c r="J98" s="191">
        <f>J136</f>
        <v>0</v>
      </c>
      <c r="K98" s="188"/>
      <c r="L98" s="19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7"/>
      <c r="C99" s="188"/>
      <c r="D99" s="189" t="s">
        <v>133</v>
      </c>
      <c r="E99" s="190"/>
      <c r="F99" s="190"/>
      <c r="G99" s="190"/>
      <c r="H99" s="190"/>
      <c r="I99" s="190"/>
      <c r="J99" s="191">
        <f>J151</f>
        <v>0</v>
      </c>
      <c r="K99" s="188"/>
      <c r="L99" s="19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7"/>
      <c r="C100" s="188"/>
      <c r="D100" s="189" t="s">
        <v>134</v>
      </c>
      <c r="E100" s="190"/>
      <c r="F100" s="190"/>
      <c r="G100" s="190"/>
      <c r="H100" s="190"/>
      <c r="I100" s="190"/>
      <c r="J100" s="191">
        <f>J337</f>
        <v>0</v>
      </c>
      <c r="K100" s="188"/>
      <c r="L100" s="19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87"/>
      <c r="C101" s="188"/>
      <c r="D101" s="189" t="s">
        <v>135</v>
      </c>
      <c r="E101" s="190"/>
      <c r="F101" s="190"/>
      <c r="G101" s="190"/>
      <c r="H101" s="190"/>
      <c r="I101" s="190"/>
      <c r="J101" s="191">
        <f>J454</f>
        <v>0</v>
      </c>
      <c r="K101" s="188"/>
      <c r="L101" s="19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87"/>
      <c r="C102" s="188"/>
      <c r="D102" s="189" t="s">
        <v>136</v>
      </c>
      <c r="E102" s="190"/>
      <c r="F102" s="190"/>
      <c r="G102" s="190"/>
      <c r="H102" s="190"/>
      <c r="I102" s="190"/>
      <c r="J102" s="191">
        <f>J476</f>
        <v>0</v>
      </c>
      <c r="K102" s="188"/>
      <c r="L102" s="19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9" customFormat="1" ht="24.96" customHeight="1">
      <c r="A103" s="9"/>
      <c r="B103" s="181"/>
      <c r="C103" s="182"/>
      <c r="D103" s="183" t="s">
        <v>137</v>
      </c>
      <c r="E103" s="184"/>
      <c r="F103" s="184"/>
      <c r="G103" s="184"/>
      <c r="H103" s="184"/>
      <c r="I103" s="184"/>
      <c r="J103" s="185">
        <f>J478</f>
        <v>0</v>
      </c>
      <c r="K103" s="182"/>
      <c r="L103" s="186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hidden="1" s="9" customFormat="1" ht="24.96" customHeight="1">
      <c r="A104" s="9"/>
      <c r="B104" s="181"/>
      <c r="C104" s="182"/>
      <c r="D104" s="183" t="s">
        <v>138</v>
      </c>
      <c r="E104" s="184"/>
      <c r="F104" s="184"/>
      <c r="G104" s="184"/>
      <c r="H104" s="184"/>
      <c r="I104" s="184"/>
      <c r="J104" s="185">
        <f>J479</f>
        <v>0</v>
      </c>
      <c r="K104" s="182"/>
      <c r="L104" s="186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hidden="1" s="10" customFormat="1" ht="19.92" customHeight="1">
      <c r="A105" s="10"/>
      <c r="B105" s="187"/>
      <c r="C105" s="188"/>
      <c r="D105" s="189" t="s">
        <v>139</v>
      </c>
      <c r="E105" s="190"/>
      <c r="F105" s="190"/>
      <c r="G105" s="190"/>
      <c r="H105" s="190"/>
      <c r="I105" s="190"/>
      <c r="J105" s="191">
        <f>J480</f>
        <v>0</v>
      </c>
      <c r="K105" s="188"/>
      <c r="L105" s="192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10" customFormat="1" ht="19.92" customHeight="1">
      <c r="A106" s="10"/>
      <c r="B106" s="187"/>
      <c r="C106" s="188"/>
      <c r="D106" s="189" t="s">
        <v>140</v>
      </c>
      <c r="E106" s="190"/>
      <c r="F106" s="190"/>
      <c r="G106" s="190"/>
      <c r="H106" s="190"/>
      <c r="I106" s="190"/>
      <c r="J106" s="191">
        <f>J536</f>
        <v>0</v>
      </c>
      <c r="K106" s="188"/>
      <c r="L106" s="192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10" customFormat="1" ht="19.92" customHeight="1">
      <c r="A107" s="10"/>
      <c r="B107" s="187"/>
      <c r="C107" s="188"/>
      <c r="D107" s="189" t="s">
        <v>141</v>
      </c>
      <c r="E107" s="190"/>
      <c r="F107" s="190"/>
      <c r="G107" s="190"/>
      <c r="H107" s="190"/>
      <c r="I107" s="190"/>
      <c r="J107" s="191">
        <f>J608</f>
        <v>0</v>
      </c>
      <c r="K107" s="188"/>
      <c r="L107" s="192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hidden="1" s="10" customFormat="1" ht="19.92" customHeight="1">
      <c r="A108" s="10"/>
      <c r="B108" s="187"/>
      <c r="C108" s="188"/>
      <c r="D108" s="189" t="s">
        <v>142</v>
      </c>
      <c r="E108" s="190"/>
      <c r="F108" s="190"/>
      <c r="G108" s="190"/>
      <c r="H108" s="190"/>
      <c r="I108" s="190"/>
      <c r="J108" s="191">
        <f>J651</f>
        <v>0</v>
      </c>
      <c r="K108" s="188"/>
      <c r="L108" s="192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hidden="1" s="10" customFormat="1" ht="19.92" customHeight="1">
      <c r="A109" s="10"/>
      <c r="B109" s="187"/>
      <c r="C109" s="188"/>
      <c r="D109" s="189" t="s">
        <v>143</v>
      </c>
      <c r="E109" s="190"/>
      <c r="F109" s="190"/>
      <c r="G109" s="190"/>
      <c r="H109" s="190"/>
      <c r="I109" s="190"/>
      <c r="J109" s="191">
        <f>J681</f>
        <v>0</v>
      </c>
      <c r="K109" s="188"/>
      <c r="L109" s="192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hidden="1" s="10" customFormat="1" ht="19.92" customHeight="1">
      <c r="A110" s="10"/>
      <c r="B110" s="187"/>
      <c r="C110" s="188"/>
      <c r="D110" s="189" t="s">
        <v>144</v>
      </c>
      <c r="E110" s="190"/>
      <c r="F110" s="190"/>
      <c r="G110" s="190"/>
      <c r="H110" s="190"/>
      <c r="I110" s="190"/>
      <c r="J110" s="191">
        <f>J711</f>
        <v>0</v>
      </c>
      <c r="K110" s="188"/>
      <c r="L110" s="192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hidden="1" s="10" customFormat="1" ht="19.92" customHeight="1">
      <c r="A111" s="10"/>
      <c r="B111" s="187"/>
      <c r="C111" s="188"/>
      <c r="D111" s="189" t="s">
        <v>145</v>
      </c>
      <c r="E111" s="190"/>
      <c r="F111" s="190"/>
      <c r="G111" s="190"/>
      <c r="H111" s="190"/>
      <c r="I111" s="190"/>
      <c r="J111" s="191">
        <f>J726</f>
        <v>0</v>
      </c>
      <c r="K111" s="188"/>
      <c r="L111" s="192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hidden="1" s="10" customFormat="1" ht="19.92" customHeight="1">
      <c r="A112" s="10"/>
      <c r="B112" s="187"/>
      <c r="C112" s="188"/>
      <c r="D112" s="189" t="s">
        <v>146</v>
      </c>
      <c r="E112" s="190"/>
      <c r="F112" s="190"/>
      <c r="G112" s="190"/>
      <c r="H112" s="190"/>
      <c r="I112" s="190"/>
      <c r="J112" s="191">
        <f>J746</f>
        <v>0</v>
      </c>
      <c r="K112" s="188"/>
      <c r="L112" s="192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hidden="1" s="10" customFormat="1" ht="19.92" customHeight="1">
      <c r="A113" s="10"/>
      <c r="B113" s="187"/>
      <c r="C113" s="188"/>
      <c r="D113" s="189" t="s">
        <v>147</v>
      </c>
      <c r="E113" s="190"/>
      <c r="F113" s="190"/>
      <c r="G113" s="190"/>
      <c r="H113" s="190"/>
      <c r="I113" s="190"/>
      <c r="J113" s="191">
        <f>J770</f>
        <v>0</v>
      </c>
      <c r="K113" s="188"/>
      <c r="L113" s="192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hidden="1" s="10" customFormat="1" ht="19.92" customHeight="1">
      <c r="A114" s="10"/>
      <c r="B114" s="187"/>
      <c r="C114" s="188"/>
      <c r="D114" s="189" t="s">
        <v>148</v>
      </c>
      <c r="E114" s="190"/>
      <c r="F114" s="190"/>
      <c r="G114" s="190"/>
      <c r="H114" s="190"/>
      <c r="I114" s="190"/>
      <c r="J114" s="191">
        <f>J778</f>
        <v>0</v>
      </c>
      <c r="K114" s="188"/>
      <c r="L114" s="192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hidden="1" s="2" customFormat="1" ht="21.84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hidden="1" s="2" customFormat="1" ht="6.96" customHeight="1">
      <c r="A116" s="39"/>
      <c r="B116" s="67"/>
      <c r="C116" s="68"/>
      <c r="D116" s="68"/>
      <c r="E116" s="68"/>
      <c r="F116" s="68"/>
      <c r="G116" s="68"/>
      <c r="H116" s="68"/>
      <c r="I116" s="68"/>
      <c r="J116" s="68"/>
      <c r="K116" s="68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hidden="1"/>
    <row r="118" hidden="1"/>
    <row r="119" hidden="1"/>
    <row r="120" s="2" customFormat="1" ht="6.96" customHeight="1">
      <c r="A120" s="39"/>
      <c r="B120" s="69"/>
      <c r="C120" s="70"/>
      <c r="D120" s="70"/>
      <c r="E120" s="70"/>
      <c r="F120" s="70"/>
      <c r="G120" s="70"/>
      <c r="H120" s="70"/>
      <c r="I120" s="70"/>
      <c r="J120" s="70"/>
      <c r="K120" s="70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24.96" customHeight="1">
      <c r="A121" s="39"/>
      <c r="B121" s="40"/>
      <c r="C121" s="24" t="s">
        <v>149</v>
      </c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6.96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2" customHeight="1">
      <c r="A123" s="39"/>
      <c r="B123" s="40"/>
      <c r="C123" s="33" t="s">
        <v>16</v>
      </c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6.5" customHeight="1">
      <c r="A124" s="39"/>
      <c r="B124" s="40"/>
      <c r="C124" s="41"/>
      <c r="D124" s="41"/>
      <c r="E124" s="176" t="str">
        <f>E7</f>
        <v>Zámek - rozšíření turistického informačního centra</v>
      </c>
      <c r="F124" s="33"/>
      <c r="G124" s="33"/>
      <c r="H124" s="33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2" customHeight="1">
      <c r="A125" s="39"/>
      <c r="B125" s="40"/>
      <c r="C125" s="33" t="s">
        <v>123</v>
      </c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6.5" customHeight="1">
      <c r="A126" s="39"/>
      <c r="B126" s="40"/>
      <c r="C126" s="41"/>
      <c r="D126" s="41"/>
      <c r="E126" s="77" t="str">
        <f>E9</f>
        <v>D.1.1 - Architektonicko-stavební řešení</v>
      </c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6.96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2" customHeight="1">
      <c r="A128" s="39"/>
      <c r="B128" s="40"/>
      <c r="C128" s="33" t="s">
        <v>20</v>
      </c>
      <c r="D128" s="41"/>
      <c r="E128" s="41"/>
      <c r="F128" s="28" t="str">
        <f>F12</f>
        <v>Horažďovice, Mírové náměstí 11, 341 01</v>
      </c>
      <c r="G128" s="41"/>
      <c r="H128" s="41"/>
      <c r="I128" s="33" t="s">
        <v>22</v>
      </c>
      <c r="J128" s="80" t="str">
        <f>IF(J12="","",J12)</f>
        <v>5. 5. 2025</v>
      </c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6.96" customHeight="1">
      <c r="A129" s="39"/>
      <c r="B129" s="40"/>
      <c r="C129" s="41"/>
      <c r="D129" s="41"/>
      <c r="E129" s="41"/>
      <c r="F129" s="41"/>
      <c r="G129" s="41"/>
      <c r="H129" s="41"/>
      <c r="I129" s="41"/>
      <c r="J129" s="41"/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40.05" customHeight="1">
      <c r="A130" s="39"/>
      <c r="B130" s="40"/>
      <c r="C130" s="33" t="s">
        <v>24</v>
      </c>
      <c r="D130" s="41"/>
      <c r="E130" s="41"/>
      <c r="F130" s="28" t="str">
        <f>E15</f>
        <v>Město Horažďovice</v>
      </c>
      <c r="G130" s="41"/>
      <c r="H130" s="41"/>
      <c r="I130" s="33" t="s">
        <v>32</v>
      </c>
      <c r="J130" s="37" t="str">
        <f>E21</f>
        <v>PROJ.ATELIER PRO ARCH. A POZ. STAVBY, s.r.o.</v>
      </c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5.15" customHeight="1">
      <c r="A131" s="39"/>
      <c r="B131" s="40"/>
      <c r="C131" s="33" t="s">
        <v>30</v>
      </c>
      <c r="D131" s="41"/>
      <c r="E131" s="41"/>
      <c r="F131" s="28" t="str">
        <f>IF(E18="","",E18)</f>
        <v>Vyplň údaj</v>
      </c>
      <c r="G131" s="41"/>
      <c r="H131" s="41"/>
      <c r="I131" s="33" t="s">
        <v>37</v>
      </c>
      <c r="J131" s="37" t="str">
        <f>E24</f>
        <v xml:space="preserve"> </v>
      </c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10.32" customHeight="1">
      <c r="A132" s="39"/>
      <c r="B132" s="40"/>
      <c r="C132" s="41"/>
      <c r="D132" s="41"/>
      <c r="E132" s="41"/>
      <c r="F132" s="41"/>
      <c r="G132" s="41"/>
      <c r="H132" s="41"/>
      <c r="I132" s="41"/>
      <c r="J132" s="41"/>
      <c r="K132" s="41"/>
      <c r="L132" s="64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11" customFormat="1" ht="29.28" customHeight="1">
      <c r="A133" s="193"/>
      <c r="B133" s="194"/>
      <c r="C133" s="195" t="s">
        <v>150</v>
      </c>
      <c r="D133" s="196" t="s">
        <v>66</v>
      </c>
      <c r="E133" s="196" t="s">
        <v>62</v>
      </c>
      <c r="F133" s="196" t="s">
        <v>63</v>
      </c>
      <c r="G133" s="196" t="s">
        <v>151</v>
      </c>
      <c r="H133" s="196" t="s">
        <v>152</v>
      </c>
      <c r="I133" s="196" t="s">
        <v>153</v>
      </c>
      <c r="J133" s="197" t="s">
        <v>128</v>
      </c>
      <c r="K133" s="198" t="s">
        <v>154</v>
      </c>
      <c r="L133" s="199"/>
      <c r="M133" s="101" t="s">
        <v>1</v>
      </c>
      <c r="N133" s="102" t="s">
        <v>45</v>
      </c>
      <c r="O133" s="102" t="s">
        <v>155</v>
      </c>
      <c r="P133" s="102" t="s">
        <v>156</v>
      </c>
      <c r="Q133" s="102" t="s">
        <v>157</v>
      </c>
      <c r="R133" s="102" t="s">
        <v>158</v>
      </c>
      <c r="S133" s="102" t="s">
        <v>159</v>
      </c>
      <c r="T133" s="103" t="s">
        <v>160</v>
      </c>
      <c r="U133" s="193"/>
      <c r="V133" s="193"/>
      <c r="W133" s="193"/>
      <c r="X133" s="193"/>
      <c r="Y133" s="193"/>
      <c r="Z133" s="193"/>
      <c r="AA133" s="193"/>
      <c r="AB133" s="193"/>
      <c r="AC133" s="193"/>
      <c r="AD133" s="193"/>
      <c r="AE133" s="193"/>
    </row>
    <row r="134" s="2" customFormat="1" ht="22.8" customHeight="1">
      <c r="A134" s="39"/>
      <c r="B134" s="40"/>
      <c r="C134" s="108" t="s">
        <v>161</v>
      </c>
      <c r="D134" s="41"/>
      <c r="E134" s="41"/>
      <c r="F134" s="41"/>
      <c r="G134" s="41"/>
      <c r="H134" s="41"/>
      <c r="I134" s="41"/>
      <c r="J134" s="200">
        <f>BK134</f>
        <v>0</v>
      </c>
      <c r="K134" s="41"/>
      <c r="L134" s="45"/>
      <c r="M134" s="104"/>
      <c r="N134" s="201"/>
      <c r="O134" s="105"/>
      <c r="P134" s="202">
        <f>P135+P478+P479</f>
        <v>0</v>
      </c>
      <c r="Q134" s="105"/>
      <c r="R134" s="202">
        <f>R135+R478+R479</f>
        <v>46.290773559999998</v>
      </c>
      <c r="S134" s="105"/>
      <c r="T134" s="203">
        <f>T135+T478+T479</f>
        <v>121.92700218000002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80</v>
      </c>
      <c r="AU134" s="18" t="s">
        <v>130</v>
      </c>
      <c r="BK134" s="204">
        <f>BK135+BK478+BK479</f>
        <v>0</v>
      </c>
    </row>
    <row r="135" s="12" customFormat="1" ht="25.92" customHeight="1">
      <c r="A135" s="12"/>
      <c r="B135" s="205"/>
      <c r="C135" s="206"/>
      <c r="D135" s="207" t="s">
        <v>80</v>
      </c>
      <c r="E135" s="208" t="s">
        <v>162</v>
      </c>
      <c r="F135" s="208" t="s">
        <v>163</v>
      </c>
      <c r="G135" s="206"/>
      <c r="H135" s="206"/>
      <c r="I135" s="209"/>
      <c r="J135" s="210">
        <f>BK135</f>
        <v>0</v>
      </c>
      <c r="K135" s="206"/>
      <c r="L135" s="211"/>
      <c r="M135" s="212"/>
      <c r="N135" s="213"/>
      <c r="O135" s="213"/>
      <c r="P135" s="214">
        <f>P136+P151+P337+P454+P476</f>
        <v>0</v>
      </c>
      <c r="Q135" s="213"/>
      <c r="R135" s="214">
        <f>R136+R151+R337+R454+R476</f>
        <v>33.40596798</v>
      </c>
      <c r="S135" s="213"/>
      <c r="T135" s="215">
        <f>T136+T151+T337+T454+T476</f>
        <v>118.28476600000002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16" t="s">
        <v>89</v>
      </c>
      <c r="AT135" s="217" t="s">
        <v>80</v>
      </c>
      <c r="AU135" s="217" t="s">
        <v>81</v>
      </c>
      <c r="AY135" s="216" t="s">
        <v>164</v>
      </c>
      <c r="BK135" s="218">
        <f>BK136+BK151+BK337+BK454+BK476</f>
        <v>0</v>
      </c>
    </row>
    <row r="136" s="12" customFormat="1" ht="22.8" customHeight="1">
      <c r="A136" s="12"/>
      <c r="B136" s="205"/>
      <c r="C136" s="206"/>
      <c r="D136" s="207" t="s">
        <v>80</v>
      </c>
      <c r="E136" s="219" t="s">
        <v>165</v>
      </c>
      <c r="F136" s="219" t="s">
        <v>166</v>
      </c>
      <c r="G136" s="206"/>
      <c r="H136" s="206"/>
      <c r="I136" s="209"/>
      <c r="J136" s="220">
        <f>BK136</f>
        <v>0</v>
      </c>
      <c r="K136" s="206"/>
      <c r="L136" s="211"/>
      <c r="M136" s="212"/>
      <c r="N136" s="213"/>
      <c r="O136" s="213"/>
      <c r="P136" s="214">
        <f>SUM(P137:P150)</f>
        <v>0</v>
      </c>
      <c r="Q136" s="213"/>
      <c r="R136" s="214">
        <f>SUM(R137:R150)</f>
        <v>0.17804527000000003</v>
      </c>
      <c r="S136" s="213"/>
      <c r="T136" s="215">
        <f>SUM(T137:T150)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16" t="s">
        <v>89</v>
      </c>
      <c r="AT136" s="217" t="s">
        <v>80</v>
      </c>
      <c r="AU136" s="217" t="s">
        <v>89</v>
      </c>
      <c r="AY136" s="216" t="s">
        <v>164</v>
      </c>
      <c r="BK136" s="218">
        <f>SUM(BK137:BK150)</f>
        <v>0</v>
      </c>
    </row>
    <row r="137" s="2" customFormat="1" ht="37.8" customHeight="1">
      <c r="A137" s="39"/>
      <c r="B137" s="40"/>
      <c r="C137" s="221" t="s">
        <v>89</v>
      </c>
      <c r="D137" s="221" t="s">
        <v>167</v>
      </c>
      <c r="E137" s="222" t="s">
        <v>168</v>
      </c>
      <c r="F137" s="223" t="s">
        <v>169</v>
      </c>
      <c r="G137" s="224" t="s">
        <v>170</v>
      </c>
      <c r="H137" s="225">
        <v>0.012999999999999999</v>
      </c>
      <c r="I137" s="226"/>
      <c r="J137" s="227">
        <f>ROUND(I137*H137,2)</f>
        <v>0</v>
      </c>
      <c r="K137" s="228"/>
      <c r="L137" s="45"/>
      <c r="M137" s="229" t="s">
        <v>1</v>
      </c>
      <c r="N137" s="230" t="s">
        <v>46</v>
      </c>
      <c r="O137" s="92"/>
      <c r="P137" s="231">
        <f>O137*H137</f>
        <v>0</v>
      </c>
      <c r="Q137" s="231">
        <v>0.019539999999999998</v>
      </c>
      <c r="R137" s="231">
        <f>Q137*H137</f>
        <v>0.00025401999999999998</v>
      </c>
      <c r="S137" s="231">
        <v>0</v>
      </c>
      <c r="T137" s="232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3" t="s">
        <v>171</v>
      </c>
      <c r="AT137" s="233" t="s">
        <v>167</v>
      </c>
      <c r="AU137" s="233" t="s">
        <v>91</v>
      </c>
      <c r="AY137" s="18" t="s">
        <v>164</v>
      </c>
      <c r="BE137" s="234">
        <f>IF(N137="základní",J137,0)</f>
        <v>0</v>
      </c>
      <c r="BF137" s="234">
        <f>IF(N137="snížená",J137,0)</f>
        <v>0</v>
      </c>
      <c r="BG137" s="234">
        <f>IF(N137="zákl. přenesená",J137,0)</f>
        <v>0</v>
      </c>
      <c r="BH137" s="234">
        <f>IF(N137="sníž. přenesená",J137,0)</f>
        <v>0</v>
      </c>
      <c r="BI137" s="234">
        <f>IF(N137="nulová",J137,0)</f>
        <v>0</v>
      </c>
      <c r="BJ137" s="18" t="s">
        <v>89</v>
      </c>
      <c r="BK137" s="234">
        <f>ROUND(I137*H137,2)</f>
        <v>0</v>
      </c>
      <c r="BL137" s="18" t="s">
        <v>171</v>
      </c>
      <c r="BM137" s="233" t="s">
        <v>172</v>
      </c>
    </row>
    <row r="138" s="13" customFormat="1">
      <c r="A138" s="13"/>
      <c r="B138" s="235"/>
      <c r="C138" s="236"/>
      <c r="D138" s="237" t="s">
        <v>173</v>
      </c>
      <c r="E138" s="238" t="s">
        <v>1</v>
      </c>
      <c r="F138" s="239" t="s">
        <v>174</v>
      </c>
      <c r="G138" s="236"/>
      <c r="H138" s="238" t="s">
        <v>1</v>
      </c>
      <c r="I138" s="240"/>
      <c r="J138" s="236"/>
      <c r="K138" s="236"/>
      <c r="L138" s="241"/>
      <c r="M138" s="242"/>
      <c r="N138" s="243"/>
      <c r="O138" s="243"/>
      <c r="P138" s="243"/>
      <c r="Q138" s="243"/>
      <c r="R138" s="243"/>
      <c r="S138" s="243"/>
      <c r="T138" s="244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5" t="s">
        <v>173</v>
      </c>
      <c r="AU138" s="245" t="s">
        <v>91</v>
      </c>
      <c r="AV138" s="13" t="s">
        <v>89</v>
      </c>
      <c r="AW138" s="13" t="s">
        <v>36</v>
      </c>
      <c r="AX138" s="13" t="s">
        <v>81</v>
      </c>
      <c r="AY138" s="245" t="s">
        <v>164</v>
      </c>
    </row>
    <row r="139" s="14" customFormat="1">
      <c r="A139" s="14"/>
      <c r="B139" s="246"/>
      <c r="C139" s="247"/>
      <c r="D139" s="237" t="s">
        <v>173</v>
      </c>
      <c r="E139" s="248" t="s">
        <v>1</v>
      </c>
      <c r="F139" s="249" t="s">
        <v>175</v>
      </c>
      <c r="G139" s="247"/>
      <c r="H139" s="250">
        <v>0.012999999999999999</v>
      </c>
      <c r="I139" s="251"/>
      <c r="J139" s="247"/>
      <c r="K139" s="247"/>
      <c r="L139" s="252"/>
      <c r="M139" s="253"/>
      <c r="N139" s="254"/>
      <c r="O139" s="254"/>
      <c r="P139" s="254"/>
      <c r="Q139" s="254"/>
      <c r="R139" s="254"/>
      <c r="S139" s="254"/>
      <c r="T139" s="255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6" t="s">
        <v>173</v>
      </c>
      <c r="AU139" s="256" t="s">
        <v>91</v>
      </c>
      <c r="AV139" s="14" t="s">
        <v>91</v>
      </c>
      <c r="AW139" s="14" t="s">
        <v>36</v>
      </c>
      <c r="AX139" s="14" t="s">
        <v>81</v>
      </c>
      <c r="AY139" s="256" t="s">
        <v>164</v>
      </c>
    </row>
    <row r="140" s="15" customFormat="1">
      <c r="A140" s="15"/>
      <c r="B140" s="257"/>
      <c r="C140" s="258"/>
      <c r="D140" s="237" t="s">
        <v>173</v>
      </c>
      <c r="E140" s="259" t="s">
        <v>1</v>
      </c>
      <c r="F140" s="260" t="s">
        <v>176</v>
      </c>
      <c r="G140" s="258"/>
      <c r="H140" s="261">
        <v>0.012999999999999999</v>
      </c>
      <c r="I140" s="262"/>
      <c r="J140" s="258"/>
      <c r="K140" s="258"/>
      <c r="L140" s="263"/>
      <c r="M140" s="264"/>
      <c r="N140" s="265"/>
      <c r="O140" s="265"/>
      <c r="P140" s="265"/>
      <c r="Q140" s="265"/>
      <c r="R140" s="265"/>
      <c r="S140" s="265"/>
      <c r="T140" s="266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67" t="s">
        <v>173</v>
      </c>
      <c r="AU140" s="267" t="s">
        <v>91</v>
      </c>
      <c r="AV140" s="15" t="s">
        <v>171</v>
      </c>
      <c r="AW140" s="15" t="s">
        <v>36</v>
      </c>
      <c r="AX140" s="15" t="s">
        <v>89</v>
      </c>
      <c r="AY140" s="267" t="s">
        <v>164</v>
      </c>
    </row>
    <row r="141" s="2" customFormat="1" ht="24.15" customHeight="1">
      <c r="A141" s="39"/>
      <c r="B141" s="40"/>
      <c r="C141" s="268" t="s">
        <v>91</v>
      </c>
      <c r="D141" s="268" t="s">
        <v>177</v>
      </c>
      <c r="E141" s="269" t="s">
        <v>178</v>
      </c>
      <c r="F141" s="270" t="s">
        <v>179</v>
      </c>
      <c r="G141" s="271" t="s">
        <v>170</v>
      </c>
      <c r="H141" s="272">
        <v>0.014</v>
      </c>
      <c r="I141" s="273"/>
      <c r="J141" s="274">
        <f>ROUND(I141*H141,2)</f>
        <v>0</v>
      </c>
      <c r="K141" s="275"/>
      <c r="L141" s="276"/>
      <c r="M141" s="277" t="s">
        <v>1</v>
      </c>
      <c r="N141" s="278" t="s">
        <v>46</v>
      </c>
      <c r="O141" s="92"/>
      <c r="P141" s="231">
        <f>O141*H141</f>
        <v>0</v>
      </c>
      <c r="Q141" s="231">
        <v>1</v>
      </c>
      <c r="R141" s="231">
        <f>Q141*H141</f>
        <v>0.014</v>
      </c>
      <c r="S141" s="231">
        <v>0</v>
      </c>
      <c r="T141" s="232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3" t="s">
        <v>180</v>
      </c>
      <c r="AT141" s="233" t="s">
        <v>177</v>
      </c>
      <c r="AU141" s="233" t="s">
        <v>91</v>
      </c>
      <c r="AY141" s="18" t="s">
        <v>164</v>
      </c>
      <c r="BE141" s="234">
        <f>IF(N141="základní",J141,0)</f>
        <v>0</v>
      </c>
      <c r="BF141" s="234">
        <f>IF(N141="snížená",J141,0)</f>
        <v>0</v>
      </c>
      <c r="BG141" s="234">
        <f>IF(N141="zákl. přenesená",J141,0)</f>
        <v>0</v>
      </c>
      <c r="BH141" s="234">
        <f>IF(N141="sníž. přenesená",J141,0)</f>
        <v>0</v>
      </c>
      <c r="BI141" s="234">
        <f>IF(N141="nulová",J141,0)</f>
        <v>0</v>
      </c>
      <c r="BJ141" s="18" t="s">
        <v>89</v>
      </c>
      <c r="BK141" s="234">
        <f>ROUND(I141*H141,2)</f>
        <v>0</v>
      </c>
      <c r="BL141" s="18" t="s">
        <v>171</v>
      </c>
      <c r="BM141" s="233" t="s">
        <v>181</v>
      </c>
    </row>
    <row r="142" s="14" customFormat="1">
      <c r="A142" s="14"/>
      <c r="B142" s="246"/>
      <c r="C142" s="247"/>
      <c r="D142" s="237" t="s">
        <v>173</v>
      </c>
      <c r="E142" s="248" t="s">
        <v>1</v>
      </c>
      <c r="F142" s="249" t="s">
        <v>182</v>
      </c>
      <c r="G142" s="247"/>
      <c r="H142" s="250">
        <v>0.014</v>
      </c>
      <c r="I142" s="251"/>
      <c r="J142" s="247"/>
      <c r="K142" s="247"/>
      <c r="L142" s="252"/>
      <c r="M142" s="253"/>
      <c r="N142" s="254"/>
      <c r="O142" s="254"/>
      <c r="P142" s="254"/>
      <c r="Q142" s="254"/>
      <c r="R142" s="254"/>
      <c r="S142" s="254"/>
      <c r="T142" s="255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6" t="s">
        <v>173</v>
      </c>
      <c r="AU142" s="256" t="s">
        <v>91</v>
      </c>
      <c r="AV142" s="14" t="s">
        <v>91</v>
      </c>
      <c r="AW142" s="14" t="s">
        <v>36</v>
      </c>
      <c r="AX142" s="14" t="s">
        <v>89</v>
      </c>
      <c r="AY142" s="256" t="s">
        <v>164</v>
      </c>
    </row>
    <row r="143" s="2" customFormat="1" ht="24.15" customHeight="1">
      <c r="A143" s="39"/>
      <c r="B143" s="40"/>
      <c r="C143" s="221" t="s">
        <v>165</v>
      </c>
      <c r="D143" s="221" t="s">
        <v>167</v>
      </c>
      <c r="E143" s="222" t="s">
        <v>183</v>
      </c>
      <c r="F143" s="223" t="s">
        <v>184</v>
      </c>
      <c r="G143" s="224" t="s">
        <v>185</v>
      </c>
      <c r="H143" s="225">
        <v>0.48999999999999999</v>
      </c>
      <c r="I143" s="226"/>
      <c r="J143" s="227">
        <f>ROUND(I143*H143,2)</f>
        <v>0</v>
      </c>
      <c r="K143" s="228"/>
      <c r="L143" s="45"/>
      <c r="M143" s="229" t="s">
        <v>1</v>
      </c>
      <c r="N143" s="230" t="s">
        <v>46</v>
      </c>
      <c r="O143" s="92"/>
      <c r="P143" s="231">
        <f>O143*H143</f>
        <v>0</v>
      </c>
      <c r="Q143" s="231">
        <v>0.04795</v>
      </c>
      <c r="R143" s="231">
        <f>Q143*H143</f>
        <v>0.023495499999999999</v>
      </c>
      <c r="S143" s="231">
        <v>0</v>
      </c>
      <c r="T143" s="232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3" t="s">
        <v>171</v>
      </c>
      <c r="AT143" s="233" t="s">
        <v>167</v>
      </c>
      <c r="AU143" s="233" t="s">
        <v>91</v>
      </c>
      <c r="AY143" s="18" t="s">
        <v>164</v>
      </c>
      <c r="BE143" s="234">
        <f>IF(N143="základní",J143,0)</f>
        <v>0</v>
      </c>
      <c r="BF143" s="234">
        <f>IF(N143="snížená",J143,0)</f>
        <v>0</v>
      </c>
      <c r="BG143" s="234">
        <f>IF(N143="zákl. přenesená",J143,0)</f>
        <v>0</v>
      </c>
      <c r="BH143" s="234">
        <f>IF(N143="sníž. přenesená",J143,0)</f>
        <v>0</v>
      </c>
      <c r="BI143" s="234">
        <f>IF(N143="nulová",J143,0)</f>
        <v>0</v>
      </c>
      <c r="BJ143" s="18" t="s">
        <v>89</v>
      </c>
      <c r="BK143" s="234">
        <f>ROUND(I143*H143,2)</f>
        <v>0</v>
      </c>
      <c r="BL143" s="18" t="s">
        <v>171</v>
      </c>
      <c r="BM143" s="233" t="s">
        <v>186</v>
      </c>
    </row>
    <row r="144" s="13" customFormat="1">
      <c r="A144" s="13"/>
      <c r="B144" s="235"/>
      <c r="C144" s="236"/>
      <c r="D144" s="237" t="s">
        <v>173</v>
      </c>
      <c r="E144" s="238" t="s">
        <v>1</v>
      </c>
      <c r="F144" s="239" t="s">
        <v>187</v>
      </c>
      <c r="G144" s="236"/>
      <c r="H144" s="238" t="s">
        <v>1</v>
      </c>
      <c r="I144" s="240"/>
      <c r="J144" s="236"/>
      <c r="K144" s="236"/>
      <c r="L144" s="241"/>
      <c r="M144" s="242"/>
      <c r="N144" s="243"/>
      <c r="O144" s="243"/>
      <c r="P144" s="243"/>
      <c r="Q144" s="243"/>
      <c r="R144" s="243"/>
      <c r="S144" s="243"/>
      <c r="T144" s="244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5" t="s">
        <v>173</v>
      </c>
      <c r="AU144" s="245" t="s">
        <v>91</v>
      </c>
      <c r="AV144" s="13" t="s">
        <v>89</v>
      </c>
      <c r="AW144" s="13" t="s">
        <v>36</v>
      </c>
      <c r="AX144" s="13" t="s">
        <v>81</v>
      </c>
      <c r="AY144" s="245" t="s">
        <v>164</v>
      </c>
    </row>
    <row r="145" s="14" customFormat="1">
      <c r="A145" s="14"/>
      <c r="B145" s="246"/>
      <c r="C145" s="247"/>
      <c r="D145" s="237" t="s">
        <v>173</v>
      </c>
      <c r="E145" s="248" t="s">
        <v>1</v>
      </c>
      <c r="F145" s="249" t="s">
        <v>188</v>
      </c>
      <c r="G145" s="247"/>
      <c r="H145" s="250">
        <v>0.48999999999999999</v>
      </c>
      <c r="I145" s="251"/>
      <c r="J145" s="247"/>
      <c r="K145" s="247"/>
      <c r="L145" s="252"/>
      <c r="M145" s="253"/>
      <c r="N145" s="254"/>
      <c r="O145" s="254"/>
      <c r="P145" s="254"/>
      <c r="Q145" s="254"/>
      <c r="R145" s="254"/>
      <c r="S145" s="254"/>
      <c r="T145" s="255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6" t="s">
        <v>173</v>
      </c>
      <c r="AU145" s="256" t="s">
        <v>91</v>
      </c>
      <c r="AV145" s="14" t="s">
        <v>91</v>
      </c>
      <c r="AW145" s="14" t="s">
        <v>36</v>
      </c>
      <c r="AX145" s="14" t="s">
        <v>81</v>
      </c>
      <c r="AY145" s="256" t="s">
        <v>164</v>
      </c>
    </row>
    <row r="146" s="15" customFormat="1">
      <c r="A146" s="15"/>
      <c r="B146" s="257"/>
      <c r="C146" s="258"/>
      <c r="D146" s="237" t="s">
        <v>173</v>
      </c>
      <c r="E146" s="259" t="s">
        <v>1</v>
      </c>
      <c r="F146" s="260" t="s">
        <v>176</v>
      </c>
      <c r="G146" s="258"/>
      <c r="H146" s="261">
        <v>0.48999999999999999</v>
      </c>
      <c r="I146" s="262"/>
      <c r="J146" s="258"/>
      <c r="K146" s="258"/>
      <c r="L146" s="263"/>
      <c r="M146" s="264"/>
      <c r="N146" s="265"/>
      <c r="O146" s="265"/>
      <c r="P146" s="265"/>
      <c r="Q146" s="265"/>
      <c r="R146" s="265"/>
      <c r="S146" s="265"/>
      <c r="T146" s="266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67" t="s">
        <v>173</v>
      </c>
      <c r="AU146" s="267" t="s">
        <v>91</v>
      </c>
      <c r="AV146" s="15" t="s">
        <v>171</v>
      </c>
      <c r="AW146" s="15" t="s">
        <v>36</v>
      </c>
      <c r="AX146" s="15" t="s">
        <v>89</v>
      </c>
      <c r="AY146" s="267" t="s">
        <v>164</v>
      </c>
    </row>
    <row r="147" s="2" customFormat="1" ht="37.8" customHeight="1">
      <c r="A147" s="39"/>
      <c r="B147" s="40"/>
      <c r="C147" s="221" t="s">
        <v>171</v>
      </c>
      <c r="D147" s="221" t="s">
        <v>167</v>
      </c>
      <c r="E147" s="222" t="s">
        <v>189</v>
      </c>
      <c r="F147" s="223" t="s">
        <v>190</v>
      </c>
      <c r="G147" s="224" t="s">
        <v>185</v>
      </c>
      <c r="H147" s="225">
        <v>0.52500000000000002</v>
      </c>
      <c r="I147" s="226"/>
      <c r="J147" s="227">
        <f>ROUND(I147*H147,2)</f>
        <v>0</v>
      </c>
      <c r="K147" s="228"/>
      <c r="L147" s="45"/>
      <c r="M147" s="229" t="s">
        <v>1</v>
      </c>
      <c r="N147" s="230" t="s">
        <v>46</v>
      </c>
      <c r="O147" s="92"/>
      <c r="P147" s="231">
        <f>O147*H147</f>
        <v>0</v>
      </c>
      <c r="Q147" s="231">
        <v>0.26723000000000002</v>
      </c>
      <c r="R147" s="231">
        <f>Q147*H147</f>
        <v>0.14029575000000003</v>
      </c>
      <c r="S147" s="231">
        <v>0</v>
      </c>
      <c r="T147" s="232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3" t="s">
        <v>171</v>
      </c>
      <c r="AT147" s="233" t="s">
        <v>167</v>
      </c>
      <c r="AU147" s="233" t="s">
        <v>91</v>
      </c>
      <c r="AY147" s="18" t="s">
        <v>164</v>
      </c>
      <c r="BE147" s="234">
        <f>IF(N147="základní",J147,0)</f>
        <v>0</v>
      </c>
      <c r="BF147" s="234">
        <f>IF(N147="snížená",J147,0)</f>
        <v>0</v>
      </c>
      <c r="BG147" s="234">
        <f>IF(N147="zákl. přenesená",J147,0)</f>
        <v>0</v>
      </c>
      <c r="BH147" s="234">
        <f>IF(N147="sníž. přenesená",J147,0)</f>
        <v>0</v>
      </c>
      <c r="BI147" s="234">
        <f>IF(N147="nulová",J147,0)</f>
        <v>0</v>
      </c>
      <c r="BJ147" s="18" t="s">
        <v>89</v>
      </c>
      <c r="BK147" s="234">
        <f>ROUND(I147*H147,2)</f>
        <v>0</v>
      </c>
      <c r="BL147" s="18" t="s">
        <v>171</v>
      </c>
      <c r="BM147" s="233" t="s">
        <v>191</v>
      </c>
    </row>
    <row r="148" s="13" customFormat="1">
      <c r="A148" s="13"/>
      <c r="B148" s="235"/>
      <c r="C148" s="236"/>
      <c r="D148" s="237" t="s">
        <v>173</v>
      </c>
      <c r="E148" s="238" t="s">
        <v>1</v>
      </c>
      <c r="F148" s="239" t="s">
        <v>174</v>
      </c>
      <c r="G148" s="236"/>
      <c r="H148" s="238" t="s">
        <v>1</v>
      </c>
      <c r="I148" s="240"/>
      <c r="J148" s="236"/>
      <c r="K148" s="236"/>
      <c r="L148" s="241"/>
      <c r="M148" s="242"/>
      <c r="N148" s="243"/>
      <c r="O148" s="243"/>
      <c r="P148" s="243"/>
      <c r="Q148" s="243"/>
      <c r="R148" s="243"/>
      <c r="S148" s="243"/>
      <c r="T148" s="244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5" t="s">
        <v>173</v>
      </c>
      <c r="AU148" s="245" t="s">
        <v>91</v>
      </c>
      <c r="AV148" s="13" t="s">
        <v>89</v>
      </c>
      <c r="AW148" s="13" t="s">
        <v>36</v>
      </c>
      <c r="AX148" s="13" t="s">
        <v>81</v>
      </c>
      <c r="AY148" s="245" t="s">
        <v>164</v>
      </c>
    </row>
    <row r="149" s="14" customFormat="1">
      <c r="A149" s="14"/>
      <c r="B149" s="246"/>
      <c r="C149" s="247"/>
      <c r="D149" s="237" t="s">
        <v>173</v>
      </c>
      <c r="E149" s="248" t="s">
        <v>1</v>
      </c>
      <c r="F149" s="249" t="s">
        <v>192</v>
      </c>
      <c r="G149" s="247"/>
      <c r="H149" s="250">
        <v>0.52500000000000002</v>
      </c>
      <c r="I149" s="251"/>
      <c r="J149" s="247"/>
      <c r="K149" s="247"/>
      <c r="L149" s="252"/>
      <c r="M149" s="253"/>
      <c r="N149" s="254"/>
      <c r="O149" s="254"/>
      <c r="P149" s="254"/>
      <c r="Q149" s="254"/>
      <c r="R149" s="254"/>
      <c r="S149" s="254"/>
      <c r="T149" s="255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6" t="s">
        <v>173</v>
      </c>
      <c r="AU149" s="256" t="s">
        <v>91</v>
      </c>
      <c r="AV149" s="14" t="s">
        <v>91</v>
      </c>
      <c r="AW149" s="14" t="s">
        <v>36</v>
      </c>
      <c r="AX149" s="14" t="s">
        <v>81</v>
      </c>
      <c r="AY149" s="256" t="s">
        <v>164</v>
      </c>
    </row>
    <row r="150" s="15" customFormat="1">
      <c r="A150" s="15"/>
      <c r="B150" s="257"/>
      <c r="C150" s="258"/>
      <c r="D150" s="237" t="s">
        <v>173</v>
      </c>
      <c r="E150" s="259" t="s">
        <v>1</v>
      </c>
      <c r="F150" s="260" t="s">
        <v>176</v>
      </c>
      <c r="G150" s="258"/>
      <c r="H150" s="261">
        <v>0.52500000000000002</v>
      </c>
      <c r="I150" s="262"/>
      <c r="J150" s="258"/>
      <c r="K150" s="258"/>
      <c r="L150" s="263"/>
      <c r="M150" s="264"/>
      <c r="N150" s="265"/>
      <c r="O150" s="265"/>
      <c r="P150" s="265"/>
      <c r="Q150" s="265"/>
      <c r="R150" s="265"/>
      <c r="S150" s="265"/>
      <c r="T150" s="266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67" t="s">
        <v>173</v>
      </c>
      <c r="AU150" s="267" t="s">
        <v>91</v>
      </c>
      <c r="AV150" s="15" t="s">
        <v>171</v>
      </c>
      <c r="AW150" s="15" t="s">
        <v>36</v>
      </c>
      <c r="AX150" s="15" t="s">
        <v>89</v>
      </c>
      <c r="AY150" s="267" t="s">
        <v>164</v>
      </c>
    </row>
    <row r="151" s="12" customFormat="1" ht="22.8" customHeight="1">
      <c r="A151" s="12"/>
      <c r="B151" s="205"/>
      <c r="C151" s="206"/>
      <c r="D151" s="207" t="s">
        <v>80</v>
      </c>
      <c r="E151" s="219" t="s">
        <v>193</v>
      </c>
      <c r="F151" s="219" t="s">
        <v>194</v>
      </c>
      <c r="G151" s="206"/>
      <c r="H151" s="206"/>
      <c r="I151" s="209"/>
      <c r="J151" s="220">
        <f>BK151</f>
        <v>0</v>
      </c>
      <c r="K151" s="206"/>
      <c r="L151" s="211"/>
      <c r="M151" s="212"/>
      <c r="N151" s="213"/>
      <c r="O151" s="213"/>
      <c r="P151" s="214">
        <f>SUM(P152:P336)</f>
        <v>0</v>
      </c>
      <c r="Q151" s="213"/>
      <c r="R151" s="214">
        <f>SUM(R152:R336)</f>
        <v>33.195296310000003</v>
      </c>
      <c r="S151" s="213"/>
      <c r="T151" s="215">
        <f>SUM(T152:T336)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16" t="s">
        <v>89</v>
      </c>
      <c r="AT151" s="217" t="s">
        <v>80</v>
      </c>
      <c r="AU151" s="217" t="s">
        <v>89</v>
      </c>
      <c r="AY151" s="216" t="s">
        <v>164</v>
      </c>
      <c r="BK151" s="218">
        <f>SUM(BK152:BK336)</f>
        <v>0</v>
      </c>
    </row>
    <row r="152" s="2" customFormat="1" ht="33" customHeight="1">
      <c r="A152" s="39"/>
      <c r="B152" s="40"/>
      <c r="C152" s="221" t="s">
        <v>195</v>
      </c>
      <c r="D152" s="221" t="s">
        <v>167</v>
      </c>
      <c r="E152" s="222" t="s">
        <v>196</v>
      </c>
      <c r="F152" s="223" t="s">
        <v>197</v>
      </c>
      <c r="G152" s="224" t="s">
        <v>185</v>
      </c>
      <c r="H152" s="225">
        <v>109.006</v>
      </c>
      <c r="I152" s="226"/>
      <c r="J152" s="227">
        <f>ROUND(I152*H152,2)</f>
        <v>0</v>
      </c>
      <c r="K152" s="228"/>
      <c r="L152" s="45"/>
      <c r="M152" s="229" t="s">
        <v>1</v>
      </c>
      <c r="N152" s="230" t="s">
        <v>46</v>
      </c>
      <c r="O152" s="92"/>
      <c r="P152" s="231">
        <f>O152*H152</f>
        <v>0</v>
      </c>
      <c r="Q152" s="231">
        <v>0.0064999999999999997</v>
      </c>
      <c r="R152" s="231">
        <f>Q152*H152</f>
        <v>0.70853899999999992</v>
      </c>
      <c r="S152" s="231">
        <v>0</v>
      </c>
      <c r="T152" s="232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3" t="s">
        <v>171</v>
      </c>
      <c r="AT152" s="233" t="s">
        <v>167</v>
      </c>
      <c r="AU152" s="233" t="s">
        <v>91</v>
      </c>
      <c r="AY152" s="18" t="s">
        <v>164</v>
      </c>
      <c r="BE152" s="234">
        <f>IF(N152="základní",J152,0)</f>
        <v>0</v>
      </c>
      <c r="BF152" s="234">
        <f>IF(N152="snížená",J152,0)</f>
        <v>0</v>
      </c>
      <c r="BG152" s="234">
        <f>IF(N152="zákl. přenesená",J152,0)</f>
        <v>0</v>
      </c>
      <c r="BH152" s="234">
        <f>IF(N152="sníž. přenesená",J152,0)</f>
        <v>0</v>
      </c>
      <c r="BI152" s="234">
        <f>IF(N152="nulová",J152,0)</f>
        <v>0</v>
      </c>
      <c r="BJ152" s="18" t="s">
        <v>89</v>
      </c>
      <c r="BK152" s="234">
        <f>ROUND(I152*H152,2)</f>
        <v>0</v>
      </c>
      <c r="BL152" s="18" t="s">
        <v>171</v>
      </c>
      <c r="BM152" s="233" t="s">
        <v>198</v>
      </c>
    </row>
    <row r="153" s="14" customFormat="1">
      <c r="A153" s="14"/>
      <c r="B153" s="246"/>
      <c r="C153" s="247"/>
      <c r="D153" s="237" t="s">
        <v>173</v>
      </c>
      <c r="E153" s="248" t="s">
        <v>1</v>
      </c>
      <c r="F153" s="249" t="s">
        <v>199</v>
      </c>
      <c r="G153" s="247"/>
      <c r="H153" s="250">
        <v>109.006</v>
      </c>
      <c r="I153" s="251"/>
      <c r="J153" s="247"/>
      <c r="K153" s="247"/>
      <c r="L153" s="252"/>
      <c r="M153" s="253"/>
      <c r="N153" s="254"/>
      <c r="O153" s="254"/>
      <c r="P153" s="254"/>
      <c r="Q153" s="254"/>
      <c r="R153" s="254"/>
      <c r="S153" s="254"/>
      <c r="T153" s="255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6" t="s">
        <v>173</v>
      </c>
      <c r="AU153" s="256" t="s">
        <v>91</v>
      </c>
      <c r="AV153" s="14" t="s">
        <v>91</v>
      </c>
      <c r="AW153" s="14" t="s">
        <v>36</v>
      </c>
      <c r="AX153" s="14" t="s">
        <v>81</v>
      </c>
      <c r="AY153" s="256" t="s">
        <v>164</v>
      </c>
    </row>
    <row r="154" s="15" customFormat="1">
      <c r="A154" s="15"/>
      <c r="B154" s="257"/>
      <c r="C154" s="258"/>
      <c r="D154" s="237" t="s">
        <v>173</v>
      </c>
      <c r="E154" s="259" t="s">
        <v>1</v>
      </c>
      <c r="F154" s="260" t="s">
        <v>176</v>
      </c>
      <c r="G154" s="258"/>
      <c r="H154" s="261">
        <v>109.006</v>
      </c>
      <c r="I154" s="262"/>
      <c r="J154" s="258"/>
      <c r="K154" s="258"/>
      <c r="L154" s="263"/>
      <c r="M154" s="264"/>
      <c r="N154" s="265"/>
      <c r="O154" s="265"/>
      <c r="P154" s="265"/>
      <c r="Q154" s="265"/>
      <c r="R154" s="265"/>
      <c r="S154" s="265"/>
      <c r="T154" s="266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67" t="s">
        <v>173</v>
      </c>
      <c r="AU154" s="267" t="s">
        <v>91</v>
      </c>
      <c r="AV154" s="15" t="s">
        <v>171</v>
      </c>
      <c r="AW154" s="15" t="s">
        <v>36</v>
      </c>
      <c r="AX154" s="15" t="s">
        <v>89</v>
      </c>
      <c r="AY154" s="267" t="s">
        <v>164</v>
      </c>
    </row>
    <row r="155" s="2" customFormat="1" ht="49.05" customHeight="1">
      <c r="A155" s="39"/>
      <c r="B155" s="40"/>
      <c r="C155" s="221" t="s">
        <v>193</v>
      </c>
      <c r="D155" s="221" t="s">
        <v>167</v>
      </c>
      <c r="E155" s="222" t="s">
        <v>200</v>
      </c>
      <c r="F155" s="223" t="s">
        <v>201</v>
      </c>
      <c r="G155" s="224" t="s">
        <v>185</v>
      </c>
      <c r="H155" s="225">
        <v>21.420000000000002</v>
      </c>
      <c r="I155" s="226"/>
      <c r="J155" s="227">
        <f>ROUND(I155*H155,2)</f>
        <v>0</v>
      </c>
      <c r="K155" s="228"/>
      <c r="L155" s="45"/>
      <c r="M155" s="229" t="s">
        <v>1</v>
      </c>
      <c r="N155" s="230" t="s">
        <v>46</v>
      </c>
      <c r="O155" s="92"/>
      <c r="P155" s="231">
        <f>O155*H155</f>
        <v>0</v>
      </c>
      <c r="Q155" s="231">
        <v>0.017330000000000002</v>
      </c>
      <c r="R155" s="231">
        <f>Q155*H155</f>
        <v>0.37120860000000006</v>
      </c>
      <c r="S155" s="231">
        <v>0</v>
      </c>
      <c r="T155" s="232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3" t="s">
        <v>171</v>
      </c>
      <c r="AT155" s="233" t="s">
        <v>167</v>
      </c>
      <c r="AU155" s="233" t="s">
        <v>91</v>
      </c>
      <c r="AY155" s="18" t="s">
        <v>164</v>
      </c>
      <c r="BE155" s="234">
        <f>IF(N155="základní",J155,0)</f>
        <v>0</v>
      </c>
      <c r="BF155" s="234">
        <f>IF(N155="snížená",J155,0)</f>
        <v>0</v>
      </c>
      <c r="BG155" s="234">
        <f>IF(N155="zákl. přenesená",J155,0)</f>
        <v>0</v>
      </c>
      <c r="BH155" s="234">
        <f>IF(N155="sníž. přenesená",J155,0)</f>
        <v>0</v>
      </c>
      <c r="BI155" s="234">
        <f>IF(N155="nulová",J155,0)</f>
        <v>0</v>
      </c>
      <c r="BJ155" s="18" t="s">
        <v>89</v>
      </c>
      <c r="BK155" s="234">
        <f>ROUND(I155*H155,2)</f>
        <v>0</v>
      </c>
      <c r="BL155" s="18" t="s">
        <v>171</v>
      </c>
      <c r="BM155" s="233" t="s">
        <v>202</v>
      </c>
    </row>
    <row r="156" s="13" customFormat="1">
      <c r="A156" s="13"/>
      <c r="B156" s="235"/>
      <c r="C156" s="236"/>
      <c r="D156" s="237" t="s">
        <v>173</v>
      </c>
      <c r="E156" s="238" t="s">
        <v>1</v>
      </c>
      <c r="F156" s="239" t="s">
        <v>203</v>
      </c>
      <c r="G156" s="236"/>
      <c r="H156" s="238" t="s">
        <v>1</v>
      </c>
      <c r="I156" s="240"/>
      <c r="J156" s="236"/>
      <c r="K156" s="236"/>
      <c r="L156" s="241"/>
      <c r="M156" s="242"/>
      <c r="N156" s="243"/>
      <c r="O156" s="243"/>
      <c r="P156" s="243"/>
      <c r="Q156" s="243"/>
      <c r="R156" s="243"/>
      <c r="S156" s="243"/>
      <c r="T156" s="244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5" t="s">
        <v>173</v>
      </c>
      <c r="AU156" s="245" t="s">
        <v>91</v>
      </c>
      <c r="AV156" s="13" t="s">
        <v>89</v>
      </c>
      <c r="AW156" s="13" t="s">
        <v>36</v>
      </c>
      <c r="AX156" s="13" t="s">
        <v>81</v>
      </c>
      <c r="AY156" s="245" t="s">
        <v>164</v>
      </c>
    </row>
    <row r="157" s="13" customFormat="1">
      <c r="A157" s="13"/>
      <c r="B157" s="235"/>
      <c r="C157" s="236"/>
      <c r="D157" s="237" t="s">
        <v>173</v>
      </c>
      <c r="E157" s="238" t="s">
        <v>1</v>
      </c>
      <c r="F157" s="239" t="s">
        <v>204</v>
      </c>
      <c r="G157" s="236"/>
      <c r="H157" s="238" t="s">
        <v>1</v>
      </c>
      <c r="I157" s="240"/>
      <c r="J157" s="236"/>
      <c r="K157" s="236"/>
      <c r="L157" s="241"/>
      <c r="M157" s="242"/>
      <c r="N157" s="243"/>
      <c r="O157" s="243"/>
      <c r="P157" s="243"/>
      <c r="Q157" s="243"/>
      <c r="R157" s="243"/>
      <c r="S157" s="243"/>
      <c r="T157" s="244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5" t="s">
        <v>173</v>
      </c>
      <c r="AU157" s="245" t="s">
        <v>91</v>
      </c>
      <c r="AV157" s="13" t="s">
        <v>89</v>
      </c>
      <c r="AW157" s="13" t="s">
        <v>36</v>
      </c>
      <c r="AX157" s="13" t="s">
        <v>81</v>
      </c>
      <c r="AY157" s="245" t="s">
        <v>164</v>
      </c>
    </row>
    <row r="158" s="13" customFormat="1">
      <c r="A158" s="13"/>
      <c r="B158" s="235"/>
      <c r="C158" s="236"/>
      <c r="D158" s="237" t="s">
        <v>173</v>
      </c>
      <c r="E158" s="238" t="s">
        <v>1</v>
      </c>
      <c r="F158" s="239" t="s">
        <v>205</v>
      </c>
      <c r="G158" s="236"/>
      <c r="H158" s="238" t="s">
        <v>1</v>
      </c>
      <c r="I158" s="240"/>
      <c r="J158" s="236"/>
      <c r="K158" s="236"/>
      <c r="L158" s="241"/>
      <c r="M158" s="242"/>
      <c r="N158" s="243"/>
      <c r="O158" s="243"/>
      <c r="P158" s="243"/>
      <c r="Q158" s="243"/>
      <c r="R158" s="243"/>
      <c r="S158" s="243"/>
      <c r="T158" s="244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5" t="s">
        <v>173</v>
      </c>
      <c r="AU158" s="245" t="s">
        <v>91</v>
      </c>
      <c r="AV158" s="13" t="s">
        <v>89</v>
      </c>
      <c r="AW158" s="13" t="s">
        <v>36</v>
      </c>
      <c r="AX158" s="13" t="s">
        <v>81</v>
      </c>
      <c r="AY158" s="245" t="s">
        <v>164</v>
      </c>
    </row>
    <row r="159" s="14" customFormat="1">
      <c r="A159" s="14"/>
      <c r="B159" s="246"/>
      <c r="C159" s="247"/>
      <c r="D159" s="237" t="s">
        <v>173</v>
      </c>
      <c r="E159" s="248" t="s">
        <v>1</v>
      </c>
      <c r="F159" s="249" t="s">
        <v>206</v>
      </c>
      <c r="G159" s="247"/>
      <c r="H159" s="250">
        <v>13.560000000000001</v>
      </c>
      <c r="I159" s="251"/>
      <c r="J159" s="247"/>
      <c r="K159" s="247"/>
      <c r="L159" s="252"/>
      <c r="M159" s="253"/>
      <c r="N159" s="254"/>
      <c r="O159" s="254"/>
      <c r="P159" s="254"/>
      <c r="Q159" s="254"/>
      <c r="R159" s="254"/>
      <c r="S159" s="254"/>
      <c r="T159" s="255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6" t="s">
        <v>173</v>
      </c>
      <c r="AU159" s="256" t="s">
        <v>91</v>
      </c>
      <c r="AV159" s="14" t="s">
        <v>91</v>
      </c>
      <c r="AW159" s="14" t="s">
        <v>36</v>
      </c>
      <c r="AX159" s="14" t="s">
        <v>81</v>
      </c>
      <c r="AY159" s="256" t="s">
        <v>164</v>
      </c>
    </row>
    <row r="160" s="14" customFormat="1">
      <c r="A160" s="14"/>
      <c r="B160" s="246"/>
      <c r="C160" s="247"/>
      <c r="D160" s="237" t="s">
        <v>173</v>
      </c>
      <c r="E160" s="248" t="s">
        <v>1</v>
      </c>
      <c r="F160" s="249" t="s">
        <v>207</v>
      </c>
      <c r="G160" s="247"/>
      <c r="H160" s="250">
        <v>7.8600000000000003</v>
      </c>
      <c r="I160" s="251"/>
      <c r="J160" s="247"/>
      <c r="K160" s="247"/>
      <c r="L160" s="252"/>
      <c r="M160" s="253"/>
      <c r="N160" s="254"/>
      <c r="O160" s="254"/>
      <c r="P160" s="254"/>
      <c r="Q160" s="254"/>
      <c r="R160" s="254"/>
      <c r="S160" s="254"/>
      <c r="T160" s="255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6" t="s">
        <v>173</v>
      </c>
      <c r="AU160" s="256" t="s">
        <v>91</v>
      </c>
      <c r="AV160" s="14" t="s">
        <v>91</v>
      </c>
      <c r="AW160" s="14" t="s">
        <v>36</v>
      </c>
      <c r="AX160" s="14" t="s">
        <v>81</v>
      </c>
      <c r="AY160" s="256" t="s">
        <v>164</v>
      </c>
    </row>
    <row r="161" s="15" customFormat="1">
      <c r="A161" s="15"/>
      <c r="B161" s="257"/>
      <c r="C161" s="258"/>
      <c r="D161" s="237" t="s">
        <v>173</v>
      </c>
      <c r="E161" s="259" t="s">
        <v>110</v>
      </c>
      <c r="F161" s="260" t="s">
        <v>176</v>
      </c>
      <c r="G161" s="258"/>
      <c r="H161" s="261">
        <v>21.420000000000002</v>
      </c>
      <c r="I161" s="262"/>
      <c r="J161" s="258"/>
      <c r="K161" s="258"/>
      <c r="L161" s="263"/>
      <c r="M161" s="264"/>
      <c r="N161" s="265"/>
      <c r="O161" s="265"/>
      <c r="P161" s="265"/>
      <c r="Q161" s="265"/>
      <c r="R161" s="265"/>
      <c r="S161" s="265"/>
      <c r="T161" s="266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67" t="s">
        <v>173</v>
      </c>
      <c r="AU161" s="267" t="s">
        <v>91</v>
      </c>
      <c r="AV161" s="15" t="s">
        <v>171</v>
      </c>
      <c r="AW161" s="15" t="s">
        <v>36</v>
      </c>
      <c r="AX161" s="15" t="s">
        <v>89</v>
      </c>
      <c r="AY161" s="267" t="s">
        <v>164</v>
      </c>
    </row>
    <row r="162" s="2" customFormat="1" ht="44.25" customHeight="1">
      <c r="A162" s="39"/>
      <c r="B162" s="40"/>
      <c r="C162" s="221" t="s">
        <v>208</v>
      </c>
      <c r="D162" s="221" t="s">
        <v>167</v>
      </c>
      <c r="E162" s="222" t="s">
        <v>209</v>
      </c>
      <c r="F162" s="223" t="s">
        <v>210</v>
      </c>
      <c r="G162" s="224" t="s">
        <v>185</v>
      </c>
      <c r="H162" s="225">
        <v>42.840000000000003</v>
      </c>
      <c r="I162" s="226"/>
      <c r="J162" s="227">
        <f>ROUND(I162*H162,2)</f>
        <v>0</v>
      </c>
      <c r="K162" s="228"/>
      <c r="L162" s="45"/>
      <c r="M162" s="229" t="s">
        <v>1</v>
      </c>
      <c r="N162" s="230" t="s">
        <v>46</v>
      </c>
      <c r="O162" s="92"/>
      <c r="P162" s="231">
        <f>O162*H162</f>
        <v>0</v>
      </c>
      <c r="Q162" s="231">
        <v>0.0073499999999999998</v>
      </c>
      <c r="R162" s="231">
        <f>Q162*H162</f>
        <v>0.31487399999999999</v>
      </c>
      <c r="S162" s="231">
        <v>0</v>
      </c>
      <c r="T162" s="232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3" t="s">
        <v>171</v>
      </c>
      <c r="AT162" s="233" t="s">
        <v>167</v>
      </c>
      <c r="AU162" s="233" t="s">
        <v>91</v>
      </c>
      <c r="AY162" s="18" t="s">
        <v>164</v>
      </c>
      <c r="BE162" s="234">
        <f>IF(N162="základní",J162,0)</f>
        <v>0</v>
      </c>
      <c r="BF162" s="234">
        <f>IF(N162="snížená",J162,0)</f>
        <v>0</v>
      </c>
      <c r="BG162" s="234">
        <f>IF(N162="zákl. přenesená",J162,0)</f>
        <v>0</v>
      </c>
      <c r="BH162" s="234">
        <f>IF(N162="sníž. přenesená",J162,0)</f>
        <v>0</v>
      </c>
      <c r="BI162" s="234">
        <f>IF(N162="nulová",J162,0)</f>
        <v>0</v>
      </c>
      <c r="BJ162" s="18" t="s">
        <v>89</v>
      </c>
      <c r="BK162" s="234">
        <f>ROUND(I162*H162,2)</f>
        <v>0</v>
      </c>
      <c r="BL162" s="18" t="s">
        <v>171</v>
      </c>
      <c r="BM162" s="233" t="s">
        <v>211</v>
      </c>
    </row>
    <row r="163" s="14" customFormat="1">
      <c r="A163" s="14"/>
      <c r="B163" s="246"/>
      <c r="C163" s="247"/>
      <c r="D163" s="237" t="s">
        <v>173</v>
      </c>
      <c r="E163" s="248" t="s">
        <v>1</v>
      </c>
      <c r="F163" s="249" t="s">
        <v>212</v>
      </c>
      <c r="G163" s="247"/>
      <c r="H163" s="250">
        <v>42.840000000000003</v>
      </c>
      <c r="I163" s="251"/>
      <c r="J163" s="247"/>
      <c r="K163" s="247"/>
      <c r="L163" s="252"/>
      <c r="M163" s="253"/>
      <c r="N163" s="254"/>
      <c r="O163" s="254"/>
      <c r="P163" s="254"/>
      <c r="Q163" s="254"/>
      <c r="R163" s="254"/>
      <c r="S163" s="254"/>
      <c r="T163" s="255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6" t="s">
        <v>173</v>
      </c>
      <c r="AU163" s="256" t="s">
        <v>91</v>
      </c>
      <c r="AV163" s="14" t="s">
        <v>91</v>
      </c>
      <c r="AW163" s="14" t="s">
        <v>36</v>
      </c>
      <c r="AX163" s="14" t="s">
        <v>89</v>
      </c>
      <c r="AY163" s="256" t="s">
        <v>164</v>
      </c>
    </row>
    <row r="164" s="2" customFormat="1" ht="49.05" customHeight="1">
      <c r="A164" s="39"/>
      <c r="B164" s="40"/>
      <c r="C164" s="221" t="s">
        <v>180</v>
      </c>
      <c r="D164" s="221" t="s">
        <v>167</v>
      </c>
      <c r="E164" s="222" t="s">
        <v>213</v>
      </c>
      <c r="F164" s="223" t="s">
        <v>214</v>
      </c>
      <c r="G164" s="224" t="s">
        <v>185</v>
      </c>
      <c r="H164" s="225">
        <v>218.965</v>
      </c>
      <c r="I164" s="226"/>
      <c r="J164" s="227">
        <f>ROUND(I164*H164,2)</f>
        <v>0</v>
      </c>
      <c r="K164" s="228"/>
      <c r="L164" s="45"/>
      <c r="M164" s="229" t="s">
        <v>1</v>
      </c>
      <c r="N164" s="230" t="s">
        <v>46</v>
      </c>
      <c r="O164" s="92"/>
      <c r="P164" s="231">
        <f>O164*H164</f>
        <v>0</v>
      </c>
      <c r="Q164" s="231">
        <v>0.029100000000000001</v>
      </c>
      <c r="R164" s="231">
        <f>Q164*H164</f>
        <v>6.3718815000000006</v>
      </c>
      <c r="S164" s="231">
        <v>0</v>
      </c>
      <c r="T164" s="232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3" t="s">
        <v>171</v>
      </c>
      <c r="AT164" s="233" t="s">
        <v>167</v>
      </c>
      <c r="AU164" s="233" t="s">
        <v>91</v>
      </c>
      <c r="AY164" s="18" t="s">
        <v>164</v>
      </c>
      <c r="BE164" s="234">
        <f>IF(N164="základní",J164,0)</f>
        <v>0</v>
      </c>
      <c r="BF164" s="234">
        <f>IF(N164="snížená",J164,0)</f>
        <v>0</v>
      </c>
      <c r="BG164" s="234">
        <f>IF(N164="zákl. přenesená",J164,0)</f>
        <v>0</v>
      </c>
      <c r="BH164" s="234">
        <f>IF(N164="sníž. přenesená",J164,0)</f>
        <v>0</v>
      </c>
      <c r="BI164" s="234">
        <f>IF(N164="nulová",J164,0)</f>
        <v>0</v>
      </c>
      <c r="BJ164" s="18" t="s">
        <v>89</v>
      </c>
      <c r="BK164" s="234">
        <f>ROUND(I164*H164,2)</f>
        <v>0</v>
      </c>
      <c r="BL164" s="18" t="s">
        <v>171</v>
      </c>
      <c r="BM164" s="233" t="s">
        <v>215</v>
      </c>
    </row>
    <row r="165" s="13" customFormat="1">
      <c r="A165" s="13"/>
      <c r="B165" s="235"/>
      <c r="C165" s="236"/>
      <c r="D165" s="237" t="s">
        <v>173</v>
      </c>
      <c r="E165" s="238" t="s">
        <v>1</v>
      </c>
      <c r="F165" s="239" t="s">
        <v>216</v>
      </c>
      <c r="G165" s="236"/>
      <c r="H165" s="238" t="s">
        <v>1</v>
      </c>
      <c r="I165" s="240"/>
      <c r="J165" s="236"/>
      <c r="K165" s="236"/>
      <c r="L165" s="241"/>
      <c r="M165" s="242"/>
      <c r="N165" s="243"/>
      <c r="O165" s="243"/>
      <c r="P165" s="243"/>
      <c r="Q165" s="243"/>
      <c r="R165" s="243"/>
      <c r="S165" s="243"/>
      <c r="T165" s="244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5" t="s">
        <v>173</v>
      </c>
      <c r="AU165" s="245" t="s">
        <v>91</v>
      </c>
      <c r="AV165" s="13" t="s">
        <v>89</v>
      </c>
      <c r="AW165" s="13" t="s">
        <v>36</v>
      </c>
      <c r="AX165" s="13" t="s">
        <v>81</v>
      </c>
      <c r="AY165" s="245" t="s">
        <v>164</v>
      </c>
    </row>
    <row r="166" s="13" customFormat="1">
      <c r="A166" s="13"/>
      <c r="B166" s="235"/>
      <c r="C166" s="236"/>
      <c r="D166" s="237" t="s">
        <v>173</v>
      </c>
      <c r="E166" s="238" t="s">
        <v>1</v>
      </c>
      <c r="F166" s="239" t="s">
        <v>217</v>
      </c>
      <c r="G166" s="236"/>
      <c r="H166" s="238" t="s">
        <v>1</v>
      </c>
      <c r="I166" s="240"/>
      <c r="J166" s="236"/>
      <c r="K166" s="236"/>
      <c r="L166" s="241"/>
      <c r="M166" s="242"/>
      <c r="N166" s="243"/>
      <c r="O166" s="243"/>
      <c r="P166" s="243"/>
      <c r="Q166" s="243"/>
      <c r="R166" s="243"/>
      <c r="S166" s="243"/>
      <c r="T166" s="244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5" t="s">
        <v>173</v>
      </c>
      <c r="AU166" s="245" t="s">
        <v>91</v>
      </c>
      <c r="AV166" s="13" t="s">
        <v>89</v>
      </c>
      <c r="AW166" s="13" t="s">
        <v>36</v>
      </c>
      <c r="AX166" s="13" t="s">
        <v>81</v>
      </c>
      <c r="AY166" s="245" t="s">
        <v>164</v>
      </c>
    </row>
    <row r="167" s="13" customFormat="1">
      <c r="A167" s="13"/>
      <c r="B167" s="235"/>
      <c r="C167" s="236"/>
      <c r="D167" s="237" t="s">
        <v>173</v>
      </c>
      <c r="E167" s="238" t="s">
        <v>1</v>
      </c>
      <c r="F167" s="239" t="s">
        <v>218</v>
      </c>
      <c r="G167" s="236"/>
      <c r="H167" s="238" t="s">
        <v>1</v>
      </c>
      <c r="I167" s="240"/>
      <c r="J167" s="236"/>
      <c r="K167" s="236"/>
      <c r="L167" s="241"/>
      <c r="M167" s="242"/>
      <c r="N167" s="243"/>
      <c r="O167" s="243"/>
      <c r="P167" s="243"/>
      <c r="Q167" s="243"/>
      <c r="R167" s="243"/>
      <c r="S167" s="243"/>
      <c r="T167" s="244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5" t="s">
        <v>173</v>
      </c>
      <c r="AU167" s="245" t="s">
        <v>91</v>
      </c>
      <c r="AV167" s="13" t="s">
        <v>89</v>
      </c>
      <c r="AW167" s="13" t="s">
        <v>36</v>
      </c>
      <c r="AX167" s="13" t="s">
        <v>81</v>
      </c>
      <c r="AY167" s="245" t="s">
        <v>164</v>
      </c>
    </row>
    <row r="168" s="13" customFormat="1">
      <c r="A168" s="13"/>
      <c r="B168" s="235"/>
      <c r="C168" s="236"/>
      <c r="D168" s="237" t="s">
        <v>173</v>
      </c>
      <c r="E168" s="238" t="s">
        <v>1</v>
      </c>
      <c r="F168" s="239" t="s">
        <v>219</v>
      </c>
      <c r="G168" s="236"/>
      <c r="H168" s="238" t="s">
        <v>1</v>
      </c>
      <c r="I168" s="240"/>
      <c r="J168" s="236"/>
      <c r="K168" s="236"/>
      <c r="L168" s="241"/>
      <c r="M168" s="242"/>
      <c r="N168" s="243"/>
      <c r="O168" s="243"/>
      <c r="P168" s="243"/>
      <c r="Q168" s="243"/>
      <c r="R168" s="243"/>
      <c r="S168" s="243"/>
      <c r="T168" s="244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5" t="s">
        <v>173</v>
      </c>
      <c r="AU168" s="245" t="s">
        <v>91</v>
      </c>
      <c r="AV168" s="13" t="s">
        <v>89</v>
      </c>
      <c r="AW168" s="13" t="s">
        <v>36</v>
      </c>
      <c r="AX168" s="13" t="s">
        <v>81</v>
      </c>
      <c r="AY168" s="245" t="s">
        <v>164</v>
      </c>
    </row>
    <row r="169" s="14" customFormat="1">
      <c r="A169" s="14"/>
      <c r="B169" s="246"/>
      <c r="C169" s="247"/>
      <c r="D169" s="237" t="s">
        <v>173</v>
      </c>
      <c r="E169" s="248" t="s">
        <v>1</v>
      </c>
      <c r="F169" s="249" t="s">
        <v>220</v>
      </c>
      <c r="G169" s="247"/>
      <c r="H169" s="250">
        <v>11.583</v>
      </c>
      <c r="I169" s="251"/>
      <c r="J169" s="247"/>
      <c r="K169" s="247"/>
      <c r="L169" s="252"/>
      <c r="M169" s="253"/>
      <c r="N169" s="254"/>
      <c r="O169" s="254"/>
      <c r="P169" s="254"/>
      <c r="Q169" s="254"/>
      <c r="R169" s="254"/>
      <c r="S169" s="254"/>
      <c r="T169" s="255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6" t="s">
        <v>173</v>
      </c>
      <c r="AU169" s="256" t="s">
        <v>91</v>
      </c>
      <c r="AV169" s="14" t="s">
        <v>91</v>
      </c>
      <c r="AW169" s="14" t="s">
        <v>36</v>
      </c>
      <c r="AX169" s="14" t="s">
        <v>81</v>
      </c>
      <c r="AY169" s="256" t="s">
        <v>164</v>
      </c>
    </row>
    <row r="170" s="13" customFormat="1">
      <c r="A170" s="13"/>
      <c r="B170" s="235"/>
      <c r="C170" s="236"/>
      <c r="D170" s="237" t="s">
        <v>173</v>
      </c>
      <c r="E170" s="238" t="s">
        <v>1</v>
      </c>
      <c r="F170" s="239" t="s">
        <v>221</v>
      </c>
      <c r="G170" s="236"/>
      <c r="H170" s="238" t="s">
        <v>1</v>
      </c>
      <c r="I170" s="240"/>
      <c r="J170" s="236"/>
      <c r="K170" s="236"/>
      <c r="L170" s="241"/>
      <c r="M170" s="242"/>
      <c r="N170" s="243"/>
      <c r="O170" s="243"/>
      <c r="P170" s="243"/>
      <c r="Q170" s="243"/>
      <c r="R170" s="243"/>
      <c r="S170" s="243"/>
      <c r="T170" s="244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5" t="s">
        <v>173</v>
      </c>
      <c r="AU170" s="245" t="s">
        <v>91</v>
      </c>
      <c r="AV170" s="13" t="s">
        <v>89</v>
      </c>
      <c r="AW170" s="13" t="s">
        <v>36</v>
      </c>
      <c r="AX170" s="13" t="s">
        <v>81</v>
      </c>
      <c r="AY170" s="245" t="s">
        <v>164</v>
      </c>
    </row>
    <row r="171" s="14" customFormat="1">
      <c r="A171" s="14"/>
      <c r="B171" s="246"/>
      <c r="C171" s="247"/>
      <c r="D171" s="237" t="s">
        <v>173</v>
      </c>
      <c r="E171" s="248" t="s">
        <v>1</v>
      </c>
      <c r="F171" s="249" t="s">
        <v>222</v>
      </c>
      <c r="G171" s="247"/>
      <c r="H171" s="250">
        <v>18.780000000000001</v>
      </c>
      <c r="I171" s="251"/>
      <c r="J171" s="247"/>
      <c r="K171" s="247"/>
      <c r="L171" s="252"/>
      <c r="M171" s="253"/>
      <c r="N171" s="254"/>
      <c r="O171" s="254"/>
      <c r="P171" s="254"/>
      <c r="Q171" s="254"/>
      <c r="R171" s="254"/>
      <c r="S171" s="254"/>
      <c r="T171" s="255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6" t="s">
        <v>173</v>
      </c>
      <c r="AU171" s="256" t="s">
        <v>91</v>
      </c>
      <c r="AV171" s="14" t="s">
        <v>91</v>
      </c>
      <c r="AW171" s="14" t="s">
        <v>36</v>
      </c>
      <c r="AX171" s="14" t="s">
        <v>81</v>
      </c>
      <c r="AY171" s="256" t="s">
        <v>164</v>
      </c>
    </row>
    <row r="172" s="14" customFormat="1">
      <c r="A172" s="14"/>
      <c r="B172" s="246"/>
      <c r="C172" s="247"/>
      <c r="D172" s="237" t="s">
        <v>173</v>
      </c>
      <c r="E172" s="248" t="s">
        <v>1</v>
      </c>
      <c r="F172" s="249" t="s">
        <v>223</v>
      </c>
      <c r="G172" s="247"/>
      <c r="H172" s="250">
        <v>133.078</v>
      </c>
      <c r="I172" s="251"/>
      <c r="J172" s="247"/>
      <c r="K172" s="247"/>
      <c r="L172" s="252"/>
      <c r="M172" s="253"/>
      <c r="N172" s="254"/>
      <c r="O172" s="254"/>
      <c r="P172" s="254"/>
      <c r="Q172" s="254"/>
      <c r="R172" s="254"/>
      <c r="S172" s="254"/>
      <c r="T172" s="255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6" t="s">
        <v>173</v>
      </c>
      <c r="AU172" s="256" t="s">
        <v>91</v>
      </c>
      <c r="AV172" s="14" t="s">
        <v>91</v>
      </c>
      <c r="AW172" s="14" t="s">
        <v>36</v>
      </c>
      <c r="AX172" s="14" t="s">
        <v>81</v>
      </c>
      <c r="AY172" s="256" t="s">
        <v>164</v>
      </c>
    </row>
    <row r="173" s="14" customFormat="1">
      <c r="A173" s="14"/>
      <c r="B173" s="246"/>
      <c r="C173" s="247"/>
      <c r="D173" s="237" t="s">
        <v>173</v>
      </c>
      <c r="E173" s="248" t="s">
        <v>1</v>
      </c>
      <c r="F173" s="249" t="s">
        <v>224</v>
      </c>
      <c r="G173" s="247"/>
      <c r="H173" s="250">
        <v>41.688000000000002</v>
      </c>
      <c r="I173" s="251"/>
      <c r="J173" s="247"/>
      <c r="K173" s="247"/>
      <c r="L173" s="252"/>
      <c r="M173" s="253"/>
      <c r="N173" s="254"/>
      <c r="O173" s="254"/>
      <c r="P173" s="254"/>
      <c r="Q173" s="254"/>
      <c r="R173" s="254"/>
      <c r="S173" s="254"/>
      <c r="T173" s="255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6" t="s">
        <v>173</v>
      </c>
      <c r="AU173" s="256" t="s">
        <v>91</v>
      </c>
      <c r="AV173" s="14" t="s">
        <v>91</v>
      </c>
      <c r="AW173" s="14" t="s">
        <v>36</v>
      </c>
      <c r="AX173" s="14" t="s">
        <v>81</v>
      </c>
      <c r="AY173" s="256" t="s">
        <v>164</v>
      </c>
    </row>
    <row r="174" s="14" customFormat="1">
      <c r="A174" s="14"/>
      <c r="B174" s="246"/>
      <c r="C174" s="247"/>
      <c r="D174" s="237" t="s">
        <v>173</v>
      </c>
      <c r="E174" s="248" t="s">
        <v>1</v>
      </c>
      <c r="F174" s="249" t="s">
        <v>225</v>
      </c>
      <c r="G174" s="247"/>
      <c r="H174" s="250">
        <v>7.1760000000000002</v>
      </c>
      <c r="I174" s="251"/>
      <c r="J174" s="247"/>
      <c r="K174" s="247"/>
      <c r="L174" s="252"/>
      <c r="M174" s="253"/>
      <c r="N174" s="254"/>
      <c r="O174" s="254"/>
      <c r="P174" s="254"/>
      <c r="Q174" s="254"/>
      <c r="R174" s="254"/>
      <c r="S174" s="254"/>
      <c r="T174" s="255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6" t="s">
        <v>173</v>
      </c>
      <c r="AU174" s="256" t="s">
        <v>91</v>
      </c>
      <c r="AV174" s="14" t="s">
        <v>91</v>
      </c>
      <c r="AW174" s="14" t="s">
        <v>36</v>
      </c>
      <c r="AX174" s="14" t="s">
        <v>81</v>
      </c>
      <c r="AY174" s="256" t="s">
        <v>164</v>
      </c>
    </row>
    <row r="175" s="14" customFormat="1">
      <c r="A175" s="14"/>
      <c r="B175" s="246"/>
      <c r="C175" s="247"/>
      <c r="D175" s="237" t="s">
        <v>173</v>
      </c>
      <c r="E175" s="248" t="s">
        <v>1</v>
      </c>
      <c r="F175" s="249" t="s">
        <v>226</v>
      </c>
      <c r="G175" s="247"/>
      <c r="H175" s="250">
        <v>3.2519999999999998</v>
      </c>
      <c r="I175" s="251"/>
      <c r="J175" s="247"/>
      <c r="K175" s="247"/>
      <c r="L175" s="252"/>
      <c r="M175" s="253"/>
      <c r="N175" s="254"/>
      <c r="O175" s="254"/>
      <c r="P175" s="254"/>
      <c r="Q175" s="254"/>
      <c r="R175" s="254"/>
      <c r="S175" s="254"/>
      <c r="T175" s="255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6" t="s">
        <v>173</v>
      </c>
      <c r="AU175" s="256" t="s">
        <v>91</v>
      </c>
      <c r="AV175" s="14" t="s">
        <v>91</v>
      </c>
      <c r="AW175" s="14" t="s">
        <v>36</v>
      </c>
      <c r="AX175" s="14" t="s">
        <v>81</v>
      </c>
      <c r="AY175" s="256" t="s">
        <v>164</v>
      </c>
    </row>
    <row r="176" s="14" customFormat="1">
      <c r="A176" s="14"/>
      <c r="B176" s="246"/>
      <c r="C176" s="247"/>
      <c r="D176" s="237" t="s">
        <v>173</v>
      </c>
      <c r="E176" s="248" t="s">
        <v>1</v>
      </c>
      <c r="F176" s="249" t="s">
        <v>227</v>
      </c>
      <c r="G176" s="247"/>
      <c r="H176" s="250">
        <v>1.704</v>
      </c>
      <c r="I176" s="251"/>
      <c r="J176" s="247"/>
      <c r="K176" s="247"/>
      <c r="L176" s="252"/>
      <c r="M176" s="253"/>
      <c r="N176" s="254"/>
      <c r="O176" s="254"/>
      <c r="P176" s="254"/>
      <c r="Q176" s="254"/>
      <c r="R176" s="254"/>
      <c r="S176" s="254"/>
      <c r="T176" s="255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6" t="s">
        <v>173</v>
      </c>
      <c r="AU176" s="256" t="s">
        <v>91</v>
      </c>
      <c r="AV176" s="14" t="s">
        <v>91</v>
      </c>
      <c r="AW176" s="14" t="s">
        <v>36</v>
      </c>
      <c r="AX176" s="14" t="s">
        <v>81</v>
      </c>
      <c r="AY176" s="256" t="s">
        <v>164</v>
      </c>
    </row>
    <row r="177" s="14" customFormat="1">
      <c r="A177" s="14"/>
      <c r="B177" s="246"/>
      <c r="C177" s="247"/>
      <c r="D177" s="237" t="s">
        <v>173</v>
      </c>
      <c r="E177" s="248" t="s">
        <v>1</v>
      </c>
      <c r="F177" s="249" t="s">
        <v>228</v>
      </c>
      <c r="G177" s="247"/>
      <c r="H177" s="250">
        <v>1.704</v>
      </c>
      <c r="I177" s="251"/>
      <c r="J177" s="247"/>
      <c r="K177" s="247"/>
      <c r="L177" s="252"/>
      <c r="M177" s="253"/>
      <c r="N177" s="254"/>
      <c r="O177" s="254"/>
      <c r="P177" s="254"/>
      <c r="Q177" s="254"/>
      <c r="R177" s="254"/>
      <c r="S177" s="254"/>
      <c r="T177" s="255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6" t="s">
        <v>173</v>
      </c>
      <c r="AU177" s="256" t="s">
        <v>91</v>
      </c>
      <c r="AV177" s="14" t="s">
        <v>91</v>
      </c>
      <c r="AW177" s="14" t="s">
        <v>36</v>
      </c>
      <c r="AX177" s="14" t="s">
        <v>81</v>
      </c>
      <c r="AY177" s="256" t="s">
        <v>164</v>
      </c>
    </row>
    <row r="178" s="15" customFormat="1">
      <c r="A178" s="15"/>
      <c r="B178" s="257"/>
      <c r="C178" s="258"/>
      <c r="D178" s="237" t="s">
        <v>173</v>
      </c>
      <c r="E178" s="259" t="s">
        <v>117</v>
      </c>
      <c r="F178" s="260" t="s">
        <v>176</v>
      </c>
      <c r="G178" s="258"/>
      <c r="H178" s="261">
        <v>218.965</v>
      </c>
      <c r="I178" s="262"/>
      <c r="J178" s="258"/>
      <c r="K178" s="258"/>
      <c r="L178" s="263"/>
      <c r="M178" s="264"/>
      <c r="N178" s="265"/>
      <c r="O178" s="265"/>
      <c r="P178" s="265"/>
      <c r="Q178" s="265"/>
      <c r="R178" s="265"/>
      <c r="S178" s="265"/>
      <c r="T178" s="266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67" t="s">
        <v>173</v>
      </c>
      <c r="AU178" s="267" t="s">
        <v>91</v>
      </c>
      <c r="AV178" s="15" t="s">
        <v>171</v>
      </c>
      <c r="AW178" s="15" t="s">
        <v>36</v>
      </c>
      <c r="AX178" s="15" t="s">
        <v>89</v>
      </c>
      <c r="AY178" s="267" t="s">
        <v>164</v>
      </c>
    </row>
    <row r="179" s="2" customFormat="1" ht="33" customHeight="1">
      <c r="A179" s="39"/>
      <c r="B179" s="40"/>
      <c r="C179" s="221" t="s">
        <v>229</v>
      </c>
      <c r="D179" s="221" t="s">
        <v>167</v>
      </c>
      <c r="E179" s="222" t="s">
        <v>230</v>
      </c>
      <c r="F179" s="223" t="s">
        <v>231</v>
      </c>
      <c r="G179" s="224" t="s">
        <v>185</v>
      </c>
      <c r="H179" s="225">
        <v>226.28899999999999</v>
      </c>
      <c r="I179" s="226"/>
      <c r="J179" s="227">
        <f>ROUND(I179*H179,2)</f>
        <v>0</v>
      </c>
      <c r="K179" s="228"/>
      <c r="L179" s="45"/>
      <c r="M179" s="229" t="s">
        <v>1</v>
      </c>
      <c r="N179" s="230" t="s">
        <v>46</v>
      </c>
      <c r="O179" s="92"/>
      <c r="P179" s="231">
        <f>O179*H179</f>
        <v>0</v>
      </c>
      <c r="Q179" s="231">
        <v>0.0064999999999999997</v>
      </c>
      <c r="R179" s="231">
        <f>Q179*H179</f>
        <v>1.4708784999999998</v>
      </c>
      <c r="S179" s="231">
        <v>0</v>
      </c>
      <c r="T179" s="232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3" t="s">
        <v>171</v>
      </c>
      <c r="AT179" s="233" t="s">
        <v>167</v>
      </c>
      <c r="AU179" s="233" t="s">
        <v>91</v>
      </c>
      <c r="AY179" s="18" t="s">
        <v>164</v>
      </c>
      <c r="BE179" s="234">
        <f>IF(N179="základní",J179,0)</f>
        <v>0</v>
      </c>
      <c r="BF179" s="234">
        <f>IF(N179="snížená",J179,0)</f>
        <v>0</v>
      </c>
      <c r="BG179" s="234">
        <f>IF(N179="zákl. přenesená",J179,0)</f>
        <v>0</v>
      </c>
      <c r="BH179" s="234">
        <f>IF(N179="sníž. přenesená",J179,0)</f>
        <v>0</v>
      </c>
      <c r="BI179" s="234">
        <f>IF(N179="nulová",J179,0)</f>
        <v>0</v>
      </c>
      <c r="BJ179" s="18" t="s">
        <v>89</v>
      </c>
      <c r="BK179" s="234">
        <f>ROUND(I179*H179,2)</f>
        <v>0</v>
      </c>
      <c r="BL179" s="18" t="s">
        <v>171</v>
      </c>
      <c r="BM179" s="233" t="s">
        <v>232</v>
      </c>
    </row>
    <row r="180" s="14" customFormat="1">
      <c r="A180" s="14"/>
      <c r="B180" s="246"/>
      <c r="C180" s="247"/>
      <c r="D180" s="237" t="s">
        <v>173</v>
      </c>
      <c r="E180" s="248" t="s">
        <v>1</v>
      </c>
      <c r="F180" s="249" t="s">
        <v>122</v>
      </c>
      <c r="G180" s="247"/>
      <c r="H180" s="250">
        <v>44.616</v>
      </c>
      <c r="I180" s="251"/>
      <c r="J180" s="247"/>
      <c r="K180" s="247"/>
      <c r="L180" s="252"/>
      <c r="M180" s="253"/>
      <c r="N180" s="254"/>
      <c r="O180" s="254"/>
      <c r="P180" s="254"/>
      <c r="Q180" s="254"/>
      <c r="R180" s="254"/>
      <c r="S180" s="254"/>
      <c r="T180" s="255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6" t="s">
        <v>173</v>
      </c>
      <c r="AU180" s="256" t="s">
        <v>91</v>
      </c>
      <c r="AV180" s="14" t="s">
        <v>91</v>
      </c>
      <c r="AW180" s="14" t="s">
        <v>36</v>
      </c>
      <c r="AX180" s="14" t="s">
        <v>81</v>
      </c>
      <c r="AY180" s="256" t="s">
        <v>164</v>
      </c>
    </row>
    <row r="181" s="14" customFormat="1">
      <c r="A181" s="14"/>
      <c r="B181" s="246"/>
      <c r="C181" s="247"/>
      <c r="D181" s="237" t="s">
        <v>173</v>
      </c>
      <c r="E181" s="248" t="s">
        <v>1</v>
      </c>
      <c r="F181" s="249" t="s">
        <v>233</v>
      </c>
      <c r="G181" s="247"/>
      <c r="H181" s="250">
        <v>181.673</v>
      </c>
      <c r="I181" s="251"/>
      <c r="J181" s="247"/>
      <c r="K181" s="247"/>
      <c r="L181" s="252"/>
      <c r="M181" s="253"/>
      <c r="N181" s="254"/>
      <c r="O181" s="254"/>
      <c r="P181" s="254"/>
      <c r="Q181" s="254"/>
      <c r="R181" s="254"/>
      <c r="S181" s="254"/>
      <c r="T181" s="255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6" t="s">
        <v>173</v>
      </c>
      <c r="AU181" s="256" t="s">
        <v>91</v>
      </c>
      <c r="AV181" s="14" t="s">
        <v>91</v>
      </c>
      <c r="AW181" s="14" t="s">
        <v>36</v>
      </c>
      <c r="AX181" s="14" t="s">
        <v>81</v>
      </c>
      <c r="AY181" s="256" t="s">
        <v>164</v>
      </c>
    </row>
    <row r="182" s="15" customFormat="1">
      <c r="A182" s="15"/>
      <c r="B182" s="257"/>
      <c r="C182" s="258"/>
      <c r="D182" s="237" t="s">
        <v>173</v>
      </c>
      <c r="E182" s="259" t="s">
        <v>1</v>
      </c>
      <c r="F182" s="260" t="s">
        <v>176</v>
      </c>
      <c r="G182" s="258"/>
      <c r="H182" s="261">
        <v>226.28899999999999</v>
      </c>
      <c r="I182" s="262"/>
      <c r="J182" s="258"/>
      <c r="K182" s="258"/>
      <c r="L182" s="263"/>
      <c r="M182" s="264"/>
      <c r="N182" s="265"/>
      <c r="O182" s="265"/>
      <c r="P182" s="265"/>
      <c r="Q182" s="265"/>
      <c r="R182" s="265"/>
      <c r="S182" s="265"/>
      <c r="T182" s="266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67" t="s">
        <v>173</v>
      </c>
      <c r="AU182" s="267" t="s">
        <v>91</v>
      </c>
      <c r="AV182" s="15" t="s">
        <v>171</v>
      </c>
      <c r="AW182" s="15" t="s">
        <v>36</v>
      </c>
      <c r="AX182" s="15" t="s">
        <v>89</v>
      </c>
      <c r="AY182" s="267" t="s">
        <v>164</v>
      </c>
    </row>
    <row r="183" s="2" customFormat="1" ht="21.75" customHeight="1">
      <c r="A183" s="39"/>
      <c r="B183" s="40"/>
      <c r="C183" s="221" t="s">
        <v>234</v>
      </c>
      <c r="D183" s="221" t="s">
        <v>167</v>
      </c>
      <c r="E183" s="222" t="s">
        <v>235</v>
      </c>
      <c r="F183" s="223" t="s">
        <v>236</v>
      </c>
      <c r="G183" s="224" t="s">
        <v>185</v>
      </c>
      <c r="H183" s="225">
        <v>2.133</v>
      </c>
      <c r="I183" s="226"/>
      <c r="J183" s="227">
        <f>ROUND(I183*H183,2)</f>
        <v>0</v>
      </c>
      <c r="K183" s="228"/>
      <c r="L183" s="45"/>
      <c r="M183" s="229" t="s">
        <v>1</v>
      </c>
      <c r="N183" s="230" t="s">
        <v>46</v>
      </c>
      <c r="O183" s="92"/>
      <c r="P183" s="231">
        <f>O183*H183</f>
        <v>0</v>
      </c>
      <c r="Q183" s="231">
        <v>0.056000000000000001</v>
      </c>
      <c r="R183" s="231">
        <f>Q183*H183</f>
        <v>0.119448</v>
      </c>
      <c r="S183" s="231">
        <v>0</v>
      </c>
      <c r="T183" s="232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3" t="s">
        <v>171</v>
      </c>
      <c r="AT183" s="233" t="s">
        <v>167</v>
      </c>
      <c r="AU183" s="233" t="s">
        <v>91</v>
      </c>
      <c r="AY183" s="18" t="s">
        <v>164</v>
      </c>
      <c r="BE183" s="234">
        <f>IF(N183="základní",J183,0)</f>
        <v>0</v>
      </c>
      <c r="BF183" s="234">
        <f>IF(N183="snížená",J183,0)</f>
        <v>0</v>
      </c>
      <c r="BG183" s="234">
        <f>IF(N183="zákl. přenesená",J183,0)</f>
        <v>0</v>
      </c>
      <c r="BH183" s="234">
        <f>IF(N183="sníž. přenesená",J183,0)</f>
        <v>0</v>
      </c>
      <c r="BI183" s="234">
        <f>IF(N183="nulová",J183,0)</f>
        <v>0</v>
      </c>
      <c r="BJ183" s="18" t="s">
        <v>89</v>
      </c>
      <c r="BK183" s="234">
        <f>ROUND(I183*H183,2)</f>
        <v>0</v>
      </c>
      <c r="BL183" s="18" t="s">
        <v>171</v>
      </c>
      <c r="BM183" s="233" t="s">
        <v>237</v>
      </c>
    </row>
    <row r="184" s="13" customFormat="1">
      <c r="A184" s="13"/>
      <c r="B184" s="235"/>
      <c r="C184" s="236"/>
      <c r="D184" s="237" t="s">
        <v>173</v>
      </c>
      <c r="E184" s="238" t="s">
        <v>1</v>
      </c>
      <c r="F184" s="239" t="s">
        <v>238</v>
      </c>
      <c r="G184" s="236"/>
      <c r="H184" s="238" t="s">
        <v>1</v>
      </c>
      <c r="I184" s="240"/>
      <c r="J184" s="236"/>
      <c r="K184" s="236"/>
      <c r="L184" s="241"/>
      <c r="M184" s="242"/>
      <c r="N184" s="243"/>
      <c r="O184" s="243"/>
      <c r="P184" s="243"/>
      <c r="Q184" s="243"/>
      <c r="R184" s="243"/>
      <c r="S184" s="243"/>
      <c r="T184" s="244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5" t="s">
        <v>173</v>
      </c>
      <c r="AU184" s="245" t="s">
        <v>91</v>
      </c>
      <c r="AV184" s="13" t="s">
        <v>89</v>
      </c>
      <c r="AW184" s="13" t="s">
        <v>36</v>
      </c>
      <c r="AX184" s="13" t="s">
        <v>81</v>
      </c>
      <c r="AY184" s="245" t="s">
        <v>164</v>
      </c>
    </row>
    <row r="185" s="14" customFormat="1">
      <c r="A185" s="14"/>
      <c r="B185" s="246"/>
      <c r="C185" s="247"/>
      <c r="D185" s="237" t="s">
        <v>173</v>
      </c>
      <c r="E185" s="248" t="s">
        <v>1</v>
      </c>
      <c r="F185" s="249" t="s">
        <v>239</v>
      </c>
      <c r="G185" s="247"/>
      <c r="H185" s="250">
        <v>2.133</v>
      </c>
      <c r="I185" s="251"/>
      <c r="J185" s="247"/>
      <c r="K185" s="247"/>
      <c r="L185" s="252"/>
      <c r="M185" s="253"/>
      <c r="N185" s="254"/>
      <c r="O185" s="254"/>
      <c r="P185" s="254"/>
      <c r="Q185" s="254"/>
      <c r="R185" s="254"/>
      <c r="S185" s="254"/>
      <c r="T185" s="255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6" t="s">
        <v>173</v>
      </c>
      <c r="AU185" s="256" t="s">
        <v>91</v>
      </c>
      <c r="AV185" s="14" t="s">
        <v>91</v>
      </c>
      <c r="AW185" s="14" t="s">
        <v>36</v>
      </c>
      <c r="AX185" s="14" t="s">
        <v>81</v>
      </c>
      <c r="AY185" s="256" t="s">
        <v>164</v>
      </c>
    </row>
    <row r="186" s="16" customFormat="1">
      <c r="A186" s="16"/>
      <c r="B186" s="279"/>
      <c r="C186" s="280"/>
      <c r="D186" s="237" t="s">
        <v>173</v>
      </c>
      <c r="E186" s="281" t="s">
        <v>1</v>
      </c>
      <c r="F186" s="282" t="s">
        <v>240</v>
      </c>
      <c r="G186" s="280"/>
      <c r="H186" s="283">
        <v>2.133</v>
      </c>
      <c r="I186" s="284"/>
      <c r="J186" s="280"/>
      <c r="K186" s="280"/>
      <c r="L186" s="285"/>
      <c r="M186" s="286"/>
      <c r="N186" s="287"/>
      <c r="O186" s="287"/>
      <c r="P186" s="287"/>
      <c r="Q186" s="287"/>
      <c r="R186" s="287"/>
      <c r="S186" s="287"/>
      <c r="T186" s="288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T186" s="289" t="s">
        <v>173</v>
      </c>
      <c r="AU186" s="289" t="s">
        <v>91</v>
      </c>
      <c r="AV186" s="16" t="s">
        <v>165</v>
      </c>
      <c r="AW186" s="16" t="s">
        <v>36</v>
      </c>
      <c r="AX186" s="16" t="s">
        <v>81</v>
      </c>
      <c r="AY186" s="289" t="s">
        <v>164</v>
      </c>
    </row>
    <row r="187" s="15" customFormat="1">
      <c r="A187" s="15"/>
      <c r="B187" s="257"/>
      <c r="C187" s="258"/>
      <c r="D187" s="237" t="s">
        <v>173</v>
      </c>
      <c r="E187" s="259" t="s">
        <v>1</v>
      </c>
      <c r="F187" s="260" t="s">
        <v>176</v>
      </c>
      <c r="G187" s="258"/>
      <c r="H187" s="261">
        <v>2.133</v>
      </c>
      <c r="I187" s="262"/>
      <c r="J187" s="258"/>
      <c r="K187" s="258"/>
      <c r="L187" s="263"/>
      <c r="M187" s="264"/>
      <c r="N187" s="265"/>
      <c r="O187" s="265"/>
      <c r="P187" s="265"/>
      <c r="Q187" s="265"/>
      <c r="R187" s="265"/>
      <c r="S187" s="265"/>
      <c r="T187" s="266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T187" s="267" t="s">
        <v>173</v>
      </c>
      <c r="AU187" s="267" t="s">
        <v>91</v>
      </c>
      <c r="AV187" s="15" t="s">
        <v>171</v>
      </c>
      <c r="AW187" s="15" t="s">
        <v>36</v>
      </c>
      <c r="AX187" s="15" t="s">
        <v>89</v>
      </c>
      <c r="AY187" s="267" t="s">
        <v>164</v>
      </c>
    </row>
    <row r="188" s="2" customFormat="1" ht="55.5" customHeight="1">
      <c r="A188" s="39"/>
      <c r="B188" s="40"/>
      <c r="C188" s="221" t="s">
        <v>241</v>
      </c>
      <c r="D188" s="221" t="s">
        <v>167</v>
      </c>
      <c r="E188" s="222" t="s">
        <v>242</v>
      </c>
      <c r="F188" s="223" t="s">
        <v>243</v>
      </c>
      <c r="G188" s="224" t="s">
        <v>185</v>
      </c>
      <c r="H188" s="225">
        <v>226.28899999999999</v>
      </c>
      <c r="I188" s="226"/>
      <c r="J188" s="227">
        <f>ROUND(I188*H188,2)</f>
        <v>0</v>
      </c>
      <c r="K188" s="228"/>
      <c r="L188" s="45"/>
      <c r="M188" s="229" t="s">
        <v>1</v>
      </c>
      <c r="N188" s="230" t="s">
        <v>46</v>
      </c>
      <c r="O188" s="92"/>
      <c r="P188" s="231">
        <f>O188*H188</f>
        <v>0</v>
      </c>
      <c r="Q188" s="231">
        <v>0</v>
      </c>
      <c r="R188" s="231">
        <f>Q188*H188</f>
        <v>0</v>
      </c>
      <c r="S188" s="231">
        <v>0</v>
      </c>
      <c r="T188" s="232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3" t="s">
        <v>171</v>
      </c>
      <c r="AT188" s="233" t="s">
        <v>167</v>
      </c>
      <c r="AU188" s="233" t="s">
        <v>91</v>
      </c>
      <c r="AY188" s="18" t="s">
        <v>164</v>
      </c>
      <c r="BE188" s="234">
        <f>IF(N188="základní",J188,0)</f>
        <v>0</v>
      </c>
      <c r="BF188" s="234">
        <f>IF(N188="snížená",J188,0)</f>
        <v>0</v>
      </c>
      <c r="BG188" s="234">
        <f>IF(N188="zákl. přenesená",J188,0)</f>
        <v>0</v>
      </c>
      <c r="BH188" s="234">
        <f>IF(N188="sníž. přenesená",J188,0)</f>
        <v>0</v>
      </c>
      <c r="BI188" s="234">
        <f>IF(N188="nulová",J188,0)</f>
        <v>0</v>
      </c>
      <c r="BJ188" s="18" t="s">
        <v>89</v>
      </c>
      <c r="BK188" s="234">
        <f>ROUND(I188*H188,2)</f>
        <v>0</v>
      </c>
      <c r="BL188" s="18" t="s">
        <v>171</v>
      </c>
      <c r="BM188" s="233" t="s">
        <v>244</v>
      </c>
    </row>
    <row r="189" s="2" customFormat="1">
      <c r="A189" s="39"/>
      <c r="B189" s="40"/>
      <c r="C189" s="41"/>
      <c r="D189" s="237" t="s">
        <v>245</v>
      </c>
      <c r="E189" s="41"/>
      <c r="F189" s="290" t="s">
        <v>246</v>
      </c>
      <c r="G189" s="41"/>
      <c r="H189" s="41"/>
      <c r="I189" s="291"/>
      <c r="J189" s="41"/>
      <c r="K189" s="41"/>
      <c r="L189" s="45"/>
      <c r="M189" s="292"/>
      <c r="N189" s="293"/>
      <c r="O189" s="92"/>
      <c r="P189" s="92"/>
      <c r="Q189" s="92"/>
      <c r="R189" s="92"/>
      <c r="S189" s="92"/>
      <c r="T189" s="93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T189" s="18" t="s">
        <v>245</v>
      </c>
      <c r="AU189" s="18" t="s">
        <v>91</v>
      </c>
    </row>
    <row r="190" s="2" customFormat="1" ht="37.8" customHeight="1">
      <c r="A190" s="39"/>
      <c r="B190" s="40"/>
      <c r="C190" s="221" t="s">
        <v>8</v>
      </c>
      <c r="D190" s="221" t="s">
        <v>167</v>
      </c>
      <c r="E190" s="222" t="s">
        <v>247</v>
      </c>
      <c r="F190" s="223" t="s">
        <v>248</v>
      </c>
      <c r="G190" s="224" t="s">
        <v>185</v>
      </c>
      <c r="H190" s="225">
        <v>47.997999999999998</v>
      </c>
      <c r="I190" s="226"/>
      <c r="J190" s="227">
        <f>ROUND(I190*H190,2)</f>
        <v>0</v>
      </c>
      <c r="K190" s="228"/>
      <c r="L190" s="45"/>
      <c r="M190" s="229" t="s">
        <v>1</v>
      </c>
      <c r="N190" s="230" t="s">
        <v>46</v>
      </c>
      <c r="O190" s="92"/>
      <c r="P190" s="231">
        <f>O190*H190</f>
        <v>0</v>
      </c>
      <c r="Q190" s="231">
        <v>0.0147</v>
      </c>
      <c r="R190" s="231">
        <f>Q190*H190</f>
        <v>0.70557059999999994</v>
      </c>
      <c r="S190" s="231">
        <v>0</v>
      </c>
      <c r="T190" s="232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3" t="s">
        <v>171</v>
      </c>
      <c r="AT190" s="233" t="s">
        <v>167</v>
      </c>
      <c r="AU190" s="233" t="s">
        <v>91</v>
      </c>
      <c r="AY190" s="18" t="s">
        <v>164</v>
      </c>
      <c r="BE190" s="234">
        <f>IF(N190="základní",J190,0)</f>
        <v>0</v>
      </c>
      <c r="BF190" s="234">
        <f>IF(N190="snížená",J190,0)</f>
        <v>0</v>
      </c>
      <c r="BG190" s="234">
        <f>IF(N190="zákl. přenesená",J190,0)</f>
        <v>0</v>
      </c>
      <c r="BH190" s="234">
        <f>IF(N190="sníž. přenesená",J190,0)</f>
        <v>0</v>
      </c>
      <c r="BI190" s="234">
        <f>IF(N190="nulová",J190,0)</f>
        <v>0</v>
      </c>
      <c r="BJ190" s="18" t="s">
        <v>89</v>
      </c>
      <c r="BK190" s="234">
        <f>ROUND(I190*H190,2)</f>
        <v>0</v>
      </c>
      <c r="BL190" s="18" t="s">
        <v>171</v>
      </c>
      <c r="BM190" s="233" t="s">
        <v>249</v>
      </c>
    </row>
    <row r="191" s="2" customFormat="1">
      <c r="A191" s="39"/>
      <c r="B191" s="40"/>
      <c r="C191" s="41"/>
      <c r="D191" s="237" t="s">
        <v>245</v>
      </c>
      <c r="E191" s="41"/>
      <c r="F191" s="290" t="s">
        <v>250</v>
      </c>
      <c r="G191" s="41"/>
      <c r="H191" s="41"/>
      <c r="I191" s="291"/>
      <c r="J191" s="41"/>
      <c r="K191" s="41"/>
      <c r="L191" s="45"/>
      <c r="M191" s="292"/>
      <c r="N191" s="293"/>
      <c r="O191" s="92"/>
      <c r="P191" s="92"/>
      <c r="Q191" s="92"/>
      <c r="R191" s="92"/>
      <c r="S191" s="92"/>
      <c r="T191" s="93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T191" s="18" t="s">
        <v>245</v>
      </c>
      <c r="AU191" s="18" t="s">
        <v>91</v>
      </c>
    </row>
    <row r="192" s="13" customFormat="1">
      <c r="A192" s="13"/>
      <c r="B192" s="235"/>
      <c r="C192" s="236"/>
      <c r="D192" s="237" t="s">
        <v>173</v>
      </c>
      <c r="E192" s="238" t="s">
        <v>1</v>
      </c>
      <c r="F192" s="239" t="s">
        <v>251</v>
      </c>
      <c r="G192" s="236"/>
      <c r="H192" s="238" t="s">
        <v>1</v>
      </c>
      <c r="I192" s="240"/>
      <c r="J192" s="236"/>
      <c r="K192" s="236"/>
      <c r="L192" s="241"/>
      <c r="M192" s="242"/>
      <c r="N192" s="243"/>
      <c r="O192" s="243"/>
      <c r="P192" s="243"/>
      <c r="Q192" s="243"/>
      <c r="R192" s="243"/>
      <c r="S192" s="243"/>
      <c r="T192" s="244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5" t="s">
        <v>173</v>
      </c>
      <c r="AU192" s="245" t="s">
        <v>91</v>
      </c>
      <c r="AV192" s="13" t="s">
        <v>89</v>
      </c>
      <c r="AW192" s="13" t="s">
        <v>36</v>
      </c>
      <c r="AX192" s="13" t="s">
        <v>81</v>
      </c>
      <c r="AY192" s="245" t="s">
        <v>164</v>
      </c>
    </row>
    <row r="193" s="13" customFormat="1">
      <c r="A193" s="13"/>
      <c r="B193" s="235"/>
      <c r="C193" s="236"/>
      <c r="D193" s="237" t="s">
        <v>173</v>
      </c>
      <c r="E193" s="238" t="s">
        <v>1</v>
      </c>
      <c r="F193" s="239" t="s">
        <v>252</v>
      </c>
      <c r="G193" s="236"/>
      <c r="H193" s="238" t="s">
        <v>1</v>
      </c>
      <c r="I193" s="240"/>
      <c r="J193" s="236"/>
      <c r="K193" s="236"/>
      <c r="L193" s="241"/>
      <c r="M193" s="242"/>
      <c r="N193" s="243"/>
      <c r="O193" s="243"/>
      <c r="P193" s="243"/>
      <c r="Q193" s="243"/>
      <c r="R193" s="243"/>
      <c r="S193" s="243"/>
      <c r="T193" s="244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5" t="s">
        <v>173</v>
      </c>
      <c r="AU193" s="245" t="s">
        <v>91</v>
      </c>
      <c r="AV193" s="13" t="s">
        <v>89</v>
      </c>
      <c r="AW193" s="13" t="s">
        <v>36</v>
      </c>
      <c r="AX193" s="13" t="s">
        <v>81</v>
      </c>
      <c r="AY193" s="245" t="s">
        <v>164</v>
      </c>
    </row>
    <row r="194" s="13" customFormat="1">
      <c r="A194" s="13"/>
      <c r="B194" s="235"/>
      <c r="C194" s="236"/>
      <c r="D194" s="237" t="s">
        <v>173</v>
      </c>
      <c r="E194" s="238" t="s">
        <v>1</v>
      </c>
      <c r="F194" s="239" t="s">
        <v>221</v>
      </c>
      <c r="G194" s="236"/>
      <c r="H194" s="238" t="s">
        <v>1</v>
      </c>
      <c r="I194" s="240"/>
      <c r="J194" s="236"/>
      <c r="K194" s="236"/>
      <c r="L194" s="241"/>
      <c r="M194" s="242"/>
      <c r="N194" s="243"/>
      <c r="O194" s="243"/>
      <c r="P194" s="243"/>
      <c r="Q194" s="243"/>
      <c r="R194" s="243"/>
      <c r="S194" s="243"/>
      <c r="T194" s="244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5" t="s">
        <v>173</v>
      </c>
      <c r="AU194" s="245" t="s">
        <v>91</v>
      </c>
      <c r="AV194" s="13" t="s">
        <v>89</v>
      </c>
      <c r="AW194" s="13" t="s">
        <v>36</v>
      </c>
      <c r="AX194" s="13" t="s">
        <v>81</v>
      </c>
      <c r="AY194" s="245" t="s">
        <v>164</v>
      </c>
    </row>
    <row r="195" s="13" customFormat="1">
      <c r="A195" s="13"/>
      <c r="B195" s="235"/>
      <c r="C195" s="236"/>
      <c r="D195" s="237" t="s">
        <v>173</v>
      </c>
      <c r="E195" s="238" t="s">
        <v>1</v>
      </c>
      <c r="F195" s="239" t="s">
        <v>253</v>
      </c>
      <c r="G195" s="236"/>
      <c r="H195" s="238" t="s">
        <v>1</v>
      </c>
      <c r="I195" s="240"/>
      <c r="J195" s="236"/>
      <c r="K195" s="236"/>
      <c r="L195" s="241"/>
      <c r="M195" s="242"/>
      <c r="N195" s="243"/>
      <c r="O195" s="243"/>
      <c r="P195" s="243"/>
      <c r="Q195" s="243"/>
      <c r="R195" s="243"/>
      <c r="S195" s="243"/>
      <c r="T195" s="244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5" t="s">
        <v>173</v>
      </c>
      <c r="AU195" s="245" t="s">
        <v>91</v>
      </c>
      <c r="AV195" s="13" t="s">
        <v>89</v>
      </c>
      <c r="AW195" s="13" t="s">
        <v>36</v>
      </c>
      <c r="AX195" s="13" t="s">
        <v>81</v>
      </c>
      <c r="AY195" s="245" t="s">
        <v>164</v>
      </c>
    </row>
    <row r="196" s="14" customFormat="1">
      <c r="A196" s="14"/>
      <c r="B196" s="246"/>
      <c r="C196" s="247"/>
      <c r="D196" s="237" t="s">
        <v>173</v>
      </c>
      <c r="E196" s="248" t="s">
        <v>1</v>
      </c>
      <c r="F196" s="249" t="s">
        <v>254</v>
      </c>
      <c r="G196" s="247"/>
      <c r="H196" s="250">
        <v>25.385000000000002</v>
      </c>
      <c r="I196" s="251"/>
      <c r="J196" s="247"/>
      <c r="K196" s="247"/>
      <c r="L196" s="252"/>
      <c r="M196" s="253"/>
      <c r="N196" s="254"/>
      <c r="O196" s="254"/>
      <c r="P196" s="254"/>
      <c r="Q196" s="254"/>
      <c r="R196" s="254"/>
      <c r="S196" s="254"/>
      <c r="T196" s="255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6" t="s">
        <v>173</v>
      </c>
      <c r="AU196" s="256" t="s">
        <v>91</v>
      </c>
      <c r="AV196" s="14" t="s">
        <v>91</v>
      </c>
      <c r="AW196" s="14" t="s">
        <v>36</v>
      </c>
      <c r="AX196" s="14" t="s">
        <v>81</v>
      </c>
      <c r="AY196" s="256" t="s">
        <v>164</v>
      </c>
    </row>
    <row r="197" s="13" customFormat="1">
      <c r="A197" s="13"/>
      <c r="B197" s="235"/>
      <c r="C197" s="236"/>
      <c r="D197" s="237" t="s">
        <v>173</v>
      </c>
      <c r="E197" s="238" t="s">
        <v>1</v>
      </c>
      <c r="F197" s="239" t="s">
        <v>255</v>
      </c>
      <c r="G197" s="236"/>
      <c r="H197" s="238" t="s">
        <v>1</v>
      </c>
      <c r="I197" s="240"/>
      <c r="J197" s="236"/>
      <c r="K197" s="236"/>
      <c r="L197" s="241"/>
      <c r="M197" s="242"/>
      <c r="N197" s="243"/>
      <c r="O197" s="243"/>
      <c r="P197" s="243"/>
      <c r="Q197" s="243"/>
      <c r="R197" s="243"/>
      <c r="S197" s="243"/>
      <c r="T197" s="244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5" t="s">
        <v>173</v>
      </c>
      <c r="AU197" s="245" t="s">
        <v>91</v>
      </c>
      <c r="AV197" s="13" t="s">
        <v>89</v>
      </c>
      <c r="AW197" s="13" t="s">
        <v>36</v>
      </c>
      <c r="AX197" s="13" t="s">
        <v>81</v>
      </c>
      <c r="AY197" s="245" t="s">
        <v>164</v>
      </c>
    </row>
    <row r="198" s="14" customFormat="1">
      <c r="A198" s="14"/>
      <c r="B198" s="246"/>
      <c r="C198" s="247"/>
      <c r="D198" s="237" t="s">
        <v>173</v>
      </c>
      <c r="E198" s="248" t="s">
        <v>1</v>
      </c>
      <c r="F198" s="249" t="s">
        <v>256</v>
      </c>
      <c r="G198" s="247"/>
      <c r="H198" s="250">
        <v>22.613</v>
      </c>
      <c r="I198" s="251"/>
      <c r="J198" s="247"/>
      <c r="K198" s="247"/>
      <c r="L198" s="252"/>
      <c r="M198" s="253"/>
      <c r="N198" s="254"/>
      <c r="O198" s="254"/>
      <c r="P198" s="254"/>
      <c r="Q198" s="254"/>
      <c r="R198" s="254"/>
      <c r="S198" s="254"/>
      <c r="T198" s="255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6" t="s">
        <v>173</v>
      </c>
      <c r="AU198" s="256" t="s">
        <v>91</v>
      </c>
      <c r="AV198" s="14" t="s">
        <v>91</v>
      </c>
      <c r="AW198" s="14" t="s">
        <v>36</v>
      </c>
      <c r="AX198" s="14" t="s">
        <v>81</v>
      </c>
      <c r="AY198" s="256" t="s">
        <v>164</v>
      </c>
    </row>
    <row r="199" s="15" customFormat="1">
      <c r="A199" s="15"/>
      <c r="B199" s="257"/>
      <c r="C199" s="258"/>
      <c r="D199" s="237" t="s">
        <v>173</v>
      </c>
      <c r="E199" s="259" t="s">
        <v>1</v>
      </c>
      <c r="F199" s="260" t="s">
        <v>176</v>
      </c>
      <c r="G199" s="258"/>
      <c r="H199" s="261">
        <v>47.997999999999998</v>
      </c>
      <c r="I199" s="262"/>
      <c r="J199" s="258"/>
      <c r="K199" s="258"/>
      <c r="L199" s="263"/>
      <c r="M199" s="264"/>
      <c r="N199" s="265"/>
      <c r="O199" s="265"/>
      <c r="P199" s="265"/>
      <c r="Q199" s="265"/>
      <c r="R199" s="265"/>
      <c r="S199" s="265"/>
      <c r="T199" s="266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67" t="s">
        <v>173</v>
      </c>
      <c r="AU199" s="267" t="s">
        <v>91</v>
      </c>
      <c r="AV199" s="15" t="s">
        <v>171</v>
      </c>
      <c r="AW199" s="15" t="s">
        <v>36</v>
      </c>
      <c r="AX199" s="15" t="s">
        <v>89</v>
      </c>
      <c r="AY199" s="267" t="s">
        <v>164</v>
      </c>
    </row>
    <row r="200" s="2" customFormat="1" ht="44.25" customHeight="1">
      <c r="A200" s="39"/>
      <c r="B200" s="40"/>
      <c r="C200" s="221" t="s">
        <v>257</v>
      </c>
      <c r="D200" s="221" t="s">
        <v>167</v>
      </c>
      <c r="E200" s="222" t="s">
        <v>258</v>
      </c>
      <c r="F200" s="223" t="s">
        <v>259</v>
      </c>
      <c r="G200" s="224" t="s">
        <v>185</v>
      </c>
      <c r="H200" s="225">
        <v>44.616</v>
      </c>
      <c r="I200" s="226"/>
      <c r="J200" s="227">
        <f>ROUND(I200*H200,2)</f>
        <v>0</v>
      </c>
      <c r="K200" s="228"/>
      <c r="L200" s="45"/>
      <c r="M200" s="229" t="s">
        <v>1</v>
      </c>
      <c r="N200" s="230" t="s">
        <v>46</v>
      </c>
      <c r="O200" s="92"/>
      <c r="P200" s="231">
        <f>O200*H200</f>
        <v>0</v>
      </c>
      <c r="Q200" s="231">
        <v>0.017330000000000002</v>
      </c>
      <c r="R200" s="231">
        <f>Q200*H200</f>
        <v>0.77319528000000004</v>
      </c>
      <c r="S200" s="231">
        <v>0</v>
      </c>
      <c r="T200" s="232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33" t="s">
        <v>171</v>
      </c>
      <c r="AT200" s="233" t="s">
        <v>167</v>
      </c>
      <c r="AU200" s="233" t="s">
        <v>91</v>
      </c>
      <c r="AY200" s="18" t="s">
        <v>164</v>
      </c>
      <c r="BE200" s="234">
        <f>IF(N200="základní",J200,0)</f>
        <v>0</v>
      </c>
      <c r="BF200" s="234">
        <f>IF(N200="snížená",J200,0)</f>
        <v>0</v>
      </c>
      <c r="BG200" s="234">
        <f>IF(N200="zákl. přenesená",J200,0)</f>
        <v>0</v>
      </c>
      <c r="BH200" s="234">
        <f>IF(N200="sníž. přenesená",J200,0)</f>
        <v>0</v>
      </c>
      <c r="BI200" s="234">
        <f>IF(N200="nulová",J200,0)</f>
        <v>0</v>
      </c>
      <c r="BJ200" s="18" t="s">
        <v>89</v>
      </c>
      <c r="BK200" s="234">
        <f>ROUND(I200*H200,2)</f>
        <v>0</v>
      </c>
      <c r="BL200" s="18" t="s">
        <v>171</v>
      </c>
      <c r="BM200" s="233" t="s">
        <v>260</v>
      </c>
    </row>
    <row r="201" s="13" customFormat="1">
      <c r="A201" s="13"/>
      <c r="B201" s="235"/>
      <c r="C201" s="236"/>
      <c r="D201" s="237" t="s">
        <v>173</v>
      </c>
      <c r="E201" s="238" t="s">
        <v>1</v>
      </c>
      <c r="F201" s="239" t="s">
        <v>203</v>
      </c>
      <c r="G201" s="236"/>
      <c r="H201" s="238" t="s">
        <v>1</v>
      </c>
      <c r="I201" s="240"/>
      <c r="J201" s="236"/>
      <c r="K201" s="236"/>
      <c r="L201" s="241"/>
      <c r="M201" s="242"/>
      <c r="N201" s="243"/>
      <c r="O201" s="243"/>
      <c r="P201" s="243"/>
      <c r="Q201" s="243"/>
      <c r="R201" s="243"/>
      <c r="S201" s="243"/>
      <c r="T201" s="244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5" t="s">
        <v>173</v>
      </c>
      <c r="AU201" s="245" t="s">
        <v>91</v>
      </c>
      <c r="AV201" s="13" t="s">
        <v>89</v>
      </c>
      <c r="AW201" s="13" t="s">
        <v>36</v>
      </c>
      <c r="AX201" s="13" t="s">
        <v>81</v>
      </c>
      <c r="AY201" s="245" t="s">
        <v>164</v>
      </c>
    </row>
    <row r="202" s="13" customFormat="1">
      <c r="A202" s="13"/>
      <c r="B202" s="235"/>
      <c r="C202" s="236"/>
      <c r="D202" s="237" t="s">
        <v>173</v>
      </c>
      <c r="E202" s="238" t="s">
        <v>1</v>
      </c>
      <c r="F202" s="239" t="s">
        <v>261</v>
      </c>
      <c r="G202" s="236"/>
      <c r="H202" s="238" t="s">
        <v>1</v>
      </c>
      <c r="I202" s="240"/>
      <c r="J202" s="236"/>
      <c r="K202" s="236"/>
      <c r="L202" s="241"/>
      <c r="M202" s="242"/>
      <c r="N202" s="243"/>
      <c r="O202" s="243"/>
      <c r="P202" s="243"/>
      <c r="Q202" s="243"/>
      <c r="R202" s="243"/>
      <c r="S202" s="243"/>
      <c r="T202" s="244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5" t="s">
        <v>173</v>
      </c>
      <c r="AU202" s="245" t="s">
        <v>91</v>
      </c>
      <c r="AV202" s="13" t="s">
        <v>89</v>
      </c>
      <c r="AW202" s="13" t="s">
        <v>36</v>
      </c>
      <c r="AX202" s="13" t="s">
        <v>81</v>
      </c>
      <c r="AY202" s="245" t="s">
        <v>164</v>
      </c>
    </row>
    <row r="203" s="13" customFormat="1">
      <c r="A203" s="13"/>
      <c r="B203" s="235"/>
      <c r="C203" s="236"/>
      <c r="D203" s="237" t="s">
        <v>173</v>
      </c>
      <c r="E203" s="238" t="s">
        <v>1</v>
      </c>
      <c r="F203" s="239" t="s">
        <v>262</v>
      </c>
      <c r="G203" s="236"/>
      <c r="H203" s="238" t="s">
        <v>1</v>
      </c>
      <c r="I203" s="240"/>
      <c r="J203" s="236"/>
      <c r="K203" s="236"/>
      <c r="L203" s="241"/>
      <c r="M203" s="242"/>
      <c r="N203" s="243"/>
      <c r="O203" s="243"/>
      <c r="P203" s="243"/>
      <c r="Q203" s="243"/>
      <c r="R203" s="243"/>
      <c r="S203" s="243"/>
      <c r="T203" s="244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5" t="s">
        <v>173</v>
      </c>
      <c r="AU203" s="245" t="s">
        <v>91</v>
      </c>
      <c r="AV203" s="13" t="s">
        <v>89</v>
      </c>
      <c r="AW203" s="13" t="s">
        <v>36</v>
      </c>
      <c r="AX203" s="13" t="s">
        <v>81</v>
      </c>
      <c r="AY203" s="245" t="s">
        <v>164</v>
      </c>
    </row>
    <row r="204" s="13" customFormat="1">
      <c r="A204" s="13"/>
      <c r="B204" s="235"/>
      <c r="C204" s="236"/>
      <c r="D204" s="237" t="s">
        <v>173</v>
      </c>
      <c r="E204" s="238" t="s">
        <v>1</v>
      </c>
      <c r="F204" s="239" t="s">
        <v>263</v>
      </c>
      <c r="G204" s="236"/>
      <c r="H204" s="238" t="s">
        <v>1</v>
      </c>
      <c r="I204" s="240"/>
      <c r="J204" s="236"/>
      <c r="K204" s="236"/>
      <c r="L204" s="241"/>
      <c r="M204" s="242"/>
      <c r="N204" s="243"/>
      <c r="O204" s="243"/>
      <c r="P204" s="243"/>
      <c r="Q204" s="243"/>
      <c r="R204" s="243"/>
      <c r="S204" s="243"/>
      <c r="T204" s="244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5" t="s">
        <v>173</v>
      </c>
      <c r="AU204" s="245" t="s">
        <v>91</v>
      </c>
      <c r="AV204" s="13" t="s">
        <v>89</v>
      </c>
      <c r="AW204" s="13" t="s">
        <v>36</v>
      </c>
      <c r="AX204" s="13" t="s">
        <v>81</v>
      </c>
      <c r="AY204" s="245" t="s">
        <v>164</v>
      </c>
    </row>
    <row r="205" s="13" customFormat="1">
      <c r="A205" s="13"/>
      <c r="B205" s="235"/>
      <c r="C205" s="236"/>
      <c r="D205" s="237" t="s">
        <v>173</v>
      </c>
      <c r="E205" s="238" t="s">
        <v>1</v>
      </c>
      <c r="F205" s="239" t="s">
        <v>264</v>
      </c>
      <c r="G205" s="236"/>
      <c r="H205" s="238" t="s">
        <v>1</v>
      </c>
      <c r="I205" s="240"/>
      <c r="J205" s="236"/>
      <c r="K205" s="236"/>
      <c r="L205" s="241"/>
      <c r="M205" s="242"/>
      <c r="N205" s="243"/>
      <c r="O205" s="243"/>
      <c r="P205" s="243"/>
      <c r="Q205" s="243"/>
      <c r="R205" s="243"/>
      <c r="S205" s="243"/>
      <c r="T205" s="244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5" t="s">
        <v>173</v>
      </c>
      <c r="AU205" s="245" t="s">
        <v>91</v>
      </c>
      <c r="AV205" s="13" t="s">
        <v>89</v>
      </c>
      <c r="AW205" s="13" t="s">
        <v>36</v>
      </c>
      <c r="AX205" s="13" t="s">
        <v>81</v>
      </c>
      <c r="AY205" s="245" t="s">
        <v>164</v>
      </c>
    </row>
    <row r="206" s="14" customFormat="1">
      <c r="A206" s="14"/>
      <c r="B206" s="246"/>
      <c r="C206" s="247"/>
      <c r="D206" s="237" t="s">
        <v>173</v>
      </c>
      <c r="E206" s="248" t="s">
        <v>1</v>
      </c>
      <c r="F206" s="249" t="s">
        <v>265</v>
      </c>
      <c r="G206" s="247"/>
      <c r="H206" s="250">
        <v>23.515999999999998</v>
      </c>
      <c r="I206" s="251"/>
      <c r="J206" s="247"/>
      <c r="K206" s="247"/>
      <c r="L206" s="252"/>
      <c r="M206" s="253"/>
      <c r="N206" s="254"/>
      <c r="O206" s="254"/>
      <c r="P206" s="254"/>
      <c r="Q206" s="254"/>
      <c r="R206" s="254"/>
      <c r="S206" s="254"/>
      <c r="T206" s="255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6" t="s">
        <v>173</v>
      </c>
      <c r="AU206" s="256" t="s">
        <v>91</v>
      </c>
      <c r="AV206" s="14" t="s">
        <v>91</v>
      </c>
      <c r="AW206" s="14" t="s">
        <v>36</v>
      </c>
      <c r="AX206" s="14" t="s">
        <v>81</v>
      </c>
      <c r="AY206" s="256" t="s">
        <v>164</v>
      </c>
    </row>
    <row r="207" s="13" customFormat="1">
      <c r="A207" s="13"/>
      <c r="B207" s="235"/>
      <c r="C207" s="236"/>
      <c r="D207" s="237" t="s">
        <v>173</v>
      </c>
      <c r="E207" s="238" t="s">
        <v>1</v>
      </c>
      <c r="F207" s="239" t="s">
        <v>266</v>
      </c>
      <c r="G207" s="236"/>
      <c r="H207" s="238" t="s">
        <v>1</v>
      </c>
      <c r="I207" s="240"/>
      <c r="J207" s="236"/>
      <c r="K207" s="236"/>
      <c r="L207" s="241"/>
      <c r="M207" s="242"/>
      <c r="N207" s="243"/>
      <c r="O207" s="243"/>
      <c r="P207" s="243"/>
      <c r="Q207" s="243"/>
      <c r="R207" s="243"/>
      <c r="S207" s="243"/>
      <c r="T207" s="244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5" t="s">
        <v>173</v>
      </c>
      <c r="AU207" s="245" t="s">
        <v>91</v>
      </c>
      <c r="AV207" s="13" t="s">
        <v>89</v>
      </c>
      <c r="AW207" s="13" t="s">
        <v>36</v>
      </c>
      <c r="AX207" s="13" t="s">
        <v>81</v>
      </c>
      <c r="AY207" s="245" t="s">
        <v>164</v>
      </c>
    </row>
    <row r="208" s="14" customFormat="1">
      <c r="A208" s="14"/>
      <c r="B208" s="246"/>
      <c r="C208" s="247"/>
      <c r="D208" s="237" t="s">
        <v>173</v>
      </c>
      <c r="E208" s="248" t="s">
        <v>1</v>
      </c>
      <c r="F208" s="249" t="s">
        <v>267</v>
      </c>
      <c r="G208" s="247"/>
      <c r="H208" s="250">
        <v>21.100000000000001</v>
      </c>
      <c r="I208" s="251"/>
      <c r="J208" s="247"/>
      <c r="K208" s="247"/>
      <c r="L208" s="252"/>
      <c r="M208" s="253"/>
      <c r="N208" s="254"/>
      <c r="O208" s="254"/>
      <c r="P208" s="254"/>
      <c r="Q208" s="254"/>
      <c r="R208" s="254"/>
      <c r="S208" s="254"/>
      <c r="T208" s="255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6" t="s">
        <v>173</v>
      </c>
      <c r="AU208" s="256" t="s">
        <v>91</v>
      </c>
      <c r="AV208" s="14" t="s">
        <v>91</v>
      </c>
      <c r="AW208" s="14" t="s">
        <v>36</v>
      </c>
      <c r="AX208" s="14" t="s">
        <v>81</v>
      </c>
      <c r="AY208" s="256" t="s">
        <v>164</v>
      </c>
    </row>
    <row r="209" s="15" customFormat="1">
      <c r="A209" s="15"/>
      <c r="B209" s="257"/>
      <c r="C209" s="258"/>
      <c r="D209" s="237" t="s">
        <v>173</v>
      </c>
      <c r="E209" s="259" t="s">
        <v>120</v>
      </c>
      <c r="F209" s="260" t="s">
        <v>176</v>
      </c>
      <c r="G209" s="258"/>
      <c r="H209" s="261">
        <v>44.616</v>
      </c>
      <c r="I209" s="262"/>
      <c r="J209" s="258"/>
      <c r="K209" s="258"/>
      <c r="L209" s="263"/>
      <c r="M209" s="264"/>
      <c r="N209" s="265"/>
      <c r="O209" s="265"/>
      <c r="P209" s="265"/>
      <c r="Q209" s="265"/>
      <c r="R209" s="265"/>
      <c r="S209" s="265"/>
      <c r="T209" s="266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67" t="s">
        <v>173</v>
      </c>
      <c r="AU209" s="267" t="s">
        <v>91</v>
      </c>
      <c r="AV209" s="15" t="s">
        <v>171</v>
      </c>
      <c r="AW209" s="15" t="s">
        <v>36</v>
      </c>
      <c r="AX209" s="15" t="s">
        <v>89</v>
      </c>
      <c r="AY209" s="267" t="s">
        <v>164</v>
      </c>
    </row>
    <row r="210" s="2" customFormat="1" ht="44.25" customHeight="1">
      <c r="A210" s="39"/>
      <c r="B210" s="40"/>
      <c r="C210" s="221" t="s">
        <v>268</v>
      </c>
      <c r="D210" s="221" t="s">
        <v>167</v>
      </c>
      <c r="E210" s="222" t="s">
        <v>269</v>
      </c>
      <c r="F210" s="223" t="s">
        <v>270</v>
      </c>
      <c r="G210" s="224" t="s">
        <v>185</v>
      </c>
      <c r="H210" s="225">
        <v>185.22800000000001</v>
      </c>
      <c r="I210" s="226"/>
      <c r="J210" s="227">
        <f>ROUND(I210*H210,2)</f>
        <v>0</v>
      </c>
      <c r="K210" s="228"/>
      <c r="L210" s="45"/>
      <c r="M210" s="229" t="s">
        <v>1</v>
      </c>
      <c r="N210" s="230" t="s">
        <v>46</v>
      </c>
      <c r="O210" s="92"/>
      <c r="P210" s="231">
        <f>O210*H210</f>
        <v>0</v>
      </c>
      <c r="Q210" s="231">
        <v>0.0073499999999999998</v>
      </c>
      <c r="R210" s="231">
        <f>Q210*H210</f>
        <v>1.3614258000000001</v>
      </c>
      <c r="S210" s="231">
        <v>0</v>
      </c>
      <c r="T210" s="232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33" t="s">
        <v>171</v>
      </c>
      <c r="AT210" s="233" t="s">
        <v>167</v>
      </c>
      <c r="AU210" s="233" t="s">
        <v>91</v>
      </c>
      <c r="AY210" s="18" t="s">
        <v>164</v>
      </c>
      <c r="BE210" s="234">
        <f>IF(N210="základní",J210,0)</f>
        <v>0</v>
      </c>
      <c r="BF210" s="234">
        <f>IF(N210="snížená",J210,0)</f>
        <v>0</v>
      </c>
      <c r="BG210" s="234">
        <f>IF(N210="zákl. přenesená",J210,0)</f>
        <v>0</v>
      </c>
      <c r="BH210" s="234">
        <f>IF(N210="sníž. přenesená",J210,0)</f>
        <v>0</v>
      </c>
      <c r="BI210" s="234">
        <f>IF(N210="nulová",J210,0)</f>
        <v>0</v>
      </c>
      <c r="BJ210" s="18" t="s">
        <v>89</v>
      </c>
      <c r="BK210" s="234">
        <f>ROUND(I210*H210,2)</f>
        <v>0</v>
      </c>
      <c r="BL210" s="18" t="s">
        <v>171</v>
      </c>
      <c r="BM210" s="233" t="s">
        <v>271</v>
      </c>
    </row>
    <row r="211" s="14" customFormat="1">
      <c r="A211" s="14"/>
      <c r="B211" s="246"/>
      <c r="C211" s="247"/>
      <c r="D211" s="237" t="s">
        <v>173</v>
      </c>
      <c r="E211" s="248" t="s">
        <v>1</v>
      </c>
      <c r="F211" s="249" t="s">
        <v>272</v>
      </c>
      <c r="G211" s="247"/>
      <c r="H211" s="250">
        <v>92.614000000000004</v>
      </c>
      <c r="I211" s="251"/>
      <c r="J211" s="247"/>
      <c r="K211" s="247"/>
      <c r="L211" s="252"/>
      <c r="M211" s="253"/>
      <c r="N211" s="254"/>
      <c r="O211" s="254"/>
      <c r="P211" s="254"/>
      <c r="Q211" s="254"/>
      <c r="R211" s="254"/>
      <c r="S211" s="254"/>
      <c r="T211" s="255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56" t="s">
        <v>173</v>
      </c>
      <c r="AU211" s="256" t="s">
        <v>91</v>
      </c>
      <c r="AV211" s="14" t="s">
        <v>91</v>
      </c>
      <c r="AW211" s="14" t="s">
        <v>36</v>
      </c>
      <c r="AX211" s="14" t="s">
        <v>81</v>
      </c>
      <c r="AY211" s="256" t="s">
        <v>164</v>
      </c>
    </row>
    <row r="212" s="15" customFormat="1">
      <c r="A212" s="15"/>
      <c r="B212" s="257"/>
      <c r="C212" s="258"/>
      <c r="D212" s="237" t="s">
        <v>173</v>
      </c>
      <c r="E212" s="259" t="s">
        <v>1</v>
      </c>
      <c r="F212" s="260" t="s">
        <v>176</v>
      </c>
      <c r="G212" s="258"/>
      <c r="H212" s="261">
        <v>92.614000000000004</v>
      </c>
      <c r="I212" s="262"/>
      <c r="J212" s="258"/>
      <c r="K212" s="258"/>
      <c r="L212" s="263"/>
      <c r="M212" s="264"/>
      <c r="N212" s="265"/>
      <c r="O212" s="265"/>
      <c r="P212" s="265"/>
      <c r="Q212" s="265"/>
      <c r="R212" s="265"/>
      <c r="S212" s="265"/>
      <c r="T212" s="266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67" t="s">
        <v>173</v>
      </c>
      <c r="AU212" s="267" t="s">
        <v>91</v>
      </c>
      <c r="AV212" s="15" t="s">
        <v>171</v>
      </c>
      <c r="AW212" s="15" t="s">
        <v>36</v>
      </c>
      <c r="AX212" s="15" t="s">
        <v>81</v>
      </c>
      <c r="AY212" s="267" t="s">
        <v>164</v>
      </c>
    </row>
    <row r="213" s="14" customFormat="1">
      <c r="A213" s="14"/>
      <c r="B213" s="246"/>
      <c r="C213" s="247"/>
      <c r="D213" s="237" t="s">
        <v>173</v>
      </c>
      <c r="E213" s="248" t="s">
        <v>1</v>
      </c>
      <c r="F213" s="249" t="s">
        <v>273</v>
      </c>
      <c r="G213" s="247"/>
      <c r="H213" s="250">
        <v>185.22800000000001</v>
      </c>
      <c r="I213" s="251"/>
      <c r="J213" s="247"/>
      <c r="K213" s="247"/>
      <c r="L213" s="252"/>
      <c r="M213" s="253"/>
      <c r="N213" s="254"/>
      <c r="O213" s="254"/>
      <c r="P213" s="254"/>
      <c r="Q213" s="254"/>
      <c r="R213" s="254"/>
      <c r="S213" s="254"/>
      <c r="T213" s="255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56" t="s">
        <v>173</v>
      </c>
      <c r="AU213" s="256" t="s">
        <v>91</v>
      </c>
      <c r="AV213" s="14" t="s">
        <v>91</v>
      </c>
      <c r="AW213" s="14" t="s">
        <v>36</v>
      </c>
      <c r="AX213" s="14" t="s">
        <v>89</v>
      </c>
      <c r="AY213" s="256" t="s">
        <v>164</v>
      </c>
    </row>
    <row r="214" s="2" customFormat="1" ht="44.25" customHeight="1">
      <c r="A214" s="39"/>
      <c r="B214" s="40"/>
      <c r="C214" s="221" t="s">
        <v>274</v>
      </c>
      <c r="D214" s="221" t="s">
        <v>167</v>
      </c>
      <c r="E214" s="222" t="s">
        <v>275</v>
      </c>
      <c r="F214" s="223" t="s">
        <v>276</v>
      </c>
      <c r="G214" s="224" t="s">
        <v>185</v>
      </c>
      <c r="H214" s="225">
        <v>605.57500000000005</v>
      </c>
      <c r="I214" s="226"/>
      <c r="J214" s="227">
        <f>ROUND(I214*H214,2)</f>
        <v>0</v>
      </c>
      <c r="K214" s="228"/>
      <c r="L214" s="45"/>
      <c r="M214" s="229" t="s">
        <v>1</v>
      </c>
      <c r="N214" s="230" t="s">
        <v>46</v>
      </c>
      <c r="O214" s="92"/>
      <c r="P214" s="231">
        <f>O214*H214</f>
        <v>0</v>
      </c>
      <c r="Q214" s="231">
        <v>0.017399999999999999</v>
      </c>
      <c r="R214" s="231">
        <f>Q214*H214</f>
        <v>10.537005000000001</v>
      </c>
      <c r="S214" s="231">
        <v>0</v>
      </c>
      <c r="T214" s="232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33" t="s">
        <v>171</v>
      </c>
      <c r="AT214" s="233" t="s">
        <v>167</v>
      </c>
      <c r="AU214" s="233" t="s">
        <v>91</v>
      </c>
      <c r="AY214" s="18" t="s">
        <v>164</v>
      </c>
      <c r="BE214" s="234">
        <f>IF(N214="základní",J214,0)</f>
        <v>0</v>
      </c>
      <c r="BF214" s="234">
        <f>IF(N214="snížená",J214,0)</f>
        <v>0</v>
      </c>
      <c r="BG214" s="234">
        <f>IF(N214="zákl. přenesená",J214,0)</f>
        <v>0</v>
      </c>
      <c r="BH214" s="234">
        <f>IF(N214="sníž. přenesená",J214,0)</f>
        <v>0</v>
      </c>
      <c r="BI214" s="234">
        <f>IF(N214="nulová",J214,0)</f>
        <v>0</v>
      </c>
      <c r="BJ214" s="18" t="s">
        <v>89</v>
      </c>
      <c r="BK214" s="234">
        <f>ROUND(I214*H214,2)</f>
        <v>0</v>
      </c>
      <c r="BL214" s="18" t="s">
        <v>171</v>
      </c>
      <c r="BM214" s="233" t="s">
        <v>277</v>
      </c>
    </row>
    <row r="215" s="13" customFormat="1">
      <c r="A215" s="13"/>
      <c r="B215" s="235"/>
      <c r="C215" s="236"/>
      <c r="D215" s="237" t="s">
        <v>173</v>
      </c>
      <c r="E215" s="238" t="s">
        <v>1</v>
      </c>
      <c r="F215" s="239" t="s">
        <v>216</v>
      </c>
      <c r="G215" s="236"/>
      <c r="H215" s="238" t="s">
        <v>1</v>
      </c>
      <c r="I215" s="240"/>
      <c r="J215" s="236"/>
      <c r="K215" s="236"/>
      <c r="L215" s="241"/>
      <c r="M215" s="242"/>
      <c r="N215" s="243"/>
      <c r="O215" s="243"/>
      <c r="P215" s="243"/>
      <c r="Q215" s="243"/>
      <c r="R215" s="243"/>
      <c r="S215" s="243"/>
      <c r="T215" s="244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5" t="s">
        <v>173</v>
      </c>
      <c r="AU215" s="245" t="s">
        <v>91</v>
      </c>
      <c r="AV215" s="13" t="s">
        <v>89</v>
      </c>
      <c r="AW215" s="13" t="s">
        <v>36</v>
      </c>
      <c r="AX215" s="13" t="s">
        <v>81</v>
      </c>
      <c r="AY215" s="245" t="s">
        <v>164</v>
      </c>
    </row>
    <row r="216" s="13" customFormat="1">
      <c r="A216" s="13"/>
      <c r="B216" s="235"/>
      <c r="C216" s="236"/>
      <c r="D216" s="237" t="s">
        <v>173</v>
      </c>
      <c r="E216" s="238" t="s">
        <v>1</v>
      </c>
      <c r="F216" s="239" t="s">
        <v>278</v>
      </c>
      <c r="G216" s="236"/>
      <c r="H216" s="238" t="s">
        <v>1</v>
      </c>
      <c r="I216" s="240"/>
      <c r="J216" s="236"/>
      <c r="K216" s="236"/>
      <c r="L216" s="241"/>
      <c r="M216" s="242"/>
      <c r="N216" s="243"/>
      <c r="O216" s="243"/>
      <c r="P216" s="243"/>
      <c r="Q216" s="243"/>
      <c r="R216" s="243"/>
      <c r="S216" s="243"/>
      <c r="T216" s="244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5" t="s">
        <v>173</v>
      </c>
      <c r="AU216" s="245" t="s">
        <v>91</v>
      </c>
      <c r="AV216" s="13" t="s">
        <v>89</v>
      </c>
      <c r="AW216" s="13" t="s">
        <v>36</v>
      </c>
      <c r="AX216" s="13" t="s">
        <v>81</v>
      </c>
      <c r="AY216" s="245" t="s">
        <v>164</v>
      </c>
    </row>
    <row r="217" s="13" customFormat="1">
      <c r="A217" s="13"/>
      <c r="B217" s="235"/>
      <c r="C217" s="236"/>
      <c r="D217" s="237" t="s">
        <v>173</v>
      </c>
      <c r="E217" s="238" t="s">
        <v>1</v>
      </c>
      <c r="F217" s="239" t="s">
        <v>219</v>
      </c>
      <c r="G217" s="236"/>
      <c r="H217" s="238" t="s">
        <v>1</v>
      </c>
      <c r="I217" s="240"/>
      <c r="J217" s="236"/>
      <c r="K217" s="236"/>
      <c r="L217" s="241"/>
      <c r="M217" s="242"/>
      <c r="N217" s="243"/>
      <c r="O217" s="243"/>
      <c r="P217" s="243"/>
      <c r="Q217" s="243"/>
      <c r="R217" s="243"/>
      <c r="S217" s="243"/>
      <c r="T217" s="244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5" t="s">
        <v>173</v>
      </c>
      <c r="AU217" s="245" t="s">
        <v>91</v>
      </c>
      <c r="AV217" s="13" t="s">
        <v>89</v>
      </c>
      <c r="AW217" s="13" t="s">
        <v>36</v>
      </c>
      <c r="AX217" s="13" t="s">
        <v>81</v>
      </c>
      <c r="AY217" s="245" t="s">
        <v>164</v>
      </c>
    </row>
    <row r="218" s="13" customFormat="1">
      <c r="A218" s="13"/>
      <c r="B218" s="235"/>
      <c r="C218" s="236"/>
      <c r="D218" s="237" t="s">
        <v>173</v>
      </c>
      <c r="E218" s="238" t="s">
        <v>1</v>
      </c>
      <c r="F218" s="239" t="s">
        <v>279</v>
      </c>
      <c r="G218" s="236"/>
      <c r="H218" s="238" t="s">
        <v>1</v>
      </c>
      <c r="I218" s="240"/>
      <c r="J218" s="236"/>
      <c r="K218" s="236"/>
      <c r="L218" s="241"/>
      <c r="M218" s="242"/>
      <c r="N218" s="243"/>
      <c r="O218" s="243"/>
      <c r="P218" s="243"/>
      <c r="Q218" s="243"/>
      <c r="R218" s="243"/>
      <c r="S218" s="243"/>
      <c r="T218" s="244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5" t="s">
        <v>173</v>
      </c>
      <c r="AU218" s="245" t="s">
        <v>91</v>
      </c>
      <c r="AV218" s="13" t="s">
        <v>89</v>
      </c>
      <c r="AW218" s="13" t="s">
        <v>36</v>
      </c>
      <c r="AX218" s="13" t="s">
        <v>81</v>
      </c>
      <c r="AY218" s="245" t="s">
        <v>164</v>
      </c>
    </row>
    <row r="219" s="14" customFormat="1">
      <c r="A219" s="14"/>
      <c r="B219" s="246"/>
      <c r="C219" s="247"/>
      <c r="D219" s="237" t="s">
        <v>173</v>
      </c>
      <c r="E219" s="248" t="s">
        <v>1</v>
      </c>
      <c r="F219" s="249" t="s">
        <v>280</v>
      </c>
      <c r="G219" s="247"/>
      <c r="H219" s="250">
        <v>31.248000000000001</v>
      </c>
      <c r="I219" s="251"/>
      <c r="J219" s="247"/>
      <c r="K219" s="247"/>
      <c r="L219" s="252"/>
      <c r="M219" s="253"/>
      <c r="N219" s="254"/>
      <c r="O219" s="254"/>
      <c r="P219" s="254"/>
      <c r="Q219" s="254"/>
      <c r="R219" s="254"/>
      <c r="S219" s="254"/>
      <c r="T219" s="255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56" t="s">
        <v>173</v>
      </c>
      <c r="AU219" s="256" t="s">
        <v>91</v>
      </c>
      <c r="AV219" s="14" t="s">
        <v>91</v>
      </c>
      <c r="AW219" s="14" t="s">
        <v>36</v>
      </c>
      <c r="AX219" s="14" t="s">
        <v>81</v>
      </c>
      <c r="AY219" s="256" t="s">
        <v>164</v>
      </c>
    </row>
    <row r="220" s="13" customFormat="1">
      <c r="A220" s="13"/>
      <c r="B220" s="235"/>
      <c r="C220" s="236"/>
      <c r="D220" s="237" t="s">
        <v>173</v>
      </c>
      <c r="E220" s="238" t="s">
        <v>1</v>
      </c>
      <c r="F220" s="239" t="s">
        <v>281</v>
      </c>
      <c r="G220" s="236"/>
      <c r="H220" s="238" t="s">
        <v>1</v>
      </c>
      <c r="I220" s="240"/>
      <c r="J220" s="236"/>
      <c r="K220" s="236"/>
      <c r="L220" s="241"/>
      <c r="M220" s="242"/>
      <c r="N220" s="243"/>
      <c r="O220" s="243"/>
      <c r="P220" s="243"/>
      <c r="Q220" s="243"/>
      <c r="R220" s="243"/>
      <c r="S220" s="243"/>
      <c r="T220" s="244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5" t="s">
        <v>173</v>
      </c>
      <c r="AU220" s="245" t="s">
        <v>91</v>
      </c>
      <c r="AV220" s="13" t="s">
        <v>89</v>
      </c>
      <c r="AW220" s="13" t="s">
        <v>36</v>
      </c>
      <c r="AX220" s="13" t="s">
        <v>81</v>
      </c>
      <c r="AY220" s="245" t="s">
        <v>164</v>
      </c>
    </row>
    <row r="221" s="14" customFormat="1">
      <c r="A221" s="14"/>
      <c r="B221" s="246"/>
      <c r="C221" s="247"/>
      <c r="D221" s="237" t="s">
        <v>173</v>
      </c>
      <c r="E221" s="248" t="s">
        <v>1</v>
      </c>
      <c r="F221" s="249" t="s">
        <v>282</v>
      </c>
      <c r="G221" s="247"/>
      <c r="H221" s="250">
        <v>-5.1989999999999998</v>
      </c>
      <c r="I221" s="251"/>
      <c r="J221" s="247"/>
      <c r="K221" s="247"/>
      <c r="L221" s="252"/>
      <c r="M221" s="253"/>
      <c r="N221" s="254"/>
      <c r="O221" s="254"/>
      <c r="P221" s="254"/>
      <c r="Q221" s="254"/>
      <c r="R221" s="254"/>
      <c r="S221" s="254"/>
      <c r="T221" s="255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6" t="s">
        <v>173</v>
      </c>
      <c r="AU221" s="256" t="s">
        <v>91</v>
      </c>
      <c r="AV221" s="14" t="s">
        <v>91</v>
      </c>
      <c r="AW221" s="14" t="s">
        <v>36</v>
      </c>
      <c r="AX221" s="14" t="s">
        <v>81</v>
      </c>
      <c r="AY221" s="256" t="s">
        <v>164</v>
      </c>
    </row>
    <row r="222" s="13" customFormat="1">
      <c r="A222" s="13"/>
      <c r="B222" s="235"/>
      <c r="C222" s="236"/>
      <c r="D222" s="237" t="s">
        <v>173</v>
      </c>
      <c r="E222" s="238" t="s">
        <v>1</v>
      </c>
      <c r="F222" s="239" t="s">
        <v>283</v>
      </c>
      <c r="G222" s="236"/>
      <c r="H222" s="238" t="s">
        <v>1</v>
      </c>
      <c r="I222" s="240"/>
      <c r="J222" s="236"/>
      <c r="K222" s="236"/>
      <c r="L222" s="241"/>
      <c r="M222" s="242"/>
      <c r="N222" s="243"/>
      <c r="O222" s="243"/>
      <c r="P222" s="243"/>
      <c r="Q222" s="243"/>
      <c r="R222" s="243"/>
      <c r="S222" s="243"/>
      <c r="T222" s="244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5" t="s">
        <v>173</v>
      </c>
      <c r="AU222" s="245" t="s">
        <v>91</v>
      </c>
      <c r="AV222" s="13" t="s">
        <v>89</v>
      </c>
      <c r="AW222" s="13" t="s">
        <v>36</v>
      </c>
      <c r="AX222" s="13" t="s">
        <v>81</v>
      </c>
      <c r="AY222" s="245" t="s">
        <v>164</v>
      </c>
    </row>
    <row r="223" s="16" customFormat="1">
      <c r="A223" s="16"/>
      <c r="B223" s="279"/>
      <c r="C223" s="280"/>
      <c r="D223" s="237" t="s">
        <v>173</v>
      </c>
      <c r="E223" s="281" t="s">
        <v>1</v>
      </c>
      <c r="F223" s="282" t="s">
        <v>240</v>
      </c>
      <c r="G223" s="280"/>
      <c r="H223" s="283">
        <v>26.048999999999999</v>
      </c>
      <c r="I223" s="284"/>
      <c r="J223" s="280"/>
      <c r="K223" s="280"/>
      <c r="L223" s="285"/>
      <c r="M223" s="286"/>
      <c r="N223" s="287"/>
      <c r="O223" s="287"/>
      <c r="P223" s="287"/>
      <c r="Q223" s="287"/>
      <c r="R223" s="287"/>
      <c r="S223" s="287"/>
      <c r="T223" s="288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T223" s="289" t="s">
        <v>173</v>
      </c>
      <c r="AU223" s="289" t="s">
        <v>91</v>
      </c>
      <c r="AV223" s="16" t="s">
        <v>165</v>
      </c>
      <c r="AW223" s="16" t="s">
        <v>36</v>
      </c>
      <c r="AX223" s="16" t="s">
        <v>81</v>
      </c>
      <c r="AY223" s="289" t="s">
        <v>164</v>
      </c>
    </row>
    <row r="224" s="13" customFormat="1">
      <c r="A224" s="13"/>
      <c r="B224" s="235"/>
      <c r="C224" s="236"/>
      <c r="D224" s="237" t="s">
        <v>173</v>
      </c>
      <c r="E224" s="238" t="s">
        <v>1</v>
      </c>
      <c r="F224" s="239" t="s">
        <v>221</v>
      </c>
      <c r="G224" s="236"/>
      <c r="H224" s="238" t="s">
        <v>1</v>
      </c>
      <c r="I224" s="240"/>
      <c r="J224" s="236"/>
      <c r="K224" s="236"/>
      <c r="L224" s="241"/>
      <c r="M224" s="242"/>
      <c r="N224" s="243"/>
      <c r="O224" s="243"/>
      <c r="P224" s="243"/>
      <c r="Q224" s="243"/>
      <c r="R224" s="243"/>
      <c r="S224" s="243"/>
      <c r="T224" s="244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5" t="s">
        <v>173</v>
      </c>
      <c r="AU224" s="245" t="s">
        <v>91</v>
      </c>
      <c r="AV224" s="13" t="s">
        <v>89</v>
      </c>
      <c r="AW224" s="13" t="s">
        <v>36</v>
      </c>
      <c r="AX224" s="13" t="s">
        <v>81</v>
      </c>
      <c r="AY224" s="245" t="s">
        <v>164</v>
      </c>
    </row>
    <row r="225" s="13" customFormat="1">
      <c r="A225" s="13"/>
      <c r="B225" s="235"/>
      <c r="C225" s="236"/>
      <c r="D225" s="237" t="s">
        <v>173</v>
      </c>
      <c r="E225" s="238" t="s">
        <v>1</v>
      </c>
      <c r="F225" s="239" t="s">
        <v>284</v>
      </c>
      <c r="G225" s="236"/>
      <c r="H225" s="238" t="s">
        <v>1</v>
      </c>
      <c r="I225" s="240"/>
      <c r="J225" s="236"/>
      <c r="K225" s="236"/>
      <c r="L225" s="241"/>
      <c r="M225" s="242"/>
      <c r="N225" s="243"/>
      <c r="O225" s="243"/>
      <c r="P225" s="243"/>
      <c r="Q225" s="243"/>
      <c r="R225" s="243"/>
      <c r="S225" s="243"/>
      <c r="T225" s="244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5" t="s">
        <v>173</v>
      </c>
      <c r="AU225" s="245" t="s">
        <v>91</v>
      </c>
      <c r="AV225" s="13" t="s">
        <v>89</v>
      </c>
      <c r="AW225" s="13" t="s">
        <v>36</v>
      </c>
      <c r="AX225" s="13" t="s">
        <v>81</v>
      </c>
      <c r="AY225" s="245" t="s">
        <v>164</v>
      </c>
    </row>
    <row r="226" s="14" customFormat="1">
      <c r="A226" s="14"/>
      <c r="B226" s="246"/>
      <c r="C226" s="247"/>
      <c r="D226" s="237" t="s">
        <v>173</v>
      </c>
      <c r="E226" s="248" t="s">
        <v>1</v>
      </c>
      <c r="F226" s="249" t="s">
        <v>285</v>
      </c>
      <c r="G226" s="247"/>
      <c r="H226" s="250">
        <v>140.68700000000001</v>
      </c>
      <c r="I226" s="251"/>
      <c r="J226" s="247"/>
      <c r="K226" s="247"/>
      <c r="L226" s="252"/>
      <c r="M226" s="253"/>
      <c r="N226" s="254"/>
      <c r="O226" s="254"/>
      <c r="P226" s="254"/>
      <c r="Q226" s="254"/>
      <c r="R226" s="254"/>
      <c r="S226" s="254"/>
      <c r="T226" s="255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56" t="s">
        <v>173</v>
      </c>
      <c r="AU226" s="256" t="s">
        <v>91</v>
      </c>
      <c r="AV226" s="14" t="s">
        <v>91</v>
      </c>
      <c r="AW226" s="14" t="s">
        <v>36</v>
      </c>
      <c r="AX226" s="14" t="s">
        <v>81</v>
      </c>
      <c r="AY226" s="256" t="s">
        <v>164</v>
      </c>
    </row>
    <row r="227" s="14" customFormat="1">
      <c r="A227" s="14"/>
      <c r="B227" s="246"/>
      <c r="C227" s="247"/>
      <c r="D227" s="237" t="s">
        <v>173</v>
      </c>
      <c r="E227" s="248" t="s">
        <v>1</v>
      </c>
      <c r="F227" s="249" t="s">
        <v>286</v>
      </c>
      <c r="G227" s="247"/>
      <c r="H227" s="250">
        <v>5.7400000000000002</v>
      </c>
      <c r="I227" s="251"/>
      <c r="J227" s="247"/>
      <c r="K227" s="247"/>
      <c r="L227" s="252"/>
      <c r="M227" s="253"/>
      <c r="N227" s="254"/>
      <c r="O227" s="254"/>
      <c r="P227" s="254"/>
      <c r="Q227" s="254"/>
      <c r="R227" s="254"/>
      <c r="S227" s="254"/>
      <c r="T227" s="255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56" t="s">
        <v>173</v>
      </c>
      <c r="AU227" s="256" t="s">
        <v>91</v>
      </c>
      <c r="AV227" s="14" t="s">
        <v>91</v>
      </c>
      <c r="AW227" s="14" t="s">
        <v>36</v>
      </c>
      <c r="AX227" s="14" t="s">
        <v>81</v>
      </c>
      <c r="AY227" s="256" t="s">
        <v>164</v>
      </c>
    </row>
    <row r="228" s="13" customFormat="1">
      <c r="A228" s="13"/>
      <c r="B228" s="235"/>
      <c r="C228" s="236"/>
      <c r="D228" s="237" t="s">
        <v>173</v>
      </c>
      <c r="E228" s="238" t="s">
        <v>1</v>
      </c>
      <c r="F228" s="239" t="s">
        <v>287</v>
      </c>
      <c r="G228" s="236"/>
      <c r="H228" s="238" t="s">
        <v>1</v>
      </c>
      <c r="I228" s="240"/>
      <c r="J228" s="236"/>
      <c r="K228" s="236"/>
      <c r="L228" s="241"/>
      <c r="M228" s="242"/>
      <c r="N228" s="243"/>
      <c r="O228" s="243"/>
      <c r="P228" s="243"/>
      <c r="Q228" s="243"/>
      <c r="R228" s="243"/>
      <c r="S228" s="243"/>
      <c r="T228" s="244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5" t="s">
        <v>173</v>
      </c>
      <c r="AU228" s="245" t="s">
        <v>91</v>
      </c>
      <c r="AV228" s="13" t="s">
        <v>89</v>
      </c>
      <c r="AW228" s="13" t="s">
        <v>36</v>
      </c>
      <c r="AX228" s="13" t="s">
        <v>81</v>
      </c>
      <c r="AY228" s="245" t="s">
        <v>164</v>
      </c>
    </row>
    <row r="229" s="16" customFormat="1">
      <c r="A229" s="16"/>
      <c r="B229" s="279"/>
      <c r="C229" s="280"/>
      <c r="D229" s="237" t="s">
        <v>173</v>
      </c>
      <c r="E229" s="281" t="s">
        <v>1</v>
      </c>
      <c r="F229" s="282" t="s">
        <v>240</v>
      </c>
      <c r="G229" s="280"/>
      <c r="H229" s="283">
        <v>146.42699999999999</v>
      </c>
      <c r="I229" s="284"/>
      <c r="J229" s="280"/>
      <c r="K229" s="280"/>
      <c r="L229" s="285"/>
      <c r="M229" s="286"/>
      <c r="N229" s="287"/>
      <c r="O229" s="287"/>
      <c r="P229" s="287"/>
      <c r="Q229" s="287"/>
      <c r="R229" s="287"/>
      <c r="S229" s="287"/>
      <c r="T229" s="288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T229" s="289" t="s">
        <v>173</v>
      </c>
      <c r="AU229" s="289" t="s">
        <v>91</v>
      </c>
      <c r="AV229" s="16" t="s">
        <v>165</v>
      </c>
      <c r="AW229" s="16" t="s">
        <v>36</v>
      </c>
      <c r="AX229" s="16" t="s">
        <v>81</v>
      </c>
      <c r="AY229" s="289" t="s">
        <v>164</v>
      </c>
    </row>
    <row r="230" s="14" customFormat="1">
      <c r="A230" s="14"/>
      <c r="B230" s="246"/>
      <c r="C230" s="247"/>
      <c r="D230" s="237" t="s">
        <v>173</v>
      </c>
      <c r="E230" s="248" t="s">
        <v>1</v>
      </c>
      <c r="F230" s="249" t="s">
        <v>288</v>
      </c>
      <c r="G230" s="247"/>
      <c r="H230" s="250">
        <v>189.583</v>
      </c>
      <c r="I230" s="251"/>
      <c r="J230" s="247"/>
      <c r="K230" s="247"/>
      <c r="L230" s="252"/>
      <c r="M230" s="253"/>
      <c r="N230" s="254"/>
      <c r="O230" s="254"/>
      <c r="P230" s="254"/>
      <c r="Q230" s="254"/>
      <c r="R230" s="254"/>
      <c r="S230" s="254"/>
      <c r="T230" s="255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56" t="s">
        <v>173</v>
      </c>
      <c r="AU230" s="256" t="s">
        <v>91</v>
      </c>
      <c r="AV230" s="14" t="s">
        <v>91</v>
      </c>
      <c r="AW230" s="14" t="s">
        <v>36</v>
      </c>
      <c r="AX230" s="14" t="s">
        <v>81</v>
      </c>
      <c r="AY230" s="256" t="s">
        <v>164</v>
      </c>
    </row>
    <row r="231" s="13" customFormat="1">
      <c r="A231" s="13"/>
      <c r="B231" s="235"/>
      <c r="C231" s="236"/>
      <c r="D231" s="237" t="s">
        <v>173</v>
      </c>
      <c r="E231" s="238" t="s">
        <v>1</v>
      </c>
      <c r="F231" s="239" t="s">
        <v>281</v>
      </c>
      <c r="G231" s="236"/>
      <c r="H231" s="238" t="s">
        <v>1</v>
      </c>
      <c r="I231" s="240"/>
      <c r="J231" s="236"/>
      <c r="K231" s="236"/>
      <c r="L231" s="241"/>
      <c r="M231" s="242"/>
      <c r="N231" s="243"/>
      <c r="O231" s="243"/>
      <c r="P231" s="243"/>
      <c r="Q231" s="243"/>
      <c r="R231" s="243"/>
      <c r="S231" s="243"/>
      <c r="T231" s="244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5" t="s">
        <v>173</v>
      </c>
      <c r="AU231" s="245" t="s">
        <v>91</v>
      </c>
      <c r="AV231" s="13" t="s">
        <v>89</v>
      </c>
      <c r="AW231" s="13" t="s">
        <v>36</v>
      </c>
      <c r="AX231" s="13" t="s">
        <v>81</v>
      </c>
      <c r="AY231" s="245" t="s">
        <v>164</v>
      </c>
    </row>
    <row r="232" s="14" customFormat="1">
      <c r="A232" s="14"/>
      <c r="B232" s="246"/>
      <c r="C232" s="247"/>
      <c r="D232" s="237" t="s">
        <v>173</v>
      </c>
      <c r="E232" s="248" t="s">
        <v>1</v>
      </c>
      <c r="F232" s="249" t="s">
        <v>289</v>
      </c>
      <c r="G232" s="247"/>
      <c r="H232" s="250">
        <v>-27.437000000000001</v>
      </c>
      <c r="I232" s="251"/>
      <c r="J232" s="247"/>
      <c r="K232" s="247"/>
      <c r="L232" s="252"/>
      <c r="M232" s="253"/>
      <c r="N232" s="254"/>
      <c r="O232" s="254"/>
      <c r="P232" s="254"/>
      <c r="Q232" s="254"/>
      <c r="R232" s="254"/>
      <c r="S232" s="254"/>
      <c r="T232" s="255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6" t="s">
        <v>173</v>
      </c>
      <c r="AU232" s="256" t="s">
        <v>91</v>
      </c>
      <c r="AV232" s="14" t="s">
        <v>91</v>
      </c>
      <c r="AW232" s="14" t="s">
        <v>36</v>
      </c>
      <c r="AX232" s="14" t="s">
        <v>81</v>
      </c>
      <c r="AY232" s="256" t="s">
        <v>164</v>
      </c>
    </row>
    <row r="233" s="13" customFormat="1">
      <c r="A233" s="13"/>
      <c r="B233" s="235"/>
      <c r="C233" s="236"/>
      <c r="D233" s="237" t="s">
        <v>173</v>
      </c>
      <c r="E233" s="238" t="s">
        <v>1</v>
      </c>
      <c r="F233" s="239" t="s">
        <v>283</v>
      </c>
      <c r="G233" s="236"/>
      <c r="H233" s="238" t="s">
        <v>1</v>
      </c>
      <c r="I233" s="240"/>
      <c r="J233" s="236"/>
      <c r="K233" s="236"/>
      <c r="L233" s="241"/>
      <c r="M233" s="242"/>
      <c r="N233" s="243"/>
      <c r="O233" s="243"/>
      <c r="P233" s="243"/>
      <c r="Q233" s="243"/>
      <c r="R233" s="243"/>
      <c r="S233" s="243"/>
      <c r="T233" s="244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5" t="s">
        <v>173</v>
      </c>
      <c r="AU233" s="245" t="s">
        <v>91</v>
      </c>
      <c r="AV233" s="13" t="s">
        <v>89</v>
      </c>
      <c r="AW233" s="13" t="s">
        <v>36</v>
      </c>
      <c r="AX233" s="13" t="s">
        <v>81</v>
      </c>
      <c r="AY233" s="245" t="s">
        <v>164</v>
      </c>
    </row>
    <row r="234" s="14" customFormat="1">
      <c r="A234" s="14"/>
      <c r="B234" s="246"/>
      <c r="C234" s="247"/>
      <c r="D234" s="237" t="s">
        <v>173</v>
      </c>
      <c r="E234" s="248" t="s">
        <v>1</v>
      </c>
      <c r="F234" s="249" t="s">
        <v>290</v>
      </c>
      <c r="G234" s="247"/>
      <c r="H234" s="250">
        <v>52.527000000000001</v>
      </c>
      <c r="I234" s="251"/>
      <c r="J234" s="247"/>
      <c r="K234" s="247"/>
      <c r="L234" s="252"/>
      <c r="M234" s="253"/>
      <c r="N234" s="254"/>
      <c r="O234" s="254"/>
      <c r="P234" s="254"/>
      <c r="Q234" s="254"/>
      <c r="R234" s="254"/>
      <c r="S234" s="254"/>
      <c r="T234" s="255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56" t="s">
        <v>173</v>
      </c>
      <c r="AU234" s="256" t="s">
        <v>91</v>
      </c>
      <c r="AV234" s="14" t="s">
        <v>91</v>
      </c>
      <c r="AW234" s="14" t="s">
        <v>36</v>
      </c>
      <c r="AX234" s="14" t="s">
        <v>81</v>
      </c>
      <c r="AY234" s="256" t="s">
        <v>164</v>
      </c>
    </row>
    <row r="235" s="16" customFormat="1">
      <c r="A235" s="16"/>
      <c r="B235" s="279"/>
      <c r="C235" s="280"/>
      <c r="D235" s="237" t="s">
        <v>173</v>
      </c>
      <c r="E235" s="281" t="s">
        <v>1</v>
      </c>
      <c r="F235" s="282" t="s">
        <v>240</v>
      </c>
      <c r="G235" s="280"/>
      <c r="H235" s="283">
        <v>214.673</v>
      </c>
      <c r="I235" s="284"/>
      <c r="J235" s="280"/>
      <c r="K235" s="280"/>
      <c r="L235" s="285"/>
      <c r="M235" s="286"/>
      <c r="N235" s="287"/>
      <c r="O235" s="287"/>
      <c r="P235" s="287"/>
      <c r="Q235" s="287"/>
      <c r="R235" s="287"/>
      <c r="S235" s="287"/>
      <c r="T235" s="288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T235" s="289" t="s">
        <v>173</v>
      </c>
      <c r="AU235" s="289" t="s">
        <v>91</v>
      </c>
      <c r="AV235" s="16" t="s">
        <v>165</v>
      </c>
      <c r="AW235" s="16" t="s">
        <v>36</v>
      </c>
      <c r="AX235" s="16" t="s">
        <v>81</v>
      </c>
      <c r="AY235" s="289" t="s">
        <v>164</v>
      </c>
    </row>
    <row r="236" s="13" customFormat="1">
      <c r="A236" s="13"/>
      <c r="B236" s="235"/>
      <c r="C236" s="236"/>
      <c r="D236" s="237" t="s">
        <v>173</v>
      </c>
      <c r="E236" s="238" t="s">
        <v>1</v>
      </c>
      <c r="F236" s="239" t="s">
        <v>291</v>
      </c>
      <c r="G236" s="236"/>
      <c r="H236" s="238" t="s">
        <v>1</v>
      </c>
      <c r="I236" s="240"/>
      <c r="J236" s="236"/>
      <c r="K236" s="236"/>
      <c r="L236" s="241"/>
      <c r="M236" s="242"/>
      <c r="N236" s="243"/>
      <c r="O236" s="243"/>
      <c r="P236" s="243"/>
      <c r="Q236" s="243"/>
      <c r="R236" s="243"/>
      <c r="S236" s="243"/>
      <c r="T236" s="244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5" t="s">
        <v>173</v>
      </c>
      <c r="AU236" s="245" t="s">
        <v>91</v>
      </c>
      <c r="AV236" s="13" t="s">
        <v>89</v>
      </c>
      <c r="AW236" s="13" t="s">
        <v>36</v>
      </c>
      <c r="AX236" s="13" t="s">
        <v>81</v>
      </c>
      <c r="AY236" s="245" t="s">
        <v>164</v>
      </c>
    </row>
    <row r="237" s="14" customFormat="1">
      <c r="A237" s="14"/>
      <c r="B237" s="246"/>
      <c r="C237" s="247"/>
      <c r="D237" s="237" t="s">
        <v>173</v>
      </c>
      <c r="E237" s="248" t="s">
        <v>1</v>
      </c>
      <c r="F237" s="249" t="s">
        <v>292</v>
      </c>
      <c r="G237" s="247"/>
      <c r="H237" s="250">
        <v>108.039</v>
      </c>
      <c r="I237" s="251"/>
      <c r="J237" s="247"/>
      <c r="K237" s="247"/>
      <c r="L237" s="252"/>
      <c r="M237" s="253"/>
      <c r="N237" s="254"/>
      <c r="O237" s="254"/>
      <c r="P237" s="254"/>
      <c r="Q237" s="254"/>
      <c r="R237" s="254"/>
      <c r="S237" s="254"/>
      <c r="T237" s="255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56" t="s">
        <v>173</v>
      </c>
      <c r="AU237" s="256" t="s">
        <v>91</v>
      </c>
      <c r="AV237" s="14" t="s">
        <v>91</v>
      </c>
      <c r="AW237" s="14" t="s">
        <v>36</v>
      </c>
      <c r="AX237" s="14" t="s">
        <v>81</v>
      </c>
      <c r="AY237" s="256" t="s">
        <v>164</v>
      </c>
    </row>
    <row r="238" s="13" customFormat="1">
      <c r="A238" s="13"/>
      <c r="B238" s="235"/>
      <c r="C238" s="236"/>
      <c r="D238" s="237" t="s">
        <v>173</v>
      </c>
      <c r="E238" s="238" t="s">
        <v>1</v>
      </c>
      <c r="F238" s="239" t="s">
        <v>293</v>
      </c>
      <c r="G238" s="236"/>
      <c r="H238" s="238" t="s">
        <v>1</v>
      </c>
      <c r="I238" s="240"/>
      <c r="J238" s="236"/>
      <c r="K238" s="236"/>
      <c r="L238" s="241"/>
      <c r="M238" s="242"/>
      <c r="N238" s="243"/>
      <c r="O238" s="243"/>
      <c r="P238" s="243"/>
      <c r="Q238" s="243"/>
      <c r="R238" s="243"/>
      <c r="S238" s="243"/>
      <c r="T238" s="244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5" t="s">
        <v>173</v>
      </c>
      <c r="AU238" s="245" t="s">
        <v>91</v>
      </c>
      <c r="AV238" s="13" t="s">
        <v>89</v>
      </c>
      <c r="AW238" s="13" t="s">
        <v>36</v>
      </c>
      <c r="AX238" s="13" t="s">
        <v>81</v>
      </c>
      <c r="AY238" s="245" t="s">
        <v>164</v>
      </c>
    </row>
    <row r="239" s="14" customFormat="1">
      <c r="A239" s="14"/>
      <c r="B239" s="246"/>
      <c r="C239" s="247"/>
      <c r="D239" s="237" t="s">
        <v>173</v>
      </c>
      <c r="E239" s="248" t="s">
        <v>1</v>
      </c>
      <c r="F239" s="249" t="s">
        <v>294</v>
      </c>
      <c r="G239" s="247"/>
      <c r="H239" s="250">
        <v>36.746000000000002</v>
      </c>
      <c r="I239" s="251"/>
      <c r="J239" s="247"/>
      <c r="K239" s="247"/>
      <c r="L239" s="252"/>
      <c r="M239" s="253"/>
      <c r="N239" s="254"/>
      <c r="O239" s="254"/>
      <c r="P239" s="254"/>
      <c r="Q239" s="254"/>
      <c r="R239" s="254"/>
      <c r="S239" s="254"/>
      <c r="T239" s="255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56" t="s">
        <v>173</v>
      </c>
      <c r="AU239" s="256" t="s">
        <v>91</v>
      </c>
      <c r="AV239" s="14" t="s">
        <v>91</v>
      </c>
      <c r="AW239" s="14" t="s">
        <v>36</v>
      </c>
      <c r="AX239" s="14" t="s">
        <v>81</v>
      </c>
      <c r="AY239" s="256" t="s">
        <v>164</v>
      </c>
    </row>
    <row r="240" s="13" customFormat="1">
      <c r="A240" s="13"/>
      <c r="B240" s="235"/>
      <c r="C240" s="236"/>
      <c r="D240" s="237" t="s">
        <v>173</v>
      </c>
      <c r="E240" s="238" t="s">
        <v>1</v>
      </c>
      <c r="F240" s="239" t="s">
        <v>281</v>
      </c>
      <c r="G240" s="236"/>
      <c r="H240" s="238" t="s">
        <v>1</v>
      </c>
      <c r="I240" s="240"/>
      <c r="J240" s="236"/>
      <c r="K240" s="236"/>
      <c r="L240" s="241"/>
      <c r="M240" s="242"/>
      <c r="N240" s="243"/>
      <c r="O240" s="243"/>
      <c r="P240" s="243"/>
      <c r="Q240" s="243"/>
      <c r="R240" s="243"/>
      <c r="S240" s="243"/>
      <c r="T240" s="244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5" t="s">
        <v>173</v>
      </c>
      <c r="AU240" s="245" t="s">
        <v>91</v>
      </c>
      <c r="AV240" s="13" t="s">
        <v>89</v>
      </c>
      <c r="AW240" s="13" t="s">
        <v>36</v>
      </c>
      <c r="AX240" s="13" t="s">
        <v>81</v>
      </c>
      <c r="AY240" s="245" t="s">
        <v>164</v>
      </c>
    </row>
    <row r="241" s="14" customFormat="1">
      <c r="A241" s="14"/>
      <c r="B241" s="246"/>
      <c r="C241" s="247"/>
      <c r="D241" s="237" t="s">
        <v>173</v>
      </c>
      <c r="E241" s="248" t="s">
        <v>1</v>
      </c>
      <c r="F241" s="249" t="s">
        <v>295</v>
      </c>
      <c r="G241" s="247"/>
      <c r="H241" s="250">
        <v>-10.74</v>
      </c>
      <c r="I241" s="251"/>
      <c r="J241" s="247"/>
      <c r="K241" s="247"/>
      <c r="L241" s="252"/>
      <c r="M241" s="253"/>
      <c r="N241" s="254"/>
      <c r="O241" s="254"/>
      <c r="P241" s="254"/>
      <c r="Q241" s="254"/>
      <c r="R241" s="254"/>
      <c r="S241" s="254"/>
      <c r="T241" s="255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56" t="s">
        <v>173</v>
      </c>
      <c r="AU241" s="256" t="s">
        <v>91</v>
      </c>
      <c r="AV241" s="14" t="s">
        <v>91</v>
      </c>
      <c r="AW241" s="14" t="s">
        <v>36</v>
      </c>
      <c r="AX241" s="14" t="s">
        <v>81</v>
      </c>
      <c r="AY241" s="256" t="s">
        <v>164</v>
      </c>
    </row>
    <row r="242" s="13" customFormat="1">
      <c r="A242" s="13"/>
      <c r="B242" s="235"/>
      <c r="C242" s="236"/>
      <c r="D242" s="237" t="s">
        <v>173</v>
      </c>
      <c r="E242" s="238" t="s">
        <v>1</v>
      </c>
      <c r="F242" s="239" t="s">
        <v>283</v>
      </c>
      <c r="G242" s="236"/>
      <c r="H242" s="238" t="s">
        <v>1</v>
      </c>
      <c r="I242" s="240"/>
      <c r="J242" s="236"/>
      <c r="K242" s="236"/>
      <c r="L242" s="241"/>
      <c r="M242" s="242"/>
      <c r="N242" s="243"/>
      <c r="O242" s="243"/>
      <c r="P242" s="243"/>
      <c r="Q242" s="243"/>
      <c r="R242" s="243"/>
      <c r="S242" s="243"/>
      <c r="T242" s="244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5" t="s">
        <v>173</v>
      </c>
      <c r="AU242" s="245" t="s">
        <v>91</v>
      </c>
      <c r="AV242" s="13" t="s">
        <v>89</v>
      </c>
      <c r="AW242" s="13" t="s">
        <v>36</v>
      </c>
      <c r="AX242" s="13" t="s">
        <v>81</v>
      </c>
      <c r="AY242" s="245" t="s">
        <v>164</v>
      </c>
    </row>
    <row r="243" s="14" customFormat="1">
      <c r="A243" s="14"/>
      <c r="B243" s="246"/>
      <c r="C243" s="247"/>
      <c r="D243" s="237" t="s">
        <v>173</v>
      </c>
      <c r="E243" s="248" t="s">
        <v>1</v>
      </c>
      <c r="F243" s="249" t="s">
        <v>296</v>
      </c>
      <c r="G243" s="247"/>
      <c r="H243" s="250">
        <v>1.25</v>
      </c>
      <c r="I243" s="251"/>
      <c r="J243" s="247"/>
      <c r="K243" s="247"/>
      <c r="L243" s="252"/>
      <c r="M243" s="253"/>
      <c r="N243" s="254"/>
      <c r="O243" s="254"/>
      <c r="P243" s="254"/>
      <c r="Q243" s="254"/>
      <c r="R243" s="254"/>
      <c r="S243" s="254"/>
      <c r="T243" s="255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56" t="s">
        <v>173</v>
      </c>
      <c r="AU243" s="256" t="s">
        <v>91</v>
      </c>
      <c r="AV243" s="14" t="s">
        <v>91</v>
      </c>
      <c r="AW243" s="14" t="s">
        <v>36</v>
      </c>
      <c r="AX243" s="14" t="s">
        <v>81</v>
      </c>
      <c r="AY243" s="256" t="s">
        <v>164</v>
      </c>
    </row>
    <row r="244" s="16" customFormat="1">
      <c r="A244" s="16"/>
      <c r="B244" s="279"/>
      <c r="C244" s="280"/>
      <c r="D244" s="237" t="s">
        <v>173</v>
      </c>
      <c r="E244" s="281" t="s">
        <v>1</v>
      </c>
      <c r="F244" s="282" t="s">
        <v>240</v>
      </c>
      <c r="G244" s="280"/>
      <c r="H244" s="283">
        <v>135.29499999999999</v>
      </c>
      <c r="I244" s="284"/>
      <c r="J244" s="280"/>
      <c r="K244" s="280"/>
      <c r="L244" s="285"/>
      <c r="M244" s="286"/>
      <c r="N244" s="287"/>
      <c r="O244" s="287"/>
      <c r="P244" s="287"/>
      <c r="Q244" s="287"/>
      <c r="R244" s="287"/>
      <c r="S244" s="287"/>
      <c r="T244" s="288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T244" s="289" t="s">
        <v>173</v>
      </c>
      <c r="AU244" s="289" t="s">
        <v>91</v>
      </c>
      <c r="AV244" s="16" t="s">
        <v>165</v>
      </c>
      <c r="AW244" s="16" t="s">
        <v>36</v>
      </c>
      <c r="AX244" s="16" t="s">
        <v>81</v>
      </c>
      <c r="AY244" s="289" t="s">
        <v>164</v>
      </c>
    </row>
    <row r="245" s="13" customFormat="1">
      <c r="A245" s="13"/>
      <c r="B245" s="235"/>
      <c r="C245" s="236"/>
      <c r="D245" s="237" t="s">
        <v>173</v>
      </c>
      <c r="E245" s="238" t="s">
        <v>1</v>
      </c>
      <c r="F245" s="239" t="s">
        <v>297</v>
      </c>
      <c r="G245" s="236"/>
      <c r="H245" s="238" t="s">
        <v>1</v>
      </c>
      <c r="I245" s="240"/>
      <c r="J245" s="236"/>
      <c r="K245" s="236"/>
      <c r="L245" s="241"/>
      <c r="M245" s="242"/>
      <c r="N245" s="243"/>
      <c r="O245" s="243"/>
      <c r="P245" s="243"/>
      <c r="Q245" s="243"/>
      <c r="R245" s="243"/>
      <c r="S245" s="243"/>
      <c r="T245" s="244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5" t="s">
        <v>173</v>
      </c>
      <c r="AU245" s="245" t="s">
        <v>91</v>
      </c>
      <c r="AV245" s="13" t="s">
        <v>89</v>
      </c>
      <c r="AW245" s="13" t="s">
        <v>36</v>
      </c>
      <c r="AX245" s="13" t="s">
        <v>81</v>
      </c>
      <c r="AY245" s="245" t="s">
        <v>164</v>
      </c>
    </row>
    <row r="246" s="14" customFormat="1">
      <c r="A246" s="14"/>
      <c r="B246" s="246"/>
      <c r="C246" s="247"/>
      <c r="D246" s="237" t="s">
        <v>173</v>
      </c>
      <c r="E246" s="248" t="s">
        <v>1</v>
      </c>
      <c r="F246" s="249" t="s">
        <v>298</v>
      </c>
      <c r="G246" s="247"/>
      <c r="H246" s="250">
        <v>50.343000000000004</v>
      </c>
      <c r="I246" s="251"/>
      <c r="J246" s="247"/>
      <c r="K246" s="247"/>
      <c r="L246" s="252"/>
      <c r="M246" s="253"/>
      <c r="N246" s="254"/>
      <c r="O246" s="254"/>
      <c r="P246" s="254"/>
      <c r="Q246" s="254"/>
      <c r="R246" s="254"/>
      <c r="S246" s="254"/>
      <c r="T246" s="255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56" t="s">
        <v>173</v>
      </c>
      <c r="AU246" s="256" t="s">
        <v>91</v>
      </c>
      <c r="AV246" s="14" t="s">
        <v>91</v>
      </c>
      <c r="AW246" s="14" t="s">
        <v>36</v>
      </c>
      <c r="AX246" s="14" t="s">
        <v>81</v>
      </c>
      <c r="AY246" s="256" t="s">
        <v>164</v>
      </c>
    </row>
    <row r="247" s="13" customFormat="1">
      <c r="A247" s="13"/>
      <c r="B247" s="235"/>
      <c r="C247" s="236"/>
      <c r="D247" s="237" t="s">
        <v>173</v>
      </c>
      <c r="E247" s="238" t="s">
        <v>1</v>
      </c>
      <c r="F247" s="239" t="s">
        <v>281</v>
      </c>
      <c r="G247" s="236"/>
      <c r="H247" s="238" t="s">
        <v>1</v>
      </c>
      <c r="I247" s="240"/>
      <c r="J247" s="236"/>
      <c r="K247" s="236"/>
      <c r="L247" s="241"/>
      <c r="M247" s="242"/>
      <c r="N247" s="243"/>
      <c r="O247" s="243"/>
      <c r="P247" s="243"/>
      <c r="Q247" s="243"/>
      <c r="R247" s="243"/>
      <c r="S247" s="243"/>
      <c r="T247" s="244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5" t="s">
        <v>173</v>
      </c>
      <c r="AU247" s="245" t="s">
        <v>91</v>
      </c>
      <c r="AV247" s="13" t="s">
        <v>89</v>
      </c>
      <c r="AW247" s="13" t="s">
        <v>36</v>
      </c>
      <c r="AX247" s="13" t="s">
        <v>81</v>
      </c>
      <c r="AY247" s="245" t="s">
        <v>164</v>
      </c>
    </row>
    <row r="248" s="14" customFormat="1">
      <c r="A248" s="14"/>
      <c r="B248" s="246"/>
      <c r="C248" s="247"/>
      <c r="D248" s="237" t="s">
        <v>173</v>
      </c>
      <c r="E248" s="248" t="s">
        <v>1</v>
      </c>
      <c r="F248" s="249" t="s">
        <v>299</v>
      </c>
      <c r="G248" s="247"/>
      <c r="H248" s="250">
        <v>-2.2799999999999998</v>
      </c>
      <c r="I248" s="251"/>
      <c r="J248" s="247"/>
      <c r="K248" s="247"/>
      <c r="L248" s="252"/>
      <c r="M248" s="253"/>
      <c r="N248" s="254"/>
      <c r="O248" s="254"/>
      <c r="P248" s="254"/>
      <c r="Q248" s="254"/>
      <c r="R248" s="254"/>
      <c r="S248" s="254"/>
      <c r="T248" s="255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56" t="s">
        <v>173</v>
      </c>
      <c r="AU248" s="256" t="s">
        <v>91</v>
      </c>
      <c r="AV248" s="14" t="s">
        <v>91</v>
      </c>
      <c r="AW248" s="14" t="s">
        <v>36</v>
      </c>
      <c r="AX248" s="14" t="s">
        <v>81</v>
      </c>
      <c r="AY248" s="256" t="s">
        <v>164</v>
      </c>
    </row>
    <row r="249" s="13" customFormat="1">
      <c r="A249" s="13"/>
      <c r="B249" s="235"/>
      <c r="C249" s="236"/>
      <c r="D249" s="237" t="s">
        <v>173</v>
      </c>
      <c r="E249" s="238" t="s">
        <v>1</v>
      </c>
      <c r="F249" s="239" t="s">
        <v>283</v>
      </c>
      <c r="G249" s="236"/>
      <c r="H249" s="238" t="s">
        <v>1</v>
      </c>
      <c r="I249" s="240"/>
      <c r="J249" s="236"/>
      <c r="K249" s="236"/>
      <c r="L249" s="241"/>
      <c r="M249" s="242"/>
      <c r="N249" s="243"/>
      <c r="O249" s="243"/>
      <c r="P249" s="243"/>
      <c r="Q249" s="243"/>
      <c r="R249" s="243"/>
      <c r="S249" s="243"/>
      <c r="T249" s="244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5" t="s">
        <v>173</v>
      </c>
      <c r="AU249" s="245" t="s">
        <v>91</v>
      </c>
      <c r="AV249" s="13" t="s">
        <v>89</v>
      </c>
      <c r="AW249" s="13" t="s">
        <v>36</v>
      </c>
      <c r="AX249" s="13" t="s">
        <v>81</v>
      </c>
      <c r="AY249" s="245" t="s">
        <v>164</v>
      </c>
    </row>
    <row r="250" s="16" customFormat="1">
      <c r="A250" s="16"/>
      <c r="B250" s="279"/>
      <c r="C250" s="280"/>
      <c r="D250" s="237" t="s">
        <v>173</v>
      </c>
      <c r="E250" s="281" t="s">
        <v>1</v>
      </c>
      <c r="F250" s="282" t="s">
        <v>240</v>
      </c>
      <c r="G250" s="280"/>
      <c r="H250" s="283">
        <v>48.063000000000002</v>
      </c>
      <c r="I250" s="284"/>
      <c r="J250" s="280"/>
      <c r="K250" s="280"/>
      <c r="L250" s="285"/>
      <c r="M250" s="286"/>
      <c r="N250" s="287"/>
      <c r="O250" s="287"/>
      <c r="P250" s="287"/>
      <c r="Q250" s="287"/>
      <c r="R250" s="287"/>
      <c r="S250" s="287"/>
      <c r="T250" s="288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T250" s="289" t="s">
        <v>173</v>
      </c>
      <c r="AU250" s="289" t="s">
        <v>91</v>
      </c>
      <c r="AV250" s="16" t="s">
        <v>165</v>
      </c>
      <c r="AW250" s="16" t="s">
        <v>36</v>
      </c>
      <c r="AX250" s="16" t="s">
        <v>81</v>
      </c>
      <c r="AY250" s="289" t="s">
        <v>164</v>
      </c>
    </row>
    <row r="251" s="13" customFormat="1">
      <c r="A251" s="13"/>
      <c r="B251" s="235"/>
      <c r="C251" s="236"/>
      <c r="D251" s="237" t="s">
        <v>173</v>
      </c>
      <c r="E251" s="238" t="s">
        <v>1</v>
      </c>
      <c r="F251" s="239" t="s">
        <v>300</v>
      </c>
      <c r="G251" s="236"/>
      <c r="H251" s="238" t="s">
        <v>1</v>
      </c>
      <c r="I251" s="240"/>
      <c r="J251" s="236"/>
      <c r="K251" s="236"/>
      <c r="L251" s="241"/>
      <c r="M251" s="242"/>
      <c r="N251" s="243"/>
      <c r="O251" s="243"/>
      <c r="P251" s="243"/>
      <c r="Q251" s="243"/>
      <c r="R251" s="243"/>
      <c r="S251" s="243"/>
      <c r="T251" s="244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5" t="s">
        <v>173</v>
      </c>
      <c r="AU251" s="245" t="s">
        <v>91</v>
      </c>
      <c r="AV251" s="13" t="s">
        <v>89</v>
      </c>
      <c r="AW251" s="13" t="s">
        <v>36</v>
      </c>
      <c r="AX251" s="13" t="s">
        <v>81</v>
      </c>
      <c r="AY251" s="245" t="s">
        <v>164</v>
      </c>
    </row>
    <row r="252" s="14" customFormat="1">
      <c r="A252" s="14"/>
      <c r="B252" s="246"/>
      <c r="C252" s="247"/>
      <c r="D252" s="237" t="s">
        <v>173</v>
      </c>
      <c r="E252" s="248" t="s">
        <v>1</v>
      </c>
      <c r="F252" s="249" t="s">
        <v>301</v>
      </c>
      <c r="G252" s="247"/>
      <c r="H252" s="250">
        <v>18.864000000000001</v>
      </c>
      <c r="I252" s="251"/>
      <c r="J252" s="247"/>
      <c r="K252" s="247"/>
      <c r="L252" s="252"/>
      <c r="M252" s="253"/>
      <c r="N252" s="254"/>
      <c r="O252" s="254"/>
      <c r="P252" s="254"/>
      <c r="Q252" s="254"/>
      <c r="R252" s="254"/>
      <c r="S252" s="254"/>
      <c r="T252" s="255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56" t="s">
        <v>173</v>
      </c>
      <c r="AU252" s="256" t="s">
        <v>91</v>
      </c>
      <c r="AV252" s="14" t="s">
        <v>91</v>
      </c>
      <c r="AW252" s="14" t="s">
        <v>36</v>
      </c>
      <c r="AX252" s="14" t="s">
        <v>81</v>
      </c>
      <c r="AY252" s="256" t="s">
        <v>164</v>
      </c>
    </row>
    <row r="253" s="13" customFormat="1">
      <c r="A253" s="13"/>
      <c r="B253" s="235"/>
      <c r="C253" s="236"/>
      <c r="D253" s="237" t="s">
        <v>173</v>
      </c>
      <c r="E253" s="238" t="s">
        <v>1</v>
      </c>
      <c r="F253" s="239" t="s">
        <v>281</v>
      </c>
      <c r="G253" s="236"/>
      <c r="H253" s="238" t="s">
        <v>1</v>
      </c>
      <c r="I253" s="240"/>
      <c r="J253" s="236"/>
      <c r="K253" s="236"/>
      <c r="L253" s="241"/>
      <c r="M253" s="242"/>
      <c r="N253" s="243"/>
      <c r="O253" s="243"/>
      <c r="P253" s="243"/>
      <c r="Q253" s="243"/>
      <c r="R253" s="243"/>
      <c r="S253" s="243"/>
      <c r="T253" s="244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5" t="s">
        <v>173</v>
      </c>
      <c r="AU253" s="245" t="s">
        <v>91</v>
      </c>
      <c r="AV253" s="13" t="s">
        <v>89</v>
      </c>
      <c r="AW253" s="13" t="s">
        <v>36</v>
      </c>
      <c r="AX253" s="13" t="s">
        <v>81</v>
      </c>
      <c r="AY253" s="245" t="s">
        <v>164</v>
      </c>
    </row>
    <row r="254" s="14" customFormat="1">
      <c r="A254" s="14"/>
      <c r="B254" s="246"/>
      <c r="C254" s="247"/>
      <c r="D254" s="237" t="s">
        <v>173</v>
      </c>
      <c r="E254" s="248" t="s">
        <v>1</v>
      </c>
      <c r="F254" s="249" t="s">
        <v>302</v>
      </c>
      <c r="G254" s="247"/>
      <c r="H254" s="250">
        <v>-1.3300000000000001</v>
      </c>
      <c r="I254" s="251"/>
      <c r="J254" s="247"/>
      <c r="K254" s="247"/>
      <c r="L254" s="252"/>
      <c r="M254" s="253"/>
      <c r="N254" s="254"/>
      <c r="O254" s="254"/>
      <c r="P254" s="254"/>
      <c r="Q254" s="254"/>
      <c r="R254" s="254"/>
      <c r="S254" s="254"/>
      <c r="T254" s="255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56" t="s">
        <v>173</v>
      </c>
      <c r="AU254" s="256" t="s">
        <v>91</v>
      </c>
      <c r="AV254" s="14" t="s">
        <v>91</v>
      </c>
      <c r="AW254" s="14" t="s">
        <v>36</v>
      </c>
      <c r="AX254" s="14" t="s">
        <v>81</v>
      </c>
      <c r="AY254" s="256" t="s">
        <v>164</v>
      </c>
    </row>
    <row r="255" s="13" customFormat="1">
      <c r="A255" s="13"/>
      <c r="B255" s="235"/>
      <c r="C255" s="236"/>
      <c r="D255" s="237" t="s">
        <v>173</v>
      </c>
      <c r="E255" s="238" t="s">
        <v>1</v>
      </c>
      <c r="F255" s="239" t="s">
        <v>283</v>
      </c>
      <c r="G255" s="236"/>
      <c r="H255" s="238" t="s">
        <v>1</v>
      </c>
      <c r="I255" s="240"/>
      <c r="J255" s="236"/>
      <c r="K255" s="236"/>
      <c r="L255" s="241"/>
      <c r="M255" s="242"/>
      <c r="N255" s="243"/>
      <c r="O255" s="243"/>
      <c r="P255" s="243"/>
      <c r="Q255" s="243"/>
      <c r="R255" s="243"/>
      <c r="S255" s="243"/>
      <c r="T255" s="244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5" t="s">
        <v>173</v>
      </c>
      <c r="AU255" s="245" t="s">
        <v>91</v>
      </c>
      <c r="AV255" s="13" t="s">
        <v>89</v>
      </c>
      <c r="AW255" s="13" t="s">
        <v>36</v>
      </c>
      <c r="AX255" s="13" t="s">
        <v>81</v>
      </c>
      <c r="AY255" s="245" t="s">
        <v>164</v>
      </c>
    </row>
    <row r="256" s="16" customFormat="1">
      <c r="A256" s="16"/>
      <c r="B256" s="279"/>
      <c r="C256" s="280"/>
      <c r="D256" s="237" t="s">
        <v>173</v>
      </c>
      <c r="E256" s="281" t="s">
        <v>1</v>
      </c>
      <c r="F256" s="282" t="s">
        <v>240</v>
      </c>
      <c r="G256" s="280"/>
      <c r="H256" s="283">
        <v>17.533999999999999</v>
      </c>
      <c r="I256" s="284"/>
      <c r="J256" s="280"/>
      <c r="K256" s="280"/>
      <c r="L256" s="285"/>
      <c r="M256" s="286"/>
      <c r="N256" s="287"/>
      <c r="O256" s="287"/>
      <c r="P256" s="287"/>
      <c r="Q256" s="287"/>
      <c r="R256" s="287"/>
      <c r="S256" s="287"/>
      <c r="T256" s="288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T256" s="289" t="s">
        <v>173</v>
      </c>
      <c r="AU256" s="289" t="s">
        <v>91</v>
      </c>
      <c r="AV256" s="16" t="s">
        <v>165</v>
      </c>
      <c r="AW256" s="16" t="s">
        <v>36</v>
      </c>
      <c r="AX256" s="16" t="s">
        <v>81</v>
      </c>
      <c r="AY256" s="289" t="s">
        <v>164</v>
      </c>
    </row>
    <row r="257" s="13" customFormat="1">
      <c r="A257" s="13"/>
      <c r="B257" s="235"/>
      <c r="C257" s="236"/>
      <c r="D257" s="237" t="s">
        <v>173</v>
      </c>
      <c r="E257" s="238" t="s">
        <v>1</v>
      </c>
      <c r="F257" s="239" t="s">
        <v>303</v>
      </c>
      <c r="G257" s="236"/>
      <c r="H257" s="238" t="s">
        <v>1</v>
      </c>
      <c r="I257" s="240"/>
      <c r="J257" s="236"/>
      <c r="K257" s="236"/>
      <c r="L257" s="241"/>
      <c r="M257" s="242"/>
      <c r="N257" s="243"/>
      <c r="O257" s="243"/>
      <c r="P257" s="243"/>
      <c r="Q257" s="243"/>
      <c r="R257" s="243"/>
      <c r="S257" s="243"/>
      <c r="T257" s="244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5" t="s">
        <v>173</v>
      </c>
      <c r="AU257" s="245" t="s">
        <v>91</v>
      </c>
      <c r="AV257" s="13" t="s">
        <v>89</v>
      </c>
      <c r="AW257" s="13" t="s">
        <v>36</v>
      </c>
      <c r="AX257" s="13" t="s">
        <v>81</v>
      </c>
      <c r="AY257" s="245" t="s">
        <v>164</v>
      </c>
    </row>
    <row r="258" s="14" customFormat="1">
      <c r="A258" s="14"/>
      <c r="B258" s="246"/>
      <c r="C258" s="247"/>
      <c r="D258" s="237" t="s">
        <v>173</v>
      </c>
      <c r="E258" s="248" t="s">
        <v>1</v>
      </c>
      <c r="F258" s="249" t="s">
        <v>301</v>
      </c>
      <c r="G258" s="247"/>
      <c r="H258" s="250">
        <v>18.864000000000001</v>
      </c>
      <c r="I258" s="251"/>
      <c r="J258" s="247"/>
      <c r="K258" s="247"/>
      <c r="L258" s="252"/>
      <c r="M258" s="253"/>
      <c r="N258" s="254"/>
      <c r="O258" s="254"/>
      <c r="P258" s="254"/>
      <c r="Q258" s="254"/>
      <c r="R258" s="254"/>
      <c r="S258" s="254"/>
      <c r="T258" s="255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56" t="s">
        <v>173</v>
      </c>
      <c r="AU258" s="256" t="s">
        <v>91</v>
      </c>
      <c r="AV258" s="14" t="s">
        <v>91</v>
      </c>
      <c r="AW258" s="14" t="s">
        <v>36</v>
      </c>
      <c r="AX258" s="14" t="s">
        <v>81</v>
      </c>
      <c r="AY258" s="256" t="s">
        <v>164</v>
      </c>
    </row>
    <row r="259" s="13" customFormat="1">
      <c r="A259" s="13"/>
      <c r="B259" s="235"/>
      <c r="C259" s="236"/>
      <c r="D259" s="237" t="s">
        <v>173</v>
      </c>
      <c r="E259" s="238" t="s">
        <v>1</v>
      </c>
      <c r="F259" s="239" t="s">
        <v>281</v>
      </c>
      <c r="G259" s="236"/>
      <c r="H259" s="238" t="s">
        <v>1</v>
      </c>
      <c r="I259" s="240"/>
      <c r="J259" s="236"/>
      <c r="K259" s="236"/>
      <c r="L259" s="241"/>
      <c r="M259" s="242"/>
      <c r="N259" s="243"/>
      <c r="O259" s="243"/>
      <c r="P259" s="243"/>
      <c r="Q259" s="243"/>
      <c r="R259" s="243"/>
      <c r="S259" s="243"/>
      <c r="T259" s="244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5" t="s">
        <v>173</v>
      </c>
      <c r="AU259" s="245" t="s">
        <v>91</v>
      </c>
      <c r="AV259" s="13" t="s">
        <v>89</v>
      </c>
      <c r="AW259" s="13" t="s">
        <v>36</v>
      </c>
      <c r="AX259" s="13" t="s">
        <v>81</v>
      </c>
      <c r="AY259" s="245" t="s">
        <v>164</v>
      </c>
    </row>
    <row r="260" s="14" customFormat="1">
      <c r="A260" s="14"/>
      <c r="B260" s="246"/>
      <c r="C260" s="247"/>
      <c r="D260" s="237" t="s">
        <v>173</v>
      </c>
      <c r="E260" s="248" t="s">
        <v>1</v>
      </c>
      <c r="F260" s="249" t="s">
        <v>302</v>
      </c>
      <c r="G260" s="247"/>
      <c r="H260" s="250">
        <v>-1.3300000000000001</v>
      </c>
      <c r="I260" s="251"/>
      <c r="J260" s="247"/>
      <c r="K260" s="247"/>
      <c r="L260" s="252"/>
      <c r="M260" s="253"/>
      <c r="N260" s="254"/>
      <c r="O260" s="254"/>
      <c r="P260" s="254"/>
      <c r="Q260" s="254"/>
      <c r="R260" s="254"/>
      <c r="S260" s="254"/>
      <c r="T260" s="255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56" t="s">
        <v>173</v>
      </c>
      <c r="AU260" s="256" t="s">
        <v>91</v>
      </c>
      <c r="AV260" s="14" t="s">
        <v>91</v>
      </c>
      <c r="AW260" s="14" t="s">
        <v>36</v>
      </c>
      <c r="AX260" s="14" t="s">
        <v>81</v>
      </c>
      <c r="AY260" s="256" t="s">
        <v>164</v>
      </c>
    </row>
    <row r="261" s="13" customFormat="1">
      <c r="A261" s="13"/>
      <c r="B261" s="235"/>
      <c r="C261" s="236"/>
      <c r="D261" s="237" t="s">
        <v>173</v>
      </c>
      <c r="E261" s="238" t="s">
        <v>1</v>
      </c>
      <c r="F261" s="239" t="s">
        <v>283</v>
      </c>
      <c r="G261" s="236"/>
      <c r="H261" s="238" t="s">
        <v>1</v>
      </c>
      <c r="I261" s="240"/>
      <c r="J261" s="236"/>
      <c r="K261" s="236"/>
      <c r="L261" s="241"/>
      <c r="M261" s="242"/>
      <c r="N261" s="243"/>
      <c r="O261" s="243"/>
      <c r="P261" s="243"/>
      <c r="Q261" s="243"/>
      <c r="R261" s="243"/>
      <c r="S261" s="243"/>
      <c r="T261" s="244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5" t="s">
        <v>173</v>
      </c>
      <c r="AU261" s="245" t="s">
        <v>91</v>
      </c>
      <c r="AV261" s="13" t="s">
        <v>89</v>
      </c>
      <c r="AW261" s="13" t="s">
        <v>36</v>
      </c>
      <c r="AX261" s="13" t="s">
        <v>81</v>
      </c>
      <c r="AY261" s="245" t="s">
        <v>164</v>
      </c>
    </row>
    <row r="262" s="16" customFormat="1">
      <c r="A262" s="16"/>
      <c r="B262" s="279"/>
      <c r="C262" s="280"/>
      <c r="D262" s="237" t="s">
        <v>173</v>
      </c>
      <c r="E262" s="281" t="s">
        <v>1</v>
      </c>
      <c r="F262" s="282" t="s">
        <v>240</v>
      </c>
      <c r="G262" s="280"/>
      <c r="H262" s="283">
        <v>17.533999999999999</v>
      </c>
      <c r="I262" s="284"/>
      <c r="J262" s="280"/>
      <c r="K262" s="280"/>
      <c r="L262" s="285"/>
      <c r="M262" s="286"/>
      <c r="N262" s="287"/>
      <c r="O262" s="287"/>
      <c r="P262" s="287"/>
      <c r="Q262" s="287"/>
      <c r="R262" s="287"/>
      <c r="S262" s="287"/>
      <c r="T262" s="288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T262" s="289" t="s">
        <v>173</v>
      </c>
      <c r="AU262" s="289" t="s">
        <v>91</v>
      </c>
      <c r="AV262" s="16" t="s">
        <v>165</v>
      </c>
      <c r="AW262" s="16" t="s">
        <v>36</v>
      </c>
      <c r="AX262" s="16" t="s">
        <v>81</v>
      </c>
      <c r="AY262" s="289" t="s">
        <v>164</v>
      </c>
    </row>
    <row r="263" s="15" customFormat="1">
      <c r="A263" s="15"/>
      <c r="B263" s="257"/>
      <c r="C263" s="258"/>
      <c r="D263" s="237" t="s">
        <v>173</v>
      </c>
      <c r="E263" s="259" t="s">
        <v>114</v>
      </c>
      <c r="F263" s="260" t="s">
        <v>176</v>
      </c>
      <c r="G263" s="258"/>
      <c r="H263" s="261">
        <v>605.57500000000005</v>
      </c>
      <c r="I263" s="262"/>
      <c r="J263" s="258"/>
      <c r="K263" s="258"/>
      <c r="L263" s="263"/>
      <c r="M263" s="264"/>
      <c r="N263" s="265"/>
      <c r="O263" s="265"/>
      <c r="P263" s="265"/>
      <c r="Q263" s="265"/>
      <c r="R263" s="265"/>
      <c r="S263" s="265"/>
      <c r="T263" s="266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T263" s="267" t="s">
        <v>173</v>
      </c>
      <c r="AU263" s="267" t="s">
        <v>91</v>
      </c>
      <c r="AV263" s="15" t="s">
        <v>171</v>
      </c>
      <c r="AW263" s="15" t="s">
        <v>36</v>
      </c>
      <c r="AX263" s="15" t="s">
        <v>89</v>
      </c>
      <c r="AY263" s="267" t="s">
        <v>164</v>
      </c>
    </row>
    <row r="264" s="2" customFormat="1" ht="37.8" customHeight="1">
      <c r="A264" s="39"/>
      <c r="B264" s="40"/>
      <c r="C264" s="221" t="s">
        <v>304</v>
      </c>
      <c r="D264" s="221" t="s">
        <v>167</v>
      </c>
      <c r="E264" s="222" t="s">
        <v>305</v>
      </c>
      <c r="F264" s="223" t="s">
        <v>306</v>
      </c>
      <c r="G264" s="224" t="s">
        <v>185</v>
      </c>
      <c r="H264" s="225">
        <v>605.57500000000005</v>
      </c>
      <c r="I264" s="226"/>
      <c r="J264" s="227">
        <f>ROUND(I264*H264,2)</f>
        <v>0</v>
      </c>
      <c r="K264" s="228"/>
      <c r="L264" s="45"/>
      <c r="M264" s="229" t="s">
        <v>1</v>
      </c>
      <c r="N264" s="230" t="s">
        <v>46</v>
      </c>
      <c r="O264" s="92"/>
      <c r="P264" s="231">
        <f>O264*H264</f>
        <v>0</v>
      </c>
      <c r="Q264" s="231">
        <v>0</v>
      </c>
      <c r="R264" s="231">
        <f>Q264*H264</f>
        <v>0</v>
      </c>
      <c r="S264" s="231">
        <v>0</v>
      </c>
      <c r="T264" s="232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33" t="s">
        <v>171</v>
      </c>
      <c r="AT264" s="233" t="s">
        <v>167</v>
      </c>
      <c r="AU264" s="233" t="s">
        <v>91</v>
      </c>
      <c r="AY264" s="18" t="s">
        <v>164</v>
      </c>
      <c r="BE264" s="234">
        <f>IF(N264="základní",J264,0)</f>
        <v>0</v>
      </c>
      <c r="BF264" s="234">
        <f>IF(N264="snížená",J264,0)</f>
        <v>0</v>
      </c>
      <c r="BG264" s="234">
        <f>IF(N264="zákl. přenesená",J264,0)</f>
        <v>0</v>
      </c>
      <c r="BH264" s="234">
        <f>IF(N264="sníž. přenesená",J264,0)</f>
        <v>0</v>
      </c>
      <c r="BI264" s="234">
        <f>IF(N264="nulová",J264,0)</f>
        <v>0</v>
      </c>
      <c r="BJ264" s="18" t="s">
        <v>89</v>
      </c>
      <c r="BK264" s="234">
        <f>ROUND(I264*H264,2)</f>
        <v>0</v>
      </c>
      <c r="BL264" s="18" t="s">
        <v>171</v>
      </c>
      <c r="BM264" s="233" t="s">
        <v>307</v>
      </c>
    </row>
    <row r="265" s="2" customFormat="1">
      <c r="A265" s="39"/>
      <c r="B265" s="40"/>
      <c r="C265" s="41"/>
      <c r="D265" s="237" t="s">
        <v>245</v>
      </c>
      <c r="E265" s="41"/>
      <c r="F265" s="290" t="s">
        <v>308</v>
      </c>
      <c r="G265" s="41"/>
      <c r="H265" s="41"/>
      <c r="I265" s="291"/>
      <c r="J265" s="41"/>
      <c r="K265" s="41"/>
      <c r="L265" s="45"/>
      <c r="M265" s="292"/>
      <c r="N265" s="293"/>
      <c r="O265" s="92"/>
      <c r="P265" s="92"/>
      <c r="Q265" s="92"/>
      <c r="R265" s="92"/>
      <c r="S265" s="92"/>
      <c r="T265" s="93"/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T265" s="18" t="s">
        <v>245</v>
      </c>
      <c r="AU265" s="18" t="s">
        <v>91</v>
      </c>
    </row>
    <row r="266" s="2" customFormat="1" ht="37.8" customHeight="1">
      <c r="A266" s="39"/>
      <c r="B266" s="40"/>
      <c r="C266" s="221" t="s">
        <v>309</v>
      </c>
      <c r="D266" s="221" t="s">
        <v>167</v>
      </c>
      <c r="E266" s="222" t="s">
        <v>310</v>
      </c>
      <c r="F266" s="223" t="s">
        <v>311</v>
      </c>
      <c r="G266" s="224" t="s">
        <v>185</v>
      </c>
      <c r="H266" s="225">
        <v>226.28899999999999</v>
      </c>
      <c r="I266" s="226"/>
      <c r="J266" s="227">
        <f>ROUND(I266*H266,2)</f>
        <v>0</v>
      </c>
      <c r="K266" s="228"/>
      <c r="L266" s="45"/>
      <c r="M266" s="229" t="s">
        <v>1</v>
      </c>
      <c r="N266" s="230" t="s">
        <v>46</v>
      </c>
      <c r="O266" s="92"/>
      <c r="P266" s="231">
        <f>O266*H266</f>
        <v>0</v>
      </c>
      <c r="Q266" s="231">
        <v>0</v>
      </c>
      <c r="R266" s="231">
        <f>Q266*H266</f>
        <v>0</v>
      </c>
      <c r="S266" s="231">
        <v>0</v>
      </c>
      <c r="T266" s="232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33" t="s">
        <v>171</v>
      </c>
      <c r="AT266" s="233" t="s">
        <v>167</v>
      </c>
      <c r="AU266" s="233" t="s">
        <v>91</v>
      </c>
      <c r="AY266" s="18" t="s">
        <v>164</v>
      </c>
      <c r="BE266" s="234">
        <f>IF(N266="základní",J266,0)</f>
        <v>0</v>
      </c>
      <c r="BF266" s="234">
        <f>IF(N266="snížená",J266,0)</f>
        <v>0</v>
      </c>
      <c r="BG266" s="234">
        <f>IF(N266="zákl. přenesená",J266,0)</f>
        <v>0</v>
      </c>
      <c r="BH266" s="234">
        <f>IF(N266="sníž. přenesená",J266,0)</f>
        <v>0</v>
      </c>
      <c r="BI266" s="234">
        <f>IF(N266="nulová",J266,0)</f>
        <v>0</v>
      </c>
      <c r="BJ266" s="18" t="s">
        <v>89</v>
      </c>
      <c r="BK266" s="234">
        <f>ROUND(I266*H266,2)</f>
        <v>0</v>
      </c>
      <c r="BL266" s="18" t="s">
        <v>171</v>
      </c>
      <c r="BM266" s="233" t="s">
        <v>312</v>
      </c>
    </row>
    <row r="267" s="2" customFormat="1">
      <c r="A267" s="39"/>
      <c r="B267" s="40"/>
      <c r="C267" s="41"/>
      <c r="D267" s="237" t="s">
        <v>245</v>
      </c>
      <c r="E267" s="41"/>
      <c r="F267" s="290" t="s">
        <v>313</v>
      </c>
      <c r="G267" s="41"/>
      <c r="H267" s="41"/>
      <c r="I267" s="291"/>
      <c r="J267" s="41"/>
      <c r="K267" s="41"/>
      <c r="L267" s="45"/>
      <c r="M267" s="292"/>
      <c r="N267" s="293"/>
      <c r="O267" s="92"/>
      <c r="P267" s="92"/>
      <c r="Q267" s="92"/>
      <c r="R267" s="92"/>
      <c r="S267" s="92"/>
      <c r="T267" s="93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T267" s="18" t="s">
        <v>245</v>
      </c>
      <c r="AU267" s="18" t="s">
        <v>91</v>
      </c>
    </row>
    <row r="268" s="2" customFormat="1" ht="33" customHeight="1">
      <c r="A268" s="39"/>
      <c r="B268" s="40"/>
      <c r="C268" s="221" t="s">
        <v>314</v>
      </c>
      <c r="D268" s="221" t="s">
        <v>167</v>
      </c>
      <c r="E268" s="222" t="s">
        <v>315</v>
      </c>
      <c r="F268" s="223" t="s">
        <v>316</v>
      </c>
      <c r="G268" s="224" t="s">
        <v>317</v>
      </c>
      <c r="H268" s="225">
        <v>1.4279999999999999</v>
      </c>
      <c r="I268" s="226"/>
      <c r="J268" s="227">
        <f>ROUND(I268*H268,2)</f>
        <v>0</v>
      </c>
      <c r="K268" s="228"/>
      <c r="L268" s="45"/>
      <c r="M268" s="229" t="s">
        <v>1</v>
      </c>
      <c r="N268" s="230" t="s">
        <v>46</v>
      </c>
      <c r="O268" s="92"/>
      <c r="P268" s="231">
        <f>O268*H268</f>
        <v>0</v>
      </c>
      <c r="Q268" s="231">
        <v>2.5018699999999998</v>
      </c>
      <c r="R268" s="231">
        <f>Q268*H268</f>
        <v>3.5726703599999996</v>
      </c>
      <c r="S268" s="231">
        <v>0</v>
      </c>
      <c r="T268" s="232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33" t="s">
        <v>171</v>
      </c>
      <c r="AT268" s="233" t="s">
        <v>167</v>
      </c>
      <c r="AU268" s="233" t="s">
        <v>91</v>
      </c>
      <c r="AY268" s="18" t="s">
        <v>164</v>
      </c>
      <c r="BE268" s="234">
        <f>IF(N268="základní",J268,0)</f>
        <v>0</v>
      </c>
      <c r="BF268" s="234">
        <f>IF(N268="snížená",J268,0)</f>
        <v>0</v>
      </c>
      <c r="BG268" s="234">
        <f>IF(N268="zákl. přenesená",J268,0)</f>
        <v>0</v>
      </c>
      <c r="BH268" s="234">
        <f>IF(N268="sníž. přenesená",J268,0)</f>
        <v>0</v>
      </c>
      <c r="BI268" s="234">
        <f>IF(N268="nulová",J268,0)</f>
        <v>0</v>
      </c>
      <c r="BJ268" s="18" t="s">
        <v>89</v>
      </c>
      <c r="BK268" s="234">
        <f>ROUND(I268*H268,2)</f>
        <v>0</v>
      </c>
      <c r="BL268" s="18" t="s">
        <v>171</v>
      </c>
      <c r="BM268" s="233" t="s">
        <v>318</v>
      </c>
    </row>
    <row r="269" s="13" customFormat="1">
      <c r="A269" s="13"/>
      <c r="B269" s="235"/>
      <c r="C269" s="236"/>
      <c r="D269" s="237" t="s">
        <v>173</v>
      </c>
      <c r="E269" s="238" t="s">
        <v>1</v>
      </c>
      <c r="F269" s="239" t="s">
        <v>319</v>
      </c>
      <c r="G269" s="236"/>
      <c r="H269" s="238" t="s">
        <v>1</v>
      </c>
      <c r="I269" s="240"/>
      <c r="J269" s="236"/>
      <c r="K269" s="236"/>
      <c r="L269" s="241"/>
      <c r="M269" s="242"/>
      <c r="N269" s="243"/>
      <c r="O269" s="243"/>
      <c r="P269" s="243"/>
      <c r="Q269" s="243"/>
      <c r="R269" s="243"/>
      <c r="S269" s="243"/>
      <c r="T269" s="244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5" t="s">
        <v>173</v>
      </c>
      <c r="AU269" s="245" t="s">
        <v>91</v>
      </c>
      <c r="AV269" s="13" t="s">
        <v>89</v>
      </c>
      <c r="AW269" s="13" t="s">
        <v>36</v>
      </c>
      <c r="AX269" s="13" t="s">
        <v>81</v>
      </c>
      <c r="AY269" s="245" t="s">
        <v>164</v>
      </c>
    </row>
    <row r="270" s="13" customFormat="1">
      <c r="A270" s="13"/>
      <c r="B270" s="235"/>
      <c r="C270" s="236"/>
      <c r="D270" s="237" t="s">
        <v>173</v>
      </c>
      <c r="E270" s="238" t="s">
        <v>1</v>
      </c>
      <c r="F270" s="239" t="s">
        <v>221</v>
      </c>
      <c r="G270" s="236"/>
      <c r="H270" s="238" t="s">
        <v>1</v>
      </c>
      <c r="I270" s="240"/>
      <c r="J270" s="236"/>
      <c r="K270" s="236"/>
      <c r="L270" s="241"/>
      <c r="M270" s="242"/>
      <c r="N270" s="243"/>
      <c r="O270" s="243"/>
      <c r="P270" s="243"/>
      <c r="Q270" s="243"/>
      <c r="R270" s="243"/>
      <c r="S270" s="243"/>
      <c r="T270" s="244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5" t="s">
        <v>173</v>
      </c>
      <c r="AU270" s="245" t="s">
        <v>91</v>
      </c>
      <c r="AV270" s="13" t="s">
        <v>89</v>
      </c>
      <c r="AW270" s="13" t="s">
        <v>36</v>
      </c>
      <c r="AX270" s="13" t="s">
        <v>81</v>
      </c>
      <c r="AY270" s="245" t="s">
        <v>164</v>
      </c>
    </row>
    <row r="271" s="13" customFormat="1">
      <c r="A271" s="13"/>
      <c r="B271" s="235"/>
      <c r="C271" s="236"/>
      <c r="D271" s="237" t="s">
        <v>173</v>
      </c>
      <c r="E271" s="238" t="s">
        <v>1</v>
      </c>
      <c r="F271" s="239" t="s">
        <v>320</v>
      </c>
      <c r="G271" s="236"/>
      <c r="H271" s="238" t="s">
        <v>1</v>
      </c>
      <c r="I271" s="240"/>
      <c r="J271" s="236"/>
      <c r="K271" s="236"/>
      <c r="L271" s="241"/>
      <c r="M271" s="242"/>
      <c r="N271" s="243"/>
      <c r="O271" s="243"/>
      <c r="P271" s="243"/>
      <c r="Q271" s="243"/>
      <c r="R271" s="243"/>
      <c r="S271" s="243"/>
      <c r="T271" s="244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45" t="s">
        <v>173</v>
      </c>
      <c r="AU271" s="245" t="s">
        <v>91</v>
      </c>
      <c r="AV271" s="13" t="s">
        <v>89</v>
      </c>
      <c r="AW271" s="13" t="s">
        <v>36</v>
      </c>
      <c r="AX271" s="13" t="s">
        <v>81</v>
      </c>
      <c r="AY271" s="245" t="s">
        <v>164</v>
      </c>
    </row>
    <row r="272" s="13" customFormat="1">
      <c r="A272" s="13"/>
      <c r="B272" s="235"/>
      <c r="C272" s="236"/>
      <c r="D272" s="237" t="s">
        <v>173</v>
      </c>
      <c r="E272" s="238" t="s">
        <v>1</v>
      </c>
      <c r="F272" s="239" t="s">
        <v>321</v>
      </c>
      <c r="G272" s="236"/>
      <c r="H272" s="238" t="s">
        <v>1</v>
      </c>
      <c r="I272" s="240"/>
      <c r="J272" s="236"/>
      <c r="K272" s="236"/>
      <c r="L272" s="241"/>
      <c r="M272" s="242"/>
      <c r="N272" s="243"/>
      <c r="O272" s="243"/>
      <c r="P272" s="243"/>
      <c r="Q272" s="243"/>
      <c r="R272" s="243"/>
      <c r="S272" s="243"/>
      <c r="T272" s="244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5" t="s">
        <v>173</v>
      </c>
      <c r="AU272" s="245" t="s">
        <v>91</v>
      </c>
      <c r="AV272" s="13" t="s">
        <v>89</v>
      </c>
      <c r="AW272" s="13" t="s">
        <v>36</v>
      </c>
      <c r="AX272" s="13" t="s">
        <v>81</v>
      </c>
      <c r="AY272" s="245" t="s">
        <v>164</v>
      </c>
    </row>
    <row r="273" s="14" customFormat="1">
      <c r="A273" s="14"/>
      <c r="B273" s="246"/>
      <c r="C273" s="247"/>
      <c r="D273" s="237" t="s">
        <v>173</v>
      </c>
      <c r="E273" s="248" t="s">
        <v>1</v>
      </c>
      <c r="F273" s="249" t="s">
        <v>322</v>
      </c>
      <c r="G273" s="247"/>
      <c r="H273" s="250">
        <v>0.90400000000000003</v>
      </c>
      <c r="I273" s="251"/>
      <c r="J273" s="247"/>
      <c r="K273" s="247"/>
      <c r="L273" s="252"/>
      <c r="M273" s="253"/>
      <c r="N273" s="254"/>
      <c r="O273" s="254"/>
      <c r="P273" s="254"/>
      <c r="Q273" s="254"/>
      <c r="R273" s="254"/>
      <c r="S273" s="254"/>
      <c r="T273" s="255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56" t="s">
        <v>173</v>
      </c>
      <c r="AU273" s="256" t="s">
        <v>91</v>
      </c>
      <c r="AV273" s="14" t="s">
        <v>91</v>
      </c>
      <c r="AW273" s="14" t="s">
        <v>36</v>
      </c>
      <c r="AX273" s="14" t="s">
        <v>81</v>
      </c>
      <c r="AY273" s="256" t="s">
        <v>164</v>
      </c>
    </row>
    <row r="274" s="13" customFormat="1">
      <c r="A274" s="13"/>
      <c r="B274" s="235"/>
      <c r="C274" s="236"/>
      <c r="D274" s="237" t="s">
        <v>173</v>
      </c>
      <c r="E274" s="238" t="s">
        <v>1</v>
      </c>
      <c r="F274" s="239" t="s">
        <v>323</v>
      </c>
      <c r="G274" s="236"/>
      <c r="H274" s="238" t="s">
        <v>1</v>
      </c>
      <c r="I274" s="240"/>
      <c r="J274" s="236"/>
      <c r="K274" s="236"/>
      <c r="L274" s="241"/>
      <c r="M274" s="242"/>
      <c r="N274" s="243"/>
      <c r="O274" s="243"/>
      <c r="P274" s="243"/>
      <c r="Q274" s="243"/>
      <c r="R274" s="243"/>
      <c r="S274" s="243"/>
      <c r="T274" s="244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5" t="s">
        <v>173</v>
      </c>
      <c r="AU274" s="245" t="s">
        <v>91</v>
      </c>
      <c r="AV274" s="13" t="s">
        <v>89</v>
      </c>
      <c r="AW274" s="13" t="s">
        <v>36</v>
      </c>
      <c r="AX274" s="13" t="s">
        <v>81</v>
      </c>
      <c r="AY274" s="245" t="s">
        <v>164</v>
      </c>
    </row>
    <row r="275" s="14" customFormat="1">
      <c r="A275" s="14"/>
      <c r="B275" s="246"/>
      <c r="C275" s="247"/>
      <c r="D275" s="237" t="s">
        <v>173</v>
      </c>
      <c r="E275" s="248" t="s">
        <v>1</v>
      </c>
      <c r="F275" s="249" t="s">
        <v>324</v>
      </c>
      <c r="G275" s="247"/>
      <c r="H275" s="250">
        <v>0.52400000000000002</v>
      </c>
      <c r="I275" s="251"/>
      <c r="J275" s="247"/>
      <c r="K275" s="247"/>
      <c r="L275" s="252"/>
      <c r="M275" s="253"/>
      <c r="N275" s="254"/>
      <c r="O275" s="254"/>
      <c r="P275" s="254"/>
      <c r="Q275" s="254"/>
      <c r="R275" s="254"/>
      <c r="S275" s="254"/>
      <c r="T275" s="255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56" t="s">
        <v>173</v>
      </c>
      <c r="AU275" s="256" t="s">
        <v>91</v>
      </c>
      <c r="AV275" s="14" t="s">
        <v>91</v>
      </c>
      <c r="AW275" s="14" t="s">
        <v>36</v>
      </c>
      <c r="AX275" s="14" t="s">
        <v>81</v>
      </c>
      <c r="AY275" s="256" t="s">
        <v>164</v>
      </c>
    </row>
    <row r="276" s="15" customFormat="1">
      <c r="A276" s="15"/>
      <c r="B276" s="257"/>
      <c r="C276" s="258"/>
      <c r="D276" s="237" t="s">
        <v>173</v>
      </c>
      <c r="E276" s="259" t="s">
        <v>1</v>
      </c>
      <c r="F276" s="260" t="s">
        <v>176</v>
      </c>
      <c r="G276" s="258"/>
      <c r="H276" s="261">
        <v>1.4279999999999999</v>
      </c>
      <c r="I276" s="262"/>
      <c r="J276" s="258"/>
      <c r="K276" s="258"/>
      <c r="L276" s="263"/>
      <c r="M276" s="264"/>
      <c r="N276" s="265"/>
      <c r="O276" s="265"/>
      <c r="P276" s="265"/>
      <c r="Q276" s="265"/>
      <c r="R276" s="265"/>
      <c r="S276" s="265"/>
      <c r="T276" s="266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T276" s="267" t="s">
        <v>173</v>
      </c>
      <c r="AU276" s="267" t="s">
        <v>91</v>
      </c>
      <c r="AV276" s="15" t="s">
        <v>171</v>
      </c>
      <c r="AW276" s="15" t="s">
        <v>36</v>
      </c>
      <c r="AX276" s="15" t="s">
        <v>89</v>
      </c>
      <c r="AY276" s="267" t="s">
        <v>164</v>
      </c>
    </row>
    <row r="277" s="2" customFormat="1" ht="44.25" customHeight="1">
      <c r="A277" s="39"/>
      <c r="B277" s="40"/>
      <c r="C277" s="221" t="s">
        <v>325</v>
      </c>
      <c r="D277" s="221" t="s">
        <v>167</v>
      </c>
      <c r="E277" s="222" t="s">
        <v>326</v>
      </c>
      <c r="F277" s="223" t="s">
        <v>327</v>
      </c>
      <c r="G277" s="224" t="s">
        <v>317</v>
      </c>
      <c r="H277" s="225">
        <v>1.4279999999999999</v>
      </c>
      <c r="I277" s="226"/>
      <c r="J277" s="227">
        <f>ROUND(I277*H277,2)</f>
        <v>0</v>
      </c>
      <c r="K277" s="228"/>
      <c r="L277" s="45"/>
      <c r="M277" s="229" t="s">
        <v>1</v>
      </c>
      <c r="N277" s="230" t="s">
        <v>46</v>
      </c>
      <c r="O277" s="92"/>
      <c r="P277" s="231">
        <f>O277*H277</f>
        <v>0</v>
      </c>
      <c r="Q277" s="231">
        <v>0</v>
      </c>
      <c r="R277" s="231">
        <f>Q277*H277</f>
        <v>0</v>
      </c>
      <c r="S277" s="231">
        <v>0</v>
      </c>
      <c r="T277" s="232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33" t="s">
        <v>171</v>
      </c>
      <c r="AT277" s="233" t="s">
        <v>167</v>
      </c>
      <c r="AU277" s="233" t="s">
        <v>91</v>
      </c>
      <c r="AY277" s="18" t="s">
        <v>164</v>
      </c>
      <c r="BE277" s="234">
        <f>IF(N277="základní",J277,0)</f>
        <v>0</v>
      </c>
      <c r="BF277" s="234">
        <f>IF(N277="snížená",J277,0)</f>
        <v>0</v>
      </c>
      <c r="BG277" s="234">
        <f>IF(N277="zákl. přenesená",J277,0)</f>
        <v>0</v>
      </c>
      <c r="BH277" s="234">
        <f>IF(N277="sníž. přenesená",J277,0)</f>
        <v>0</v>
      </c>
      <c r="BI277" s="234">
        <f>IF(N277="nulová",J277,0)</f>
        <v>0</v>
      </c>
      <c r="BJ277" s="18" t="s">
        <v>89</v>
      </c>
      <c r="BK277" s="234">
        <f>ROUND(I277*H277,2)</f>
        <v>0</v>
      </c>
      <c r="BL277" s="18" t="s">
        <v>171</v>
      </c>
      <c r="BM277" s="233" t="s">
        <v>328</v>
      </c>
    </row>
    <row r="278" s="2" customFormat="1" ht="21.75" customHeight="1">
      <c r="A278" s="39"/>
      <c r="B278" s="40"/>
      <c r="C278" s="221" t="s">
        <v>329</v>
      </c>
      <c r="D278" s="221" t="s">
        <v>167</v>
      </c>
      <c r="E278" s="222" t="s">
        <v>330</v>
      </c>
      <c r="F278" s="223" t="s">
        <v>331</v>
      </c>
      <c r="G278" s="224" t="s">
        <v>170</v>
      </c>
      <c r="H278" s="225">
        <v>0.090999999999999998</v>
      </c>
      <c r="I278" s="226"/>
      <c r="J278" s="227">
        <f>ROUND(I278*H278,2)</f>
        <v>0</v>
      </c>
      <c r="K278" s="228"/>
      <c r="L278" s="45"/>
      <c r="M278" s="229" t="s">
        <v>1</v>
      </c>
      <c r="N278" s="230" t="s">
        <v>46</v>
      </c>
      <c r="O278" s="92"/>
      <c r="P278" s="231">
        <f>O278*H278</f>
        <v>0</v>
      </c>
      <c r="Q278" s="231">
        <v>1.06277</v>
      </c>
      <c r="R278" s="231">
        <f>Q278*H278</f>
        <v>0.096712069999999997</v>
      </c>
      <c r="S278" s="231">
        <v>0</v>
      </c>
      <c r="T278" s="232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33" t="s">
        <v>171</v>
      </c>
      <c r="AT278" s="233" t="s">
        <v>167</v>
      </c>
      <c r="AU278" s="233" t="s">
        <v>91</v>
      </c>
      <c r="AY278" s="18" t="s">
        <v>164</v>
      </c>
      <c r="BE278" s="234">
        <f>IF(N278="základní",J278,0)</f>
        <v>0</v>
      </c>
      <c r="BF278" s="234">
        <f>IF(N278="snížená",J278,0)</f>
        <v>0</v>
      </c>
      <c r="BG278" s="234">
        <f>IF(N278="zákl. přenesená",J278,0)</f>
        <v>0</v>
      </c>
      <c r="BH278" s="234">
        <f>IF(N278="sníž. přenesená",J278,0)</f>
        <v>0</v>
      </c>
      <c r="BI278" s="234">
        <f>IF(N278="nulová",J278,0)</f>
        <v>0</v>
      </c>
      <c r="BJ278" s="18" t="s">
        <v>89</v>
      </c>
      <c r="BK278" s="234">
        <f>ROUND(I278*H278,2)</f>
        <v>0</v>
      </c>
      <c r="BL278" s="18" t="s">
        <v>171</v>
      </c>
      <c r="BM278" s="233" t="s">
        <v>332</v>
      </c>
    </row>
    <row r="279" s="13" customFormat="1">
      <c r="A279" s="13"/>
      <c r="B279" s="235"/>
      <c r="C279" s="236"/>
      <c r="D279" s="237" t="s">
        <v>173</v>
      </c>
      <c r="E279" s="238" t="s">
        <v>1</v>
      </c>
      <c r="F279" s="239" t="s">
        <v>319</v>
      </c>
      <c r="G279" s="236"/>
      <c r="H279" s="238" t="s">
        <v>1</v>
      </c>
      <c r="I279" s="240"/>
      <c r="J279" s="236"/>
      <c r="K279" s="236"/>
      <c r="L279" s="241"/>
      <c r="M279" s="242"/>
      <c r="N279" s="243"/>
      <c r="O279" s="243"/>
      <c r="P279" s="243"/>
      <c r="Q279" s="243"/>
      <c r="R279" s="243"/>
      <c r="S279" s="243"/>
      <c r="T279" s="244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45" t="s">
        <v>173</v>
      </c>
      <c r="AU279" s="245" t="s">
        <v>91</v>
      </c>
      <c r="AV279" s="13" t="s">
        <v>89</v>
      </c>
      <c r="AW279" s="13" t="s">
        <v>36</v>
      </c>
      <c r="AX279" s="13" t="s">
        <v>81</v>
      </c>
      <c r="AY279" s="245" t="s">
        <v>164</v>
      </c>
    </row>
    <row r="280" s="13" customFormat="1">
      <c r="A280" s="13"/>
      <c r="B280" s="235"/>
      <c r="C280" s="236"/>
      <c r="D280" s="237" t="s">
        <v>173</v>
      </c>
      <c r="E280" s="238" t="s">
        <v>1</v>
      </c>
      <c r="F280" s="239" t="s">
        <v>221</v>
      </c>
      <c r="G280" s="236"/>
      <c r="H280" s="238" t="s">
        <v>1</v>
      </c>
      <c r="I280" s="240"/>
      <c r="J280" s="236"/>
      <c r="K280" s="236"/>
      <c r="L280" s="241"/>
      <c r="M280" s="242"/>
      <c r="N280" s="243"/>
      <c r="O280" s="243"/>
      <c r="P280" s="243"/>
      <c r="Q280" s="243"/>
      <c r="R280" s="243"/>
      <c r="S280" s="243"/>
      <c r="T280" s="244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5" t="s">
        <v>173</v>
      </c>
      <c r="AU280" s="245" t="s">
        <v>91</v>
      </c>
      <c r="AV280" s="13" t="s">
        <v>89</v>
      </c>
      <c r="AW280" s="13" t="s">
        <v>36</v>
      </c>
      <c r="AX280" s="13" t="s">
        <v>81</v>
      </c>
      <c r="AY280" s="245" t="s">
        <v>164</v>
      </c>
    </row>
    <row r="281" s="13" customFormat="1">
      <c r="A281" s="13"/>
      <c r="B281" s="235"/>
      <c r="C281" s="236"/>
      <c r="D281" s="237" t="s">
        <v>173</v>
      </c>
      <c r="E281" s="238" t="s">
        <v>1</v>
      </c>
      <c r="F281" s="239" t="s">
        <v>320</v>
      </c>
      <c r="G281" s="236"/>
      <c r="H281" s="238" t="s">
        <v>1</v>
      </c>
      <c r="I281" s="240"/>
      <c r="J281" s="236"/>
      <c r="K281" s="236"/>
      <c r="L281" s="241"/>
      <c r="M281" s="242"/>
      <c r="N281" s="243"/>
      <c r="O281" s="243"/>
      <c r="P281" s="243"/>
      <c r="Q281" s="243"/>
      <c r="R281" s="243"/>
      <c r="S281" s="243"/>
      <c r="T281" s="244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5" t="s">
        <v>173</v>
      </c>
      <c r="AU281" s="245" t="s">
        <v>91</v>
      </c>
      <c r="AV281" s="13" t="s">
        <v>89</v>
      </c>
      <c r="AW281" s="13" t="s">
        <v>36</v>
      </c>
      <c r="AX281" s="13" t="s">
        <v>81</v>
      </c>
      <c r="AY281" s="245" t="s">
        <v>164</v>
      </c>
    </row>
    <row r="282" s="13" customFormat="1">
      <c r="A282" s="13"/>
      <c r="B282" s="235"/>
      <c r="C282" s="236"/>
      <c r="D282" s="237" t="s">
        <v>173</v>
      </c>
      <c r="E282" s="238" t="s">
        <v>1</v>
      </c>
      <c r="F282" s="239" t="s">
        <v>321</v>
      </c>
      <c r="G282" s="236"/>
      <c r="H282" s="238" t="s">
        <v>1</v>
      </c>
      <c r="I282" s="240"/>
      <c r="J282" s="236"/>
      <c r="K282" s="236"/>
      <c r="L282" s="241"/>
      <c r="M282" s="242"/>
      <c r="N282" s="243"/>
      <c r="O282" s="243"/>
      <c r="P282" s="243"/>
      <c r="Q282" s="243"/>
      <c r="R282" s="243"/>
      <c r="S282" s="243"/>
      <c r="T282" s="244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5" t="s">
        <v>173</v>
      </c>
      <c r="AU282" s="245" t="s">
        <v>91</v>
      </c>
      <c r="AV282" s="13" t="s">
        <v>89</v>
      </c>
      <c r="AW282" s="13" t="s">
        <v>36</v>
      </c>
      <c r="AX282" s="13" t="s">
        <v>81</v>
      </c>
      <c r="AY282" s="245" t="s">
        <v>164</v>
      </c>
    </row>
    <row r="283" s="14" customFormat="1">
      <c r="A283" s="14"/>
      <c r="B283" s="246"/>
      <c r="C283" s="247"/>
      <c r="D283" s="237" t="s">
        <v>173</v>
      </c>
      <c r="E283" s="248" t="s">
        <v>1</v>
      </c>
      <c r="F283" s="249" t="s">
        <v>333</v>
      </c>
      <c r="G283" s="247"/>
      <c r="H283" s="250">
        <v>0.058000000000000003</v>
      </c>
      <c r="I283" s="251"/>
      <c r="J283" s="247"/>
      <c r="K283" s="247"/>
      <c r="L283" s="252"/>
      <c r="M283" s="253"/>
      <c r="N283" s="254"/>
      <c r="O283" s="254"/>
      <c r="P283" s="254"/>
      <c r="Q283" s="254"/>
      <c r="R283" s="254"/>
      <c r="S283" s="254"/>
      <c r="T283" s="255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56" t="s">
        <v>173</v>
      </c>
      <c r="AU283" s="256" t="s">
        <v>91</v>
      </c>
      <c r="AV283" s="14" t="s">
        <v>91</v>
      </c>
      <c r="AW283" s="14" t="s">
        <v>36</v>
      </c>
      <c r="AX283" s="14" t="s">
        <v>81</v>
      </c>
      <c r="AY283" s="256" t="s">
        <v>164</v>
      </c>
    </row>
    <row r="284" s="13" customFormat="1">
      <c r="A284" s="13"/>
      <c r="B284" s="235"/>
      <c r="C284" s="236"/>
      <c r="D284" s="237" t="s">
        <v>173</v>
      </c>
      <c r="E284" s="238" t="s">
        <v>1</v>
      </c>
      <c r="F284" s="239" t="s">
        <v>323</v>
      </c>
      <c r="G284" s="236"/>
      <c r="H284" s="238" t="s">
        <v>1</v>
      </c>
      <c r="I284" s="240"/>
      <c r="J284" s="236"/>
      <c r="K284" s="236"/>
      <c r="L284" s="241"/>
      <c r="M284" s="242"/>
      <c r="N284" s="243"/>
      <c r="O284" s="243"/>
      <c r="P284" s="243"/>
      <c r="Q284" s="243"/>
      <c r="R284" s="243"/>
      <c r="S284" s="243"/>
      <c r="T284" s="244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5" t="s">
        <v>173</v>
      </c>
      <c r="AU284" s="245" t="s">
        <v>91</v>
      </c>
      <c r="AV284" s="13" t="s">
        <v>89</v>
      </c>
      <c r="AW284" s="13" t="s">
        <v>36</v>
      </c>
      <c r="AX284" s="13" t="s">
        <v>81</v>
      </c>
      <c r="AY284" s="245" t="s">
        <v>164</v>
      </c>
    </row>
    <row r="285" s="14" customFormat="1">
      <c r="A285" s="14"/>
      <c r="B285" s="246"/>
      <c r="C285" s="247"/>
      <c r="D285" s="237" t="s">
        <v>173</v>
      </c>
      <c r="E285" s="248" t="s">
        <v>1</v>
      </c>
      <c r="F285" s="249" t="s">
        <v>334</v>
      </c>
      <c r="G285" s="247"/>
      <c r="H285" s="250">
        <v>0.033000000000000002</v>
      </c>
      <c r="I285" s="251"/>
      <c r="J285" s="247"/>
      <c r="K285" s="247"/>
      <c r="L285" s="252"/>
      <c r="M285" s="253"/>
      <c r="N285" s="254"/>
      <c r="O285" s="254"/>
      <c r="P285" s="254"/>
      <c r="Q285" s="254"/>
      <c r="R285" s="254"/>
      <c r="S285" s="254"/>
      <c r="T285" s="255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56" t="s">
        <v>173</v>
      </c>
      <c r="AU285" s="256" t="s">
        <v>91</v>
      </c>
      <c r="AV285" s="14" t="s">
        <v>91</v>
      </c>
      <c r="AW285" s="14" t="s">
        <v>36</v>
      </c>
      <c r="AX285" s="14" t="s">
        <v>81</v>
      </c>
      <c r="AY285" s="256" t="s">
        <v>164</v>
      </c>
    </row>
    <row r="286" s="15" customFormat="1">
      <c r="A286" s="15"/>
      <c r="B286" s="257"/>
      <c r="C286" s="258"/>
      <c r="D286" s="237" t="s">
        <v>173</v>
      </c>
      <c r="E286" s="259" t="s">
        <v>1</v>
      </c>
      <c r="F286" s="260" t="s">
        <v>176</v>
      </c>
      <c r="G286" s="258"/>
      <c r="H286" s="261">
        <v>0.090999999999999998</v>
      </c>
      <c r="I286" s="262"/>
      <c r="J286" s="258"/>
      <c r="K286" s="258"/>
      <c r="L286" s="263"/>
      <c r="M286" s="264"/>
      <c r="N286" s="265"/>
      <c r="O286" s="265"/>
      <c r="P286" s="265"/>
      <c r="Q286" s="265"/>
      <c r="R286" s="265"/>
      <c r="S286" s="265"/>
      <c r="T286" s="266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T286" s="267" t="s">
        <v>173</v>
      </c>
      <c r="AU286" s="267" t="s">
        <v>91</v>
      </c>
      <c r="AV286" s="15" t="s">
        <v>171</v>
      </c>
      <c r="AW286" s="15" t="s">
        <v>36</v>
      </c>
      <c r="AX286" s="15" t="s">
        <v>89</v>
      </c>
      <c r="AY286" s="267" t="s">
        <v>164</v>
      </c>
    </row>
    <row r="287" s="2" customFormat="1" ht="37.8" customHeight="1">
      <c r="A287" s="39"/>
      <c r="B287" s="40"/>
      <c r="C287" s="221" t="s">
        <v>7</v>
      </c>
      <c r="D287" s="221" t="s">
        <v>167</v>
      </c>
      <c r="E287" s="222" t="s">
        <v>335</v>
      </c>
      <c r="F287" s="223" t="s">
        <v>336</v>
      </c>
      <c r="G287" s="224" t="s">
        <v>337</v>
      </c>
      <c r="H287" s="225">
        <v>24.379999999999999</v>
      </c>
      <c r="I287" s="226"/>
      <c r="J287" s="227">
        <f>ROUND(I287*H287,2)</f>
        <v>0</v>
      </c>
      <c r="K287" s="228"/>
      <c r="L287" s="45"/>
      <c r="M287" s="229" t="s">
        <v>1</v>
      </c>
      <c r="N287" s="230" t="s">
        <v>46</v>
      </c>
      <c r="O287" s="92"/>
      <c r="P287" s="231">
        <f>O287*H287</f>
        <v>0</v>
      </c>
      <c r="Q287" s="231">
        <v>2.0000000000000002E-05</v>
      </c>
      <c r="R287" s="231">
        <f>Q287*H287</f>
        <v>0.00048760000000000003</v>
      </c>
      <c r="S287" s="231">
        <v>0</v>
      </c>
      <c r="T287" s="232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33" t="s">
        <v>171</v>
      </c>
      <c r="AT287" s="233" t="s">
        <v>167</v>
      </c>
      <c r="AU287" s="233" t="s">
        <v>91</v>
      </c>
      <c r="AY287" s="18" t="s">
        <v>164</v>
      </c>
      <c r="BE287" s="234">
        <f>IF(N287="základní",J287,0)</f>
        <v>0</v>
      </c>
      <c r="BF287" s="234">
        <f>IF(N287="snížená",J287,0)</f>
        <v>0</v>
      </c>
      <c r="BG287" s="234">
        <f>IF(N287="zákl. přenesená",J287,0)</f>
        <v>0</v>
      </c>
      <c r="BH287" s="234">
        <f>IF(N287="sníž. přenesená",J287,0)</f>
        <v>0</v>
      </c>
      <c r="BI287" s="234">
        <f>IF(N287="nulová",J287,0)</f>
        <v>0</v>
      </c>
      <c r="BJ287" s="18" t="s">
        <v>89</v>
      </c>
      <c r="BK287" s="234">
        <f>ROUND(I287*H287,2)</f>
        <v>0</v>
      </c>
      <c r="BL287" s="18" t="s">
        <v>171</v>
      </c>
      <c r="BM287" s="233" t="s">
        <v>338</v>
      </c>
    </row>
    <row r="288" s="13" customFormat="1">
      <c r="A288" s="13"/>
      <c r="B288" s="235"/>
      <c r="C288" s="236"/>
      <c r="D288" s="237" t="s">
        <v>173</v>
      </c>
      <c r="E288" s="238" t="s">
        <v>1</v>
      </c>
      <c r="F288" s="239" t="s">
        <v>251</v>
      </c>
      <c r="G288" s="236"/>
      <c r="H288" s="238" t="s">
        <v>1</v>
      </c>
      <c r="I288" s="240"/>
      <c r="J288" s="236"/>
      <c r="K288" s="236"/>
      <c r="L288" s="241"/>
      <c r="M288" s="242"/>
      <c r="N288" s="243"/>
      <c r="O288" s="243"/>
      <c r="P288" s="243"/>
      <c r="Q288" s="243"/>
      <c r="R288" s="243"/>
      <c r="S288" s="243"/>
      <c r="T288" s="244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5" t="s">
        <v>173</v>
      </c>
      <c r="AU288" s="245" t="s">
        <v>91</v>
      </c>
      <c r="AV288" s="13" t="s">
        <v>89</v>
      </c>
      <c r="AW288" s="13" t="s">
        <v>36</v>
      </c>
      <c r="AX288" s="13" t="s">
        <v>81</v>
      </c>
      <c r="AY288" s="245" t="s">
        <v>164</v>
      </c>
    </row>
    <row r="289" s="13" customFormat="1">
      <c r="A289" s="13"/>
      <c r="B289" s="235"/>
      <c r="C289" s="236"/>
      <c r="D289" s="237" t="s">
        <v>173</v>
      </c>
      <c r="E289" s="238" t="s">
        <v>1</v>
      </c>
      <c r="F289" s="239" t="s">
        <v>252</v>
      </c>
      <c r="G289" s="236"/>
      <c r="H289" s="238" t="s">
        <v>1</v>
      </c>
      <c r="I289" s="240"/>
      <c r="J289" s="236"/>
      <c r="K289" s="236"/>
      <c r="L289" s="241"/>
      <c r="M289" s="242"/>
      <c r="N289" s="243"/>
      <c r="O289" s="243"/>
      <c r="P289" s="243"/>
      <c r="Q289" s="243"/>
      <c r="R289" s="243"/>
      <c r="S289" s="243"/>
      <c r="T289" s="244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45" t="s">
        <v>173</v>
      </c>
      <c r="AU289" s="245" t="s">
        <v>91</v>
      </c>
      <c r="AV289" s="13" t="s">
        <v>89</v>
      </c>
      <c r="AW289" s="13" t="s">
        <v>36</v>
      </c>
      <c r="AX289" s="13" t="s">
        <v>81</v>
      </c>
      <c r="AY289" s="245" t="s">
        <v>164</v>
      </c>
    </row>
    <row r="290" s="13" customFormat="1">
      <c r="A290" s="13"/>
      <c r="B290" s="235"/>
      <c r="C290" s="236"/>
      <c r="D290" s="237" t="s">
        <v>173</v>
      </c>
      <c r="E290" s="238" t="s">
        <v>1</v>
      </c>
      <c r="F290" s="239" t="s">
        <v>221</v>
      </c>
      <c r="G290" s="236"/>
      <c r="H290" s="238" t="s">
        <v>1</v>
      </c>
      <c r="I290" s="240"/>
      <c r="J290" s="236"/>
      <c r="K290" s="236"/>
      <c r="L290" s="241"/>
      <c r="M290" s="242"/>
      <c r="N290" s="243"/>
      <c r="O290" s="243"/>
      <c r="P290" s="243"/>
      <c r="Q290" s="243"/>
      <c r="R290" s="243"/>
      <c r="S290" s="243"/>
      <c r="T290" s="244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5" t="s">
        <v>173</v>
      </c>
      <c r="AU290" s="245" t="s">
        <v>91</v>
      </c>
      <c r="AV290" s="13" t="s">
        <v>89</v>
      </c>
      <c r="AW290" s="13" t="s">
        <v>36</v>
      </c>
      <c r="AX290" s="13" t="s">
        <v>81</v>
      </c>
      <c r="AY290" s="245" t="s">
        <v>164</v>
      </c>
    </row>
    <row r="291" s="13" customFormat="1">
      <c r="A291" s="13"/>
      <c r="B291" s="235"/>
      <c r="C291" s="236"/>
      <c r="D291" s="237" t="s">
        <v>173</v>
      </c>
      <c r="E291" s="238" t="s">
        <v>1</v>
      </c>
      <c r="F291" s="239" t="s">
        <v>253</v>
      </c>
      <c r="G291" s="236"/>
      <c r="H291" s="238" t="s">
        <v>1</v>
      </c>
      <c r="I291" s="240"/>
      <c r="J291" s="236"/>
      <c r="K291" s="236"/>
      <c r="L291" s="241"/>
      <c r="M291" s="242"/>
      <c r="N291" s="243"/>
      <c r="O291" s="243"/>
      <c r="P291" s="243"/>
      <c r="Q291" s="243"/>
      <c r="R291" s="243"/>
      <c r="S291" s="243"/>
      <c r="T291" s="244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45" t="s">
        <v>173</v>
      </c>
      <c r="AU291" s="245" t="s">
        <v>91</v>
      </c>
      <c r="AV291" s="13" t="s">
        <v>89</v>
      </c>
      <c r="AW291" s="13" t="s">
        <v>36</v>
      </c>
      <c r="AX291" s="13" t="s">
        <v>81</v>
      </c>
      <c r="AY291" s="245" t="s">
        <v>164</v>
      </c>
    </row>
    <row r="292" s="14" customFormat="1">
      <c r="A292" s="14"/>
      <c r="B292" s="246"/>
      <c r="C292" s="247"/>
      <c r="D292" s="237" t="s">
        <v>173</v>
      </c>
      <c r="E292" s="248" t="s">
        <v>1</v>
      </c>
      <c r="F292" s="249" t="s">
        <v>339</v>
      </c>
      <c r="G292" s="247"/>
      <c r="H292" s="250">
        <v>12.85</v>
      </c>
      <c r="I292" s="251"/>
      <c r="J292" s="247"/>
      <c r="K292" s="247"/>
      <c r="L292" s="252"/>
      <c r="M292" s="253"/>
      <c r="N292" s="254"/>
      <c r="O292" s="254"/>
      <c r="P292" s="254"/>
      <c r="Q292" s="254"/>
      <c r="R292" s="254"/>
      <c r="S292" s="254"/>
      <c r="T292" s="255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56" t="s">
        <v>173</v>
      </c>
      <c r="AU292" s="256" t="s">
        <v>91</v>
      </c>
      <c r="AV292" s="14" t="s">
        <v>91</v>
      </c>
      <c r="AW292" s="14" t="s">
        <v>36</v>
      </c>
      <c r="AX292" s="14" t="s">
        <v>81</v>
      </c>
      <c r="AY292" s="256" t="s">
        <v>164</v>
      </c>
    </row>
    <row r="293" s="13" customFormat="1">
      <c r="A293" s="13"/>
      <c r="B293" s="235"/>
      <c r="C293" s="236"/>
      <c r="D293" s="237" t="s">
        <v>173</v>
      </c>
      <c r="E293" s="238" t="s">
        <v>1</v>
      </c>
      <c r="F293" s="239" t="s">
        <v>255</v>
      </c>
      <c r="G293" s="236"/>
      <c r="H293" s="238" t="s">
        <v>1</v>
      </c>
      <c r="I293" s="240"/>
      <c r="J293" s="236"/>
      <c r="K293" s="236"/>
      <c r="L293" s="241"/>
      <c r="M293" s="242"/>
      <c r="N293" s="243"/>
      <c r="O293" s="243"/>
      <c r="P293" s="243"/>
      <c r="Q293" s="243"/>
      <c r="R293" s="243"/>
      <c r="S293" s="243"/>
      <c r="T293" s="244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45" t="s">
        <v>173</v>
      </c>
      <c r="AU293" s="245" t="s">
        <v>91</v>
      </c>
      <c r="AV293" s="13" t="s">
        <v>89</v>
      </c>
      <c r="AW293" s="13" t="s">
        <v>36</v>
      </c>
      <c r="AX293" s="13" t="s">
        <v>81</v>
      </c>
      <c r="AY293" s="245" t="s">
        <v>164</v>
      </c>
    </row>
    <row r="294" s="14" customFormat="1">
      <c r="A294" s="14"/>
      <c r="B294" s="246"/>
      <c r="C294" s="247"/>
      <c r="D294" s="237" t="s">
        <v>173</v>
      </c>
      <c r="E294" s="248" t="s">
        <v>1</v>
      </c>
      <c r="F294" s="249" t="s">
        <v>340</v>
      </c>
      <c r="G294" s="247"/>
      <c r="H294" s="250">
        <v>11.529999999999999</v>
      </c>
      <c r="I294" s="251"/>
      <c r="J294" s="247"/>
      <c r="K294" s="247"/>
      <c r="L294" s="252"/>
      <c r="M294" s="253"/>
      <c r="N294" s="254"/>
      <c r="O294" s="254"/>
      <c r="P294" s="254"/>
      <c r="Q294" s="254"/>
      <c r="R294" s="254"/>
      <c r="S294" s="254"/>
      <c r="T294" s="255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56" t="s">
        <v>173</v>
      </c>
      <c r="AU294" s="256" t="s">
        <v>91</v>
      </c>
      <c r="AV294" s="14" t="s">
        <v>91</v>
      </c>
      <c r="AW294" s="14" t="s">
        <v>36</v>
      </c>
      <c r="AX294" s="14" t="s">
        <v>81</v>
      </c>
      <c r="AY294" s="256" t="s">
        <v>164</v>
      </c>
    </row>
    <row r="295" s="15" customFormat="1">
      <c r="A295" s="15"/>
      <c r="B295" s="257"/>
      <c r="C295" s="258"/>
      <c r="D295" s="237" t="s">
        <v>173</v>
      </c>
      <c r="E295" s="259" t="s">
        <v>1</v>
      </c>
      <c r="F295" s="260" t="s">
        <v>176</v>
      </c>
      <c r="G295" s="258"/>
      <c r="H295" s="261">
        <v>24.379999999999999</v>
      </c>
      <c r="I295" s="262"/>
      <c r="J295" s="258"/>
      <c r="K295" s="258"/>
      <c r="L295" s="263"/>
      <c r="M295" s="264"/>
      <c r="N295" s="265"/>
      <c r="O295" s="265"/>
      <c r="P295" s="265"/>
      <c r="Q295" s="265"/>
      <c r="R295" s="265"/>
      <c r="S295" s="265"/>
      <c r="T295" s="266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T295" s="267" t="s">
        <v>173</v>
      </c>
      <c r="AU295" s="267" t="s">
        <v>91</v>
      </c>
      <c r="AV295" s="15" t="s">
        <v>171</v>
      </c>
      <c r="AW295" s="15" t="s">
        <v>36</v>
      </c>
      <c r="AX295" s="15" t="s">
        <v>89</v>
      </c>
      <c r="AY295" s="267" t="s">
        <v>164</v>
      </c>
    </row>
    <row r="296" s="2" customFormat="1" ht="24.15" customHeight="1">
      <c r="A296" s="39"/>
      <c r="B296" s="40"/>
      <c r="C296" s="221" t="s">
        <v>341</v>
      </c>
      <c r="D296" s="221" t="s">
        <v>167</v>
      </c>
      <c r="E296" s="222" t="s">
        <v>342</v>
      </c>
      <c r="F296" s="223" t="s">
        <v>343</v>
      </c>
      <c r="G296" s="224" t="s">
        <v>317</v>
      </c>
      <c r="H296" s="225">
        <v>16.170000000000002</v>
      </c>
      <c r="I296" s="226"/>
      <c r="J296" s="227">
        <f>ROUND(I296*H296,2)</f>
        <v>0</v>
      </c>
      <c r="K296" s="228"/>
      <c r="L296" s="45"/>
      <c r="M296" s="229" t="s">
        <v>1</v>
      </c>
      <c r="N296" s="230" t="s">
        <v>46</v>
      </c>
      <c r="O296" s="92"/>
      <c r="P296" s="231">
        <f>O296*H296</f>
        <v>0</v>
      </c>
      <c r="Q296" s="231">
        <v>0.41999999999999998</v>
      </c>
      <c r="R296" s="231">
        <f>Q296*H296</f>
        <v>6.7914000000000003</v>
      </c>
      <c r="S296" s="231">
        <v>0</v>
      </c>
      <c r="T296" s="232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33" t="s">
        <v>171</v>
      </c>
      <c r="AT296" s="233" t="s">
        <v>167</v>
      </c>
      <c r="AU296" s="233" t="s">
        <v>91</v>
      </c>
      <c r="AY296" s="18" t="s">
        <v>164</v>
      </c>
      <c r="BE296" s="234">
        <f>IF(N296="základní",J296,0)</f>
        <v>0</v>
      </c>
      <c r="BF296" s="234">
        <f>IF(N296="snížená",J296,0)</f>
        <v>0</v>
      </c>
      <c r="BG296" s="234">
        <f>IF(N296="zákl. přenesená",J296,0)</f>
        <v>0</v>
      </c>
      <c r="BH296" s="234">
        <f>IF(N296="sníž. přenesená",J296,0)</f>
        <v>0</v>
      </c>
      <c r="BI296" s="234">
        <f>IF(N296="nulová",J296,0)</f>
        <v>0</v>
      </c>
      <c r="BJ296" s="18" t="s">
        <v>89</v>
      </c>
      <c r="BK296" s="234">
        <f>ROUND(I296*H296,2)</f>
        <v>0</v>
      </c>
      <c r="BL296" s="18" t="s">
        <v>171</v>
      </c>
      <c r="BM296" s="233" t="s">
        <v>344</v>
      </c>
    </row>
    <row r="297" s="13" customFormat="1">
      <c r="A297" s="13"/>
      <c r="B297" s="235"/>
      <c r="C297" s="236"/>
      <c r="D297" s="237" t="s">
        <v>173</v>
      </c>
      <c r="E297" s="238" t="s">
        <v>1</v>
      </c>
      <c r="F297" s="239" t="s">
        <v>345</v>
      </c>
      <c r="G297" s="236"/>
      <c r="H297" s="238" t="s">
        <v>1</v>
      </c>
      <c r="I297" s="240"/>
      <c r="J297" s="236"/>
      <c r="K297" s="236"/>
      <c r="L297" s="241"/>
      <c r="M297" s="242"/>
      <c r="N297" s="243"/>
      <c r="O297" s="243"/>
      <c r="P297" s="243"/>
      <c r="Q297" s="243"/>
      <c r="R297" s="243"/>
      <c r="S297" s="243"/>
      <c r="T297" s="244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45" t="s">
        <v>173</v>
      </c>
      <c r="AU297" s="245" t="s">
        <v>91</v>
      </c>
      <c r="AV297" s="13" t="s">
        <v>89</v>
      </c>
      <c r="AW297" s="13" t="s">
        <v>36</v>
      </c>
      <c r="AX297" s="13" t="s">
        <v>81</v>
      </c>
      <c r="AY297" s="245" t="s">
        <v>164</v>
      </c>
    </row>
    <row r="298" s="13" customFormat="1">
      <c r="A298" s="13"/>
      <c r="B298" s="235"/>
      <c r="C298" s="236"/>
      <c r="D298" s="237" t="s">
        <v>173</v>
      </c>
      <c r="E298" s="238" t="s">
        <v>1</v>
      </c>
      <c r="F298" s="239" t="s">
        <v>346</v>
      </c>
      <c r="G298" s="236"/>
      <c r="H298" s="238" t="s">
        <v>1</v>
      </c>
      <c r="I298" s="240"/>
      <c r="J298" s="236"/>
      <c r="K298" s="236"/>
      <c r="L298" s="241"/>
      <c r="M298" s="242"/>
      <c r="N298" s="243"/>
      <c r="O298" s="243"/>
      <c r="P298" s="243"/>
      <c r="Q298" s="243"/>
      <c r="R298" s="243"/>
      <c r="S298" s="243"/>
      <c r="T298" s="244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45" t="s">
        <v>173</v>
      </c>
      <c r="AU298" s="245" t="s">
        <v>91</v>
      </c>
      <c r="AV298" s="13" t="s">
        <v>89</v>
      </c>
      <c r="AW298" s="13" t="s">
        <v>36</v>
      </c>
      <c r="AX298" s="13" t="s">
        <v>81</v>
      </c>
      <c r="AY298" s="245" t="s">
        <v>164</v>
      </c>
    </row>
    <row r="299" s="13" customFormat="1">
      <c r="A299" s="13"/>
      <c r="B299" s="235"/>
      <c r="C299" s="236"/>
      <c r="D299" s="237" t="s">
        <v>173</v>
      </c>
      <c r="E299" s="238" t="s">
        <v>1</v>
      </c>
      <c r="F299" s="239" t="s">
        <v>347</v>
      </c>
      <c r="G299" s="236"/>
      <c r="H299" s="238" t="s">
        <v>1</v>
      </c>
      <c r="I299" s="240"/>
      <c r="J299" s="236"/>
      <c r="K299" s="236"/>
      <c r="L299" s="241"/>
      <c r="M299" s="242"/>
      <c r="N299" s="243"/>
      <c r="O299" s="243"/>
      <c r="P299" s="243"/>
      <c r="Q299" s="243"/>
      <c r="R299" s="243"/>
      <c r="S299" s="243"/>
      <c r="T299" s="244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5" t="s">
        <v>173</v>
      </c>
      <c r="AU299" s="245" t="s">
        <v>91</v>
      </c>
      <c r="AV299" s="13" t="s">
        <v>89</v>
      </c>
      <c r="AW299" s="13" t="s">
        <v>36</v>
      </c>
      <c r="AX299" s="13" t="s">
        <v>81</v>
      </c>
      <c r="AY299" s="245" t="s">
        <v>164</v>
      </c>
    </row>
    <row r="300" s="13" customFormat="1">
      <c r="A300" s="13"/>
      <c r="B300" s="235"/>
      <c r="C300" s="236"/>
      <c r="D300" s="237" t="s">
        <v>173</v>
      </c>
      <c r="E300" s="238" t="s">
        <v>1</v>
      </c>
      <c r="F300" s="239" t="s">
        <v>348</v>
      </c>
      <c r="G300" s="236"/>
      <c r="H300" s="238" t="s">
        <v>1</v>
      </c>
      <c r="I300" s="240"/>
      <c r="J300" s="236"/>
      <c r="K300" s="236"/>
      <c r="L300" s="241"/>
      <c r="M300" s="242"/>
      <c r="N300" s="243"/>
      <c r="O300" s="243"/>
      <c r="P300" s="243"/>
      <c r="Q300" s="243"/>
      <c r="R300" s="243"/>
      <c r="S300" s="243"/>
      <c r="T300" s="244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45" t="s">
        <v>173</v>
      </c>
      <c r="AU300" s="245" t="s">
        <v>91</v>
      </c>
      <c r="AV300" s="13" t="s">
        <v>89</v>
      </c>
      <c r="AW300" s="13" t="s">
        <v>36</v>
      </c>
      <c r="AX300" s="13" t="s">
        <v>81</v>
      </c>
      <c r="AY300" s="245" t="s">
        <v>164</v>
      </c>
    </row>
    <row r="301" s="13" customFormat="1">
      <c r="A301" s="13"/>
      <c r="B301" s="235"/>
      <c r="C301" s="236"/>
      <c r="D301" s="237" t="s">
        <v>173</v>
      </c>
      <c r="E301" s="238" t="s">
        <v>1</v>
      </c>
      <c r="F301" s="239" t="s">
        <v>349</v>
      </c>
      <c r="G301" s="236"/>
      <c r="H301" s="238" t="s">
        <v>1</v>
      </c>
      <c r="I301" s="240"/>
      <c r="J301" s="236"/>
      <c r="K301" s="236"/>
      <c r="L301" s="241"/>
      <c r="M301" s="242"/>
      <c r="N301" s="243"/>
      <c r="O301" s="243"/>
      <c r="P301" s="243"/>
      <c r="Q301" s="243"/>
      <c r="R301" s="243"/>
      <c r="S301" s="243"/>
      <c r="T301" s="244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45" t="s">
        <v>173</v>
      </c>
      <c r="AU301" s="245" t="s">
        <v>91</v>
      </c>
      <c r="AV301" s="13" t="s">
        <v>89</v>
      </c>
      <c r="AW301" s="13" t="s">
        <v>36</v>
      </c>
      <c r="AX301" s="13" t="s">
        <v>81</v>
      </c>
      <c r="AY301" s="245" t="s">
        <v>164</v>
      </c>
    </row>
    <row r="302" s="14" customFormat="1">
      <c r="A302" s="14"/>
      <c r="B302" s="246"/>
      <c r="C302" s="247"/>
      <c r="D302" s="237" t="s">
        <v>173</v>
      </c>
      <c r="E302" s="248" t="s">
        <v>1</v>
      </c>
      <c r="F302" s="249" t="s">
        <v>350</v>
      </c>
      <c r="G302" s="247"/>
      <c r="H302" s="250">
        <v>12.098000000000001</v>
      </c>
      <c r="I302" s="251"/>
      <c r="J302" s="247"/>
      <c r="K302" s="247"/>
      <c r="L302" s="252"/>
      <c r="M302" s="253"/>
      <c r="N302" s="254"/>
      <c r="O302" s="254"/>
      <c r="P302" s="254"/>
      <c r="Q302" s="254"/>
      <c r="R302" s="254"/>
      <c r="S302" s="254"/>
      <c r="T302" s="255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56" t="s">
        <v>173</v>
      </c>
      <c r="AU302" s="256" t="s">
        <v>91</v>
      </c>
      <c r="AV302" s="14" t="s">
        <v>91</v>
      </c>
      <c r="AW302" s="14" t="s">
        <v>36</v>
      </c>
      <c r="AX302" s="14" t="s">
        <v>81</v>
      </c>
      <c r="AY302" s="256" t="s">
        <v>164</v>
      </c>
    </row>
    <row r="303" s="13" customFormat="1">
      <c r="A303" s="13"/>
      <c r="B303" s="235"/>
      <c r="C303" s="236"/>
      <c r="D303" s="237" t="s">
        <v>173</v>
      </c>
      <c r="E303" s="238" t="s">
        <v>1</v>
      </c>
      <c r="F303" s="239" t="s">
        <v>351</v>
      </c>
      <c r="G303" s="236"/>
      <c r="H303" s="238" t="s">
        <v>1</v>
      </c>
      <c r="I303" s="240"/>
      <c r="J303" s="236"/>
      <c r="K303" s="236"/>
      <c r="L303" s="241"/>
      <c r="M303" s="242"/>
      <c r="N303" s="243"/>
      <c r="O303" s="243"/>
      <c r="P303" s="243"/>
      <c r="Q303" s="243"/>
      <c r="R303" s="243"/>
      <c r="S303" s="243"/>
      <c r="T303" s="244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45" t="s">
        <v>173</v>
      </c>
      <c r="AU303" s="245" t="s">
        <v>91</v>
      </c>
      <c r="AV303" s="13" t="s">
        <v>89</v>
      </c>
      <c r="AW303" s="13" t="s">
        <v>36</v>
      </c>
      <c r="AX303" s="13" t="s">
        <v>81</v>
      </c>
      <c r="AY303" s="245" t="s">
        <v>164</v>
      </c>
    </row>
    <row r="304" s="14" customFormat="1">
      <c r="A304" s="14"/>
      <c r="B304" s="246"/>
      <c r="C304" s="247"/>
      <c r="D304" s="237" t="s">
        <v>173</v>
      </c>
      <c r="E304" s="248" t="s">
        <v>1</v>
      </c>
      <c r="F304" s="249" t="s">
        <v>352</v>
      </c>
      <c r="G304" s="247"/>
      <c r="H304" s="250">
        <v>3.4740000000000002</v>
      </c>
      <c r="I304" s="251"/>
      <c r="J304" s="247"/>
      <c r="K304" s="247"/>
      <c r="L304" s="252"/>
      <c r="M304" s="253"/>
      <c r="N304" s="254"/>
      <c r="O304" s="254"/>
      <c r="P304" s="254"/>
      <c r="Q304" s="254"/>
      <c r="R304" s="254"/>
      <c r="S304" s="254"/>
      <c r="T304" s="255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56" t="s">
        <v>173</v>
      </c>
      <c r="AU304" s="256" t="s">
        <v>91</v>
      </c>
      <c r="AV304" s="14" t="s">
        <v>91</v>
      </c>
      <c r="AW304" s="14" t="s">
        <v>36</v>
      </c>
      <c r="AX304" s="14" t="s">
        <v>81</v>
      </c>
      <c r="AY304" s="256" t="s">
        <v>164</v>
      </c>
    </row>
    <row r="305" s="13" customFormat="1">
      <c r="A305" s="13"/>
      <c r="B305" s="235"/>
      <c r="C305" s="236"/>
      <c r="D305" s="237" t="s">
        <v>173</v>
      </c>
      <c r="E305" s="238" t="s">
        <v>1</v>
      </c>
      <c r="F305" s="239" t="s">
        <v>353</v>
      </c>
      <c r="G305" s="236"/>
      <c r="H305" s="238" t="s">
        <v>1</v>
      </c>
      <c r="I305" s="240"/>
      <c r="J305" s="236"/>
      <c r="K305" s="236"/>
      <c r="L305" s="241"/>
      <c r="M305" s="242"/>
      <c r="N305" s="243"/>
      <c r="O305" s="243"/>
      <c r="P305" s="243"/>
      <c r="Q305" s="243"/>
      <c r="R305" s="243"/>
      <c r="S305" s="243"/>
      <c r="T305" s="244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45" t="s">
        <v>173</v>
      </c>
      <c r="AU305" s="245" t="s">
        <v>91</v>
      </c>
      <c r="AV305" s="13" t="s">
        <v>89</v>
      </c>
      <c r="AW305" s="13" t="s">
        <v>36</v>
      </c>
      <c r="AX305" s="13" t="s">
        <v>81</v>
      </c>
      <c r="AY305" s="245" t="s">
        <v>164</v>
      </c>
    </row>
    <row r="306" s="14" customFormat="1">
      <c r="A306" s="14"/>
      <c r="B306" s="246"/>
      <c r="C306" s="247"/>
      <c r="D306" s="237" t="s">
        <v>173</v>
      </c>
      <c r="E306" s="248" t="s">
        <v>1</v>
      </c>
      <c r="F306" s="249" t="s">
        <v>354</v>
      </c>
      <c r="G306" s="247"/>
      <c r="H306" s="250">
        <v>0.59799999999999998</v>
      </c>
      <c r="I306" s="251"/>
      <c r="J306" s="247"/>
      <c r="K306" s="247"/>
      <c r="L306" s="252"/>
      <c r="M306" s="253"/>
      <c r="N306" s="254"/>
      <c r="O306" s="254"/>
      <c r="P306" s="254"/>
      <c r="Q306" s="254"/>
      <c r="R306" s="254"/>
      <c r="S306" s="254"/>
      <c r="T306" s="255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56" t="s">
        <v>173</v>
      </c>
      <c r="AU306" s="256" t="s">
        <v>91</v>
      </c>
      <c r="AV306" s="14" t="s">
        <v>91</v>
      </c>
      <c r="AW306" s="14" t="s">
        <v>36</v>
      </c>
      <c r="AX306" s="14" t="s">
        <v>81</v>
      </c>
      <c r="AY306" s="256" t="s">
        <v>164</v>
      </c>
    </row>
    <row r="307" s="15" customFormat="1">
      <c r="A307" s="15"/>
      <c r="B307" s="257"/>
      <c r="C307" s="258"/>
      <c r="D307" s="237" t="s">
        <v>173</v>
      </c>
      <c r="E307" s="259" t="s">
        <v>1</v>
      </c>
      <c r="F307" s="260" t="s">
        <v>176</v>
      </c>
      <c r="G307" s="258"/>
      <c r="H307" s="261">
        <v>16.170000000000002</v>
      </c>
      <c r="I307" s="262"/>
      <c r="J307" s="258"/>
      <c r="K307" s="258"/>
      <c r="L307" s="263"/>
      <c r="M307" s="264"/>
      <c r="N307" s="265"/>
      <c r="O307" s="265"/>
      <c r="P307" s="265"/>
      <c r="Q307" s="265"/>
      <c r="R307" s="265"/>
      <c r="S307" s="265"/>
      <c r="T307" s="266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T307" s="267" t="s">
        <v>173</v>
      </c>
      <c r="AU307" s="267" t="s">
        <v>91</v>
      </c>
      <c r="AV307" s="15" t="s">
        <v>171</v>
      </c>
      <c r="AW307" s="15" t="s">
        <v>36</v>
      </c>
      <c r="AX307" s="15" t="s">
        <v>89</v>
      </c>
      <c r="AY307" s="267" t="s">
        <v>164</v>
      </c>
    </row>
    <row r="308" s="2" customFormat="1" ht="24.15" customHeight="1">
      <c r="A308" s="39"/>
      <c r="B308" s="40"/>
      <c r="C308" s="221" t="s">
        <v>355</v>
      </c>
      <c r="D308" s="221" t="s">
        <v>167</v>
      </c>
      <c r="E308" s="222" t="s">
        <v>356</v>
      </c>
      <c r="F308" s="223" t="s">
        <v>357</v>
      </c>
      <c r="G308" s="224" t="s">
        <v>185</v>
      </c>
      <c r="H308" s="225">
        <v>13.67</v>
      </c>
      <c r="I308" s="226"/>
      <c r="J308" s="227">
        <f>ROUND(I308*H308,2)</f>
        <v>0</v>
      </c>
      <c r="K308" s="228"/>
      <c r="L308" s="45"/>
      <c r="M308" s="229" t="s">
        <v>1</v>
      </c>
      <c r="N308" s="230" t="s">
        <v>46</v>
      </c>
      <c r="O308" s="92"/>
      <c r="P308" s="231">
        <f>O308*H308</f>
        <v>0</v>
      </c>
      <c r="Q308" s="231">
        <v>0</v>
      </c>
      <c r="R308" s="231">
        <f>Q308*H308</f>
        <v>0</v>
      </c>
      <c r="S308" s="231">
        <v>0</v>
      </c>
      <c r="T308" s="232">
        <f>S308*H308</f>
        <v>0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233" t="s">
        <v>171</v>
      </c>
      <c r="AT308" s="233" t="s">
        <v>167</v>
      </c>
      <c r="AU308" s="233" t="s">
        <v>91</v>
      </c>
      <c r="AY308" s="18" t="s">
        <v>164</v>
      </c>
      <c r="BE308" s="234">
        <f>IF(N308="základní",J308,0)</f>
        <v>0</v>
      </c>
      <c r="BF308" s="234">
        <f>IF(N308="snížená",J308,0)</f>
        <v>0</v>
      </c>
      <c r="BG308" s="234">
        <f>IF(N308="zákl. přenesená",J308,0)</f>
        <v>0</v>
      </c>
      <c r="BH308" s="234">
        <f>IF(N308="sníž. přenesená",J308,0)</f>
        <v>0</v>
      </c>
      <c r="BI308" s="234">
        <f>IF(N308="nulová",J308,0)</f>
        <v>0</v>
      </c>
      <c r="BJ308" s="18" t="s">
        <v>89</v>
      </c>
      <c r="BK308" s="234">
        <f>ROUND(I308*H308,2)</f>
        <v>0</v>
      </c>
      <c r="BL308" s="18" t="s">
        <v>171</v>
      </c>
      <c r="BM308" s="233" t="s">
        <v>358</v>
      </c>
    </row>
    <row r="309" s="2" customFormat="1">
      <c r="A309" s="39"/>
      <c r="B309" s="40"/>
      <c r="C309" s="41"/>
      <c r="D309" s="237" t="s">
        <v>245</v>
      </c>
      <c r="E309" s="41"/>
      <c r="F309" s="290" t="s">
        <v>359</v>
      </c>
      <c r="G309" s="41"/>
      <c r="H309" s="41"/>
      <c r="I309" s="291"/>
      <c r="J309" s="41"/>
      <c r="K309" s="41"/>
      <c r="L309" s="45"/>
      <c r="M309" s="292"/>
      <c r="N309" s="293"/>
      <c r="O309" s="92"/>
      <c r="P309" s="92"/>
      <c r="Q309" s="92"/>
      <c r="R309" s="92"/>
      <c r="S309" s="92"/>
      <c r="T309" s="93"/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T309" s="18" t="s">
        <v>245</v>
      </c>
      <c r="AU309" s="18" t="s">
        <v>91</v>
      </c>
    </row>
    <row r="310" s="13" customFormat="1">
      <c r="A310" s="13"/>
      <c r="B310" s="235"/>
      <c r="C310" s="236"/>
      <c r="D310" s="237" t="s">
        <v>173</v>
      </c>
      <c r="E310" s="238" t="s">
        <v>1</v>
      </c>
      <c r="F310" s="239" t="s">
        <v>357</v>
      </c>
      <c r="G310" s="236"/>
      <c r="H310" s="238" t="s">
        <v>1</v>
      </c>
      <c r="I310" s="240"/>
      <c r="J310" s="236"/>
      <c r="K310" s="236"/>
      <c r="L310" s="241"/>
      <c r="M310" s="242"/>
      <c r="N310" s="243"/>
      <c r="O310" s="243"/>
      <c r="P310" s="243"/>
      <c r="Q310" s="243"/>
      <c r="R310" s="243"/>
      <c r="S310" s="243"/>
      <c r="T310" s="244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45" t="s">
        <v>173</v>
      </c>
      <c r="AU310" s="245" t="s">
        <v>91</v>
      </c>
      <c r="AV310" s="13" t="s">
        <v>89</v>
      </c>
      <c r="AW310" s="13" t="s">
        <v>36</v>
      </c>
      <c r="AX310" s="13" t="s">
        <v>81</v>
      </c>
      <c r="AY310" s="245" t="s">
        <v>164</v>
      </c>
    </row>
    <row r="311" s="13" customFormat="1">
      <c r="A311" s="13"/>
      <c r="B311" s="235"/>
      <c r="C311" s="236"/>
      <c r="D311" s="237" t="s">
        <v>173</v>
      </c>
      <c r="E311" s="238" t="s">
        <v>1</v>
      </c>
      <c r="F311" s="239" t="s">
        <v>360</v>
      </c>
      <c r="G311" s="236"/>
      <c r="H311" s="238" t="s">
        <v>1</v>
      </c>
      <c r="I311" s="240"/>
      <c r="J311" s="236"/>
      <c r="K311" s="236"/>
      <c r="L311" s="241"/>
      <c r="M311" s="242"/>
      <c r="N311" s="243"/>
      <c r="O311" s="243"/>
      <c r="P311" s="243"/>
      <c r="Q311" s="243"/>
      <c r="R311" s="243"/>
      <c r="S311" s="243"/>
      <c r="T311" s="244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45" t="s">
        <v>173</v>
      </c>
      <c r="AU311" s="245" t="s">
        <v>91</v>
      </c>
      <c r="AV311" s="13" t="s">
        <v>89</v>
      </c>
      <c r="AW311" s="13" t="s">
        <v>36</v>
      </c>
      <c r="AX311" s="13" t="s">
        <v>81</v>
      </c>
      <c r="AY311" s="245" t="s">
        <v>164</v>
      </c>
    </row>
    <row r="312" s="13" customFormat="1">
      <c r="A312" s="13"/>
      <c r="B312" s="235"/>
      <c r="C312" s="236"/>
      <c r="D312" s="237" t="s">
        <v>173</v>
      </c>
      <c r="E312" s="238" t="s">
        <v>1</v>
      </c>
      <c r="F312" s="239" t="s">
        <v>361</v>
      </c>
      <c r="G312" s="236"/>
      <c r="H312" s="238" t="s">
        <v>1</v>
      </c>
      <c r="I312" s="240"/>
      <c r="J312" s="236"/>
      <c r="K312" s="236"/>
      <c r="L312" s="241"/>
      <c r="M312" s="242"/>
      <c r="N312" s="243"/>
      <c r="O312" s="243"/>
      <c r="P312" s="243"/>
      <c r="Q312" s="243"/>
      <c r="R312" s="243"/>
      <c r="S312" s="243"/>
      <c r="T312" s="244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45" t="s">
        <v>173</v>
      </c>
      <c r="AU312" s="245" t="s">
        <v>91</v>
      </c>
      <c r="AV312" s="13" t="s">
        <v>89</v>
      </c>
      <c r="AW312" s="13" t="s">
        <v>36</v>
      </c>
      <c r="AX312" s="13" t="s">
        <v>81</v>
      </c>
      <c r="AY312" s="245" t="s">
        <v>164</v>
      </c>
    </row>
    <row r="313" s="14" customFormat="1">
      <c r="A313" s="14"/>
      <c r="B313" s="246"/>
      <c r="C313" s="247"/>
      <c r="D313" s="237" t="s">
        <v>173</v>
      </c>
      <c r="E313" s="248" t="s">
        <v>1</v>
      </c>
      <c r="F313" s="249" t="s">
        <v>362</v>
      </c>
      <c r="G313" s="247"/>
      <c r="H313" s="250">
        <v>8.9100000000000001</v>
      </c>
      <c r="I313" s="251"/>
      <c r="J313" s="247"/>
      <c r="K313" s="247"/>
      <c r="L313" s="252"/>
      <c r="M313" s="253"/>
      <c r="N313" s="254"/>
      <c r="O313" s="254"/>
      <c r="P313" s="254"/>
      <c r="Q313" s="254"/>
      <c r="R313" s="254"/>
      <c r="S313" s="254"/>
      <c r="T313" s="255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56" t="s">
        <v>173</v>
      </c>
      <c r="AU313" s="256" t="s">
        <v>91</v>
      </c>
      <c r="AV313" s="14" t="s">
        <v>91</v>
      </c>
      <c r="AW313" s="14" t="s">
        <v>36</v>
      </c>
      <c r="AX313" s="14" t="s">
        <v>81</v>
      </c>
      <c r="AY313" s="256" t="s">
        <v>164</v>
      </c>
    </row>
    <row r="314" s="13" customFormat="1">
      <c r="A314" s="13"/>
      <c r="B314" s="235"/>
      <c r="C314" s="236"/>
      <c r="D314" s="237" t="s">
        <v>173</v>
      </c>
      <c r="E314" s="238" t="s">
        <v>1</v>
      </c>
      <c r="F314" s="239" t="s">
        <v>363</v>
      </c>
      <c r="G314" s="236"/>
      <c r="H314" s="238" t="s">
        <v>1</v>
      </c>
      <c r="I314" s="240"/>
      <c r="J314" s="236"/>
      <c r="K314" s="236"/>
      <c r="L314" s="241"/>
      <c r="M314" s="242"/>
      <c r="N314" s="243"/>
      <c r="O314" s="243"/>
      <c r="P314" s="243"/>
      <c r="Q314" s="243"/>
      <c r="R314" s="243"/>
      <c r="S314" s="243"/>
      <c r="T314" s="244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45" t="s">
        <v>173</v>
      </c>
      <c r="AU314" s="245" t="s">
        <v>91</v>
      </c>
      <c r="AV314" s="13" t="s">
        <v>89</v>
      </c>
      <c r="AW314" s="13" t="s">
        <v>36</v>
      </c>
      <c r="AX314" s="13" t="s">
        <v>81</v>
      </c>
      <c r="AY314" s="245" t="s">
        <v>164</v>
      </c>
    </row>
    <row r="315" s="14" customFormat="1">
      <c r="A315" s="14"/>
      <c r="B315" s="246"/>
      <c r="C315" s="247"/>
      <c r="D315" s="237" t="s">
        <v>173</v>
      </c>
      <c r="E315" s="248" t="s">
        <v>1</v>
      </c>
      <c r="F315" s="249" t="s">
        <v>364</v>
      </c>
      <c r="G315" s="247"/>
      <c r="H315" s="250">
        <v>4.7599999999999998</v>
      </c>
      <c r="I315" s="251"/>
      <c r="J315" s="247"/>
      <c r="K315" s="247"/>
      <c r="L315" s="252"/>
      <c r="M315" s="253"/>
      <c r="N315" s="254"/>
      <c r="O315" s="254"/>
      <c r="P315" s="254"/>
      <c r="Q315" s="254"/>
      <c r="R315" s="254"/>
      <c r="S315" s="254"/>
      <c r="T315" s="255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56" t="s">
        <v>173</v>
      </c>
      <c r="AU315" s="256" t="s">
        <v>91</v>
      </c>
      <c r="AV315" s="14" t="s">
        <v>91</v>
      </c>
      <c r="AW315" s="14" t="s">
        <v>36</v>
      </c>
      <c r="AX315" s="14" t="s">
        <v>81</v>
      </c>
      <c r="AY315" s="256" t="s">
        <v>164</v>
      </c>
    </row>
    <row r="316" s="15" customFormat="1">
      <c r="A316" s="15"/>
      <c r="B316" s="257"/>
      <c r="C316" s="258"/>
      <c r="D316" s="237" t="s">
        <v>173</v>
      </c>
      <c r="E316" s="259" t="s">
        <v>1</v>
      </c>
      <c r="F316" s="260" t="s">
        <v>176</v>
      </c>
      <c r="G316" s="258"/>
      <c r="H316" s="261">
        <v>13.67</v>
      </c>
      <c r="I316" s="262"/>
      <c r="J316" s="258"/>
      <c r="K316" s="258"/>
      <c r="L316" s="263"/>
      <c r="M316" s="264"/>
      <c r="N316" s="265"/>
      <c r="O316" s="265"/>
      <c r="P316" s="265"/>
      <c r="Q316" s="265"/>
      <c r="R316" s="265"/>
      <c r="S316" s="265"/>
      <c r="T316" s="266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T316" s="267" t="s">
        <v>173</v>
      </c>
      <c r="AU316" s="267" t="s">
        <v>91</v>
      </c>
      <c r="AV316" s="15" t="s">
        <v>171</v>
      </c>
      <c r="AW316" s="15" t="s">
        <v>36</v>
      </c>
      <c r="AX316" s="15" t="s">
        <v>89</v>
      </c>
      <c r="AY316" s="267" t="s">
        <v>164</v>
      </c>
    </row>
    <row r="317" s="2" customFormat="1" ht="21.75" customHeight="1">
      <c r="A317" s="39"/>
      <c r="B317" s="40"/>
      <c r="C317" s="221" t="s">
        <v>365</v>
      </c>
      <c r="D317" s="221" t="s">
        <v>167</v>
      </c>
      <c r="E317" s="222" t="s">
        <v>366</v>
      </c>
      <c r="F317" s="223" t="s">
        <v>367</v>
      </c>
      <c r="G317" s="224" t="s">
        <v>185</v>
      </c>
      <c r="H317" s="225">
        <v>15.65</v>
      </c>
      <c r="I317" s="226"/>
      <c r="J317" s="227">
        <f>ROUND(I317*H317,2)</f>
        <v>0</v>
      </c>
      <c r="K317" s="228"/>
      <c r="L317" s="45"/>
      <c r="M317" s="229" t="s">
        <v>1</v>
      </c>
      <c r="N317" s="230" t="s">
        <v>46</v>
      </c>
      <c r="O317" s="92"/>
      <c r="P317" s="231">
        <f>O317*H317</f>
        <v>0</v>
      </c>
      <c r="Q317" s="231">
        <v>0</v>
      </c>
      <c r="R317" s="231">
        <f>Q317*H317</f>
        <v>0</v>
      </c>
      <c r="S317" s="231">
        <v>0</v>
      </c>
      <c r="T317" s="232">
        <f>S317*H317</f>
        <v>0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33" t="s">
        <v>171</v>
      </c>
      <c r="AT317" s="233" t="s">
        <v>167</v>
      </c>
      <c r="AU317" s="233" t="s">
        <v>91</v>
      </c>
      <c r="AY317" s="18" t="s">
        <v>164</v>
      </c>
      <c r="BE317" s="234">
        <f>IF(N317="základní",J317,0)</f>
        <v>0</v>
      </c>
      <c r="BF317" s="234">
        <f>IF(N317="snížená",J317,0)</f>
        <v>0</v>
      </c>
      <c r="BG317" s="234">
        <f>IF(N317="zákl. přenesená",J317,0)</f>
        <v>0</v>
      </c>
      <c r="BH317" s="234">
        <f>IF(N317="sníž. přenesená",J317,0)</f>
        <v>0</v>
      </c>
      <c r="BI317" s="234">
        <f>IF(N317="nulová",J317,0)</f>
        <v>0</v>
      </c>
      <c r="BJ317" s="18" t="s">
        <v>89</v>
      </c>
      <c r="BK317" s="234">
        <f>ROUND(I317*H317,2)</f>
        <v>0</v>
      </c>
      <c r="BL317" s="18" t="s">
        <v>171</v>
      </c>
      <c r="BM317" s="233" t="s">
        <v>368</v>
      </c>
    </row>
    <row r="318" s="2" customFormat="1">
      <c r="A318" s="39"/>
      <c r="B318" s="40"/>
      <c r="C318" s="41"/>
      <c r="D318" s="237" t="s">
        <v>245</v>
      </c>
      <c r="E318" s="41"/>
      <c r="F318" s="290" t="s">
        <v>369</v>
      </c>
      <c r="G318" s="41"/>
      <c r="H318" s="41"/>
      <c r="I318" s="291"/>
      <c r="J318" s="41"/>
      <c r="K318" s="41"/>
      <c r="L318" s="45"/>
      <c r="M318" s="292"/>
      <c r="N318" s="293"/>
      <c r="O318" s="92"/>
      <c r="P318" s="92"/>
      <c r="Q318" s="92"/>
      <c r="R318" s="92"/>
      <c r="S318" s="92"/>
      <c r="T318" s="93"/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T318" s="18" t="s">
        <v>245</v>
      </c>
      <c r="AU318" s="18" t="s">
        <v>91</v>
      </c>
    </row>
    <row r="319" s="13" customFormat="1">
      <c r="A319" s="13"/>
      <c r="B319" s="235"/>
      <c r="C319" s="236"/>
      <c r="D319" s="237" t="s">
        <v>173</v>
      </c>
      <c r="E319" s="238" t="s">
        <v>1</v>
      </c>
      <c r="F319" s="239" t="s">
        <v>370</v>
      </c>
      <c r="G319" s="236"/>
      <c r="H319" s="238" t="s">
        <v>1</v>
      </c>
      <c r="I319" s="240"/>
      <c r="J319" s="236"/>
      <c r="K319" s="236"/>
      <c r="L319" s="241"/>
      <c r="M319" s="242"/>
      <c r="N319" s="243"/>
      <c r="O319" s="243"/>
      <c r="P319" s="243"/>
      <c r="Q319" s="243"/>
      <c r="R319" s="243"/>
      <c r="S319" s="243"/>
      <c r="T319" s="244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45" t="s">
        <v>173</v>
      </c>
      <c r="AU319" s="245" t="s">
        <v>91</v>
      </c>
      <c r="AV319" s="13" t="s">
        <v>89</v>
      </c>
      <c r="AW319" s="13" t="s">
        <v>36</v>
      </c>
      <c r="AX319" s="13" t="s">
        <v>81</v>
      </c>
      <c r="AY319" s="245" t="s">
        <v>164</v>
      </c>
    </row>
    <row r="320" s="13" customFormat="1">
      <c r="A320" s="13"/>
      <c r="B320" s="235"/>
      <c r="C320" s="236"/>
      <c r="D320" s="237" t="s">
        <v>173</v>
      </c>
      <c r="E320" s="238" t="s">
        <v>1</v>
      </c>
      <c r="F320" s="239" t="s">
        <v>371</v>
      </c>
      <c r="G320" s="236"/>
      <c r="H320" s="238" t="s">
        <v>1</v>
      </c>
      <c r="I320" s="240"/>
      <c r="J320" s="236"/>
      <c r="K320" s="236"/>
      <c r="L320" s="241"/>
      <c r="M320" s="242"/>
      <c r="N320" s="243"/>
      <c r="O320" s="243"/>
      <c r="P320" s="243"/>
      <c r="Q320" s="243"/>
      <c r="R320" s="243"/>
      <c r="S320" s="243"/>
      <c r="T320" s="244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45" t="s">
        <v>173</v>
      </c>
      <c r="AU320" s="245" t="s">
        <v>91</v>
      </c>
      <c r="AV320" s="13" t="s">
        <v>89</v>
      </c>
      <c r="AW320" s="13" t="s">
        <v>36</v>
      </c>
      <c r="AX320" s="13" t="s">
        <v>81</v>
      </c>
      <c r="AY320" s="245" t="s">
        <v>164</v>
      </c>
    </row>
    <row r="321" s="13" customFormat="1">
      <c r="A321" s="13"/>
      <c r="B321" s="235"/>
      <c r="C321" s="236"/>
      <c r="D321" s="237" t="s">
        <v>173</v>
      </c>
      <c r="E321" s="238" t="s">
        <v>1</v>
      </c>
      <c r="F321" s="239" t="s">
        <v>221</v>
      </c>
      <c r="G321" s="236"/>
      <c r="H321" s="238" t="s">
        <v>1</v>
      </c>
      <c r="I321" s="240"/>
      <c r="J321" s="236"/>
      <c r="K321" s="236"/>
      <c r="L321" s="241"/>
      <c r="M321" s="242"/>
      <c r="N321" s="243"/>
      <c r="O321" s="243"/>
      <c r="P321" s="243"/>
      <c r="Q321" s="243"/>
      <c r="R321" s="243"/>
      <c r="S321" s="243"/>
      <c r="T321" s="244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45" t="s">
        <v>173</v>
      </c>
      <c r="AU321" s="245" t="s">
        <v>91</v>
      </c>
      <c r="AV321" s="13" t="s">
        <v>89</v>
      </c>
      <c r="AW321" s="13" t="s">
        <v>36</v>
      </c>
      <c r="AX321" s="13" t="s">
        <v>81</v>
      </c>
      <c r="AY321" s="245" t="s">
        <v>164</v>
      </c>
    </row>
    <row r="322" s="13" customFormat="1">
      <c r="A322" s="13"/>
      <c r="B322" s="235"/>
      <c r="C322" s="236"/>
      <c r="D322" s="237" t="s">
        <v>173</v>
      </c>
      <c r="E322" s="238" t="s">
        <v>1</v>
      </c>
      <c r="F322" s="239" t="s">
        <v>372</v>
      </c>
      <c r="G322" s="236"/>
      <c r="H322" s="238" t="s">
        <v>1</v>
      </c>
      <c r="I322" s="240"/>
      <c r="J322" s="236"/>
      <c r="K322" s="236"/>
      <c r="L322" s="241"/>
      <c r="M322" s="242"/>
      <c r="N322" s="243"/>
      <c r="O322" s="243"/>
      <c r="P322" s="243"/>
      <c r="Q322" s="243"/>
      <c r="R322" s="243"/>
      <c r="S322" s="243"/>
      <c r="T322" s="244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45" t="s">
        <v>173</v>
      </c>
      <c r="AU322" s="245" t="s">
        <v>91</v>
      </c>
      <c r="AV322" s="13" t="s">
        <v>89</v>
      </c>
      <c r="AW322" s="13" t="s">
        <v>36</v>
      </c>
      <c r="AX322" s="13" t="s">
        <v>81</v>
      </c>
      <c r="AY322" s="245" t="s">
        <v>164</v>
      </c>
    </row>
    <row r="323" s="14" customFormat="1">
      <c r="A323" s="14"/>
      <c r="B323" s="246"/>
      <c r="C323" s="247"/>
      <c r="D323" s="237" t="s">
        <v>173</v>
      </c>
      <c r="E323" s="248" t="s">
        <v>1</v>
      </c>
      <c r="F323" s="249" t="s">
        <v>373</v>
      </c>
      <c r="G323" s="247"/>
      <c r="H323" s="250">
        <v>15.65</v>
      </c>
      <c r="I323" s="251"/>
      <c r="J323" s="247"/>
      <c r="K323" s="247"/>
      <c r="L323" s="252"/>
      <c r="M323" s="253"/>
      <c r="N323" s="254"/>
      <c r="O323" s="254"/>
      <c r="P323" s="254"/>
      <c r="Q323" s="254"/>
      <c r="R323" s="254"/>
      <c r="S323" s="254"/>
      <c r="T323" s="255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56" t="s">
        <v>173</v>
      </c>
      <c r="AU323" s="256" t="s">
        <v>91</v>
      </c>
      <c r="AV323" s="14" t="s">
        <v>91</v>
      </c>
      <c r="AW323" s="14" t="s">
        <v>36</v>
      </c>
      <c r="AX323" s="14" t="s">
        <v>81</v>
      </c>
      <c r="AY323" s="256" t="s">
        <v>164</v>
      </c>
    </row>
    <row r="324" s="15" customFormat="1">
      <c r="A324" s="15"/>
      <c r="B324" s="257"/>
      <c r="C324" s="258"/>
      <c r="D324" s="237" t="s">
        <v>173</v>
      </c>
      <c r="E324" s="259" t="s">
        <v>1</v>
      </c>
      <c r="F324" s="260" t="s">
        <v>176</v>
      </c>
      <c r="G324" s="258"/>
      <c r="H324" s="261">
        <v>15.65</v>
      </c>
      <c r="I324" s="262"/>
      <c r="J324" s="258"/>
      <c r="K324" s="258"/>
      <c r="L324" s="263"/>
      <c r="M324" s="264"/>
      <c r="N324" s="265"/>
      <c r="O324" s="265"/>
      <c r="P324" s="265"/>
      <c r="Q324" s="265"/>
      <c r="R324" s="265"/>
      <c r="S324" s="265"/>
      <c r="T324" s="266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T324" s="267" t="s">
        <v>173</v>
      </c>
      <c r="AU324" s="267" t="s">
        <v>91</v>
      </c>
      <c r="AV324" s="15" t="s">
        <v>171</v>
      </c>
      <c r="AW324" s="15" t="s">
        <v>36</v>
      </c>
      <c r="AX324" s="15" t="s">
        <v>89</v>
      </c>
      <c r="AY324" s="267" t="s">
        <v>164</v>
      </c>
    </row>
    <row r="325" s="2" customFormat="1" ht="24.15" customHeight="1">
      <c r="A325" s="39"/>
      <c r="B325" s="40"/>
      <c r="C325" s="221" t="s">
        <v>374</v>
      </c>
      <c r="D325" s="221" t="s">
        <v>167</v>
      </c>
      <c r="E325" s="222" t="s">
        <v>375</v>
      </c>
      <c r="F325" s="223" t="s">
        <v>376</v>
      </c>
      <c r="G325" s="224" t="s">
        <v>185</v>
      </c>
      <c r="H325" s="225">
        <v>5.5499999999999998</v>
      </c>
      <c r="I325" s="226"/>
      <c r="J325" s="227">
        <f>ROUND(I325*H325,2)</f>
        <v>0</v>
      </c>
      <c r="K325" s="228"/>
      <c r="L325" s="45"/>
      <c r="M325" s="229" t="s">
        <v>1</v>
      </c>
      <c r="N325" s="230" t="s">
        <v>46</v>
      </c>
      <c r="O325" s="92"/>
      <c r="P325" s="231">
        <f>O325*H325</f>
        <v>0</v>
      </c>
      <c r="Q325" s="231">
        <v>0</v>
      </c>
      <c r="R325" s="231">
        <f>Q325*H325</f>
        <v>0</v>
      </c>
      <c r="S325" s="231">
        <v>0</v>
      </c>
      <c r="T325" s="232">
        <f>S325*H325</f>
        <v>0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33" t="s">
        <v>171</v>
      </c>
      <c r="AT325" s="233" t="s">
        <v>167</v>
      </c>
      <c r="AU325" s="233" t="s">
        <v>91</v>
      </c>
      <c r="AY325" s="18" t="s">
        <v>164</v>
      </c>
      <c r="BE325" s="234">
        <f>IF(N325="základní",J325,0)</f>
        <v>0</v>
      </c>
      <c r="BF325" s="234">
        <f>IF(N325="snížená",J325,0)</f>
        <v>0</v>
      </c>
      <c r="BG325" s="234">
        <f>IF(N325="zákl. přenesená",J325,0)</f>
        <v>0</v>
      </c>
      <c r="BH325" s="234">
        <f>IF(N325="sníž. přenesená",J325,0)</f>
        <v>0</v>
      </c>
      <c r="BI325" s="234">
        <f>IF(N325="nulová",J325,0)</f>
        <v>0</v>
      </c>
      <c r="BJ325" s="18" t="s">
        <v>89</v>
      </c>
      <c r="BK325" s="234">
        <f>ROUND(I325*H325,2)</f>
        <v>0</v>
      </c>
      <c r="BL325" s="18" t="s">
        <v>171</v>
      </c>
      <c r="BM325" s="233" t="s">
        <v>377</v>
      </c>
    </row>
    <row r="326" s="2" customFormat="1">
      <c r="A326" s="39"/>
      <c r="B326" s="40"/>
      <c r="C326" s="41"/>
      <c r="D326" s="237" t="s">
        <v>245</v>
      </c>
      <c r="E326" s="41"/>
      <c r="F326" s="290" t="s">
        <v>378</v>
      </c>
      <c r="G326" s="41"/>
      <c r="H326" s="41"/>
      <c r="I326" s="291"/>
      <c r="J326" s="41"/>
      <c r="K326" s="41"/>
      <c r="L326" s="45"/>
      <c r="M326" s="292"/>
      <c r="N326" s="293"/>
      <c r="O326" s="92"/>
      <c r="P326" s="92"/>
      <c r="Q326" s="92"/>
      <c r="R326" s="92"/>
      <c r="S326" s="92"/>
      <c r="T326" s="93"/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T326" s="18" t="s">
        <v>245</v>
      </c>
      <c r="AU326" s="18" t="s">
        <v>91</v>
      </c>
    </row>
    <row r="327" s="13" customFormat="1">
      <c r="A327" s="13"/>
      <c r="B327" s="235"/>
      <c r="C327" s="236"/>
      <c r="D327" s="237" t="s">
        <v>173</v>
      </c>
      <c r="E327" s="238" t="s">
        <v>1</v>
      </c>
      <c r="F327" s="239" t="s">
        <v>379</v>
      </c>
      <c r="G327" s="236"/>
      <c r="H327" s="238" t="s">
        <v>1</v>
      </c>
      <c r="I327" s="240"/>
      <c r="J327" s="236"/>
      <c r="K327" s="236"/>
      <c r="L327" s="241"/>
      <c r="M327" s="242"/>
      <c r="N327" s="243"/>
      <c r="O327" s="243"/>
      <c r="P327" s="243"/>
      <c r="Q327" s="243"/>
      <c r="R327" s="243"/>
      <c r="S327" s="243"/>
      <c r="T327" s="244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45" t="s">
        <v>173</v>
      </c>
      <c r="AU327" s="245" t="s">
        <v>91</v>
      </c>
      <c r="AV327" s="13" t="s">
        <v>89</v>
      </c>
      <c r="AW327" s="13" t="s">
        <v>36</v>
      </c>
      <c r="AX327" s="13" t="s">
        <v>81</v>
      </c>
      <c r="AY327" s="245" t="s">
        <v>164</v>
      </c>
    </row>
    <row r="328" s="13" customFormat="1">
      <c r="A328" s="13"/>
      <c r="B328" s="235"/>
      <c r="C328" s="236"/>
      <c r="D328" s="237" t="s">
        <v>173</v>
      </c>
      <c r="E328" s="238" t="s">
        <v>1</v>
      </c>
      <c r="F328" s="239" t="s">
        <v>380</v>
      </c>
      <c r="G328" s="236"/>
      <c r="H328" s="238" t="s">
        <v>1</v>
      </c>
      <c r="I328" s="240"/>
      <c r="J328" s="236"/>
      <c r="K328" s="236"/>
      <c r="L328" s="241"/>
      <c r="M328" s="242"/>
      <c r="N328" s="243"/>
      <c r="O328" s="243"/>
      <c r="P328" s="243"/>
      <c r="Q328" s="243"/>
      <c r="R328" s="243"/>
      <c r="S328" s="243"/>
      <c r="T328" s="244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45" t="s">
        <v>173</v>
      </c>
      <c r="AU328" s="245" t="s">
        <v>91</v>
      </c>
      <c r="AV328" s="13" t="s">
        <v>89</v>
      </c>
      <c r="AW328" s="13" t="s">
        <v>36</v>
      </c>
      <c r="AX328" s="13" t="s">
        <v>81</v>
      </c>
      <c r="AY328" s="245" t="s">
        <v>164</v>
      </c>
    </row>
    <row r="329" s="13" customFormat="1">
      <c r="A329" s="13"/>
      <c r="B329" s="235"/>
      <c r="C329" s="236"/>
      <c r="D329" s="237" t="s">
        <v>173</v>
      </c>
      <c r="E329" s="238" t="s">
        <v>1</v>
      </c>
      <c r="F329" s="239" t="s">
        <v>381</v>
      </c>
      <c r="G329" s="236"/>
      <c r="H329" s="238" t="s">
        <v>1</v>
      </c>
      <c r="I329" s="240"/>
      <c r="J329" s="236"/>
      <c r="K329" s="236"/>
      <c r="L329" s="241"/>
      <c r="M329" s="242"/>
      <c r="N329" s="243"/>
      <c r="O329" s="243"/>
      <c r="P329" s="243"/>
      <c r="Q329" s="243"/>
      <c r="R329" s="243"/>
      <c r="S329" s="243"/>
      <c r="T329" s="244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45" t="s">
        <v>173</v>
      </c>
      <c r="AU329" s="245" t="s">
        <v>91</v>
      </c>
      <c r="AV329" s="13" t="s">
        <v>89</v>
      </c>
      <c r="AW329" s="13" t="s">
        <v>36</v>
      </c>
      <c r="AX329" s="13" t="s">
        <v>81</v>
      </c>
      <c r="AY329" s="245" t="s">
        <v>164</v>
      </c>
    </row>
    <row r="330" s="13" customFormat="1">
      <c r="A330" s="13"/>
      <c r="B330" s="235"/>
      <c r="C330" s="236"/>
      <c r="D330" s="237" t="s">
        <v>173</v>
      </c>
      <c r="E330" s="238" t="s">
        <v>1</v>
      </c>
      <c r="F330" s="239" t="s">
        <v>382</v>
      </c>
      <c r="G330" s="236"/>
      <c r="H330" s="238" t="s">
        <v>1</v>
      </c>
      <c r="I330" s="240"/>
      <c r="J330" s="236"/>
      <c r="K330" s="236"/>
      <c r="L330" s="241"/>
      <c r="M330" s="242"/>
      <c r="N330" s="243"/>
      <c r="O330" s="243"/>
      <c r="P330" s="243"/>
      <c r="Q330" s="243"/>
      <c r="R330" s="243"/>
      <c r="S330" s="243"/>
      <c r="T330" s="244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45" t="s">
        <v>173</v>
      </c>
      <c r="AU330" s="245" t="s">
        <v>91</v>
      </c>
      <c r="AV330" s="13" t="s">
        <v>89</v>
      </c>
      <c r="AW330" s="13" t="s">
        <v>36</v>
      </c>
      <c r="AX330" s="13" t="s">
        <v>81</v>
      </c>
      <c r="AY330" s="245" t="s">
        <v>164</v>
      </c>
    </row>
    <row r="331" s="14" customFormat="1">
      <c r="A331" s="14"/>
      <c r="B331" s="246"/>
      <c r="C331" s="247"/>
      <c r="D331" s="237" t="s">
        <v>173</v>
      </c>
      <c r="E331" s="248" t="s">
        <v>1</v>
      </c>
      <c r="F331" s="249" t="s">
        <v>383</v>
      </c>
      <c r="G331" s="247"/>
      <c r="H331" s="250">
        <v>2.71</v>
      </c>
      <c r="I331" s="251"/>
      <c r="J331" s="247"/>
      <c r="K331" s="247"/>
      <c r="L331" s="252"/>
      <c r="M331" s="253"/>
      <c r="N331" s="254"/>
      <c r="O331" s="254"/>
      <c r="P331" s="254"/>
      <c r="Q331" s="254"/>
      <c r="R331" s="254"/>
      <c r="S331" s="254"/>
      <c r="T331" s="255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56" t="s">
        <v>173</v>
      </c>
      <c r="AU331" s="256" t="s">
        <v>91</v>
      </c>
      <c r="AV331" s="14" t="s">
        <v>91</v>
      </c>
      <c r="AW331" s="14" t="s">
        <v>36</v>
      </c>
      <c r="AX331" s="14" t="s">
        <v>81</v>
      </c>
      <c r="AY331" s="256" t="s">
        <v>164</v>
      </c>
    </row>
    <row r="332" s="13" customFormat="1">
      <c r="A332" s="13"/>
      <c r="B332" s="235"/>
      <c r="C332" s="236"/>
      <c r="D332" s="237" t="s">
        <v>173</v>
      </c>
      <c r="E332" s="238" t="s">
        <v>1</v>
      </c>
      <c r="F332" s="239" t="s">
        <v>384</v>
      </c>
      <c r="G332" s="236"/>
      <c r="H332" s="238" t="s">
        <v>1</v>
      </c>
      <c r="I332" s="240"/>
      <c r="J332" s="236"/>
      <c r="K332" s="236"/>
      <c r="L332" s="241"/>
      <c r="M332" s="242"/>
      <c r="N332" s="243"/>
      <c r="O332" s="243"/>
      <c r="P332" s="243"/>
      <c r="Q332" s="243"/>
      <c r="R332" s="243"/>
      <c r="S332" s="243"/>
      <c r="T332" s="244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45" t="s">
        <v>173</v>
      </c>
      <c r="AU332" s="245" t="s">
        <v>91</v>
      </c>
      <c r="AV332" s="13" t="s">
        <v>89</v>
      </c>
      <c r="AW332" s="13" t="s">
        <v>36</v>
      </c>
      <c r="AX332" s="13" t="s">
        <v>81</v>
      </c>
      <c r="AY332" s="245" t="s">
        <v>164</v>
      </c>
    </row>
    <row r="333" s="14" customFormat="1">
      <c r="A333" s="14"/>
      <c r="B333" s="246"/>
      <c r="C333" s="247"/>
      <c r="D333" s="237" t="s">
        <v>173</v>
      </c>
      <c r="E333" s="248" t="s">
        <v>1</v>
      </c>
      <c r="F333" s="249" t="s">
        <v>385</v>
      </c>
      <c r="G333" s="247"/>
      <c r="H333" s="250">
        <v>1.4199999999999999</v>
      </c>
      <c r="I333" s="251"/>
      <c r="J333" s="247"/>
      <c r="K333" s="247"/>
      <c r="L333" s="252"/>
      <c r="M333" s="253"/>
      <c r="N333" s="254"/>
      <c r="O333" s="254"/>
      <c r="P333" s="254"/>
      <c r="Q333" s="254"/>
      <c r="R333" s="254"/>
      <c r="S333" s="254"/>
      <c r="T333" s="255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56" t="s">
        <v>173</v>
      </c>
      <c r="AU333" s="256" t="s">
        <v>91</v>
      </c>
      <c r="AV333" s="14" t="s">
        <v>91</v>
      </c>
      <c r="AW333" s="14" t="s">
        <v>36</v>
      </c>
      <c r="AX333" s="14" t="s">
        <v>81</v>
      </c>
      <c r="AY333" s="256" t="s">
        <v>164</v>
      </c>
    </row>
    <row r="334" s="13" customFormat="1">
      <c r="A334" s="13"/>
      <c r="B334" s="235"/>
      <c r="C334" s="236"/>
      <c r="D334" s="237" t="s">
        <v>173</v>
      </c>
      <c r="E334" s="238" t="s">
        <v>1</v>
      </c>
      <c r="F334" s="239" t="s">
        <v>386</v>
      </c>
      <c r="G334" s="236"/>
      <c r="H334" s="238" t="s">
        <v>1</v>
      </c>
      <c r="I334" s="240"/>
      <c r="J334" s="236"/>
      <c r="K334" s="236"/>
      <c r="L334" s="241"/>
      <c r="M334" s="242"/>
      <c r="N334" s="243"/>
      <c r="O334" s="243"/>
      <c r="P334" s="243"/>
      <c r="Q334" s="243"/>
      <c r="R334" s="243"/>
      <c r="S334" s="243"/>
      <c r="T334" s="244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45" t="s">
        <v>173</v>
      </c>
      <c r="AU334" s="245" t="s">
        <v>91</v>
      </c>
      <c r="AV334" s="13" t="s">
        <v>89</v>
      </c>
      <c r="AW334" s="13" t="s">
        <v>36</v>
      </c>
      <c r="AX334" s="13" t="s">
        <v>81</v>
      </c>
      <c r="AY334" s="245" t="s">
        <v>164</v>
      </c>
    </row>
    <row r="335" s="14" customFormat="1">
      <c r="A335" s="14"/>
      <c r="B335" s="246"/>
      <c r="C335" s="247"/>
      <c r="D335" s="237" t="s">
        <v>173</v>
      </c>
      <c r="E335" s="248" t="s">
        <v>1</v>
      </c>
      <c r="F335" s="249" t="s">
        <v>385</v>
      </c>
      <c r="G335" s="247"/>
      <c r="H335" s="250">
        <v>1.4199999999999999</v>
      </c>
      <c r="I335" s="251"/>
      <c r="J335" s="247"/>
      <c r="K335" s="247"/>
      <c r="L335" s="252"/>
      <c r="M335" s="253"/>
      <c r="N335" s="254"/>
      <c r="O335" s="254"/>
      <c r="P335" s="254"/>
      <c r="Q335" s="254"/>
      <c r="R335" s="254"/>
      <c r="S335" s="254"/>
      <c r="T335" s="255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56" t="s">
        <v>173</v>
      </c>
      <c r="AU335" s="256" t="s">
        <v>91</v>
      </c>
      <c r="AV335" s="14" t="s">
        <v>91</v>
      </c>
      <c r="AW335" s="14" t="s">
        <v>36</v>
      </c>
      <c r="AX335" s="14" t="s">
        <v>81</v>
      </c>
      <c r="AY335" s="256" t="s">
        <v>164</v>
      </c>
    </row>
    <row r="336" s="15" customFormat="1">
      <c r="A336" s="15"/>
      <c r="B336" s="257"/>
      <c r="C336" s="258"/>
      <c r="D336" s="237" t="s">
        <v>173</v>
      </c>
      <c r="E336" s="259" t="s">
        <v>1</v>
      </c>
      <c r="F336" s="260" t="s">
        <v>176</v>
      </c>
      <c r="G336" s="258"/>
      <c r="H336" s="261">
        <v>5.5499999999999998</v>
      </c>
      <c r="I336" s="262"/>
      <c r="J336" s="258"/>
      <c r="K336" s="258"/>
      <c r="L336" s="263"/>
      <c r="M336" s="264"/>
      <c r="N336" s="265"/>
      <c r="O336" s="265"/>
      <c r="P336" s="265"/>
      <c r="Q336" s="265"/>
      <c r="R336" s="265"/>
      <c r="S336" s="265"/>
      <c r="T336" s="266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T336" s="267" t="s">
        <v>173</v>
      </c>
      <c r="AU336" s="267" t="s">
        <v>91</v>
      </c>
      <c r="AV336" s="15" t="s">
        <v>171</v>
      </c>
      <c r="AW336" s="15" t="s">
        <v>36</v>
      </c>
      <c r="AX336" s="15" t="s">
        <v>89</v>
      </c>
      <c r="AY336" s="267" t="s">
        <v>164</v>
      </c>
    </row>
    <row r="337" s="12" customFormat="1" ht="22.8" customHeight="1">
      <c r="A337" s="12"/>
      <c r="B337" s="205"/>
      <c r="C337" s="206"/>
      <c r="D337" s="207" t="s">
        <v>80</v>
      </c>
      <c r="E337" s="219" t="s">
        <v>229</v>
      </c>
      <c r="F337" s="219" t="s">
        <v>387</v>
      </c>
      <c r="G337" s="206"/>
      <c r="H337" s="206"/>
      <c r="I337" s="209"/>
      <c r="J337" s="220">
        <f>BK337</f>
        <v>0</v>
      </c>
      <c r="K337" s="206"/>
      <c r="L337" s="211"/>
      <c r="M337" s="212"/>
      <c r="N337" s="213"/>
      <c r="O337" s="213"/>
      <c r="P337" s="214">
        <f>SUM(P338:P453)</f>
        <v>0</v>
      </c>
      <c r="Q337" s="213"/>
      <c r="R337" s="214">
        <f>SUM(R338:R453)</f>
        <v>0.0326264</v>
      </c>
      <c r="S337" s="213"/>
      <c r="T337" s="215">
        <f>SUM(T338:T453)</f>
        <v>118.28476600000002</v>
      </c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R337" s="216" t="s">
        <v>89</v>
      </c>
      <c r="AT337" s="217" t="s">
        <v>80</v>
      </c>
      <c r="AU337" s="217" t="s">
        <v>89</v>
      </c>
      <c r="AY337" s="216" t="s">
        <v>164</v>
      </c>
      <c r="BK337" s="218">
        <f>SUM(BK338:BK453)</f>
        <v>0</v>
      </c>
    </row>
    <row r="338" s="2" customFormat="1" ht="44.25" customHeight="1">
      <c r="A338" s="39"/>
      <c r="B338" s="40"/>
      <c r="C338" s="221" t="s">
        <v>388</v>
      </c>
      <c r="D338" s="221" t="s">
        <v>167</v>
      </c>
      <c r="E338" s="222" t="s">
        <v>389</v>
      </c>
      <c r="F338" s="223" t="s">
        <v>390</v>
      </c>
      <c r="G338" s="224" t="s">
        <v>391</v>
      </c>
      <c r="H338" s="225">
        <v>1</v>
      </c>
      <c r="I338" s="226"/>
      <c r="J338" s="227">
        <f>ROUND(I338*H338,2)</f>
        <v>0</v>
      </c>
      <c r="K338" s="228"/>
      <c r="L338" s="45"/>
      <c r="M338" s="229" t="s">
        <v>1</v>
      </c>
      <c r="N338" s="230" t="s">
        <v>46</v>
      </c>
      <c r="O338" s="92"/>
      <c r="P338" s="231">
        <f>O338*H338</f>
        <v>0</v>
      </c>
      <c r="Q338" s="231">
        <v>0</v>
      </c>
      <c r="R338" s="231">
        <f>Q338*H338</f>
        <v>0</v>
      </c>
      <c r="S338" s="231">
        <v>0</v>
      </c>
      <c r="T338" s="232">
        <f>S338*H338</f>
        <v>0</v>
      </c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R338" s="233" t="s">
        <v>171</v>
      </c>
      <c r="AT338" s="233" t="s">
        <v>167</v>
      </c>
      <c r="AU338" s="233" t="s">
        <v>91</v>
      </c>
      <c r="AY338" s="18" t="s">
        <v>164</v>
      </c>
      <c r="BE338" s="234">
        <f>IF(N338="základní",J338,0)</f>
        <v>0</v>
      </c>
      <c r="BF338" s="234">
        <f>IF(N338="snížená",J338,0)</f>
        <v>0</v>
      </c>
      <c r="BG338" s="234">
        <f>IF(N338="zákl. přenesená",J338,0)</f>
        <v>0</v>
      </c>
      <c r="BH338" s="234">
        <f>IF(N338="sníž. přenesená",J338,0)</f>
        <v>0</v>
      </c>
      <c r="BI338" s="234">
        <f>IF(N338="nulová",J338,0)</f>
        <v>0</v>
      </c>
      <c r="BJ338" s="18" t="s">
        <v>89</v>
      </c>
      <c r="BK338" s="234">
        <f>ROUND(I338*H338,2)</f>
        <v>0</v>
      </c>
      <c r="BL338" s="18" t="s">
        <v>171</v>
      </c>
      <c r="BM338" s="233" t="s">
        <v>392</v>
      </c>
    </row>
    <row r="339" s="2" customFormat="1" ht="55.5" customHeight="1">
      <c r="A339" s="39"/>
      <c r="B339" s="40"/>
      <c r="C339" s="221" t="s">
        <v>393</v>
      </c>
      <c r="D339" s="221" t="s">
        <v>167</v>
      </c>
      <c r="E339" s="222" t="s">
        <v>394</v>
      </c>
      <c r="F339" s="223" t="s">
        <v>395</v>
      </c>
      <c r="G339" s="224" t="s">
        <v>391</v>
      </c>
      <c r="H339" s="225">
        <v>30</v>
      </c>
      <c r="I339" s="226"/>
      <c r="J339" s="227">
        <f>ROUND(I339*H339,2)</f>
        <v>0</v>
      </c>
      <c r="K339" s="228"/>
      <c r="L339" s="45"/>
      <c r="M339" s="229" t="s">
        <v>1</v>
      </c>
      <c r="N339" s="230" t="s">
        <v>46</v>
      </c>
      <c r="O339" s="92"/>
      <c r="P339" s="231">
        <f>O339*H339</f>
        <v>0</v>
      </c>
      <c r="Q339" s="231">
        <v>0</v>
      </c>
      <c r="R339" s="231">
        <f>Q339*H339</f>
        <v>0</v>
      </c>
      <c r="S339" s="231">
        <v>0</v>
      </c>
      <c r="T339" s="232">
        <f>S339*H339</f>
        <v>0</v>
      </c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R339" s="233" t="s">
        <v>171</v>
      </c>
      <c r="AT339" s="233" t="s">
        <v>167</v>
      </c>
      <c r="AU339" s="233" t="s">
        <v>91</v>
      </c>
      <c r="AY339" s="18" t="s">
        <v>164</v>
      </c>
      <c r="BE339" s="234">
        <f>IF(N339="základní",J339,0)</f>
        <v>0</v>
      </c>
      <c r="BF339" s="234">
        <f>IF(N339="snížená",J339,0)</f>
        <v>0</v>
      </c>
      <c r="BG339" s="234">
        <f>IF(N339="zákl. přenesená",J339,0)</f>
        <v>0</v>
      </c>
      <c r="BH339" s="234">
        <f>IF(N339="sníž. přenesená",J339,0)</f>
        <v>0</v>
      </c>
      <c r="BI339" s="234">
        <f>IF(N339="nulová",J339,0)</f>
        <v>0</v>
      </c>
      <c r="BJ339" s="18" t="s">
        <v>89</v>
      </c>
      <c r="BK339" s="234">
        <f>ROUND(I339*H339,2)</f>
        <v>0</v>
      </c>
      <c r="BL339" s="18" t="s">
        <v>171</v>
      </c>
      <c r="BM339" s="233" t="s">
        <v>396</v>
      </c>
    </row>
    <row r="340" s="14" customFormat="1">
      <c r="A340" s="14"/>
      <c r="B340" s="246"/>
      <c r="C340" s="247"/>
      <c r="D340" s="237" t="s">
        <v>173</v>
      </c>
      <c r="E340" s="248" t="s">
        <v>1</v>
      </c>
      <c r="F340" s="249" t="s">
        <v>397</v>
      </c>
      <c r="G340" s="247"/>
      <c r="H340" s="250">
        <v>30</v>
      </c>
      <c r="I340" s="251"/>
      <c r="J340" s="247"/>
      <c r="K340" s="247"/>
      <c r="L340" s="252"/>
      <c r="M340" s="253"/>
      <c r="N340" s="254"/>
      <c r="O340" s="254"/>
      <c r="P340" s="254"/>
      <c r="Q340" s="254"/>
      <c r="R340" s="254"/>
      <c r="S340" s="254"/>
      <c r="T340" s="255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56" t="s">
        <v>173</v>
      </c>
      <c r="AU340" s="256" t="s">
        <v>91</v>
      </c>
      <c r="AV340" s="14" t="s">
        <v>91</v>
      </c>
      <c r="AW340" s="14" t="s">
        <v>36</v>
      </c>
      <c r="AX340" s="14" t="s">
        <v>89</v>
      </c>
      <c r="AY340" s="256" t="s">
        <v>164</v>
      </c>
    </row>
    <row r="341" s="2" customFormat="1" ht="44.25" customHeight="1">
      <c r="A341" s="39"/>
      <c r="B341" s="40"/>
      <c r="C341" s="221" t="s">
        <v>398</v>
      </c>
      <c r="D341" s="221" t="s">
        <v>167</v>
      </c>
      <c r="E341" s="222" t="s">
        <v>399</v>
      </c>
      <c r="F341" s="223" t="s">
        <v>400</v>
      </c>
      <c r="G341" s="224" t="s">
        <v>391</v>
      </c>
      <c r="H341" s="225">
        <v>1</v>
      </c>
      <c r="I341" s="226"/>
      <c r="J341" s="227">
        <f>ROUND(I341*H341,2)</f>
        <v>0</v>
      </c>
      <c r="K341" s="228"/>
      <c r="L341" s="45"/>
      <c r="M341" s="229" t="s">
        <v>1</v>
      </c>
      <c r="N341" s="230" t="s">
        <v>46</v>
      </c>
      <c r="O341" s="92"/>
      <c r="P341" s="231">
        <f>O341*H341</f>
        <v>0</v>
      </c>
      <c r="Q341" s="231">
        <v>0</v>
      </c>
      <c r="R341" s="231">
        <f>Q341*H341</f>
        <v>0</v>
      </c>
      <c r="S341" s="231">
        <v>0</v>
      </c>
      <c r="T341" s="232">
        <f>S341*H341</f>
        <v>0</v>
      </c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R341" s="233" t="s">
        <v>171</v>
      </c>
      <c r="AT341" s="233" t="s">
        <v>167</v>
      </c>
      <c r="AU341" s="233" t="s">
        <v>91</v>
      </c>
      <c r="AY341" s="18" t="s">
        <v>164</v>
      </c>
      <c r="BE341" s="234">
        <f>IF(N341="základní",J341,0)</f>
        <v>0</v>
      </c>
      <c r="BF341" s="234">
        <f>IF(N341="snížená",J341,0)</f>
        <v>0</v>
      </c>
      <c r="BG341" s="234">
        <f>IF(N341="zákl. přenesená",J341,0)</f>
        <v>0</v>
      </c>
      <c r="BH341" s="234">
        <f>IF(N341="sníž. přenesená",J341,0)</f>
        <v>0</v>
      </c>
      <c r="BI341" s="234">
        <f>IF(N341="nulová",J341,0)</f>
        <v>0</v>
      </c>
      <c r="BJ341" s="18" t="s">
        <v>89</v>
      </c>
      <c r="BK341" s="234">
        <f>ROUND(I341*H341,2)</f>
        <v>0</v>
      </c>
      <c r="BL341" s="18" t="s">
        <v>171</v>
      </c>
      <c r="BM341" s="233" t="s">
        <v>401</v>
      </c>
    </row>
    <row r="342" s="2" customFormat="1" ht="37.8" customHeight="1">
      <c r="A342" s="39"/>
      <c r="B342" s="40"/>
      <c r="C342" s="221" t="s">
        <v>402</v>
      </c>
      <c r="D342" s="221" t="s">
        <v>167</v>
      </c>
      <c r="E342" s="222" t="s">
        <v>403</v>
      </c>
      <c r="F342" s="223" t="s">
        <v>404</v>
      </c>
      <c r="G342" s="224" t="s">
        <v>185</v>
      </c>
      <c r="H342" s="225">
        <v>209.66</v>
      </c>
      <c r="I342" s="226"/>
      <c r="J342" s="227">
        <f>ROUND(I342*H342,2)</f>
        <v>0</v>
      </c>
      <c r="K342" s="228"/>
      <c r="L342" s="45"/>
      <c r="M342" s="229" t="s">
        <v>1</v>
      </c>
      <c r="N342" s="230" t="s">
        <v>46</v>
      </c>
      <c r="O342" s="92"/>
      <c r="P342" s="231">
        <f>O342*H342</f>
        <v>0</v>
      </c>
      <c r="Q342" s="231">
        <v>0</v>
      </c>
      <c r="R342" s="231">
        <f>Q342*H342</f>
        <v>0</v>
      </c>
      <c r="S342" s="231">
        <v>0</v>
      </c>
      <c r="T342" s="232">
        <f>S342*H342</f>
        <v>0</v>
      </c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R342" s="233" t="s">
        <v>171</v>
      </c>
      <c r="AT342" s="233" t="s">
        <v>167</v>
      </c>
      <c r="AU342" s="233" t="s">
        <v>91</v>
      </c>
      <c r="AY342" s="18" t="s">
        <v>164</v>
      </c>
      <c r="BE342" s="234">
        <f>IF(N342="základní",J342,0)</f>
        <v>0</v>
      </c>
      <c r="BF342" s="234">
        <f>IF(N342="snížená",J342,0)</f>
        <v>0</v>
      </c>
      <c r="BG342" s="234">
        <f>IF(N342="zákl. přenesená",J342,0)</f>
        <v>0</v>
      </c>
      <c r="BH342" s="234">
        <f>IF(N342="sníž. přenesená",J342,0)</f>
        <v>0</v>
      </c>
      <c r="BI342" s="234">
        <f>IF(N342="nulová",J342,0)</f>
        <v>0</v>
      </c>
      <c r="BJ342" s="18" t="s">
        <v>89</v>
      </c>
      <c r="BK342" s="234">
        <f>ROUND(I342*H342,2)</f>
        <v>0</v>
      </c>
      <c r="BL342" s="18" t="s">
        <v>171</v>
      </c>
      <c r="BM342" s="233" t="s">
        <v>405</v>
      </c>
    </row>
    <row r="343" s="13" customFormat="1">
      <c r="A343" s="13"/>
      <c r="B343" s="235"/>
      <c r="C343" s="236"/>
      <c r="D343" s="237" t="s">
        <v>173</v>
      </c>
      <c r="E343" s="238" t="s">
        <v>1</v>
      </c>
      <c r="F343" s="239" t="s">
        <v>406</v>
      </c>
      <c r="G343" s="236"/>
      <c r="H343" s="238" t="s">
        <v>1</v>
      </c>
      <c r="I343" s="240"/>
      <c r="J343" s="236"/>
      <c r="K343" s="236"/>
      <c r="L343" s="241"/>
      <c r="M343" s="242"/>
      <c r="N343" s="243"/>
      <c r="O343" s="243"/>
      <c r="P343" s="243"/>
      <c r="Q343" s="243"/>
      <c r="R343" s="243"/>
      <c r="S343" s="243"/>
      <c r="T343" s="244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45" t="s">
        <v>173</v>
      </c>
      <c r="AU343" s="245" t="s">
        <v>91</v>
      </c>
      <c r="AV343" s="13" t="s">
        <v>89</v>
      </c>
      <c r="AW343" s="13" t="s">
        <v>36</v>
      </c>
      <c r="AX343" s="13" t="s">
        <v>81</v>
      </c>
      <c r="AY343" s="245" t="s">
        <v>164</v>
      </c>
    </row>
    <row r="344" s="13" customFormat="1">
      <c r="A344" s="13"/>
      <c r="B344" s="235"/>
      <c r="C344" s="236"/>
      <c r="D344" s="237" t="s">
        <v>173</v>
      </c>
      <c r="E344" s="238" t="s">
        <v>1</v>
      </c>
      <c r="F344" s="239" t="s">
        <v>219</v>
      </c>
      <c r="G344" s="236"/>
      <c r="H344" s="238" t="s">
        <v>1</v>
      </c>
      <c r="I344" s="240"/>
      <c r="J344" s="236"/>
      <c r="K344" s="236"/>
      <c r="L344" s="241"/>
      <c r="M344" s="242"/>
      <c r="N344" s="243"/>
      <c r="O344" s="243"/>
      <c r="P344" s="243"/>
      <c r="Q344" s="243"/>
      <c r="R344" s="243"/>
      <c r="S344" s="243"/>
      <c r="T344" s="244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45" t="s">
        <v>173</v>
      </c>
      <c r="AU344" s="245" t="s">
        <v>91</v>
      </c>
      <c r="AV344" s="13" t="s">
        <v>89</v>
      </c>
      <c r="AW344" s="13" t="s">
        <v>36</v>
      </c>
      <c r="AX344" s="13" t="s">
        <v>81</v>
      </c>
      <c r="AY344" s="245" t="s">
        <v>164</v>
      </c>
    </row>
    <row r="345" s="13" customFormat="1">
      <c r="A345" s="13"/>
      <c r="B345" s="235"/>
      <c r="C345" s="236"/>
      <c r="D345" s="237" t="s">
        <v>173</v>
      </c>
      <c r="E345" s="238" t="s">
        <v>1</v>
      </c>
      <c r="F345" s="239" t="s">
        <v>407</v>
      </c>
      <c r="G345" s="236"/>
      <c r="H345" s="238" t="s">
        <v>1</v>
      </c>
      <c r="I345" s="240"/>
      <c r="J345" s="236"/>
      <c r="K345" s="236"/>
      <c r="L345" s="241"/>
      <c r="M345" s="242"/>
      <c r="N345" s="243"/>
      <c r="O345" s="243"/>
      <c r="P345" s="243"/>
      <c r="Q345" s="243"/>
      <c r="R345" s="243"/>
      <c r="S345" s="243"/>
      <c r="T345" s="244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45" t="s">
        <v>173</v>
      </c>
      <c r="AU345" s="245" t="s">
        <v>91</v>
      </c>
      <c r="AV345" s="13" t="s">
        <v>89</v>
      </c>
      <c r="AW345" s="13" t="s">
        <v>36</v>
      </c>
      <c r="AX345" s="13" t="s">
        <v>81</v>
      </c>
      <c r="AY345" s="245" t="s">
        <v>164</v>
      </c>
    </row>
    <row r="346" s="14" customFormat="1">
      <c r="A346" s="14"/>
      <c r="B346" s="246"/>
      <c r="C346" s="247"/>
      <c r="D346" s="237" t="s">
        <v>173</v>
      </c>
      <c r="E346" s="248" t="s">
        <v>1</v>
      </c>
      <c r="F346" s="249" t="s">
        <v>362</v>
      </c>
      <c r="G346" s="247"/>
      <c r="H346" s="250">
        <v>8.9100000000000001</v>
      </c>
      <c r="I346" s="251"/>
      <c r="J346" s="247"/>
      <c r="K346" s="247"/>
      <c r="L346" s="252"/>
      <c r="M346" s="253"/>
      <c r="N346" s="254"/>
      <c r="O346" s="254"/>
      <c r="P346" s="254"/>
      <c r="Q346" s="254"/>
      <c r="R346" s="254"/>
      <c r="S346" s="254"/>
      <c r="T346" s="255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56" t="s">
        <v>173</v>
      </c>
      <c r="AU346" s="256" t="s">
        <v>91</v>
      </c>
      <c r="AV346" s="14" t="s">
        <v>91</v>
      </c>
      <c r="AW346" s="14" t="s">
        <v>36</v>
      </c>
      <c r="AX346" s="14" t="s">
        <v>81</v>
      </c>
      <c r="AY346" s="256" t="s">
        <v>164</v>
      </c>
    </row>
    <row r="347" s="16" customFormat="1">
      <c r="A347" s="16"/>
      <c r="B347" s="279"/>
      <c r="C347" s="280"/>
      <c r="D347" s="237" t="s">
        <v>173</v>
      </c>
      <c r="E347" s="281" t="s">
        <v>1</v>
      </c>
      <c r="F347" s="282" t="s">
        <v>240</v>
      </c>
      <c r="G347" s="280"/>
      <c r="H347" s="283">
        <v>8.9100000000000001</v>
      </c>
      <c r="I347" s="284"/>
      <c r="J347" s="280"/>
      <c r="K347" s="280"/>
      <c r="L347" s="285"/>
      <c r="M347" s="286"/>
      <c r="N347" s="287"/>
      <c r="O347" s="287"/>
      <c r="P347" s="287"/>
      <c r="Q347" s="287"/>
      <c r="R347" s="287"/>
      <c r="S347" s="287"/>
      <c r="T347" s="288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T347" s="289" t="s">
        <v>173</v>
      </c>
      <c r="AU347" s="289" t="s">
        <v>91</v>
      </c>
      <c r="AV347" s="16" t="s">
        <v>165</v>
      </c>
      <c r="AW347" s="16" t="s">
        <v>36</v>
      </c>
      <c r="AX347" s="16" t="s">
        <v>81</v>
      </c>
      <c r="AY347" s="289" t="s">
        <v>164</v>
      </c>
    </row>
    <row r="348" s="13" customFormat="1">
      <c r="A348" s="13"/>
      <c r="B348" s="235"/>
      <c r="C348" s="236"/>
      <c r="D348" s="237" t="s">
        <v>173</v>
      </c>
      <c r="E348" s="238" t="s">
        <v>1</v>
      </c>
      <c r="F348" s="239" t="s">
        <v>262</v>
      </c>
      <c r="G348" s="236"/>
      <c r="H348" s="238" t="s">
        <v>1</v>
      </c>
      <c r="I348" s="240"/>
      <c r="J348" s="236"/>
      <c r="K348" s="236"/>
      <c r="L348" s="241"/>
      <c r="M348" s="242"/>
      <c r="N348" s="243"/>
      <c r="O348" s="243"/>
      <c r="P348" s="243"/>
      <c r="Q348" s="243"/>
      <c r="R348" s="243"/>
      <c r="S348" s="243"/>
      <c r="T348" s="244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45" t="s">
        <v>173</v>
      </c>
      <c r="AU348" s="245" t="s">
        <v>91</v>
      </c>
      <c r="AV348" s="13" t="s">
        <v>89</v>
      </c>
      <c r="AW348" s="13" t="s">
        <v>36</v>
      </c>
      <c r="AX348" s="13" t="s">
        <v>81</v>
      </c>
      <c r="AY348" s="245" t="s">
        <v>164</v>
      </c>
    </row>
    <row r="349" s="13" customFormat="1">
      <c r="A349" s="13"/>
      <c r="B349" s="235"/>
      <c r="C349" s="236"/>
      <c r="D349" s="237" t="s">
        <v>173</v>
      </c>
      <c r="E349" s="238" t="s">
        <v>1</v>
      </c>
      <c r="F349" s="239" t="s">
        <v>284</v>
      </c>
      <c r="G349" s="236"/>
      <c r="H349" s="238" t="s">
        <v>1</v>
      </c>
      <c r="I349" s="240"/>
      <c r="J349" s="236"/>
      <c r="K349" s="236"/>
      <c r="L349" s="241"/>
      <c r="M349" s="242"/>
      <c r="N349" s="243"/>
      <c r="O349" s="243"/>
      <c r="P349" s="243"/>
      <c r="Q349" s="243"/>
      <c r="R349" s="243"/>
      <c r="S349" s="243"/>
      <c r="T349" s="244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45" t="s">
        <v>173</v>
      </c>
      <c r="AU349" s="245" t="s">
        <v>91</v>
      </c>
      <c r="AV349" s="13" t="s">
        <v>89</v>
      </c>
      <c r="AW349" s="13" t="s">
        <v>36</v>
      </c>
      <c r="AX349" s="13" t="s">
        <v>81</v>
      </c>
      <c r="AY349" s="245" t="s">
        <v>164</v>
      </c>
    </row>
    <row r="350" s="14" customFormat="1">
      <c r="A350" s="14"/>
      <c r="B350" s="246"/>
      <c r="C350" s="247"/>
      <c r="D350" s="237" t="s">
        <v>173</v>
      </c>
      <c r="E350" s="248" t="s">
        <v>1</v>
      </c>
      <c r="F350" s="249" t="s">
        <v>373</v>
      </c>
      <c r="G350" s="247"/>
      <c r="H350" s="250">
        <v>15.65</v>
      </c>
      <c r="I350" s="251"/>
      <c r="J350" s="247"/>
      <c r="K350" s="247"/>
      <c r="L350" s="252"/>
      <c r="M350" s="253"/>
      <c r="N350" s="254"/>
      <c r="O350" s="254"/>
      <c r="P350" s="254"/>
      <c r="Q350" s="254"/>
      <c r="R350" s="254"/>
      <c r="S350" s="254"/>
      <c r="T350" s="255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56" t="s">
        <v>173</v>
      </c>
      <c r="AU350" s="256" t="s">
        <v>91</v>
      </c>
      <c r="AV350" s="14" t="s">
        <v>91</v>
      </c>
      <c r="AW350" s="14" t="s">
        <v>36</v>
      </c>
      <c r="AX350" s="14" t="s">
        <v>81</v>
      </c>
      <c r="AY350" s="256" t="s">
        <v>164</v>
      </c>
    </row>
    <row r="351" s="13" customFormat="1">
      <c r="A351" s="13"/>
      <c r="B351" s="235"/>
      <c r="C351" s="236"/>
      <c r="D351" s="237" t="s">
        <v>173</v>
      </c>
      <c r="E351" s="238" t="s">
        <v>1</v>
      </c>
      <c r="F351" s="239" t="s">
        <v>321</v>
      </c>
      <c r="G351" s="236"/>
      <c r="H351" s="238" t="s">
        <v>1</v>
      </c>
      <c r="I351" s="240"/>
      <c r="J351" s="236"/>
      <c r="K351" s="236"/>
      <c r="L351" s="241"/>
      <c r="M351" s="242"/>
      <c r="N351" s="243"/>
      <c r="O351" s="243"/>
      <c r="P351" s="243"/>
      <c r="Q351" s="243"/>
      <c r="R351" s="243"/>
      <c r="S351" s="243"/>
      <c r="T351" s="244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45" t="s">
        <v>173</v>
      </c>
      <c r="AU351" s="245" t="s">
        <v>91</v>
      </c>
      <c r="AV351" s="13" t="s">
        <v>89</v>
      </c>
      <c r="AW351" s="13" t="s">
        <v>36</v>
      </c>
      <c r="AX351" s="13" t="s">
        <v>81</v>
      </c>
      <c r="AY351" s="245" t="s">
        <v>164</v>
      </c>
    </row>
    <row r="352" s="14" customFormat="1">
      <c r="A352" s="14"/>
      <c r="B352" s="246"/>
      <c r="C352" s="247"/>
      <c r="D352" s="237" t="s">
        <v>173</v>
      </c>
      <c r="E352" s="248" t="s">
        <v>1</v>
      </c>
      <c r="F352" s="249" t="s">
        <v>408</v>
      </c>
      <c r="G352" s="247"/>
      <c r="H352" s="250">
        <v>11.300000000000001</v>
      </c>
      <c r="I352" s="251"/>
      <c r="J352" s="247"/>
      <c r="K352" s="247"/>
      <c r="L352" s="252"/>
      <c r="M352" s="253"/>
      <c r="N352" s="254"/>
      <c r="O352" s="254"/>
      <c r="P352" s="254"/>
      <c r="Q352" s="254"/>
      <c r="R352" s="254"/>
      <c r="S352" s="254"/>
      <c r="T352" s="255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56" t="s">
        <v>173</v>
      </c>
      <c r="AU352" s="256" t="s">
        <v>91</v>
      </c>
      <c r="AV352" s="14" t="s">
        <v>91</v>
      </c>
      <c r="AW352" s="14" t="s">
        <v>36</v>
      </c>
      <c r="AX352" s="14" t="s">
        <v>81</v>
      </c>
      <c r="AY352" s="256" t="s">
        <v>164</v>
      </c>
    </row>
    <row r="353" s="13" customFormat="1">
      <c r="A353" s="13"/>
      <c r="B353" s="235"/>
      <c r="C353" s="236"/>
      <c r="D353" s="237" t="s">
        <v>173</v>
      </c>
      <c r="E353" s="238" t="s">
        <v>1</v>
      </c>
      <c r="F353" s="239" t="s">
        <v>323</v>
      </c>
      <c r="G353" s="236"/>
      <c r="H353" s="238" t="s">
        <v>1</v>
      </c>
      <c r="I353" s="240"/>
      <c r="J353" s="236"/>
      <c r="K353" s="236"/>
      <c r="L353" s="241"/>
      <c r="M353" s="242"/>
      <c r="N353" s="243"/>
      <c r="O353" s="243"/>
      <c r="P353" s="243"/>
      <c r="Q353" s="243"/>
      <c r="R353" s="243"/>
      <c r="S353" s="243"/>
      <c r="T353" s="244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45" t="s">
        <v>173</v>
      </c>
      <c r="AU353" s="245" t="s">
        <v>91</v>
      </c>
      <c r="AV353" s="13" t="s">
        <v>89</v>
      </c>
      <c r="AW353" s="13" t="s">
        <v>36</v>
      </c>
      <c r="AX353" s="13" t="s">
        <v>81</v>
      </c>
      <c r="AY353" s="245" t="s">
        <v>164</v>
      </c>
    </row>
    <row r="354" s="14" customFormat="1">
      <c r="A354" s="14"/>
      <c r="B354" s="246"/>
      <c r="C354" s="247"/>
      <c r="D354" s="237" t="s">
        <v>173</v>
      </c>
      <c r="E354" s="248" t="s">
        <v>1</v>
      </c>
      <c r="F354" s="249" t="s">
        <v>409</v>
      </c>
      <c r="G354" s="247"/>
      <c r="H354" s="250">
        <v>6.5499999999999998</v>
      </c>
      <c r="I354" s="251"/>
      <c r="J354" s="247"/>
      <c r="K354" s="247"/>
      <c r="L354" s="252"/>
      <c r="M354" s="253"/>
      <c r="N354" s="254"/>
      <c r="O354" s="254"/>
      <c r="P354" s="254"/>
      <c r="Q354" s="254"/>
      <c r="R354" s="254"/>
      <c r="S354" s="254"/>
      <c r="T354" s="255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56" t="s">
        <v>173</v>
      </c>
      <c r="AU354" s="256" t="s">
        <v>91</v>
      </c>
      <c r="AV354" s="14" t="s">
        <v>91</v>
      </c>
      <c r="AW354" s="14" t="s">
        <v>36</v>
      </c>
      <c r="AX354" s="14" t="s">
        <v>81</v>
      </c>
      <c r="AY354" s="256" t="s">
        <v>164</v>
      </c>
    </row>
    <row r="355" s="13" customFormat="1">
      <c r="A355" s="13"/>
      <c r="B355" s="235"/>
      <c r="C355" s="236"/>
      <c r="D355" s="237" t="s">
        <v>173</v>
      </c>
      <c r="E355" s="238" t="s">
        <v>1</v>
      </c>
      <c r="F355" s="239" t="s">
        <v>287</v>
      </c>
      <c r="G355" s="236"/>
      <c r="H355" s="238" t="s">
        <v>1</v>
      </c>
      <c r="I355" s="240"/>
      <c r="J355" s="236"/>
      <c r="K355" s="236"/>
      <c r="L355" s="241"/>
      <c r="M355" s="242"/>
      <c r="N355" s="243"/>
      <c r="O355" s="243"/>
      <c r="P355" s="243"/>
      <c r="Q355" s="243"/>
      <c r="R355" s="243"/>
      <c r="S355" s="243"/>
      <c r="T355" s="244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45" t="s">
        <v>173</v>
      </c>
      <c r="AU355" s="245" t="s">
        <v>91</v>
      </c>
      <c r="AV355" s="13" t="s">
        <v>89</v>
      </c>
      <c r="AW355" s="13" t="s">
        <v>36</v>
      </c>
      <c r="AX355" s="13" t="s">
        <v>81</v>
      </c>
      <c r="AY355" s="245" t="s">
        <v>164</v>
      </c>
    </row>
    <row r="356" s="14" customFormat="1">
      <c r="A356" s="14"/>
      <c r="B356" s="246"/>
      <c r="C356" s="247"/>
      <c r="D356" s="237" t="s">
        <v>173</v>
      </c>
      <c r="E356" s="248" t="s">
        <v>1</v>
      </c>
      <c r="F356" s="249" t="s">
        <v>410</v>
      </c>
      <c r="G356" s="247"/>
      <c r="H356" s="250">
        <v>120.98</v>
      </c>
      <c r="I356" s="251"/>
      <c r="J356" s="247"/>
      <c r="K356" s="247"/>
      <c r="L356" s="252"/>
      <c r="M356" s="253"/>
      <c r="N356" s="254"/>
      <c r="O356" s="254"/>
      <c r="P356" s="254"/>
      <c r="Q356" s="254"/>
      <c r="R356" s="254"/>
      <c r="S356" s="254"/>
      <c r="T356" s="255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56" t="s">
        <v>173</v>
      </c>
      <c r="AU356" s="256" t="s">
        <v>91</v>
      </c>
      <c r="AV356" s="14" t="s">
        <v>91</v>
      </c>
      <c r="AW356" s="14" t="s">
        <v>36</v>
      </c>
      <c r="AX356" s="14" t="s">
        <v>81</v>
      </c>
      <c r="AY356" s="256" t="s">
        <v>164</v>
      </c>
    </row>
    <row r="357" s="13" customFormat="1">
      <c r="A357" s="13"/>
      <c r="B357" s="235"/>
      <c r="C357" s="236"/>
      <c r="D357" s="237" t="s">
        <v>173</v>
      </c>
      <c r="E357" s="238" t="s">
        <v>1</v>
      </c>
      <c r="F357" s="239" t="s">
        <v>411</v>
      </c>
      <c r="G357" s="236"/>
      <c r="H357" s="238" t="s">
        <v>1</v>
      </c>
      <c r="I357" s="240"/>
      <c r="J357" s="236"/>
      <c r="K357" s="236"/>
      <c r="L357" s="241"/>
      <c r="M357" s="242"/>
      <c r="N357" s="243"/>
      <c r="O357" s="243"/>
      <c r="P357" s="243"/>
      <c r="Q357" s="243"/>
      <c r="R357" s="243"/>
      <c r="S357" s="243"/>
      <c r="T357" s="244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45" t="s">
        <v>173</v>
      </c>
      <c r="AU357" s="245" t="s">
        <v>91</v>
      </c>
      <c r="AV357" s="13" t="s">
        <v>89</v>
      </c>
      <c r="AW357" s="13" t="s">
        <v>36</v>
      </c>
      <c r="AX357" s="13" t="s">
        <v>81</v>
      </c>
      <c r="AY357" s="245" t="s">
        <v>164</v>
      </c>
    </row>
    <row r="358" s="14" customFormat="1">
      <c r="A358" s="14"/>
      <c r="B358" s="246"/>
      <c r="C358" s="247"/>
      <c r="D358" s="237" t="s">
        <v>173</v>
      </c>
      <c r="E358" s="248" t="s">
        <v>1</v>
      </c>
      <c r="F358" s="249" t="s">
        <v>412</v>
      </c>
      <c r="G358" s="247"/>
      <c r="H358" s="250">
        <v>34.740000000000002</v>
      </c>
      <c r="I358" s="251"/>
      <c r="J358" s="247"/>
      <c r="K358" s="247"/>
      <c r="L358" s="252"/>
      <c r="M358" s="253"/>
      <c r="N358" s="254"/>
      <c r="O358" s="254"/>
      <c r="P358" s="254"/>
      <c r="Q358" s="254"/>
      <c r="R358" s="254"/>
      <c r="S358" s="254"/>
      <c r="T358" s="255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56" t="s">
        <v>173</v>
      </c>
      <c r="AU358" s="256" t="s">
        <v>91</v>
      </c>
      <c r="AV358" s="14" t="s">
        <v>91</v>
      </c>
      <c r="AW358" s="14" t="s">
        <v>36</v>
      </c>
      <c r="AX358" s="14" t="s">
        <v>81</v>
      </c>
      <c r="AY358" s="256" t="s">
        <v>164</v>
      </c>
    </row>
    <row r="359" s="13" customFormat="1">
      <c r="A359" s="13"/>
      <c r="B359" s="235"/>
      <c r="C359" s="236"/>
      <c r="D359" s="237" t="s">
        <v>173</v>
      </c>
      <c r="E359" s="238" t="s">
        <v>1</v>
      </c>
      <c r="F359" s="239" t="s">
        <v>293</v>
      </c>
      <c r="G359" s="236"/>
      <c r="H359" s="238" t="s">
        <v>1</v>
      </c>
      <c r="I359" s="240"/>
      <c r="J359" s="236"/>
      <c r="K359" s="236"/>
      <c r="L359" s="241"/>
      <c r="M359" s="242"/>
      <c r="N359" s="243"/>
      <c r="O359" s="243"/>
      <c r="P359" s="243"/>
      <c r="Q359" s="243"/>
      <c r="R359" s="243"/>
      <c r="S359" s="243"/>
      <c r="T359" s="244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45" t="s">
        <v>173</v>
      </c>
      <c r="AU359" s="245" t="s">
        <v>91</v>
      </c>
      <c r="AV359" s="13" t="s">
        <v>89</v>
      </c>
      <c r="AW359" s="13" t="s">
        <v>36</v>
      </c>
      <c r="AX359" s="13" t="s">
        <v>81</v>
      </c>
      <c r="AY359" s="245" t="s">
        <v>164</v>
      </c>
    </row>
    <row r="360" s="14" customFormat="1">
      <c r="A360" s="14"/>
      <c r="B360" s="246"/>
      <c r="C360" s="247"/>
      <c r="D360" s="237" t="s">
        <v>173</v>
      </c>
      <c r="E360" s="248" t="s">
        <v>1</v>
      </c>
      <c r="F360" s="249" t="s">
        <v>413</v>
      </c>
      <c r="G360" s="247"/>
      <c r="H360" s="250">
        <v>5.9800000000000004</v>
      </c>
      <c r="I360" s="251"/>
      <c r="J360" s="247"/>
      <c r="K360" s="247"/>
      <c r="L360" s="252"/>
      <c r="M360" s="253"/>
      <c r="N360" s="254"/>
      <c r="O360" s="254"/>
      <c r="P360" s="254"/>
      <c r="Q360" s="254"/>
      <c r="R360" s="254"/>
      <c r="S360" s="254"/>
      <c r="T360" s="255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56" t="s">
        <v>173</v>
      </c>
      <c r="AU360" s="256" t="s">
        <v>91</v>
      </c>
      <c r="AV360" s="14" t="s">
        <v>91</v>
      </c>
      <c r="AW360" s="14" t="s">
        <v>36</v>
      </c>
      <c r="AX360" s="14" t="s">
        <v>81</v>
      </c>
      <c r="AY360" s="256" t="s">
        <v>164</v>
      </c>
    </row>
    <row r="361" s="13" customFormat="1">
      <c r="A361" s="13"/>
      <c r="B361" s="235"/>
      <c r="C361" s="236"/>
      <c r="D361" s="237" t="s">
        <v>173</v>
      </c>
      <c r="E361" s="238" t="s">
        <v>1</v>
      </c>
      <c r="F361" s="239" t="s">
        <v>297</v>
      </c>
      <c r="G361" s="236"/>
      <c r="H361" s="238" t="s">
        <v>1</v>
      </c>
      <c r="I361" s="240"/>
      <c r="J361" s="236"/>
      <c r="K361" s="236"/>
      <c r="L361" s="241"/>
      <c r="M361" s="242"/>
      <c r="N361" s="243"/>
      <c r="O361" s="243"/>
      <c r="P361" s="243"/>
      <c r="Q361" s="243"/>
      <c r="R361" s="243"/>
      <c r="S361" s="243"/>
      <c r="T361" s="244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45" t="s">
        <v>173</v>
      </c>
      <c r="AU361" s="245" t="s">
        <v>91</v>
      </c>
      <c r="AV361" s="13" t="s">
        <v>89</v>
      </c>
      <c r="AW361" s="13" t="s">
        <v>36</v>
      </c>
      <c r="AX361" s="13" t="s">
        <v>81</v>
      </c>
      <c r="AY361" s="245" t="s">
        <v>164</v>
      </c>
    </row>
    <row r="362" s="14" customFormat="1">
      <c r="A362" s="14"/>
      <c r="B362" s="246"/>
      <c r="C362" s="247"/>
      <c r="D362" s="237" t="s">
        <v>173</v>
      </c>
      <c r="E362" s="248" t="s">
        <v>1</v>
      </c>
      <c r="F362" s="249" t="s">
        <v>383</v>
      </c>
      <c r="G362" s="247"/>
      <c r="H362" s="250">
        <v>2.71</v>
      </c>
      <c r="I362" s="251"/>
      <c r="J362" s="247"/>
      <c r="K362" s="247"/>
      <c r="L362" s="252"/>
      <c r="M362" s="253"/>
      <c r="N362" s="254"/>
      <c r="O362" s="254"/>
      <c r="P362" s="254"/>
      <c r="Q362" s="254"/>
      <c r="R362" s="254"/>
      <c r="S362" s="254"/>
      <c r="T362" s="255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56" t="s">
        <v>173</v>
      </c>
      <c r="AU362" s="256" t="s">
        <v>91</v>
      </c>
      <c r="AV362" s="14" t="s">
        <v>91</v>
      </c>
      <c r="AW362" s="14" t="s">
        <v>36</v>
      </c>
      <c r="AX362" s="14" t="s">
        <v>81</v>
      </c>
      <c r="AY362" s="256" t="s">
        <v>164</v>
      </c>
    </row>
    <row r="363" s="13" customFormat="1">
      <c r="A363" s="13"/>
      <c r="B363" s="235"/>
      <c r="C363" s="236"/>
      <c r="D363" s="237" t="s">
        <v>173</v>
      </c>
      <c r="E363" s="238" t="s">
        <v>1</v>
      </c>
      <c r="F363" s="239" t="s">
        <v>300</v>
      </c>
      <c r="G363" s="236"/>
      <c r="H363" s="238" t="s">
        <v>1</v>
      </c>
      <c r="I363" s="240"/>
      <c r="J363" s="236"/>
      <c r="K363" s="236"/>
      <c r="L363" s="241"/>
      <c r="M363" s="242"/>
      <c r="N363" s="243"/>
      <c r="O363" s="243"/>
      <c r="P363" s="243"/>
      <c r="Q363" s="243"/>
      <c r="R363" s="243"/>
      <c r="S363" s="243"/>
      <c r="T363" s="244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45" t="s">
        <v>173</v>
      </c>
      <c r="AU363" s="245" t="s">
        <v>91</v>
      </c>
      <c r="AV363" s="13" t="s">
        <v>89</v>
      </c>
      <c r="AW363" s="13" t="s">
        <v>36</v>
      </c>
      <c r="AX363" s="13" t="s">
        <v>81</v>
      </c>
      <c r="AY363" s="245" t="s">
        <v>164</v>
      </c>
    </row>
    <row r="364" s="14" customFormat="1">
      <c r="A364" s="14"/>
      <c r="B364" s="246"/>
      <c r="C364" s="247"/>
      <c r="D364" s="237" t="s">
        <v>173</v>
      </c>
      <c r="E364" s="248" t="s">
        <v>1</v>
      </c>
      <c r="F364" s="249" t="s">
        <v>385</v>
      </c>
      <c r="G364" s="247"/>
      <c r="H364" s="250">
        <v>1.4199999999999999</v>
      </c>
      <c r="I364" s="251"/>
      <c r="J364" s="247"/>
      <c r="K364" s="247"/>
      <c r="L364" s="252"/>
      <c r="M364" s="253"/>
      <c r="N364" s="254"/>
      <c r="O364" s="254"/>
      <c r="P364" s="254"/>
      <c r="Q364" s="254"/>
      <c r="R364" s="254"/>
      <c r="S364" s="254"/>
      <c r="T364" s="255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56" t="s">
        <v>173</v>
      </c>
      <c r="AU364" s="256" t="s">
        <v>91</v>
      </c>
      <c r="AV364" s="14" t="s">
        <v>91</v>
      </c>
      <c r="AW364" s="14" t="s">
        <v>36</v>
      </c>
      <c r="AX364" s="14" t="s">
        <v>81</v>
      </c>
      <c r="AY364" s="256" t="s">
        <v>164</v>
      </c>
    </row>
    <row r="365" s="13" customFormat="1">
      <c r="A365" s="13"/>
      <c r="B365" s="235"/>
      <c r="C365" s="236"/>
      <c r="D365" s="237" t="s">
        <v>173</v>
      </c>
      <c r="E365" s="238" t="s">
        <v>1</v>
      </c>
      <c r="F365" s="239" t="s">
        <v>303</v>
      </c>
      <c r="G365" s="236"/>
      <c r="H365" s="238" t="s">
        <v>1</v>
      </c>
      <c r="I365" s="240"/>
      <c r="J365" s="236"/>
      <c r="K365" s="236"/>
      <c r="L365" s="241"/>
      <c r="M365" s="242"/>
      <c r="N365" s="243"/>
      <c r="O365" s="243"/>
      <c r="P365" s="243"/>
      <c r="Q365" s="243"/>
      <c r="R365" s="243"/>
      <c r="S365" s="243"/>
      <c r="T365" s="244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45" t="s">
        <v>173</v>
      </c>
      <c r="AU365" s="245" t="s">
        <v>91</v>
      </c>
      <c r="AV365" s="13" t="s">
        <v>89</v>
      </c>
      <c r="AW365" s="13" t="s">
        <v>36</v>
      </c>
      <c r="AX365" s="13" t="s">
        <v>81</v>
      </c>
      <c r="AY365" s="245" t="s">
        <v>164</v>
      </c>
    </row>
    <row r="366" s="14" customFormat="1">
      <c r="A366" s="14"/>
      <c r="B366" s="246"/>
      <c r="C366" s="247"/>
      <c r="D366" s="237" t="s">
        <v>173</v>
      </c>
      <c r="E366" s="248" t="s">
        <v>1</v>
      </c>
      <c r="F366" s="249" t="s">
        <v>385</v>
      </c>
      <c r="G366" s="247"/>
      <c r="H366" s="250">
        <v>1.4199999999999999</v>
      </c>
      <c r="I366" s="251"/>
      <c r="J366" s="247"/>
      <c r="K366" s="247"/>
      <c r="L366" s="252"/>
      <c r="M366" s="253"/>
      <c r="N366" s="254"/>
      <c r="O366" s="254"/>
      <c r="P366" s="254"/>
      <c r="Q366" s="254"/>
      <c r="R366" s="254"/>
      <c r="S366" s="254"/>
      <c r="T366" s="255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56" t="s">
        <v>173</v>
      </c>
      <c r="AU366" s="256" t="s">
        <v>91</v>
      </c>
      <c r="AV366" s="14" t="s">
        <v>91</v>
      </c>
      <c r="AW366" s="14" t="s">
        <v>36</v>
      </c>
      <c r="AX366" s="14" t="s">
        <v>81</v>
      </c>
      <c r="AY366" s="256" t="s">
        <v>164</v>
      </c>
    </row>
    <row r="367" s="15" customFormat="1">
      <c r="A367" s="15"/>
      <c r="B367" s="257"/>
      <c r="C367" s="258"/>
      <c r="D367" s="237" t="s">
        <v>173</v>
      </c>
      <c r="E367" s="259" t="s">
        <v>1</v>
      </c>
      <c r="F367" s="260" t="s">
        <v>176</v>
      </c>
      <c r="G367" s="258"/>
      <c r="H367" s="261">
        <v>209.66</v>
      </c>
      <c r="I367" s="262"/>
      <c r="J367" s="258"/>
      <c r="K367" s="258"/>
      <c r="L367" s="263"/>
      <c r="M367" s="264"/>
      <c r="N367" s="265"/>
      <c r="O367" s="265"/>
      <c r="P367" s="265"/>
      <c r="Q367" s="265"/>
      <c r="R367" s="265"/>
      <c r="S367" s="265"/>
      <c r="T367" s="266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T367" s="267" t="s">
        <v>173</v>
      </c>
      <c r="AU367" s="267" t="s">
        <v>91</v>
      </c>
      <c r="AV367" s="15" t="s">
        <v>171</v>
      </c>
      <c r="AW367" s="15" t="s">
        <v>36</v>
      </c>
      <c r="AX367" s="15" t="s">
        <v>89</v>
      </c>
      <c r="AY367" s="267" t="s">
        <v>164</v>
      </c>
    </row>
    <row r="368" s="2" customFormat="1" ht="37.8" customHeight="1">
      <c r="A368" s="39"/>
      <c r="B368" s="40"/>
      <c r="C368" s="221" t="s">
        <v>414</v>
      </c>
      <c r="D368" s="221" t="s">
        <v>167</v>
      </c>
      <c r="E368" s="222" t="s">
        <v>415</v>
      </c>
      <c r="F368" s="223" t="s">
        <v>416</v>
      </c>
      <c r="G368" s="224" t="s">
        <v>185</v>
      </c>
      <c r="H368" s="225">
        <v>209.66</v>
      </c>
      <c r="I368" s="226"/>
      <c r="J368" s="227">
        <f>ROUND(I368*H368,2)</f>
        <v>0</v>
      </c>
      <c r="K368" s="228"/>
      <c r="L368" s="45"/>
      <c r="M368" s="229" t="s">
        <v>1</v>
      </c>
      <c r="N368" s="230" t="s">
        <v>46</v>
      </c>
      <c r="O368" s="92"/>
      <c r="P368" s="231">
        <f>O368*H368</f>
        <v>0</v>
      </c>
      <c r="Q368" s="231">
        <v>4.0000000000000003E-05</v>
      </c>
      <c r="R368" s="231">
        <f>Q368*H368</f>
        <v>0.0083864000000000005</v>
      </c>
      <c r="S368" s="231">
        <v>0</v>
      </c>
      <c r="T368" s="232">
        <f>S368*H368</f>
        <v>0</v>
      </c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R368" s="233" t="s">
        <v>171</v>
      </c>
      <c r="AT368" s="233" t="s">
        <v>167</v>
      </c>
      <c r="AU368" s="233" t="s">
        <v>91</v>
      </c>
      <c r="AY368" s="18" t="s">
        <v>164</v>
      </c>
      <c r="BE368" s="234">
        <f>IF(N368="základní",J368,0)</f>
        <v>0</v>
      </c>
      <c r="BF368" s="234">
        <f>IF(N368="snížená",J368,0)</f>
        <v>0</v>
      </c>
      <c r="BG368" s="234">
        <f>IF(N368="zákl. přenesená",J368,0)</f>
        <v>0</v>
      </c>
      <c r="BH368" s="234">
        <f>IF(N368="sníž. přenesená",J368,0)</f>
        <v>0</v>
      </c>
      <c r="BI368" s="234">
        <f>IF(N368="nulová",J368,0)</f>
        <v>0</v>
      </c>
      <c r="BJ368" s="18" t="s">
        <v>89</v>
      </c>
      <c r="BK368" s="234">
        <f>ROUND(I368*H368,2)</f>
        <v>0</v>
      </c>
      <c r="BL368" s="18" t="s">
        <v>171</v>
      </c>
      <c r="BM368" s="233" t="s">
        <v>417</v>
      </c>
    </row>
    <row r="369" s="2" customFormat="1" ht="24.15" customHeight="1">
      <c r="A369" s="39"/>
      <c r="B369" s="40"/>
      <c r="C369" s="221" t="s">
        <v>418</v>
      </c>
      <c r="D369" s="221" t="s">
        <v>167</v>
      </c>
      <c r="E369" s="222" t="s">
        <v>419</v>
      </c>
      <c r="F369" s="223" t="s">
        <v>420</v>
      </c>
      <c r="G369" s="224" t="s">
        <v>391</v>
      </c>
      <c r="H369" s="225">
        <v>2</v>
      </c>
      <c r="I369" s="226"/>
      <c r="J369" s="227">
        <f>ROUND(I369*H369,2)</f>
        <v>0</v>
      </c>
      <c r="K369" s="228"/>
      <c r="L369" s="45"/>
      <c r="M369" s="229" t="s">
        <v>1</v>
      </c>
      <c r="N369" s="230" t="s">
        <v>46</v>
      </c>
      <c r="O369" s="92"/>
      <c r="P369" s="231">
        <f>O369*H369</f>
        <v>0</v>
      </c>
      <c r="Q369" s="231">
        <v>0.00011</v>
      </c>
      <c r="R369" s="231">
        <f>Q369*H369</f>
        <v>0.00022000000000000001</v>
      </c>
      <c r="S369" s="231">
        <v>0</v>
      </c>
      <c r="T369" s="232">
        <f>S369*H369</f>
        <v>0</v>
      </c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R369" s="233" t="s">
        <v>171</v>
      </c>
      <c r="AT369" s="233" t="s">
        <v>167</v>
      </c>
      <c r="AU369" s="233" t="s">
        <v>91</v>
      </c>
      <c r="AY369" s="18" t="s">
        <v>164</v>
      </c>
      <c r="BE369" s="234">
        <f>IF(N369="základní",J369,0)</f>
        <v>0</v>
      </c>
      <c r="BF369" s="234">
        <f>IF(N369="snížená",J369,0)</f>
        <v>0</v>
      </c>
      <c r="BG369" s="234">
        <f>IF(N369="zákl. přenesená",J369,0)</f>
        <v>0</v>
      </c>
      <c r="BH369" s="234">
        <f>IF(N369="sníž. přenesená",J369,0)</f>
        <v>0</v>
      </c>
      <c r="BI369" s="234">
        <f>IF(N369="nulová",J369,0)</f>
        <v>0</v>
      </c>
      <c r="BJ369" s="18" t="s">
        <v>89</v>
      </c>
      <c r="BK369" s="234">
        <f>ROUND(I369*H369,2)</f>
        <v>0</v>
      </c>
      <c r="BL369" s="18" t="s">
        <v>171</v>
      </c>
      <c r="BM369" s="233" t="s">
        <v>421</v>
      </c>
    </row>
    <row r="370" s="2" customFormat="1" ht="16.5" customHeight="1">
      <c r="A370" s="39"/>
      <c r="B370" s="40"/>
      <c r="C370" s="268" t="s">
        <v>422</v>
      </c>
      <c r="D370" s="268" t="s">
        <v>177</v>
      </c>
      <c r="E370" s="269" t="s">
        <v>423</v>
      </c>
      <c r="F370" s="270" t="s">
        <v>424</v>
      </c>
      <c r="G370" s="271" t="s">
        <v>391</v>
      </c>
      <c r="H370" s="272">
        <v>2</v>
      </c>
      <c r="I370" s="273"/>
      <c r="J370" s="274">
        <f>ROUND(I370*H370,2)</f>
        <v>0</v>
      </c>
      <c r="K370" s="275"/>
      <c r="L370" s="276"/>
      <c r="M370" s="277" t="s">
        <v>1</v>
      </c>
      <c r="N370" s="278" t="s">
        <v>46</v>
      </c>
      <c r="O370" s="92"/>
      <c r="P370" s="231">
        <f>O370*H370</f>
        <v>0</v>
      </c>
      <c r="Q370" s="231">
        <v>0.012</v>
      </c>
      <c r="R370" s="231">
        <f>Q370*H370</f>
        <v>0.024</v>
      </c>
      <c r="S370" s="231">
        <v>0</v>
      </c>
      <c r="T370" s="232">
        <f>S370*H370</f>
        <v>0</v>
      </c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R370" s="233" t="s">
        <v>180</v>
      </c>
      <c r="AT370" s="233" t="s">
        <v>177</v>
      </c>
      <c r="AU370" s="233" t="s">
        <v>91</v>
      </c>
      <c r="AY370" s="18" t="s">
        <v>164</v>
      </c>
      <c r="BE370" s="234">
        <f>IF(N370="základní",J370,0)</f>
        <v>0</v>
      </c>
      <c r="BF370" s="234">
        <f>IF(N370="snížená",J370,0)</f>
        <v>0</v>
      </c>
      <c r="BG370" s="234">
        <f>IF(N370="zákl. přenesená",J370,0)</f>
        <v>0</v>
      </c>
      <c r="BH370" s="234">
        <f>IF(N370="sníž. přenesená",J370,0)</f>
        <v>0</v>
      </c>
      <c r="BI370" s="234">
        <f>IF(N370="nulová",J370,0)</f>
        <v>0</v>
      </c>
      <c r="BJ370" s="18" t="s">
        <v>89</v>
      </c>
      <c r="BK370" s="234">
        <f>ROUND(I370*H370,2)</f>
        <v>0</v>
      </c>
      <c r="BL370" s="18" t="s">
        <v>171</v>
      </c>
      <c r="BM370" s="233" t="s">
        <v>425</v>
      </c>
    </row>
    <row r="371" s="2" customFormat="1" ht="24.15" customHeight="1">
      <c r="A371" s="39"/>
      <c r="B371" s="40"/>
      <c r="C371" s="221" t="s">
        <v>426</v>
      </c>
      <c r="D371" s="221" t="s">
        <v>167</v>
      </c>
      <c r="E371" s="222" t="s">
        <v>427</v>
      </c>
      <c r="F371" s="223" t="s">
        <v>428</v>
      </c>
      <c r="G371" s="224" t="s">
        <v>391</v>
      </c>
      <c r="H371" s="225">
        <v>2</v>
      </c>
      <c r="I371" s="226"/>
      <c r="J371" s="227">
        <f>ROUND(I371*H371,2)</f>
        <v>0</v>
      </c>
      <c r="K371" s="228"/>
      <c r="L371" s="45"/>
      <c r="M371" s="229" t="s">
        <v>1</v>
      </c>
      <c r="N371" s="230" t="s">
        <v>46</v>
      </c>
      <c r="O371" s="92"/>
      <c r="P371" s="231">
        <f>O371*H371</f>
        <v>0</v>
      </c>
      <c r="Q371" s="231">
        <v>1.0000000000000001E-05</v>
      </c>
      <c r="R371" s="231">
        <f>Q371*H371</f>
        <v>2.0000000000000002E-05</v>
      </c>
      <c r="S371" s="231">
        <v>0</v>
      </c>
      <c r="T371" s="232">
        <f>S371*H371</f>
        <v>0</v>
      </c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R371" s="233" t="s">
        <v>171</v>
      </c>
      <c r="AT371" s="233" t="s">
        <v>167</v>
      </c>
      <c r="AU371" s="233" t="s">
        <v>91</v>
      </c>
      <c r="AY371" s="18" t="s">
        <v>164</v>
      </c>
      <c r="BE371" s="234">
        <f>IF(N371="základní",J371,0)</f>
        <v>0</v>
      </c>
      <c r="BF371" s="234">
        <f>IF(N371="snížená",J371,0)</f>
        <v>0</v>
      </c>
      <c r="BG371" s="234">
        <f>IF(N371="zákl. přenesená",J371,0)</f>
        <v>0</v>
      </c>
      <c r="BH371" s="234">
        <f>IF(N371="sníž. přenesená",J371,0)</f>
        <v>0</v>
      </c>
      <c r="BI371" s="234">
        <f>IF(N371="nulová",J371,0)</f>
        <v>0</v>
      </c>
      <c r="BJ371" s="18" t="s">
        <v>89</v>
      </c>
      <c r="BK371" s="234">
        <f>ROUND(I371*H371,2)</f>
        <v>0</v>
      </c>
      <c r="BL371" s="18" t="s">
        <v>171</v>
      </c>
      <c r="BM371" s="233" t="s">
        <v>429</v>
      </c>
    </row>
    <row r="372" s="13" customFormat="1">
      <c r="A372" s="13"/>
      <c r="B372" s="235"/>
      <c r="C372" s="236"/>
      <c r="D372" s="237" t="s">
        <v>173</v>
      </c>
      <c r="E372" s="238" t="s">
        <v>1</v>
      </c>
      <c r="F372" s="239" t="s">
        <v>430</v>
      </c>
      <c r="G372" s="236"/>
      <c r="H372" s="238" t="s">
        <v>1</v>
      </c>
      <c r="I372" s="240"/>
      <c r="J372" s="236"/>
      <c r="K372" s="236"/>
      <c r="L372" s="241"/>
      <c r="M372" s="242"/>
      <c r="N372" s="243"/>
      <c r="O372" s="243"/>
      <c r="P372" s="243"/>
      <c r="Q372" s="243"/>
      <c r="R372" s="243"/>
      <c r="S372" s="243"/>
      <c r="T372" s="244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45" t="s">
        <v>173</v>
      </c>
      <c r="AU372" s="245" t="s">
        <v>91</v>
      </c>
      <c r="AV372" s="13" t="s">
        <v>89</v>
      </c>
      <c r="AW372" s="13" t="s">
        <v>36</v>
      </c>
      <c r="AX372" s="13" t="s">
        <v>81</v>
      </c>
      <c r="AY372" s="245" t="s">
        <v>164</v>
      </c>
    </row>
    <row r="373" s="14" customFormat="1">
      <c r="A373" s="14"/>
      <c r="B373" s="246"/>
      <c r="C373" s="247"/>
      <c r="D373" s="237" t="s">
        <v>173</v>
      </c>
      <c r="E373" s="248" t="s">
        <v>1</v>
      </c>
      <c r="F373" s="249" t="s">
        <v>91</v>
      </c>
      <c r="G373" s="247"/>
      <c r="H373" s="250">
        <v>2</v>
      </c>
      <c r="I373" s="251"/>
      <c r="J373" s="247"/>
      <c r="K373" s="247"/>
      <c r="L373" s="252"/>
      <c r="M373" s="253"/>
      <c r="N373" s="254"/>
      <c r="O373" s="254"/>
      <c r="P373" s="254"/>
      <c r="Q373" s="254"/>
      <c r="R373" s="254"/>
      <c r="S373" s="254"/>
      <c r="T373" s="255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56" t="s">
        <v>173</v>
      </c>
      <c r="AU373" s="256" t="s">
        <v>91</v>
      </c>
      <c r="AV373" s="14" t="s">
        <v>91</v>
      </c>
      <c r="AW373" s="14" t="s">
        <v>36</v>
      </c>
      <c r="AX373" s="14" t="s">
        <v>81</v>
      </c>
      <c r="AY373" s="256" t="s">
        <v>164</v>
      </c>
    </row>
    <row r="374" s="16" customFormat="1">
      <c r="A374" s="16"/>
      <c r="B374" s="279"/>
      <c r="C374" s="280"/>
      <c r="D374" s="237" t="s">
        <v>173</v>
      </c>
      <c r="E374" s="281" t="s">
        <v>1</v>
      </c>
      <c r="F374" s="282" t="s">
        <v>240</v>
      </c>
      <c r="G374" s="280"/>
      <c r="H374" s="283">
        <v>2</v>
      </c>
      <c r="I374" s="284"/>
      <c r="J374" s="280"/>
      <c r="K374" s="280"/>
      <c r="L374" s="285"/>
      <c r="M374" s="286"/>
      <c r="N374" s="287"/>
      <c r="O374" s="287"/>
      <c r="P374" s="287"/>
      <c r="Q374" s="287"/>
      <c r="R374" s="287"/>
      <c r="S374" s="287"/>
      <c r="T374" s="288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T374" s="289" t="s">
        <v>173</v>
      </c>
      <c r="AU374" s="289" t="s">
        <v>91</v>
      </c>
      <c r="AV374" s="16" t="s">
        <v>165</v>
      </c>
      <c r="AW374" s="16" t="s">
        <v>36</v>
      </c>
      <c r="AX374" s="16" t="s">
        <v>81</v>
      </c>
      <c r="AY374" s="289" t="s">
        <v>164</v>
      </c>
    </row>
    <row r="375" s="15" customFormat="1">
      <c r="A375" s="15"/>
      <c r="B375" s="257"/>
      <c r="C375" s="258"/>
      <c r="D375" s="237" t="s">
        <v>173</v>
      </c>
      <c r="E375" s="259" t="s">
        <v>1</v>
      </c>
      <c r="F375" s="260" t="s">
        <v>176</v>
      </c>
      <c r="G375" s="258"/>
      <c r="H375" s="261">
        <v>2</v>
      </c>
      <c r="I375" s="262"/>
      <c r="J375" s="258"/>
      <c r="K375" s="258"/>
      <c r="L375" s="263"/>
      <c r="M375" s="264"/>
      <c r="N375" s="265"/>
      <c r="O375" s="265"/>
      <c r="P375" s="265"/>
      <c r="Q375" s="265"/>
      <c r="R375" s="265"/>
      <c r="S375" s="265"/>
      <c r="T375" s="266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T375" s="267" t="s">
        <v>173</v>
      </c>
      <c r="AU375" s="267" t="s">
        <v>91</v>
      </c>
      <c r="AV375" s="15" t="s">
        <v>171</v>
      </c>
      <c r="AW375" s="15" t="s">
        <v>36</v>
      </c>
      <c r="AX375" s="15" t="s">
        <v>89</v>
      </c>
      <c r="AY375" s="267" t="s">
        <v>164</v>
      </c>
    </row>
    <row r="376" s="2" customFormat="1" ht="24.15" customHeight="1">
      <c r="A376" s="39"/>
      <c r="B376" s="40"/>
      <c r="C376" s="268" t="s">
        <v>431</v>
      </c>
      <c r="D376" s="268" t="s">
        <v>177</v>
      </c>
      <c r="E376" s="269" t="s">
        <v>432</v>
      </c>
      <c r="F376" s="270" t="s">
        <v>433</v>
      </c>
      <c r="G376" s="271" t="s">
        <v>391</v>
      </c>
      <c r="H376" s="272">
        <v>2</v>
      </c>
      <c r="I376" s="273"/>
      <c r="J376" s="274">
        <f>ROUND(I376*H376,2)</f>
        <v>0</v>
      </c>
      <c r="K376" s="275"/>
      <c r="L376" s="276"/>
      <c r="M376" s="277" t="s">
        <v>1</v>
      </c>
      <c r="N376" s="278" t="s">
        <v>46</v>
      </c>
      <c r="O376" s="92"/>
      <c r="P376" s="231">
        <f>O376*H376</f>
        <v>0</v>
      </c>
      <c r="Q376" s="231">
        <v>0</v>
      </c>
      <c r="R376" s="231">
        <f>Q376*H376</f>
        <v>0</v>
      </c>
      <c r="S376" s="231">
        <v>0</v>
      </c>
      <c r="T376" s="232">
        <f>S376*H376</f>
        <v>0</v>
      </c>
      <c r="U376" s="39"/>
      <c r="V376" s="39"/>
      <c r="W376" s="39"/>
      <c r="X376" s="39"/>
      <c r="Y376" s="39"/>
      <c r="Z376" s="39"/>
      <c r="AA376" s="39"/>
      <c r="AB376" s="39"/>
      <c r="AC376" s="39"/>
      <c r="AD376" s="39"/>
      <c r="AE376" s="39"/>
      <c r="AR376" s="233" t="s">
        <v>180</v>
      </c>
      <c r="AT376" s="233" t="s">
        <v>177</v>
      </c>
      <c r="AU376" s="233" t="s">
        <v>91</v>
      </c>
      <c r="AY376" s="18" t="s">
        <v>164</v>
      </c>
      <c r="BE376" s="234">
        <f>IF(N376="základní",J376,0)</f>
        <v>0</v>
      </c>
      <c r="BF376" s="234">
        <f>IF(N376="snížená",J376,0)</f>
        <v>0</v>
      </c>
      <c r="BG376" s="234">
        <f>IF(N376="zákl. přenesená",J376,0)</f>
        <v>0</v>
      </c>
      <c r="BH376" s="234">
        <f>IF(N376="sníž. přenesená",J376,0)</f>
        <v>0</v>
      </c>
      <c r="BI376" s="234">
        <f>IF(N376="nulová",J376,0)</f>
        <v>0</v>
      </c>
      <c r="BJ376" s="18" t="s">
        <v>89</v>
      </c>
      <c r="BK376" s="234">
        <f>ROUND(I376*H376,2)</f>
        <v>0</v>
      </c>
      <c r="BL376" s="18" t="s">
        <v>171</v>
      </c>
      <c r="BM376" s="233" t="s">
        <v>434</v>
      </c>
    </row>
    <row r="377" s="2" customFormat="1">
      <c r="A377" s="39"/>
      <c r="B377" s="40"/>
      <c r="C377" s="41"/>
      <c r="D377" s="237" t="s">
        <v>245</v>
      </c>
      <c r="E377" s="41"/>
      <c r="F377" s="290" t="s">
        <v>435</v>
      </c>
      <c r="G377" s="41"/>
      <c r="H377" s="41"/>
      <c r="I377" s="291"/>
      <c r="J377" s="41"/>
      <c r="K377" s="41"/>
      <c r="L377" s="45"/>
      <c r="M377" s="292"/>
      <c r="N377" s="293"/>
      <c r="O377" s="92"/>
      <c r="P377" s="92"/>
      <c r="Q377" s="92"/>
      <c r="R377" s="92"/>
      <c r="S377" s="92"/>
      <c r="T377" s="93"/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T377" s="18" t="s">
        <v>245</v>
      </c>
      <c r="AU377" s="18" t="s">
        <v>91</v>
      </c>
    </row>
    <row r="378" s="2" customFormat="1" ht="24.15" customHeight="1">
      <c r="A378" s="39"/>
      <c r="B378" s="40"/>
      <c r="C378" s="221" t="s">
        <v>436</v>
      </c>
      <c r="D378" s="221" t="s">
        <v>167</v>
      </c>
      <c r="E378" s="222" t="s">
        <v>437</v>
      </c>
      <c r="F378" s="223" t="s">
        <v>438</v>
      </c>
      <c r="G378" s="224" t="s">
        <v>185</v>
      </c>
      <c r="H378" s="225">
        <v>10.339</v>
      </c>
      <c r="I378" s="226"/>
      <c r="J378" s="227">
        <f>ROUND(I378*H378,2)</f>
        <v>0</v>
      </c>
      <c r="K378" s="228"/>
      <c r="L378" s="45"/>
      <c r="M378" s="229" t="s">
        <v>1</v>
      </c>
      <c r="N378" s="230" t="s">
        <v>46</v>
      </c>
      <c r="O378" s="92"/>
      <c r="P378" s="231">
        <f>O378*H378</f>
        <v>0</v>
      </c>
      <c r="Q378" s="231">
        <v>0</v>
      </c>
      <c r="R378" s="231">
        <f>Q378*H378</f>
        <v>0</v>
      </c>
      <c r="S378" s="231">
        <v>0.308</v>
      </c>
      <c r="T378" s="232">
        <f>S378*H378</f>
        <v>3.184412</v>
      </c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R378" s="233" t="s">
        <v>171</v>
      </c>
      <c r="AT378" s="233" t="s">
        <v>167</v>
      </c>
      <c r="AU378" s="233" t="s">
        <v>91</v>
      </c>
      <c r="AY378" s="18" t="s">
        <v>164</v>
      </c>
      <c r="BE378" s="234">
        <f>IF(N378="základní",J378,0)</f>
        <v>0</v>
      </c>
      <c r="BF378" s="234">
        <f>IF(N378="snížená",J378,0)</f>
        <v>0</v>
      </c>
      <c r="BG378" s="234">
        <f>IF(N378="zákl. přenesená",J378,0)</f>
        <v>0</v>
      </c>
      <c r="BH378" s="234">
        <f>IF(N378="sníž. přenesená",J378,0)</f>
        <v>0</v>
      </c>
      <c r="BI378" s="234">
        <f>IF(N378="nulová",J378,0)</f>
        <v>0</v>
      </c>
      <c r="BJ378" s="18" t="s">
        <v>89</v>
      </c>
      <c r="BK378" s="234">
        <f>ROUND(I378*H378,2)</f>
        <v>0</v>
      </c>
      <c r="BL378" s="18" t="s">
        <v>171</v>
      </c>
      <c r="BM378" s="233" t="s">
        <v>439</v>
      </c>
    </row>
    <row r="379" s="13" customFormat="1">
      <c r="A379" s="13"/>
      <c r="B379" s="235"/>
      <c r="C379" s="236"/>
      <c r="D379" s="237" t="s">
        <v>173</v>
      </c>
      <c r="E379" s="238" t="s">
        <v>1</v>
      </c>
      <c r="F379" s="239" t="s">
        <v>238</v>
      </c>
      <c r="G379" s="236"/>
      <c r="H379" s="238" t="s">
        <v>1</v>
      </c>
      <c r="I379" s="240"/>
      <c r="J379" s="236"/>
      <c r="K379" s="236"/>
      <c r="L379" s="241"/>
      <c r="M379" s="242"/>
      <c r="N379" s="243"/>
      <c r="O379" s="243"/>
      <c r="P379" s="243"/>
      <c r="Q379" s="243"/>
      <c r="R379" s="243"/>
      <c r="S379" s="243"/>
      <c r="T379" s="244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45" t="s">
        <v>173</v>
      </c>
      <c r="AU379" s="245" t="s">
        <v>91</v>
      </c>
      <c r="AV379" s="13" t="s">
        <v>89</v>
      </c>
      <c r="AW379" s="13" t="s">
        <v>36</v>
      </c>
      <c r="AX379" s="13" t="s">
        <v>81</v>
      </c>
      <c r="AY379" s="245" t="s">
        <v>164</v>
      </c>
    </row>
    <row r="380" s="14" customFormat="1">
      <c r="A380" s="14"/>
      <c r="B380" s="246"/>
      <c r="C380" s="247"/>
      <c r="D380" s="237" t="s">
        <v>173</v>
      </c>
      <c r="E380" s="248" t="s">
        <v>1</v>
      </c>
      <c r="F380" s="249" t="s">
        <v>440</v>
      </c>
      <c r="G380" s="247"/>
      <c r="H380" s="250">
        <v>10.339</v>
      </c>
      <c r="I380" s="251"/>
      <c r="J380" s="247"/>
      <c r="K380" s="247"/>
      <c r="L380" s="252"/>
      <c r="M380" s="253"/>
      <c r="N380" s="254"/>
      <c r="O380" s="254"/>
      <c r="P380" s="254"/>
      <c r="Q380" s="254"/>
      <c r="R380" s="254"/>
      <c r="S380" s="254"/>
      <c r="T380" s="255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56" t="s">
        <v>173</v>
      </c>
      <c r="AU380" s="256" t="s">
        <v>91</v>
      </c>
      <c r="AV380" s="14" t="s">
        <v>91</v>
      </c>
      <c r="AW380" s="14" t="s">
        <v>36</v>
      </c>
      <c r="AX380" s="14" t="s">
        <v>81</v>
      </c>
      <c r="AY380" s="256" t="s">
        <v>164</v>
      </c>
    </row>
    <row r="381" s="15" customFormat="1">
      <c r="A381" s="15"/>
      <c r="B381" s="257"/>
      <c r="C381" s="258"/>
      <c r="D381" s="237" t="s">
        <v>173</v>
      </c>
      <c r="E381" s="259" t="s">
        <v>1</v>
      </c>
      <c r="F381" s="260" t="s">
        <v>176</v>
      </c>
      <c r="G381" s="258"/>
      <c r="H381" s="261">
        <v>10.339</v>
      </c>
      <c r="I381" s="262"/>
      <c r="J381" s="258"/>
      <c r="K381" s="258"/>
      <c r="L381" s="263"/>
      <c r="M381" s="264"/>
      <c r="N381" s="265"/>
      <c r="O381" s="265"/>
      <c r="P381" s="265"/>
      <c r="Q381" s="265"/>
      <c r="R381" s="265"/>
      <c r="S381" s="265"/>
      <c r="T381" s="266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T381" s="267" t="s">
        <v>173</v>
      </c>
      <c r="AU381" s="267" t="s">
        <v>91</v>
      </c>
      <c r="AV381" s="15" t="s">
        <v>171</v>
      </c>
      <c r="AW381" s="15" t="s">
        <v>36</v>
      </c>
      <c r="AX381" s="15" t="s">
        <v>89</v>
      </c>
      <c r="AY381" s="267" t="s">
        <v>164</v>
      </c>
    </row>
    <row r="382" s="2" customFormat="1" ht="16.5" customHeight="1">
      <c r="A382" s="39"/>
      <c r="B382" s="40"/>
      <c r="C382" s="221" t="s">
        <v>441</v>
      </c>
      <c r="D382" s="221" t="s">
        <v>167</v>
      </c>
      <c r="E382" s="222" t="s">
        <v>442</v>
      </c>
      <c r="F382" s="223" t="s">
        <v>443</v>
      </c>
      <c r="G382" s="224" t="s">
        <v>391</v>
      </c>
      <c r="H382" s="225">
        <v>1</v>
      </c>
      <c r="I382" s="226"/>
      <c r="J382" s="227">
        <f>ROUND(I382*H382,2)</f>
        <v>0</v>
      </c>
      <c r="K382" s="228"/>
      <c r="L382" s="45"/>
      <c r="M382" s="229" t="s">
        <v>1</v>
      </c>
      <c r="N382" s="230" t="s">
        <v>46</v>
      </c>
      <c r="O382" s="92"/>
      <c r="P382" s="231">
        <f>O382*H382</f>
        <v>0</v>
      </c>
      <c r="Q382" s="231">
        <v>0</v>
      </c>
      <c r="R382" s="231">
        <f>Q382*H382</f>
        <v>0</v>
      </c>
      <c r="S382" s="231">
        <v>0</v>
      </c>
      <c r="T382" s="232">
        <f>S382*H382</f>
        <v>0</v>
      </c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R382" s="233" t="s">
        <v>171</v>
      </c>
      <c r="AT382" s="233" t="s">
        <v>167</v>
      </c>
      <c r="AU382" s="233" t="s">
        <v>91</v>
      </c>
      <c r="AY382" s="18" t="s">
        <v>164</v>
      </c>
      <c r="BE382" s="234">
        <f>IF(N382="základní",J382,0)</f>
        <v>0</v>
      </c>
      <c r="BF382" s="234">
        <f>IF(N382="snížená",J382,0)</f>
        <v>0</v>
      </c>
      <c r="BG382" s="234">
        <f>IF(N382="zákl. přenesená",J382,0)</f>
        <v>0</v>
      </c>
      <c r="BH382" s="234">
        <f>IF(N382="sníž. přenesená",J382,0)</f>
        <v>0</v>
      </c>
      <c r="BI382" s="234">
        <f>IF(N382="nulová",J382,0)</f>
        <v>0</v>
      </c>
      <c r="BJ382" s="18" t="s">
        <v>89</v>
      </c>
      <c r="BK382" s="234">
        <f>ROUND(I382*H382,2)</f>
        <v>0</v>
      </c>
      <c r="BL382" s="18" t="s">
        <v>171</v>
      </c>
      <c r="BM382" s="233" t="s">
        <v>444</v>
      </c>
    </row>
    <row r="383" s="2" customFormat="1">
      <c r="A383" s="39"/>
      <c r="B383" s="40"/>
      <c r="C383" s="41"/>
      <c r="D383" s="237" t="s">
        <v>245</v>
      </c>
      <c r="E383" s="41"/>
      <c r="F383" s="290" t="s">
        <v>445</v>
      </c>
      <c r="G383" s="41"/>
      <c r="H383" s="41"/>
      <c r="I383" s="291"/>
      <c r="J383" s="41"/>
      <c r="K383" s="41"/>
      <c r="L383" s="45"/>
      <c r="M383" s="292"/>
      <c r="N383" s="293"/>
      <c r="O383" s="92"/>
      <c r="P383" s="92"/>
      <c r="Q383" s="92"/>
      <c r="R383" s="92"/>
      <c r="S383" s="92"/>
      <c r="T383" s="93"/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T383" s="18" t="s">
        <v>245</v>
      </c>
      <c r="AU383" s="18" t="s">
        <v>91</v>
      </c>
    </row>
    <row r="384" s="2" customFormat="1" ht="16.5" customHeight="1">
      <c r="A384" s="39"/>
      <c r="B384" s="40"/>
      <c r="C384" s="221" t="s">
        <v>446</v>
      </c>
      <c r="D384" s="221" t="s">
        <v>167</v>
      </c>
      <c r="E384" s="222" t="s">
        <v>447</v>
      </c>
      <c r="F384" s="223" t="s">
        <v>448</v>
      </c>
      <c r="G384" s="224" t="s">
        <v>391</v>
      </c>
      <c r="H384" s="225">
        <v>1</v>
      </c>
      <c r="I384" s="226"/>
      <c r="J384" s="227">
        <f>ROUND(I384*H384,2)</f>
        <v>0</v>
      </c>
      <c r="K384" s="228"/>
      <c r="L384" s="45"/>
      <c r="M384" s="229" t="s">
        <v>1</v>
      </c>
      <c r="N384" s="230" t="s">
        <v>46</v>
      </c>
      <c r="O384" s="92"/>
      <c r="P384" s="231">
        <f>O384*H384</f>
        <v>0</v>
      </c>
      <c r="Q384" s="231">
        <v>0</v>
      </c>
      <c r="R384" s="231">
        <f>Q384*H384</f>
        <v>0</v>
      </c>
      <c r="S384" s="231">
        <v>0</v>
      </c>
      <c r="T384" s="232">
        <f>S384*H384</f>
        <v>0</v>
      </c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  <c r="AE384" s="39"/>
      <c r="AR384" s="233" t="s">
        <v>171</v>
      </c>
      <c r="AT384" s="233" t="s">
        <v>167</v>
      </c>
      <c r="AU384" s="233" t="s">
        <v>91</v>
      </c>
      <c r="AY384" s="18" t="s">
        <v>164</v>
      </c>
      <c r="BE384" s="234">
        <f>IF(N384="základní",J384,0)</f>
        <v>0</v>
      </c>
      <c r="BF384" s="234">
        <f>IF(N384="snížená",J384,0)</f>
        <v>0</v>
      </c>
      <c r="BG384" s="234">
        <f>IF(N384="zákl. přenesená",J384,0)</f>
        <v>0</v>
      </c>
      <c r="BH384" s="234">
        <f>IF(N384="sníž. přenesená",J384,0)</f>
        <v>0</v>
      </c>
      <c r="BI384" s="234">
        <f>IF(N384="nulová",J384,0)</f>
        <v>0</v>
      </c>
      <c r="BJ384" s="18" t="s">
        <v>89</v>
      </c>
      <c r="BK384" s="234">
        <f>ROUND(I384*H384,2)</f>
        <v>0</v>
      </c>
      <c r="BL384" s="18" t="s">
        <v>171</v>
      </c>
      <c r="BM384" s="233" t="s">
        <v>449</v>
      </c>
    </row>
    <row r="385" s="2" customFormat="1">
      <c r="A385" s="39"/>
      <c r="B385" s="40"/>
      <c r="C385" s="41"/>
      <c r="D385" s="237" t="s">
        <v>245</v>
      </c>
      <c r="E385" s="41"/>
      <c r="F385" s="290" t="s">
        <v>450</v>
      </c>
      <c r="G385" s="41"/>
      <c r="H385" s="41"/>
      <c r="I385" s="291"/>
      <c r="J385" s="41"/>
      <c r="K385" s="41"/>
      <c r="L385" s="45"/>
      <c r="M385" s="292"/>
      <c r="N385" s="293"/>
      <c r="O385" s="92"/>
      <c r="P385" s="92"/>
      <c r="Q385" s="92"/>
      <c r="R385" s="92"/>
      <c r="S385" s="92"/>
      <c r="T385" s="93"/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  <c r="AT385" s="18" t="s">
        <v>245</v>
      </c>
      <c r="AU385" s="18" t="s">
        <v>91</v>
      </c>
    </row>
    <row r="386" s="2" customFormat="1" ht="16.5" customHeight="1">
      <c r="A386" s="39"/>
      <c r="B386" s="40"/>
      <c r="C386" s="221" t="s">
        <v>451</v>
      </c>
      <c r="D386" s="221" t="s">
        <v>167</v>
      </c>
      <c r="E386" s="222" t="s">
        <v>452</v>
      </c>
      <c r="F386" s="223" t="s">
        <v>453</v>
      </c>
      <c r="G386" s="224" t="s">
        <v>391</v>
      </c>
      <c r="H386" s="225">
        <v>4</v>
      </c>
      <c r="I386" s="226"/>
      <c r="J386" s="227">
        <f>ROUND(I386*H386,2)</f>
        <v>0</v>
      </c>
      <c r="K386" s="228"/>
      <c r="L386" s="45"/>
      <c r="M386" s="229" t="s">
        <v>1</v>
      </c>
      <c r="N386" s="230" t="s">
        <v>46</v>
      </c>
      <c r="O386" s="92"/>
      <c r="P386" s="231">
        <f>O386*H386</f>
        <v>0</v>
      </c>
      <c r="Q386" s="231">
        <v>0</v>
      </c>
      <c r="R386" s="231">
        <f>Q386*H386</f>
        <v>0</v>
      </c>
      <c r="S386" s="231">
        <v>0</v>
      </c>
      <c r="T386" s="232">
        <f>S386*H386</f>
        <v>0</v>
      </c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R386" s="233" t="s">
        <v>171</v>
      </c>
      <c r="AT386" s="233" t="s">
        <v>167</v>
      </c>
      <c r="AU386" s="233" t="s">
        <v>91</v>
      </c>
      <c r="AY386" s="18" t="s">
        <v>164</v>
      </c>
      <c r="BE386" s="234">
        <f>IF(N386="základní",J386,0)</f>
        <v>0</v>
      </c>
      <c r="BF386" s="234">
        <f>IF(N386="snížená",J386,0)</f>
        <v>0</v>
      </c>
      <c r="BG386" s="234">
        <f>IF(N386="zákl. přenesená",J386,0)</f>
        <v>0</v>
      </c>
      <c r="BH386" s="234">
        <f>IF(N386="sníž. přenesená",J386,0)</f>
        <v>0</v>
      </c>
      <c r="BI386" s="234">
        <f>IF(N386="nulová",J386,0)</f>
        <v>0</v>
      </c>
      <c r="BJ386" s="18" t="s">
        <v>89</v>
      </c>
      <c r="BK386" s="234">
        <f>ROUND(I386*H386,2)</f>
        <v>0</v>
      </c>
      <c r="BL386" s="18" t="s">
        <v>171</v>
      </c>
      <c r="BM386" s="233" t="s">
        <v>454</v>
      </c>
    </row>
    <row r="387" s="2" customFormat="1">
      <c r="A387" s="39"/>
      <c r="B387" s="40"/>
      <c r="C387" s="41"/>
      <c r="D387" s="237" t="s">
        <v>245</v>
      </c>
      <c r="E387" s="41"/>
      <c r="F387" s="290" t="s">
        <v>455</v>
      </c>
      <c r="G387" s="41"/>
      <c r="H387" s="41"/>
      <c r="I387" s="291"/>
      <c r="J387" s="41"/>
      <c r="K387" s="41"/>
      <c r="L387" s="45"/>
      <c r="M387" s="292"/>
      <c r="N387" s="293"/>
      <c r="O387" s="92"/>
      <c r="P387" s="92"/>
      <c r="Q387" s="92"/>
      <c r="R387" s="92"/>
      <c r="S387" s="92"/>
      <c r="T387" s="93"/>
      <c r="U387" s="39"/>
      <c r="V387" s="39"/>
      <c r="W387" s="39"/>
      <c r="X387" s="39"/>
      <c r="Y387" s="39"/>
      <c r="Z387" s="39"/>
      <c r="AA387" s="39"/>
      <c r="AB387" s="39"/>
      <c r="AC387" s="39"/>
      <c r="AD387" s="39"/>
      <c r="AE387" s="39"/>
      <c r="AT387" s="18" t="s">
        <v>245</v>
      </c>
      <c r="AU387" s="18" t="s">
        <v>91</v>
      </c>
    </row>
    <row r="388" s="2" customFormat="1" ht="16.5" customHeight="1">
      <c r="A388" s="39"/>
      <c r="B388" s="40"/>
      <c r="C388" s="221" t="s">
        <v>456</v>
      </c>
      <c r="D388" s="221" t="s">
        <v>167</v>
      </c>
      <c r="E388" s="222" t="s">
        <v>457</v>
      </c>
      <c r="F388" s="223" t="s">
        <v>453</v>
      </c>
      <c r="G388" s="224" t="s">
        <v>391</v>
      </c>
      <c r="H388" s="225">
        <v>4</v>
      </c>
      <c r="I388" s="226"/>
      <c r="J388" s="227">
        <f>ROUND(I388*H388,2)</f>
        <v>0</v>
      </c>
      <c r="K388" s="228"/>
      <c r="L388" s="45"/>
      <c r="M388" s="229" t="s">
        <v>1</v>
      </c>
      <c r="N388" s="230" t="s">
        <v>46</v>
      </c>
      <c r="O388" s="92"/>
      <c r="P388" s="231">
        <f>O388*H388</f>
        <v>0</v>
      </c>
      <c r="Q388" s="231">
        <v>0</v>
      </c>
      <c r="R388" s="231">
        <f>Q388*H388</f>
        <v>0</v>
      </c>
      <c r="S388" s="231">
        <v>0</v>
      </c>
      <c r="T388" s="232">
        <f>S388*H388</f>
        <v>0</v>
      </c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  <c r="AR388" s="233" t="s">
        <v>171</v>
      </c>
      <c r="AT388" s="233" t="s">
        <v>167</v>
      </c>
      <c r="AU388" s="233" t="s">
        <v>91</v>
      </c>
      <c r="AY388" s="18" t="s">
        <v>164</v>
      </c>
      <c r="BE388" s="234">
        <f>IF(N388="základní",J388,0)</f>
        <v>0</v>
      </c>
      <c r="BF388" s="234">
        <f>IF(N388="snížená",J388,0)</f>
        <v>0</v>
      </c>
      <c r="BG388" s="234">
        <f>IF(N388="zákl. přenesená",J388,0)</f>
        <v>0</v>
      </c>
      <c r="BH388" s="234">
        <f>IF(N388="sníž. přenesená",J388,0)</f>
        <v>0</v>
      </c>
      <c r="BI388" s="234">
        <f>IF(N388="nulová",J388,0)</f>
        <v>0</v>
      </c>
      <c r="BJ388" s="18" t="s">
        <v>89</v>
      </c>
      <c r="BK388" s="234">
        <f>ROUND(I388*H388,2)</f>
        <v>0</v>
      </c>
      <c r="BL388" s="18" t="s">
        <v>171</v>
      </c>
      <c r="BM388" s="233" t="s">
        <v>458</v>
      </c>
    </row>
    <row r="389" s="2" customFormat="1">
      <c r="A389" s="39"/>
      <c r="B389" s="40"/>
      <c r="C389" s="41"/>
      <c r="D389" s="237" t="s">
        <v>245</v>
      </c>
      <c r="E389" s="41"/>
      <c r="F389" s="290" t="s">
        <v>459</v>
      </c>
      <c r="G389" s="41"/>
      <c r="H389" s="41"/>
      <c r="I389" s="291"/>
      <c r="J389" s="41"/>
      <c r="K389" s="41"/>
      <c r="L389" s="45"/>
      <c r="M389" s="292"/>
      <c r="N389" s="293"/>
      <c r="O389" s="92"/>
      <c r="P389" s="92"/>
      <c r="Q389" s="92"/>
      <c r="R389" s="92"/>
      <c r="S389" s="92"/>
      <c r="T389" s="93"/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  <c r="AT389" s="18" t="s">
        <v>245</v>
      </c>
      <c r="AU389" s="18" t="s">
        <v>91</v>
      </c>
    </row>
    <row r="390" s="2" customFormat="1" ht="24.15" customHeight="1">
      <c r="A390" s="39"/>
      <c r="B390" s="40"/>
      <c r="C390" s="221" t="s">
        <v>460</v>
      </c>
      <c r="D390" s="221" t="s">
        <v>167</v>
      </c>
      <c r="E390" s="222" t="s">
        <v>461</v>
      </c>
      <c r="F390" s="223" t="s">
        <v>462</v>
      </c>
      <c r="G390" s="224" t="s">
        <v>317</v>
      </c>
      <c r="H390" s="225">
        <v>28.550000000000001</v>
      </c>
      <c r="I390" s="226"/>
      <c r="J390" s="227">
        <f>ROUND(I390*H390,2)</f>
        <v>0</v>
      </c>
      <c r="K390" s="228"/>
      <c r="L390" s="45"/>
      <c r="M390" s="229" t="s">
        <v>1</v>
      </c>
      <c r="N390" s="230" t="s">
        <v>46</v>
      </c>
      <c r="O390" s="92"/>
      <c r="P390" s="231">
        <f>O390*H390</f>
        <v>0</v>
      </c>
      <c r="Q390" s="231">
        <v>0</v>
      </c>
      <c r="R390" s="231">
        <f>Q390*H390</f>
        <v>0</v>
      </c>
      <c r="S390" s="231">
        <v>2.2000000000000002</v>
      </c>
      <c r="T390" s="232">
        <f>S390*H390</f>
        <v>62.810000000000009</v>
      </c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  <c r="AR390" s="233" t="s">
        <v>171</v>
      </c>
      <c r="AT390" s="233" t="s">
        <v>167</v>
      </c>
      <c r="AU390" s="233" t="s">
        <v>91</v>
      </c>
      <c r="AY390" s="18" t="s">
        <v>164</v>
      </c>
      <c r="BE390" s="234">
        <f>IF(N390="základní",J390,0)</f>
        <v>0</v>
      </c>
      <c r="BF390" s="234">
        <f>IF(N390="snížená",J390,0)</f>
        <v>0</v>
      </c>
      <c r="BG390" s="234">
        <f>IF(N390="zákl. přenesená",J390,0)</f>
        <v>0</v>
      </c>
      <c r="BH390" s="234">
        <f>IF(N390="sníž. přenesená",J390,0)</f>
        <v>0</v>
      </c>
      <c r="BI390" s="234">
        <f>IF(N390="nulová",J390,0)</f>
        <v>0</v>
      </c>
      <c r="BJ390" s="18" t="s">
        <v>89</v>
      </c>
      <c r="BK390" s="234">
        <f>ROUND(I390*H390,2)</f>
        <v>0</v>
      </c>
      <c r="BL390" s="18" t="s">
        <v>171</v>
      </c>
      <c r="BM390" s="233" t="s">
        <v>463</v>
      </c>
    </row>
    <row r="391" s="13" customFormat="1">
      <c r="A391" s="13"/>
      <c r="B391" s="235"/>
      <c r="C391" s="236"/>
      <c r="D391" s="237" t="s">
        <v>173</v>
      </c>
      <c r="E391" s="238" t="s">
        <v>1</v>
      </c>
      <c r="F391" s="239" t="s">
        <v>464</v>
      </c>
      <c r="G391" s="236"/>
      <c r="H391" s="238" t="s">
        <v>1</v>
      </c>
      <c r="I391" s="240"/>
      <c r="J391" s="236"/>
      <c r="K391" s="236"/>
      <c r="L391" s="241"/>
      <c r="M391" s="242"/>
      <c r="N391" s="243"/>
      <c r="O391" s="243"/>
      <c r="P391" s="243"/>
      <c r="Q391" s="243"/>
      <c r="R391" s="243"/>
      <c r="S391" s="243"/>
      <c r="T391" s="244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45" t="s">
        <v>173</v>
      </c>
      <c r="AU391" s="245" t="s">
        <v>91</v>
      </c>
      <c r="AV391" s="13" t="s">
        <v>89</v>
      </c>
      <c r="AW391" s="13" t="s">
        <v>36</v>
      </c>
      <c r="AX391" s="13" t="s">
        <v>81</v>
      </c>
      <c r="AY391" s="245" t="s">
        <v>164</v>
      </c>
    </row>
    <row r="392" s="13" customFormat="1">
      <c r="A392" s="13"/>
      <c r="B392" s="235"/>
      <c r="C392" s="236"/>
      <c r="D392" s="237" t="s">
        <v>173</v>
      </c>
      <c r="E392" s="238" t="s">
        <v>1</v>
      </c>
      <c r="F392" s="239" t="s">
        <v>380</v>
      </c>
      <c r="G392" s="236"/>
      <c r="H392" s="238" t="s">
        <v>1</v>
      </c>
      <c r="I392" s="240"/>
      <c r="J392" s="236"/>
      <c r="K392" s="236"/>
      <c r="L392" s="241"/>
      <c r="M392" s="242"/>
      <c r="N392" s="243"/>
      <c r="O392" s="243"/>
      <c r="P392" s="243"/>
      <c r="Q392" s="243"/>
      <c r="R392" s="243"/>
      <c r="S392" s="243"/>
      <c r="T392" s="244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45" t="s">
        <v>173</v>
      </c>
      <c r="AU392" s="245" t="s">
        <v>91</v>
      </c>
      <c r="AV392" s="13" t="s">
        <v>89</v>
      </c>
      <c r="AW392" s="13" t="s">
        <v>36</v>
      </c>
      <c r="AX392" s="13" t="s">
        <v>81</v>
      </c>
      <c r="AY392" s="245" t="s">
        <v>164</v>
      </c>
    </row>
    <row r="393" s="13" customFormat="1">
      <c r="A393" s="13"/>
      <c r="B393" s="235"/>
      <c r="C393" s="236"/>
      <c r="D393" s="237" t="s">
        <v>173</v>
      </c>
      <c r="E393" s="238" t="s">
        <v>1</v>
      </c>
      <c r="F393" s="239" t="s">
        <v>347</v>
      </c>
      <c r="G393" s="236"/>
      <c r="H393" s="238" t="s">
        <v>1</v>
      </c>
      <c r="I393" s="240"/>
      <c r="J393" s="236"/>
      <c r="K393" s="236"/>
      <c r="L393" s="241"/>
      <c r="M393" s="242"/>
      <c r="N393" s="243"/>
      <c r="O393" s="243"/>
      <c r="P393" s="243"/>
      <c r="Q393" s="243"/>
      <c r="R393" s="243"/>
      <c r="S393" s="243"/>
      <c r="T393" s="244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45" t="s">
        <v>173</v>
      </c>
      <c r="AU393" s="245" t="s">
        <v>91</v>
      </c>
      <c r="AV393" s="13" t="s">
        <v>89</v>
      </c>
      <c r="AW393" s="13" t="s">
        <v>36</v>
      </c>
      <c r="AX393" s="13" t="s">
        <v>81</v>
      </c>
      <c r="AY393" s="245" t="s">
        <v>164</v>
      </c>
    </row>
    <row r="394" s="13" customFormat="1">
      <c r="A394" s="13"/>
      <c r="B394" s="235"/>
      <c r="C394" s="236"/>
      <c r="D394" s="237" t="s">
        <v>173</v>
      </c>
      <c r="E394" s="238" t="s">
        <v>1</v>
      </c>
      <c r="F394" s="239" t="s">
        <v>348</v>
      </c>
      <c r="G394" s="236"/>
      <c r="H394" s="238" t="s">
        <v>1</v>
      </c>
      <c r="I394" s="240"/>
      <c r="J394" s="236"/>
      <c r="K394" s="236"/>
      <c r="L394" s="241"/>
      <c r="M394" s="242"/>
      <c r="N394" s="243"/>
      <c r="O394" s="243"/>
      <c r="P394" s="243"/>
      <c r="Q394" s="243"/>
      <c r="R394" s="243"/>
      <c r="S394" s="243"/>
      <c r="T394" s="244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45" t="s">
        <v>173</v>
      </c>
      <c r="AU394" s="245" t="s">
        <v>91</v>
      </c>
      <c r="AV394" s="13" t="s">
        <v>89</v>
      </c>
      <c r="AW394" s="13" t="s">
        <v>36</v>
      </c>
      <c r="AX394" s="13" t="s">
        <v>81</v>
      </c>
      <c r="AY394" s="245" t="s">
        <v>164</v>
      </c>
    </row>
    <row r="395" s="13" customFormat="1">
      <c r="A395" s="13"/>
      <c r="B395" s="235"/>
      <c r="C395" s="236"/>
      <c r="D395" s="237" t="s">
        <v>173</v>
      </c>
      <c r="E395" s="238" t="s">
        <v>1</v>
      </c>
      <c r="F395" s="239" t="s">
        <v>349</v>
      </c>
      <c r="G395" s="236"/>
      <c r="H395" s="238" t="s">
        <v>1</v>
      </c>
      <c r="I395" s="240"/>
      <c r="J395" s="236"/>
      <c r="K395" s="236"/>
      <c r="L395" s="241"/>
      <c r="M395" s="242"/>
      <c r="N395" s="243"/>
      <c r="O395" s="243"/>
      <c r="P395" s="243"/>
      <c r="Q395" s="243"/>
      <c r="R395" s="243"/>
      <c r="S395" s="243"/>
      <c r="T395" s="244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45" t="s">
        <v>173</v>
      </c>
      <c r="AU395" s="245" t="s">
        <v>91</v>
      </c>
      <c r="AV395" s="13" t="s">
        <v>89</v>
      </c>
      <c r="AW395" s="13" t="s">
        <v>36</v>
      </c>
      <c r="AX395" s="13" t="s">
        <v>81</v>
      </c>
      <c r="AY395" s="245" t="s">
        <v>164</v>
      </c>
    </row>
    <row r="396" s="14" customFormat="1">
      <c r="A396" s="14"/>
      <c r="B396" s="246"/>
      <c r="C396" s="247"/>
      <c r="D396" s="237" t="s">
        <v>173</v>
      </c>
      <c r="E396" s="248" t="s">
        <v>1</v>
      </c>
      <c r="F396" s="249" t="s">
        <v>465</v>
      </c>
      <c r="G396" s="247"/>
      <c r="H396" s="250">
        <v>19.356999999999999</v>
      </c>
      <c r="I396" s="251"/>
      <c r="J396" s="247"/>
      <c r="K396" s="247"/>
      <c r="L396" s="252"/>
      <c r="M396" s="253"/>
      <c r="N396" s="254"/>
      <c r="O396" s="254"/>
      <c r="P396" s="254"/>
      <c r="Q396" s="254"/>
      <c r="R396" s="254"/>
      <c r="S396" s="254"/>
      <c r="T396" s="255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56" t="s">
        <v>173</v>
      </c>
      <c r="AU396" s="256" t="s">
        <v>91</v>
      </c>
      <c r="AV396" s="14" t="s">
        <v>91</v>
      </c>
      <c r="AW396" s="14" t="s">
        <v>36</v>
      </c>
      <c r="AX396" s="14" t="s">
        <v>81</v>
      </c>
      <c r="AY396" s="256" t="s">
        <v>164</v>
      </c>
    </row>
    <row r="397" s="13" customFormat="1">
      <c r="A397" s="13"/>
      <c r="B397" s="235"/>
      <c r="C397" s="236"/>
      <c r="D397" s="237" t="s">
        <v>173</v>
      </c>
      <c r="E397" s="238" t="s">
        <v>1</v>
      </c>
      <c r="F397" s="239" t="s">
        <v>351</v>
      </c>
      <c r="G397" s="236"/>
      <c r="H397" s="238" t="s">
        <v>1</v>
      </c>
      <c r="I397" s="240"/>
      <c r="J397" s="236"/>
      <c r="K397" s="236"/>
      <c r="L397" s="241"/>
      <c r="M397" s="242"/>
      <c r="N397" s="243"/>
      <c r="O397" s="243"/>
      <c r="P397" s="243"/>
      <c r="Q397" s="243"/>
      <c r="R397" s="243"/>
      <c r="S397" s="243"/>
      <c r="T397" s="244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45" t="s">
        <v>173</v>
      </c>
      <c r="AU397" s="245" t="s">
        <v>91</v>
      </c>
      <c r="AV397" s="13" t="s">
        <v>89</v>
      </c>
      <c r="AW397" s="13" t="s">
        <v>36</v>
      </c>
      <c r="AX397" s="13" t="s">
        <v>81</v>
      </c>
      <c r="AY397" s="245" t="s">
        <v>164</v>
      </c>
    </row>
    <row r="398" s="14" customFormat="1">
      <c r="A398" s="14"/>
      <c r="B398" s="246"/>
      <c r="C398" s="247"/>
      <c r="D398" s="237" t="s">
        <v>173</v>
      </c>
      <c r="E398" s="248" t="s">
        <v>1</v>
      </c>
      <c r="F398" s="249" t="s">
        <v>466</v>
      </c>
      <c r="G398" s="247"/>
      <c r="H398" s="250">
        <v>5.5579999999999998</v>
      </c>
      <c r="I398" s="251"/>
      <c r="J398" s="247"/>
      <c r="K398" s="247"/>
      <c r="L398" s="252"/>
      <c r="M398" s="253"/>
      <c r="N398" s="254"/>
      <c r="O398" s="254"/>
      <c r="P398" s="254"/>
      <c r="Q398" s="254"/>
      <c r="R398" s="254"/>
      <c r="S398" s="254"/>
      <c r="T398" s="255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56" t="s">
        <v>173</v>
      </c>
      <c r="AU398" s="256" t="s">
        <v>91</v>
      </c>
      <c r="AV398" s="14" t="s">
        <v>91</v>
      </c>
      <c r="AW398" s="14" t="s">
        <v>36</v>
      </c>
      <c r="AX398" s="14" t="s">
        <v>81</v>
      </c>
      <c r="AY398" s="256" t="s">
        <v>164</v>
      </c>
    </row>
    <row r="399" s="13" customFormat="1">
      <c r="A399" s="13"/>
      <c r="B399" s="235"/>
      <c r="C399" s="236"/>
      <c r="D399" s="237" t="s">
        <v>173</v>
      </c>
      <c r="E399" s="238" t="s">
        <v>1</v>
      </c>
      <c r="F399" s="239" t="s">
        <v>353</v>
      </c>
      <c r="G399" s="236"/>
      <c r="H399" s="238" t="s">
        <v>1</v>
      </c>
      <c r="I399" s="240"/>
      <c r="J399" s="236"/>
      <c r="K399" s="236"/>
      <c r="L399" s="241"/>
      <c r="M399" s="242"/>
      <c r="N399" s="243"/>
      <c r="O399" s="243"/>
      <c r="P399" s="243"/>
      <c r="Q399" s="243"/>
      <c r="R399" s="243"/>
      <c r="S399" s="243"/>
      <c r="T399" s="244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45" t="s">
        <v>173</v>
      </c>
      <c r="AU399" s="245" t="s">
        <v>91</v>
      </c>
      <c r="AV399" s="13" t="s">
        <v>89</v>
      </c>
      <c r="AW399" s="13" t="s">
        <v>36</v>
      </c>
      <c r="AX399" s="13" t="s">
        <v>81</v>
      </c>
      <c r="AY399" s="245" t="s">
        <v>164</v>
      </c>
    </row>
    <row r="400" s="14" customFormat="1">
      <c r="A400" s="14"/>
      <c r="B400" s="246"/>
      <c r="C400" s="247"/>
      <c r="D400" s="237" t="s">
        <v>173</v>
      </c>
      <c r="E400" s="248" t="s">
        <v>1</v>
      </c>
      <c r="F400" s="249" t="s">
        <v>467</v>
      </c>
      <c r="G400" s="247"/>
      <c r="H400" s="250">
        <v>0.95699999999999996</v>
      </c>
      <c r="I400" s="251"/>
      <c r="J400" s="247"/>
      <c r="K400" s="247"/>
      <c r="L400" s="252"/>
      <c r="M400" s="253"/>
      <c r="N400" s="254"/>
      <c r="O400" s="254"/>
      <c r="P400" s="254"/>
      <c r="Q400" s="254"/>
      <c r="R400" s="254"/>
      <c r="S400" s="254"/>
      <c r="T400" s="255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56" t="s">
        <v>173</v>
      </c>
      <c r="AU400" s="256" t="s">
        <v>91</v>
      </c>
      <c r="AV400" s="14" t="s">
        <v>91</v>
      </c>
      <c r="AW400" s="14" t="s">
        <v>36</v>
      </c>
      <c r="AX400" s="14" t="s">
        <v>81</v>
      </c>
      <c r="AY400" s="256" t="s">
        <v>164</v>
      </c>
    </row>
    <row r="401" s="16" customFormat="1">
      <c r="A401" s="16"/>
      <c r="B401" s="279"/>
      <c r="C401" s="280"/>
      <c r="D401" s="237" t="s">
        <v>173</v>
      </c>
      <c r="E401" s="281" t="s">
        <v>1</v>
      </c>
      <c r="F401" s="282" t="s">
        <v>240</v>
      </c>
      <c r="G401" s="280"/>
      <c r="H401" s="283">
        <v>25.872</v>
      </c>
      <c r="I401" s="284"/>
      <c r="J401" s="280"/>
      <c r="K401" s="280"/>
      <c r="L401" s="285"/>
      <c r="M401" s="286"/>
      <c r="N401" s="287"/>
      <c r="O401" s="287"/>
      <c r="P401" s="287"/>
      <c r="Q401" s="287"/>
      <c r="R401" s="287"/>
      <c r="S401" s="287"/>
      <c r="T401" s="288"/>
      <c r="U401" s="16"/>
      <c r="V401" s="16"/>
      <c r="W401" s="16"/>
      <c r="X401" s="16"/>
      <c r="Y401" s="16"/>
      <c r="Z401" s="16"/>
      <c r="AA401" s="16"/>
      <c r="AB401" s="16"/>
      <c r="AC401" s="16"/>
      <c r="AD401" s="16"/>
      <c r="AE401" s="16"/>
      <c r="AT401" s="289" t="s">
        <v>173</v>
      </c>
      <c r="AU401" s="289" t="s">
        <v>91</v>
      </c>
      <c r="AV401" s="16" t="s">
        <v>165</v>
      </c>
      <c r="AW401" s="16" t="s">
        <v>36</v>
      </c>
      <c r="AX401" s="16" t="s">
        <v>81</v>
      </c>
      <c r="AY401" s="289" t="s">
        <v>164</v>
      </c>
    </row>
    <row r="402" s="13" customFormat="1">
      <c r="A402" s="13"/>
      <c r="B402" s="235"/>
      <c r="C402" s="236"/>
      <c r="D402" s="237" t="s">
        <v>173</v>
      </c>
      <c r="E402" s="238" t="s">
        <v>1</v>
      </c>
      <c r="F402" s="239" t="s">
        <v>319</v>
      </c>
      <c r="G402" s="236"/>
      <c r="H402" s="238" t="s">
        <v>1</v>
      </c>
      <c r="I402" s="240"/>
      <c r="J402" s="236"/>
      <c r="K402" s="236"/>
      <c r="L402" s="241"/>
      <c r="M402" s="242"/>
      <c r="N402" s="243"/>
      <c r="O402" s="243"/>
      <c r="P402" s="243"/>
      <c r="Q402" s="243"/>
      <c r="R402" s="243"/>
      <c r="S402" s="243"/>
      <c r="T402" s="244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45" t="s">
        <v>173</v>
      </c>
      <c r="AU402" s="245" t="s">
        <v>91</v>
      </c>
      <c r="AV402" s="13" t="s">
        <v>89</v>
      </c>
      <c r="AW402" s="13" t="s">
        <v>36</v>
      </c>
      <c r="AX402" s="13" t="s">
        <v>81</v>
      </c>
      <c r="AY402" s="245" t="s">
        <v>164</v>
      </c>
    </row>
    <row r="403" s="13" customFormat="1">
      <c r="A403" s="13"/>
      <c r="B403" s="235"/>
      <c r="C403" s="236"/>
      <c r="D403" s="237" t="s">
        <v>173</v>
      </c>
      <c r="E403" s="238" t="s">
        <v>1</v>
      </c>
      <c r="F403" s="239" t="s">
        <v>221</v>
      </c>
      <c r="G403" s="236"/>
      <c r="H403" s="238" t="s">
        <v>1</v>
      </c>
      <c r="I403" s="240"/>
      <c r="J403" s="236"/>
      <c r="K403" s="236"/>
      <c r="L403" s="241"/>
      <c r="M403" s="242"/>
      <c r="N403" s="243"/>
      <c r="O403" s="243"/>
      <c r="P403" s="243"/>
      <c r="Q403" s="243"/>
      <c r="R403" s="243"/>
      <c r="S403" s="243"/>
      <c r="T403" s="244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45" t="s">
        <v>173</v>
      </c>
      <c r="AU403" s="245" t="s">
        <v>91</v>
      </c>
      <c r="AV403" s="13" t="s">
        <v>89</v>
      </c>
      <c r="AW403" s="13" t="s">
        <v>36</v>
      </c>
      <c r="AX403" s="13" t="s">
        <v>81</v>
      </c>
      <c r="AY403" s="245" t="s">
        <v>164</v>
      </c>
    </row>
    <row r="404" s="13" customFormat="1">
      <c r="A404" s="13"/>
      <c r="B404" s="235"/>
      <c r="C404" s="236"/>
      <c r="D404" s="237" t="s">
        <v>173</v>
      </c>
      <c r="E404" s="238" t="s">
        <v>1</v>
      </c>
      <c r="F404" s="239" t="s">
        <v>320</v>
      </c>
      <c r="G404" s="236"/>
      <c r="H404" s="238" t="s">
        <v>1</v>
      </c>
      <c r="I404" s="240"/>
      <c r="J404" s="236"/>
      <c r="K404" s="236"/>
      <c r="L404" s="241"/>
      <c r="M404" s="242"/>
      <c r="N404" s="243"/>
      <c r="O404" s="243"/>
      <c r="P404" s="243"/>
      <c r="Q404" s="243"/>
      <c r="R404" s="243"/>
      <c r="S404" s="243"/>
      <c r="T404" s="244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45" t="s">
        <v>173</v>
      </c>
      <c r="AU404" s="245" t="s">
        <v>91</v>
      </c>
      <c r="AV404" s="13" t="s">
        <v>89</v>
      </c>
      <c r="AW404" s="13" t="s">
        <v>36</v>
      </c>
      <c r="AX404" s="13" t="s">
        <v>81</v>
      </c>
      <c r="AY404" s="245" t="s">
        <v>164</v>
      </c>
    </row>
    <row r="405" s="13" customFormat="1">
      <c r="A405" s="13"/>
      <c r="B405" s="235"/>
      <c r="C405" s="236"/>
      <c r="D405" s="237" t="s">
        <v>173</v>
      </c>
      <c r="E405" s="238" t="s">
        <v>1</v>
      </c>
      <c r="F405" s="239" t="s">
        <v>321</v>
      </c>
      <c r="G405" s="236"/>
      <c r="H405" s="238" t="s">
        <v>1</v>
      </c>
      <c r="I405" s="240"/>
      <c r="J405" s="236"/>
      <c r="K405" s="236"/>
      <c r="L405" s="241"/>
      <c r="M405" s="242"/>
      <c r="N405" s="243"/>
      <c r="O405" s="243"/>
      <c r="P405" s="243"/>
      <c r="Q405" s="243"/>
      <c r="R405" s="243"/>
      <c r="S405" s="243"/>
      <c r="T405" s="244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45" t="s">
        <v>173</v>
      </c>
      <c r="AU405" s="245" t="s">
        <v>91</v>
      </c>
      <c r="AV405" s="13" t="s">
        <v>89</v>
      </c>
      <c r="AW405" s="13" t="s">
        <v>36</v>
      </c>
      <c r="AX405" s="13" t="s">
        <v>81</v>
      </c>
      <c r="AY405" s="245" t="s">
        <v>164</v>
      </c>
    </row>
    <row r="406" s="14" customFormat="1">
      <c r="A406" s="14"/>
      <c r="B406" s="246"/>
      <c r="C406" s="247"/>
      <c r="D406" s="237" t="s">
        <v>173</v>
      </c>
      <c r="E406" s="248" t="s">
        <v>1</v>
      </c>
      <c r="F406" s="249" t="s">
        <v>468</v>
      </c>
      <c r="G406" s="247"/>
      <c r="H406" s="250">
        <v>1.6950000000000001</v>
      </c>
      <c r="I406" s="251"/>
      <c r="J406" s="247"/>
      <c r="K406" s="247"/>
      <c r="L406" s="252"/>
      <c r="M406" s="253"/>
      <c r="N406" s="254"/>
      <c r="O406" s="254"/>
      <c r="P406" s="254"/>
      <c r="Q406" s="254"/>
      <c r="R406" s="254"/>
      <c r="S406" s="254"/>
      <c r="T406" s="255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56" t="s">
        <v>173</v>
      </c>
      <c r="AU406" s="256" t="s">
        <v>91</v>
      </c>
      <c r="AV406" s="14" t="s">
        <v>91</v>
      </c>
      <c r="AW406" s="14" t="s">
        <v>36</v>
      </c>
      <c r="AX406" s="14" t="s">
        <v>81</v>
      </c>
      <c r="AY406" s="256" t="s">
        <v>164</v>
      </c>
    </row>
    <row r="407" s="13" customFormat="1">
      <c r="A407" s="13"/>
      <c r="B407" s="235"/>
      <c r="C407" s="236"/>
      <c r="D407" s="237" t="s">
        <v>173</v>
      </c>
      <c r="E407" s="238" t="s">
        <v>1</v>
      </c>
      <c r="F407" s="239" t="s">
        <v>323</v>
      </c>
      <c r="G407" s="236"/>
      <c r="H407" s="238" t="s">
        <v>1</v>
      </c>
      <c r="I407" s="240"/>
      <c r="J407" s="236"/>
      <c r="K407" s="236"/>
      <c r="L407" s="241"/>
      <c r="M407" s="242"/>
      <c r="N407" s="243"/>
      <c r="O407" s="243"/>
      <c r="P407" s="243"/>
      <c r="Q407" s="243"/>
      <c r="R407" s="243"/>
      <c r="S407" s="243"/>
      <c r="T407" s="244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45" t="s">
        <v>173</v>
      </c>
      <c r="AU407" s="245" t="s">
        <v>91</v>
      </c>
      <c r="AV407" s="13" t="s">
        <v>89</v>
      </c>
      <c r="AW407" s="13" t="s">
        <v>36</v>
      </c>
      <c r="AX407" s="13" t="s">
        <v>81</v>
      </c>
      <c r="AY407" s="245" t="s">
        <v>164</v>
      </c>
    </row>
    <row r="408" s="14" customFormat="1">
      <c r="A408" s="14"/>
      <c r="B408" s="246"/>
      <c r="C408" s="247"/>
      <c r="D408" s="237" t="s">
        <v>173</v>
      </c>
      <c r="E408" s="248" t="s">
        <v>1</v>
      </c>
      <c r="F408" s="249" t="s">
        <v>469</v>
      </c>
      <c r="G408" s="247"/>
      <c r="H408" s="250">
        <v>0.98299999999999998</v>
      </c>
      <c r="I408" s="251"/>
      <c r="J408" s="247"/>
      <c r="K408" s="247"/>
      <c r="L408" s="252"/>
      <c r="M408" s="253"/>
      <c r="N408" s="254"/>
      <c r="O408" s="254"/>
      <c r="P408" s="254"/>
      <c r="Q408" s="254"/>
      <c r="R408" s="254"/>
      <c r="S408" s="254"/>
      <c r="T408" s="255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T408" s="256" t="s">
        <v>173</v>
      </c>
      <c r="AU408" s="256" t="s">
        <v>91</v>
      </c>
      <c r="AV408" s="14" t="s">
        <v>91</v>
      </c>
      <c r="AW408" s="14" t="s">
        <v>36</v>
      </c>
      <c r="AX408" s="14" t="s">
        <v>81</v>
      </c>
      <c r="AY408" s="256" t="s">
        <v>164</v>
      </c>
    </row>
    <row r="409" s="16" customFormat="1">
      <c r="A409" s="16"/>
      <c r="B409" s="279"/>
      <c r="C409" s="280"/>
      <c r="D409" s="237" t="s">
        <v>173</v>
      </c>
      <c r="E409" s="281" t="s">
        <v>1</v>
      </c>
      <c r="F409" s="282" t="s">
        <v>240</v>
      </c>
      <c r="G409" s="280"/>
      <c r="H409" s="283">
        <v>2.6779999999999999</v>
      </c>
      <c r="I409" s="284"/>
      <c r="J409" s="280"/>
      <c r="K409" s="280"/>
      <c r="L409" s="285"/>
      <c r="M409" s="286"/>
      <c r="N409" s="287"/>
      <c r="O409" s="287"/>
      <c r="P409" s="287"/>
      <c r="Q409" s="287"/>
      <c r="R409" s="287"/>
      <c r="S409" s="287"/>
      <c r="T409" s="288"/>
      <c r="U409" s="16"/>
      <c r="V409" s="16"/>
      <c r="W409" s="16"/>
      <c r="X409" s="16"/>
      <c r="Y409" s="16"/>
      <c r="Z409" s="16"/>
      <c r="AA409" s="16"/>
      <c r="AB409" s="16"/>
      <c r="AC409" s="16"/>
      <c r="AD409" s="16"/>
      <c r="AE409" s="16"/>
      <c r="AT409" s="289" t="s">
        <v>173</v>
      </c>
      <c r="AU409" s="289" t="s">
        <v>91</v>
      </c>
      <c r="AV409" s="16" t="s">
        <v>165</v>
      </c>
      <c r="AW409" s="16" t="s">
        <v>36</v>
      </c>
      <c r="AX409" s="16" t="s">
        <v>81</v>
      </c>
      <c r="AY409" s="289" t="s">
        <v>164</v>
      </c>
    </row>
    <row r="410" s="15" customFormat="1">
      <c r="A410" s="15"/>
      <c r="B410" s="257"/>
      <c r="C410" s="258"/>
      <c r="D410" s="237" t="s">
        <v>173</v>
      </c>
      <c r="E410" s="259" t="s">
        <v>1</v>
      </c>
      <c r="F410" s="260" t="s">
        <v>176</v>
      </c>
      <c r="G410" s="258"/>
      <c r="H410" s="261">
        <v>28.550000000000001</v>
      </c>
      <c r="I410" s="262"/>
      <c r="J410" s="258"/>
      <c r="K410" s="258"/>
      <c r="L410" s="263"/>
      <c r="M410" s="264"/>
      <c r="N410" s="265"/>
      <c r="O410" s="265"/>
      <c r="P410" s="265"/>
      <c r="Q410" s="265"/>
      <c r="R410" s="265"/>
      <c r="S410" s="265"/>
      <c r="T410" s="266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T410" s="267" t="s">
        <v>173</v>
      </c>
      <c r="AU410" s="267" t="s">
        <v>91</v>
      </c>
      <c r="AV410" s="15" t="s">
        <v>171</v>
      </c>
      <c r="AW410" s="15" t="s">
        <v>36</v>
      </c>
      <c r="AX410" s="15" t="s">
        <v>89</v>
      </c>
      <c r="AY410" s="267" t="s">
        <v>164</v>
      </c>
    </row>
    <row r="411" s="2" customFormat="1" ht="37.8" customHeight="1">
      <c r="A411" s="39"/>
      <c r="B411" s="40"/>
      <c r="C411" s="221" t="s">
        <v>470</v>
      </c>
      <c r="D411" s="221" t="s">
        <v>167</v>
      </c>
      <c r="E411" s="222" t="s">
        <v>471</v>
      </c>
      <c r="F411" s="223" t="s">
        <v>472</v>
      </c>
      <c r="G411" s="224" t="s">
        <v>317</v>
      </c>
      <c r="H411" s="225">
        <v>28.550000000000001</v>
      </c>
      <c r="I411" s="226"/>
      <c r="J411" s="227">
        <f>ROUND(I411*H411,2)</f>
        <v>0</v>
      </c>
      <c r="K411" s="228"/>
      <c r="L411" s="45"/>
      <c r="M411" s="229" t="s">
        <v>1</v>
      </c>
      <c r="N411" s="230" t="s">
        <v>46</v>
      </c>
      <c r="O411" s="92"/>
      <c r="P411" s="231">
        <f>O411*H411</f>
        <v>0</v>
      </c>
      <c r="Q411" s="231">
        <v>0</v>
      </c>
      <c r="R411" s="231">
        <f>Q411*H411</f>
        <v>0</v>
      </c>
      <c r="S411" s="231">
        <v>0.029000000000000001</v>
      </c>
      <c r="T411" s="232">
        <f>S411*H411</f>
        <v>0.82795000000000007</v>
      </c>
      <c r="U411" s="39"/>
      <c r="V411" s="39"/>
      <c r="W411" s="39"/>
      <c r="X411" s="39"/>
      <c r="Y411" s="39"/>
      <c r="Z411" s="39"/>
      <c r="AA411" s="39"/>
      <c r="AB411" s="39"/>
      <c r="AC411" s="39"/>
      <c r="AD411" s="39"/>
      <c r="AE411" s="39"/>
      <c r="AR411" s="233" t="s">
        <v>171</v>
      </c>
      <c r="AT411" s="233" t="s">
        <v>167</v>
      </c>
      <c r="AU411" s="233" t="s">
        <v>91</v>
      </c>
      <c r="AY411" s="18" t="s">
        <v>164</v>
      </c>
      <c r="BE411" s="234">
        <f>IF(N411="základní",J411,0)</f>
        <v>0</v>
      </c>
      <c r="BF411" s="234">
        <f>IF(N411="snížená",J411,0)</f>
        <v>0</v>
      </c>
      <c r="BG411" s="234">
        <f>IF(N411="zákl. přenesená",J411,0)</f>
        <v>0</v>
      </c>
      <c r="BH411" s="234">
        <f>IF(N411="sníž. přenesená",J411,0)</f>
        <v>0</v>
      </c>
      <c r="BI411" s="234">
        <f>IF(N411="nulová",J411,0)</f>
        <v>0</v>
      </c>
      <c r="BJ411" s="18" t="s">
        <v>89</v>
      </c>
      <c r="BK411" s="234">
        <f>ROUND(I411*H411,2)</f>
        <v>0</v>
      </c>
      <c r="BL411" s="18" t="s">
        <v>171</v>
      </c>
      <c r="BM411" s="233" t="s">
        <v>473</v>
      </c>
    </row>
    <row r="412" s="2" customFormat="1" ht="49.05" customHeight="1">
      <c r="A412" s="39"/>
      <c r="B412" s="40"/>
      <c r="C412" s="221" t="s">
        <v>474</v>
      </c>
      <c r="D412" s="221" t="s">
        <v>167</v>
      </c>
      <c r="E412" s="222" t="s">
        <v>475</v>
      </c>
      <c r="F412" s="223" t="s">
        <v>476</v>
      </c>
      <c r="G412" s="224" t="s">
        <v>185</v>
      </c>
      <c r="H412" s="225">
        <v>17.850000000000001</v>
      </c>
      <c r="I412" s="226"/>
      <c r="J412" s="227">
        <f>ROUND(I412*H412,2)</f>
        <v>0</v>
      </c>
      <c r="K412" s="228"/>
      <c r="L412" s="45"/>
      <c r="M412" s="229" t="s">
        <v>1</v>
      </c>
      <c r="N412" s="230" t="s">
        <v>46</v>
      </c>
      <c r="O412" s="92"/>
      <c r="P412" s="231">
        <f>O412*H412</f>
        <v>0</v>
      </c>
      <c r="Q412" s="231">
        <v>0</v>
      </c>
      <c r="R412" s="231">
        <f>Q412*H412</f>
        <v>0</v>
      </c>
      <c r="S412" s="231">
        <v>0.12</v>
      </c>
      <c r="T412" s="232">
        <f>S412*H412</f>
        <v>2.1419999999999999</v>
      </c>
      <c r="U412" s="39"/>
      <c r="V412" s="39"/>
      <c r="W412" s="39"/>
      <c r="X412" s="39"/>
      <c r="Y412" s="39"/>
      <c r="Z412" s="39"/>
      <c r="AA412" s="39"/>
      <c r="AB412" s="39"/>
      <c r="AC412" s="39"/>
      <c r="AD412" s="39"/>
      <c r="AE412" s="39"/>
      <c r="AR412" s="233" t="s">
        <v>171</v>
      </c>
      <c r="AT412" s="233" t="s">
        <v>167</v>
      </c>
      <c r="AU412" s="233" t="s">
        <v>91</v>
      </c>
      <c r="AY412" s="18" t="s">
        <v>164</v>
      </c>
      <c r="BE412" s="234">
        <f>IF(N412="základní",J412,0)</f>
        <v>0</v>
      </c>
      <c r="BF412" s="234">
        <f>IF(N412="snížená",J412,0)</f>
        <v>0</v>
      </c>
      <c r="BG412" s="234">
        <f>IF(N412="zákl. přenesená",J412,0)</f>
        <v>0</v>
      </c>
      <c r="BH412" s="234">
        <f>IF(N412="sníž. přenesená",J412,0)</f>
        <v>0</v>
      </c>
      <c r="BI412" s="234">
        <f>IF(N412="nulová",J412,0)</f>
        <v>0</v>
      </c>
      <c r="BJ412" s="18" t="s">
        <v>89</v>
      </c>
      <c r="BK412" s="234">
        <f>ROUND(I412*H412,2)</f>
        <v>0</v>
      </c>
      <c r="BL412" s="18" t="s">
        <v>171</v>
      </c>
      <c r="BM412" s="233" t="s">
        <v>477</v>
      </c>
    </row>
    <row r="413" s="13" customFormat="1">
      <c r="A413" s="13"/>
      <c r="B413" s="235"/>
      <c r="C413" s="236"/>
      <c r="D413" s="237" t="s">
        <v>173</v>
      </c>
      <c r="E413" s="238" t="s">
        <v>1</v>
      </c>
      <c r="F413" s="239" t="s">
        <v>319</v>
      </c>
      <c r="G413" s="236"/>
      <c r="H413" s="238" t="s">
        <v>1</v>
      </c>
      <c r="I413" s="240"/>
      <c r="J413" s="236"/>
      <c r="K413" s="236"/>
      <c r="L413" s="241"/>
      <c r="M413" s="242"/>
      <c r="N413" s="243"/>
      <c r="O413" s="243"/>
      <c r="P413" s="243"/>
      <c r="Q413" s="243"/>
      <c r="R413" s="243"/>
      <c r="S413" s="243"/>
      <c r="T413" s="244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45" t="s">
        <v>173</v>
      </c>
      <c r="AU413" s="245" t="s">
        <v>91</v>
      </c>
      <c r="AV413" s="13" t="s">
        <v>89</v>
      </c>
      <c r="AW413" s="13" t="s">
        <v>36</v>
      </c>
      <c r="AX413" s="13" t="s">
        <v>81</v>
      </c>
      <c r="AY413" s="245" t="s">
        <v>164</v>
      </c>
    </row>
    <row r="414" s="13" customFormat="1">
      <c r="A414" s="13"/>
      <c r="B414" s="235"/>
      <c r="C414" s="236"/>
      <c r="D414" s="237" t="s">
        <v>173</v>
      </c>
      <c r="E414" s="238" t="s">
        <v>1</v>
      </c>
      <c r="F414" s="239" t="s">
        <v>221</v>
      </c>
      <c r="G414" s="236"/>
      <c r="H414" s="238" t="s">
        <v>1</v>
      </c>
      <c r="I414" s="240"/>
      <c r="J414" s="236"/>
      <c r="K414" s="236"/>
      <c r="L414" s="241"/>
      <c r="M414" s="242"/>
      <c r="N414" s="243"/>
      <c r="O414" s="243"/>
      <c r="P414" s="243"/>
      <c r="Q414" s="243"/>
      <c r="R414" s="243"/>
      <c r="S414" s="243"/>
      <c r="T414" s="244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45" t="s">
        <v>173</v>
      </c>
      <c r="AU414" s="245" t="s">
        <v>91</v>
      </c>
      <c r="AV414" s="13" t="s">
        <v>89</v>
      </c>
      <c r="AW414" s="13" t="s">
        <v>36</v>
      </c>
      <c r="AX414" s="13" t="s">
        <v>81</v>
      </c>
      <c r="AY414" s="245" t="s">
        <v>164</v>
      </c>
    </row>
    <row r="415" s="13" customFormat="1">
      <c r="A415" s="13"/>
      <c r="B415" s="235"/>
      <c r="C415" s="236"/>
      <c r="D415" s="237" t="s">
        <v>173</v>
      </c>
      <c r="E415" s="238" t="s">
        <v>1</v>
      </c>
      <c r="F415" s="239" t="s">
        <v>320</v>
      </c>
      <c r="G415" s="236"/>
      <c r="H415" s="238" t="s">
        <v>1</v>
      </c>
      <c r="I415" s="240"/>
      <c r="J415" s="236"/>
      <c r="K415" s="236"/>
      <c r="L415" s="241"/>
      <c r="M415" s="242"/>
      <c r="N415" s="243"/>
      <c r="O415" s="243"/>
      <c r="P415" s="243"/>
      <c r="Q415" s="243"/>
      <c r="R415" s="243"/>
      <c r="S415" s="243"/>
      <c r="T415" s="244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45" t="s">
        <v>173</v>
      </c>
      <c r="AU415" s="245" t="s">
        <v>91</v>
      </c>
      <c r="AV415" s="13" t="s">
        <v>89</v>
      </c>
      <c r="AW415" s="13" t="s">
        <v>36</v>
      </c>
      <c r="AX415" s="13" t="s">
        <v>81</v>
      </c>
      <c r="AY415" s="245" t="s">
        <v>164</v>
      </c>
    </row>
    <row r="416" s="13" customFormat="1">
      <c r="A416" s="13"/>
      <c r="B416" s="235"/>
      <c r="C416" s="236"/>
      <c r="D416" s="237" t="s">
        <v>173</v>
      </c>
      <c r="E416" s="238" t="s">
        <v>1</v>
      </c>
      <c r="F416" s="239" t="s">
        <v>321</v>
      </c>
      <c r="G416" s="236"/>
      <c r="H416" s="238" t="s">
        <v>1</v>
      </c>
      <c r="I416" s="240"/>
      <c r="J416" s="236"/>
      <c r="K416" s="236"/>
      <c r="L416" s="241"/>
      <c r="M416" s="242"/>
      <c r="N416" s="243"/>
      <c r="O416" s="243"/>
      <c r="P416" s="243"/>
      <c r="Q416" s="243"/>
      <c r="R416" s="243"/>
      <c r="S416" s="243"/>
      <c r="T416" s="244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45" t="s">
        <v>173</v>
      </c>
      <c r="AU416" s="245" t="s">
        <v>91</v>
      </c>
      <c r="AV416" s="13" t="s">
        <v>89</v>
      </c>
      <c r="AW416" s="13" t="s">
        <v>36</v>
      </c>
      <c r="AX416" s="13" t="s">
        <v>81</v>
      </c>
      <c r="AY416" s="245" t="s">
        <v>164</v>
      </c>
    </row>
    <row r="417" s="14" customFormat="1">
      <c r="A417" s="14"/>
      <c r="B417" s="246"/>
      <c r="C417" s="247"/>
      <c r="D417" s="237" t="s">
        <v>173</v>
      </c>
      <c r="E417" s="248" t="s">
        <v>1</v>
      </c>
      <c r="F417" s="249" t="s">
        <v>408</v>
      </c>
      <c r="G417" s="247"/>
      <c r="H417" s="250">
        <v>11.300000000000001</v>
      </c>
      <c r="I417" s="251"/>
      <c r="J417" s="247"/>
      <c r="K417" s="247"/>
      <c r="L417" s="252"/>
      <c r="M417" s="253"/>
      <c r="N417" s="254"/>
      <c r="O417" s="254"/>
      <c r="P417" s="254"/>
      <c r="Q417" s="254"/>
      <c r="R417" s="254"/>
      <c r="S417" s="254"/>
      <c r="T417" s="255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T417" s="256" t="s">
        <v>173</v>
      </c>
      <c r="AU417" s="256" t="s">
        <v>91</v>
      </c>
      <c r="AV417" s="14" t="s">
        <v>91</v>
      </c>
      <c r="AW417" s="14" t="s">
        <v>36</v>
      </c>
      <c r="AX417" s="14" t="s">
        <v>81</v>
      </c>
      <c r="AY417" s="256" t="s">
        <v>164</v>
      </c>
    </row>
    <row r="418" s="13" customFormat="1">
      <c r="A418" s="13"/>
      <c r="B418" s="235"/>
      <c r="C418" s="236"/>
      <c r="D418" s="237" t="s">
        <v>173</v>
      </c>
      <c r="E418" s="238" t="s">
        <v>1</v>
      </c>
      <c r="F418" s="239" t="s">
        <v>323</v>
      </c>
      <c r="G418" s="236"/>
      <c r="H418" s="238" t="s">
        <v>1</v>
      </c>
      <c r="I418" s="240"/>
      <c r="J418" s="236"/>
      <c r="K418" s="236"/>
      <c r="L418" s="241"/>
      <c r="M418" s="242"/>
      <c r="N418" s="243"/>
      <c r="O418" s="243"/>
      <c r="P418" s="243"/>
      <c r="Q418" s="243"/>
      <c r="R418" s="243"/>
      <c r="S418" s="243"/>
      <c r="T418" s="244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45" t="s">
        <v>173</v>
      </c>
      <c r="AU418" s="245" t="s">
        <v>91</v>
      </c>
      <c r="AV418" s="13" t="s">
        <v>89</v>
      </c>
      <c r="AW418" s="13" t="s">
        <v>36</v>
      </c>
      <c r="AX418" s="13" t="s">
        <v>81</v>
      </c>
      <c r="AY418" s="245" t="s">
        <v>164</v>
      </c>
    </row>
    <row r="419" s="14" customFormat="1">
      <c r="A419" s="14"/>
      <c r="B419" s="246"/>
      <c r="C419" s="247"/>
      <c r="D419" s="237" t="s">
        <v>173</v>
      </c>
      <c r="E419" s="248" t="s">
        <v>1</v>
      </c>
      <c r="F419" s="249" t="s">
        <v>409</v>
      </c>
      <c r="G419" s="247"/>
      <c r="H419" s="250">
        <v>6.5499999999999998</v>
      </c>
      <c r="I419" s="251"/>
      <c r="J419" s="247"/>
      <c r="K419" s="247"/>
      <c r="L419" s="252"/>
      <c r="M419" s="253"/>
      <c r="N419" s="254"/>
      <c r="O419" s="254"/>
      <c r="P419" s="254"/>
      <c r="Q419" s="254"/>
      <c r="R419" s="254"/>
      <c r="S419" s="254"/>
      <c r="T419" s="255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256" t="s">
        <v>173</v>
      </c>
      <c r="AU419" s="256" t="s">
        <v>91</v>
      </c>
      <c r="AV419" s="14" t="s">
        <v>91</v>
      </c>
      <c r="AW419" s="14" t="s">
        <v>36</v>
      </c>
      <c r="AX419" s="14" t="s">
        <v>81</v>
      </c>
      <c r="AY419" s="256" t="s">
        <v>164</v>
      </c>
    </row>
    <row r="420" s="16" customFormat="1">
      <c r="A420" s="16"/>
      <c r="B420" s="279"/>
      <c r="C420" s="280"/>
      <c r="D420" s="237" t="s">
        <v>173</v>
      </c>
      <c r="E420" s="281" t="s">
        <v>1</v>
      </c>
      <c r="F420" s="282" t="s">
        <v>240</v>
      </c>
      <c r="G420" s="280"/>
      <c r="H420" s="283">
        <v>17.850000000000001</v>
      </c>
      <c r="I420" s="284"/>
      <c r="J420" s="280"/>
      <c r="K420" s="280"/>
      <c r="L420" s="285"/>
      <c r="M420" s="286"/>
      <c r="N420" s="287"/>
      <c r="O420" s="287"/>
      <c r="P420" s="287"/>
      <c r="Q420" s="287"/>
      <c r="R420" s="287"/>
      <c r="S420" s="287"/>
      <c r="T420" s="288"/>
      <c r="U420" s="16"/>
      <c r="V420" s="16"/>
      <c r="W420" s="16"/>
      <c r="X420" s="16"/>
      <c r="Y420" s="16"/>
      <c r="Z420" s="16"/>
      <c r="AA420" s="16"/>
      <c r="AB420" s="16"/>
      <c r="AC420" s="16"/>
      <c r="AD420" s="16"/>
      <c r="AE420" s="16"/>
      <c r="AT420" s="289" t="s">
        <v>173</v>
      </c>
      <c r="AU420" s="289" t="s">
        <v>91</v>
      </c>
      <c r="AV420" s="16" t="s">
        <v>165</v>
      </c>
      <c r="AW420" s="16" t="s">
        <v>36</v>
      </c>
      <c r="AX420" s="16" t="s">
        <v>81</v>
      </c>
      <c r="AY420" s="289" t="s">
        <v>164</v>
      </c>
    </row>
    <row r="421" s="15" customFormat="1">
      <c r="A421" s="15"/>
      <c r="B421" s="257"/>
      <c r="C421" s="258"/>
      <c r="D421" s="237" t="s">
        <v>173</v>
      </c>
      <c r="E421" s="259" t="s">
        <v>1</v>
      </c>
      <c r="F421" s="260" t="s">
        <v>176</v>
      </c>
      <c r="G421" s="258"/>
      <c r="H421" s="261">
        <v>17.850000000000001</v>
      </c>
      <c r="I421" s="262"/>
      <c r="J421" s="258"/>
      <c r="K421" s="258"/>
      <c r="L421" s="263"/>
      <c r="M421" s="264"/>
      <c r="N421" s="265"/>
      <c r="O421" s="265"/>
      <c r="P421" s="265"/>
      <c r="Q421" s="265"/>
      <c r="R421" s="265"/>
      <c r="S421" s="265"/>
      <c r="T421" s="266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T421" s="267" t="s">
        <v>173</v>
      </c>
      <c r="AU421" s="267" t="s">
        <v>91</v>
      </c>
      <c r="AV421" s="15" t="s">
        <v>171</v>
      </c>
      <c r="AW421" s="15" t="s">
        <v>36</v>
      </c>
      <c r="AX421" s="15" t="s">
        <v>89</v>
      </c>
      <c r="AY421" s="267" t="s">
        <v>164</v>
      </c>
    </row>
    <row r="422" s="2" customFormat="1" ht="33" customHeight="1">
      <c r="A422" s="39"/>
      <c r="B422" s="40"/>
      <c r="C422" s="221" t="s">
        <v>478</v>
      </c>
      <c r="D422" s="221" t="s">
        <v>167</v>
      </c>
      <c r="E422" s="222" t="s">
        <v>479</v>
      </c>
      <c r="F422" s="223" t="s">
        <v>480</v>
      </c>
      <c r="G422" s="224" t="s">
        <v>317</v>
      </c>
      <c r="H422" s="225">
        <v>16.170000000000002</v>
      </c>
      <c r="I422" s="226"/>
      <c r="J422" s="227">
        <f>ROUND(I422*H422,2)</f>
        <v>0</v>
      </c>
      <c r="K422" s="228"/>
      <c r="L422" s="45"/>
      <c r="M422" s="229" t="s">
        <v>1</v>
      </c>
      <c r="N422" s="230" t="s">
        <v>46</v>
      </c>
      <c r="O422" s="92"/>
      <c r="P422" s="231">
        <f>O422*H422</f>
        <v>0</v>
      </c>
      <c r="Q422" s="231">
        <v>0</v>
      </c>
      <c r="R422" s="231">
        <f>Q422*H422</f>
        <v>0</v>
      </c>
      <c r="S422" s="231">
        <v>1.3999999999999999</v>
      </c>
      <c r="T422" s="232">
        <f>S422*H422</f>
        <v>22.638000000000002</v>
      </c>
      <c r="U422" s="39"/>
      <c r="V422" s="39"/>
      <c r="W422" s="39"/>
      <c r="X422" s="39"/>
      <c r="Y422" s="39"/>
      <c r="Z422" s="39"/>
      <c r="AA422" s="39"/>
      <c r="AB422" s="39"/>
      <c r="AC422" s="39"/>
      <c r="AD422" s="39"/>
      <c r="AE422" s="39"/>
      <c r="AR422" s="233" t="s">
        <v>171</v>
      </c>
      <c r="AT422" s="233" t="s">
        <v>167</v>
      </c>
      <c r="AU422" s="233" t="s">
        <v>91</v>
      </c>
      <c r="AY422" s="18" t="s">
        <v>164</v>
      </c>
      <c r="BE422" s="234">
        <f>IF(N422="základní",J422,0)</f>
        <v>0</v>
      </c>
      <c r="BF422" s="234">
        <f>IF(N422="snížená",J422,0)</f>
        <v>0</v>
      </c>
      <c r="BG422" s="234">
        <f>IF(N422="zákl. přenesená",J422,0)</f>
        <v>0</v>
      </c>
      <c r="BH422" s="234">
        <f>IF(N422="sníž. přenesená",J422,0)</f>
        <v>0</v>
      </c>
      <c r="BI422" s="234">
        <f>IF(N422="nulová",J422,0)</f>
        <v>0</v>
      </c>
      <c r="BJ422" s="18" t="s">
        <v>89</v>
      </c>
      <c r="BK422" s="234">
        <f>ROUND(I422*H422,2)</f>
        <v>0</v>
      </c>
      <c r="BL422" s="18" t="s">
        <v>171</v>
      </c>
      <c r="BM422" s="233" t="s">
        <v>481</v>
      </c>
    </row>
    <row r="423" s="13" customFormat="1">
      <c r="A423" s="13"/>
      <c r="B423" s="235"/>
      <c r="C423" s="236"/>
      <c r="D423" s="237" t="s">
        <v>173</v>
      </c>
      <c r="E423" s="238" t="s">
        <v>1</v>
      </c>
      <c r="F423" s="239" t="s">
        <v>345</v>
      </c>
      <c r="G423" s="236"/>
      <c r="H423" s="238" t="s">
        <v>1</v>
      </c>
      <c r="I423" s="240"/>
      <c r="J423" s="236"/>
      <c r="K423" s="236"/>
      <c r="L423" s="241"/>
      <c r="M423" s="242"/>
      <c r="N423" s="243"/>
      <c r="O423" s="243"/>
      <c r="P423" s="243"/>
      <c r="Q423" s="243"/>
      <c r="R423" s="243"/>
      <c r="S423" s="243"/>
      <c r="T423" s="244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45" t="s">
        <v>173</v>
      </c>
      <c r="AU423" s="245" t="s">
        <v>91</v>
      </c>
      <c r="AV423" s="13" t="s">
        <v>89</v>
      </c>
      <c r="AW423" s="13" t="s">
        <v>36</v>
      </c>
      <c r="AX423" s="13" t="s">
        <v>81</v>
      </c>
      <c r="AY423" s="245" t="s">
        <v>164</v>
      </c>
    </row>
    <row r="424" s="13" customFormat="1">
      <c r="A424" s="13"/>
      <c r="B424" s="235"/>
      <c r="C424" s="236"/>
      <c r="D424" s="237" t="s">
        <v>173</v>
      </c>
      <c r="E424" s="238" t="s">
        <v>1</v>
      </c>
      <c r="F424" s="239" t="s">
        <v>482</v>
      </c>
      <c r="G424" s="236"/>
      <c r="H424" s="238" t="s">
        <v>1</v>
      </c>
      <c r="I424" s="240"/>
      <c r="J424" s="236"/>
      <c r="K424" s="236"/>
      <c r="L424" s="241"/>
      <c r="M424" s="242"/>
      <c r="N424" s="243"/>
      <c r="O424" s="243"/>
      <c r="P424" s="243"/>
      <c r="Q424" s="243"/>
      <c r="R424" s="243"/>
      <c r="S424" s="243"/>
      <c r="T424" s="244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45" t="s">
        <v>173</v>
      </c>
      <c r="AU424" s="245" t="s">
        <v>91</v>
      </c>
      <c r="AV424" s="13" t="s">
        <v>89</v>
      </c>
      <c r="AW424" s="13" t="s">
        <v>36</v>
      </c>
      <c r="AX424" s="13" t="s">
        <v>81</v>
      </c>
      <c r="AY424" s="245" t="s">
        <v>164</v>
      </c>
    </row>
    <row r="425" s="13" customFormat="1">
      <c r="A425" s="13"/>
      <c r="B425" s="235"/>
      <c r="C425" s="236"/>
      <c r="D425" s="237" t="s">
        <v>173</v>
      </c>
      <c r="E425" s="238" t="s">
        <v>1</v>
      </c>
      <c r="F425" s="239" t="s">
        <v>380</v>
      </c>
      <c r="G425" s="236"/>
      <c r="H425" s="238" t="s">
        <v>1</v>
      </c>
      <c r="I425" s="240"/>
      <c r="J425" s="236"/>
      <c r="K425" s="236"/>
      <c r="L425" s="241"/>
      <c r="M425" s="242"/>
      <c r="N425" s="243"/>
      <c r="O425" s="243"/>
      <c r="P425" s="243"/>
      <c r="Q425" s="243"/>
      <c r="R425" s="243"/>
      <c r="S425" s="243"/>
      <c r="T425" s="244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45" t="s">
        <v>173</v>
      </c>
      <c r="AU425" s="245" t="s">
        <v>91</v>
      </c>
      <c r="AV425" s="13" t="s">
        <v>89</v>
      </c>
      <c r="AW425" s="13" t="s">
        <v>36</v>
      </c>
      <c r="AX425" s="13" t="s">
        <v>81</v>
      </c>
      <c r="AY425" s="245" t="s">
        <v>164</v>
      </c>
    </row>
    <row r="426" s="13" customFormat="1">
      <c r="A426" s="13"/>
      <c r="B426" s="235"/>
      <c r="C426" s="236"/>
      <c r="D426" s="237" t="s">
        <v>173</v>
      </c>
      <c r="E426" s="238" t="s">
        <v>1</v>
      </c>
      <c r="F426" s="239" t="s">
        <v>347</v>
      </c>
      <c r="G426" s="236"/>
      <c r="H426" s="238" t="s">
        <v>1</v>
      </c>
      <c r="I426" s="240"/>
      <c r="J426" s="236"/>
      <c r="K426" s="236"/>
      <c r="L426" s="241"/>
      <c r="M426" s="242"/>
      <c r="N426" s="243"/>
      <c r="O426" s="243"/>
      <c r="P426" s="243"/>
      <c r="Q426" s="243"/>
      <c r="R426" s="243"/>
      <c r="S426" s="243"/>
      <c r="T426" s="244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45" t="s">
        <v>173</v>
      </c>
      <c r="AU426" s="245" t="s">
        <v>91</v>
      </c>
      <c r="AV426" s="13" t="s">
        <v>89</v>
      </c>
      <c r="AW426" s="13" t="s">
        <v>36</v>
      </c>
      <c r="AX426" s="13" t="s">
        <v>81</v>
      </c>
      <c r="AY426" s="245" t="s">
        <v>164</v>
      </c>
    </row>
    <row r="427" s="13" customFormat="1">
      <c r="A427" s="13"/>
      <c r="B427" s="235"/>
      <c r="C427" s="236"/>
      <c r="D427" s="237" t="s">
        <v>173</v>
      </c>
      <c r="E427" s="238" t="s">
        <v>1</v>
      </c>
      <c r="F427" s="239" t="s">
        <v>348</v>
      </c>
      <c r="G427" s="236"/>
      <c r="H427" s="238" t="s">
        <v>1</v>
      </c>
      <c r="I427" s="240"/>
      <c r="J427" s="236"/>
      <c r="K427" s="236"/>
      <c r="L427" s="241"/>
      <c r="M427" s="242"/>
      <c r="N427" s="243"/>
      <c r="O427" s="243"/>
      <c r="P427" s="243"/>
      <c r="Q427" s="243"/>
      <c r="R427" s="243"/>
      <c r="S427" s="243"/>
      <c r="T427" s="244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45" t="s">
        <v>173</v>
      </c>
      <c r="AU427" s="245" t="s">
        <v>91</v>
      </c>
      <c r="AV427" s="13" t="s">
        <v>89</v>
      </c>
      <c r="AW427" s="13" t="s">
        <v>36</v>
      </c>
      <c r="AX427" s="13" t="s">
        <v>81</v>
      </c>
      <c r="AY427" s="245" t="s">
        <v>164</v>
      </c>
    </row>
    <row r="428" s="13" customFormat="1">
      <c r="A428" s="13"/>
      <c r="B428" s="235"/>
      <c r="C428" s="236"/>
      <c r="D428" s="237" t="s">
        <v>173</v>
      </c>
      <c r="E428" s="238" t="s">
        <v>1</v>
      </c>
      <c r="F428" s="239" t="s">
        <v>349</v>
      </c>
      <c r="G428" s="236"/>
      <c r="H428" s="238" t="s">
        <v>1</v>
      </c>
      <c r="I428" s="240"/>
      <c r="J428" s="236"/>
      <c r="K428" s="236"/>
      <c r="L428" s="241"/>
      <c r="M428" s="242"/>
      <c r="N428" s="243"/>
      <c r="O428" s="243"/>
      <c r="P428" s="243"/>
      <c r="Q428" s="243"/>
      <c r="R428" s="243"/>
      <c r="S428" s="243"/>
      <c r="T428" s="244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45" t="s">
        <v>173</v>
      </c>
      <c r="AU428" s="245" t="s">
        <v>91</v>
      </c>
      <c r="AV428" s="13" t="s">
        <v>89</v>
      </c>
      <c r="AW428" s="13" t="s">
        <v>36</v>
      </c>
      <c r="AX428" s="13" t="s">
        <v>81</v>
      </c>
      <c r="AY428" s="245" t="s">
        <v>164</v>
      </c>
    </row>
    <row r="429" s="14" customFormat="1">
      <c r="A429" s="14"/>
      <c r="B429" s="246"/>
      <c r="C429" s="247"/>
      <c r="D429" s="237" t="s">
        <v>173</v>
      </c>
      <c r="E429" s="248" t="s">
        <v>1</v>
      </c>
      <c r="F429" s="249" t="s">
        <v>350</v>
      </c>
      <c r="G429" s="247"/>
      <c r="H429" s="250">
        <v>12.098000000000001</v>
      </c>
      <c r="I429" s="251"/>
      <c r="J429" s="247"/>
      <c r="K429" s="247"/>
      <c r="L429" s="252"/>
      <c r="M429" s="253"/>
      <c r="N429" s="254"/>
      <c r="O429" s="254"/>
      <c r="P429" s="254"/>
      <c r="Q429" s="254"/>
      <c r="R429" s="254"/>
      <c r="S429" s="254"/>
      <c r="T429" s="255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256" t="s">
        <v>173</v>
      </c>
      <c r="AU429" s="256" t="s">
        <v>91</v>
      </c>
      <c r="AV429" s="14" t="s">
        <v>91</v>
      </c>
      <c r="AW429" s="14" t="s">
        <v>36</v>
      </c>
      <c r="AX429" s="14" t="s">
        <v>81</v>
      </c>
      <c r="AY429" s="256" t="s">
        <v>164</v>
      </c>
    </row>
    <row r="430" s="13" customFormat="1">
      <c r="A430" s="13"/>
      <c r="B430" s="235"/>
      <c r="C430" s="236"/>
      <c r="D430" s="237" t="s">
        <v>173</v>
      </c>
      <c r="E430" s="238" t="s">
        <v>1</v>
      </c>
      <c r="F430" s="239" t="s">
        <v>351</v>
      </c>
      <c r="G430" s="236"/>
      <c r="H430" s="238" t="s">
        <v>1</v>
      </c>
      <c r="I430" s="240"/>
      <c r="J430" s="236"/>
      <c r="K430" s="236"/>
      <c r="L430" s="241"/>
      <c r="M430" s="242"/>
      <c r="N430" s="243"/>
      <c r="O430" s="243"/>
      <c r="P430" s="243"/>
      <c r="Q430" s="243"/>
      <c r="R430" s="243"/>
      <c r="S430" s="243"/>
      <c r="T430" s="244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45" t="s">
        <v>173</v>
      </c>
      <c r="AU430" s="245" t="s">
        <v>91</v>
      </c>
      <c r="AV430" s="13" t="s">
        <v>89</v>
      </c>
      <c r="AW430" s="13" t="s">
        <v>36</v>
      </c>
      <c r="AX430" s="13" t="s">
        <v>81</v>
      </c>
      <c r="AY430" s="245" t="s">
        <v>164</v>
      </c>
    </row>
    <row r="431" s="14" customFormat="1">
      <c r="A431" s="14"/>
      <c r="B431" s="246"/>
      <c r="C431" s="247"/>
      <c r="D431" s="237" t="s">
        <v>173</v>
      </c>
      <c r="E431" s="248" t="s">
        <v>1</v>
      </c>
      <c r="F431" s="249" t="s">
        <v>352</v>
      </c>
      <c r="G431" s="247"/>
      <c r="H431" s="250">
        <v>3.4740000000000002</v>
      </c>
      <c r="I431" s="251"/>
      <c r="J431" s="247"/>
      <c r="K431" s="247"/>
      <c r="L431" s="252"/>
      <c r="M431" s="253"/>
      <c r="N431" s="254"/>
      <c r="O431" s="254"/>
      <c r="P431" s="254"/>
      <c r="Q431" s="254"/>
      <c r="R431" s="254"/>
      <c r="S431" s="254"/>
      <c r="T431" s="255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T431" s="256" t="s">
        <v>173</v>
      </c>
      <c r="AU431" s="256" t="s">
        <v>91</v>
      </c>
      <c r="AV431" s="14" t="s">
        <v>91</v>
      </c>
      <c r="AW431" s="14" t="s">
        <v>36</v>
      </c>
      <c r="AX431" s="14" t="s">
        <v>81</v>
      </c>
      <c r="AY431" s="256" t="s">
        <v>164</v>
      </c>
    </row>
    <row r="432" s="13" customFormat="1">
      <c r="A432" s="13"/>
      <c r="B432" s="235"/>
      <c r="C432" s="236"/>
      <c r="D432" s="237" t="s">
        <v>173</v>
      </c>
      <c r="E432" s="238" t="s">
        <v>1</v>
      </c>
      <c r="F432" s="239" t="s">
        <v>353</v>
      </c>
      <c r="G432" s="236"/>
      <c r="H432" s="238" t="s">
        <v>1</v>
      </c>
      <c r="I432" s="240"/>
      <c r="J432" s="236"/>
      <c r="K432" s="236"/>
      <c r="L432" s="241"/>
      <c r="M432" s="242"/>
      <c r="N432" s="243"/>
      <c r="O432" s="243"/>
      <c r="P432" s="243"/>
      <c r="Q432" s="243"/>
      <c r="R432" s="243"/>
      <c r="S432" s="243"/>
      <c r="T432" s="244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45" t="s">
        <v>173</v>
      </c>
      <c r="AU432" s="245" t="s">
        <v>91</v>
      </c>
      <c r="AV432" s="13" t="s">
        <v>89</v>
      </c>
      <c r="AW432" s="13" t="s">
        <v>36</v>
      </c>
      <c r="AX432" s="13" t="s">
        <v>81</v>
      </c>
      <c r="AY432" s="245" t="s">
        <v>164</v>
      </c>
    </row>
    <row r="433" s="14" customFormat="1">
      <c r="A433" s="14"/>
      <c r="B433" s="246"/>
      <c r="C433" s="247"/>
      <c r="D433" s="237" t="s">
        <v>173</v>
      </c>
      <c r="E433" s="248" t="s">
        <v>1</v>
      </c>
      <c r="F433" s="249" t="s">
        <v>354</v>
      </c>
      <c r="G433" s="247"/>
      <c r="H433" s="250">
        <v>0.59799999999999998</v>
      </c>
      <c r="I433" s="251"/>
      <c r="J433" s="247"/>
      <c r="K433" s="247"/>
      <c r="L433" s="252"/>
      <c r="M433" s="253"/>
      <c r="N433" s="254"/>
      <c r="O433" s="254"/>
      <c r="P433" s="254"/>
      <c r="Q433" s="254"/>
      <c r="R433" s="254"/>
      <c r="S433" s="254"/>
      <c r="T433" s="255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T433" s="256" t="s">
        <v>173</v>
      </c>
      <c r="AU433" s="256" t="s">
        <v>91</v>
      </c>
      <c r="AV433" s="14" t="s">
        <v>91</v>
      </c>
      <c r="AW433" s="14" t="s">
        <v>36</v>
      </c>
      <c r="AX433" s="14" t="s">
        <v>81</v>
      </c>
      <c r="AY433" s="256" t="s">
        <v>164</v>
      </c>
    </row>
    <row r="434" s="15" customFormat="1">
      <c r="A434" s="15"/>
      <c r="B434" s="257"/>
      <c r="C434" s="258"/>
      <c r="D434" s="237" t="s">
        <v>173</v>
      </c>
      <c r="E434" s="259" t="s">
        <v>1</v>
      </c>
      <c r="F434" s="260" t="s">
        <v>176</v>
      </c>
      <c r="G434" s="258"/>
      <c r="H434" s="261">
        <v>16.170000000000002</v>
      </c>
      <c r="I434" s="262"/>
      <c r="J434" s="258"/>
      <c r="K434" s="258"/>
      <c r="L434" s="263"/>
      <c r="M434" s="264"/>
      <c r="N434" s="265"/>
      <c r="O434" s="265"/>
      <c r="P434" s="265"/>
      <c r="Q434" s="265"/>
      <c r="R434" s="265"/>
      <c r="S434" s="265"/>
      <c r="T434" s="266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T434" s="267" t="s">
        <v>173</v>
      </c>
      <c r="AU434" s="267" t="s">
        <v>91</v>
      </c>
      <c r="AV434" s="15" t="s">
        <v>171</v>
      </c>
      <c r="AW434" s="15" t="s">
        <v>36</v>
      </c>
      <c r="AX434" s="15" t="s">
        <v>89</v>
      </c>
      <c r="AY434" s="267" t="s">
        <v>164</v>
      </c>
    </row>
    <row r="435" s="2" customFormat="1" ht="55.5" customHeight="1">
      <c r="A435" s="39"/>
      <c r="B435" s="40"/>
      <c r="C435" s="221" t="s">
        <v>483</v>
      </c>
      <c r="D435" s="221" t="s">
        <v>167</v>
      </c>
      <c r="E435" s="222" t="s">
        <v>484</v>
      </c>
      <c r="F435" s="223" t="s">
        <v>485</v>
      </c>
      <c r="G435" s="224" t="s">
        <v>317</v>
      </c>
      <c r="H435" s="225">
        <v>16.170000000000002</v>
      </c>
      <c r="I435" s="226"/>
      <c r="J435" s="227">
        <f>ROUND(I435*H435,2)</f>
        <v>0</v>
      </c>
      <c r="K435" s="228"/>
      <c r="L435" s="45"/>
      <c r="M435" s="229" t="s">
        <v>1</v>
      </c>
      <c r="N435" s="230" t="s">
        <v>46</v>
      </c>
      <c r="O435" s="92"/>
      <c r="P435" s="231">
        <f>O435*H435</f>
        <v>0</v>
      </c>
      <c r="Q435" s="231">
        <v>0</v>
      </c>
      <c r="R435" s="231">
        <f>Q435*H435</f>
        <v>0</v>
      </c>
      <c r="S435" s="231">
        <v>0</v>
      </c>
      <c r="T435" s="232">
        <f>S435*H435</f>
        <v>0</v>
      </c>
      <c r="U435" s="39"/>
      <c r="V435" s="39"/>
      <c r="W435" s="39"/>
      <c r="X435" s="39"/>
      <c r="Y435" s="39"/>
      <c r="Z435" s="39"/>
      <c r="AA435" s="39"/>
      <c r="AB435" s="39"/>
      <c r="AC435" s="39"/>
      <c r="AD435" s="39"/>
      <c r="AE435" s="39"/>
      <c r="AR435" s="233" t="s">
        <v>171</v>
      </c>
      <c r="AT435" s="233" t="s">
        <v>167</v>
      </c>
      <c r="AU435" s="233" t="s">
        <v>91</v>
      </c>
      <c r="AY435" s="18" t="s">
        <v>164</v>
      </c>
      <c r="BE435" s="234">
        <f>IF(N435="základní",J435,0)</f>
        <v>0</v>
      </c>
      <c r="BF435" s="234">
        <f>IF(N435="snížená",J435,0)</f>
        <v>0</v>
      </c>
      <c r="BG435" s="234">
        <f>IF(N435="zákl. přenesená",J435,0)</f>
        <v>0</v>
      </c>
      <c r="BH435" s="234">
        <f>IF(N435="sníž. přenesená",J435,0)</f>
        <v>0</v>
      </c>
      <c r="BI435" s="234">
        <f>IF(N435="nulová",J435,0)</f>
        <v>0</v>
      </c>
      <c r="BJ435" s="18" t="s">
        <v>89</v>
      </c>
      <c r="BK435" s="234">
        <f>ROUND(I435*H435,2)</f>
        <v>0</v>
      </c>
      <c r="BL435" s="18" t="s">
        <v>171</v>
      </c>
      <c r="BM435" s="233" t="s">
        <v>486</v>
      </c>
    </row>
    <row r="436" s="2" customFormat="1">
      <c r="A436" s="39"/>
      <c r="B436" s="40"/>
      <c r="C436" s="41"/>
      <c r="D436" s="237" t="s">
        <v>245</v>
      </c>
      <c r="E436" s="41"/>
      <c r="F436" s="290" t="s">
        <v>487</v>
      </c>
      <c r="G436" s="41"/>
      <c r="H436" s="41"/>
      <c r="I436" s="291"/>
      <c r="J436" s="41"/>
      <c r="K436" s="41"/>
      <c r="L436" s="45"/>
      <c r="M436" s="292"/>
      <c r="N436" s="293"/>
      <c r="O436" s="92"/>
      <c r="P436" s="92"/>
      <c r="Q436" s="92"/>
      <c r="R436" s="92"/>
      <c r="S436" s="92"/>
      <c r="T436" s="93"/>
      <c r="U436" s="39"/>
      <c r="V436" s="39"/>
      <c r="W436" s="39"/>
      <c r="X436" s="39"/>
      <c r="Y436" s="39"/>
      <c r="Z436" s="39"/>
      <c r="AA436" s="39"/>
      <c r="AB436" s="39"/>
      <c r="AC436" s="39"/>
      <c r="AD436" s="39"/>
      <c r="AE436" s="39"/>
      <c r="AT436" s="18" t="s">
        <v>245</v>
      </c>
      <c r="AU436" s="18" t="s">
        <v>91</v>
      </c>
    </row>
    <row r="437" s="2" customFormat="1" ht="33" customHeight="1">
      <c r="A437" s="39"/>
      <c r="B437" s="40"/>
      <c r="C437" s="221" t="s">
        <v>488</v>
      </c>
      <c r="D437" s="221" t="s">
        <v>167</v>
      </c>
      <c r="E437" s="222" t="s">
        <v>489</v>
      </c>
      <c r="F437" s="223" t="s">
        <v>490</v>
      </c>
      <c r="G437" s="224" t="s">
        <v>185</v>
      </c>
      <c r="H437" s="225">
        <v>65.689999999999998</v>
      </c>
      <c r="I437" s="226"/>
      <c r="J437" s="227">
        <f>ROUND(I437*H437,2)</f>
        <v>0</v>
      </c>
      <c r="K437" s="228"/>
      <c r="L437" s="45"/>
      <c r="M437" s="229" t="s">
        <v>1</v>
      </c>
      <c r="N437" s="230" t="s">
        <v>46</v>
      </c>
      <c r="O437" s="92"/>
      <c r="P437" s="231">
        <f>O437*H437</f>
        <v>0</v>
      </c>
      <c r="Q437" s="231">
        <v>0</v>
      </c>
      <c r="R437" s="231">
        <f>Q437*H437</f>
        <v>0</v>
      </c>
      <c r="S437" s="231">
        <v>0.02</v>
      </c>
      <c r="T437" s="232">
        <f>S437*H437</f>
        <v>1.3138000000000001</v>
      </c>
      <c r="U437" s="39"/>
      <c r="V437" s="39"/>
      <c r="W437" s="39"/>
      <c r="X437" s="39"/>
      <c r="Y437" s="39"/>
      <c r="Z437" s="39"/>
      <c r="AA437" s="39"/>
      <c r="AB437" s="39"/>
      <c r="AC437" s="39"/>
      <c r="AD437" s="39"/>
      <c r="AE437" s="39"/>
      <c r="AR437" s="233" t="s">
        <v>171</v>
      </c>
      <c r="AT437" s="233" t="s">
        <v>167</v>
      </c>
      <c r="AU437" s="233" t="s">
        <v>91</v>
      </c>
      <c r="AY437" s="18" t="s">
        <v>164</v>
      </c>
      <c r="BE437" s="234">
        <f>IF(N437="základní",J437,0)</f>
        <v>0</v>
      </c>
      <c r="BF437" s="234">
        <f>IF(N437="snížená",J437,0)</f>
        <v>0</v>
      </c>
      <c r="BG437" s="234">
        <f>IF(N437="zákl. přenesená",J437,0)</f>
        <v>0</v>
      </c>
      <c r="BH437" s="234">
        <f>IF(N437="sníž. přenesená",J437,0)</f>
        <v>0</v>
      </c>
      <c r="BI437" s="234">
        <f>IF(N437="nulová",J437,0)</f>
        <v>0</v>
      </c>
      <c r="BJ437" s="18" t="s">
        <v>89</v>
      </c>
      <c r="BK437" s="234">
        <f>ROUND(I437*H437,2)</f>
        <v>0</v>
      </c>
      <c r="BL437" s="18" t="s">
        <v>171</v>
      </c>
      <c r="BM437" s="233" t="s">
        <v>491</v>
      </c>
    </row>
    <row r="438" s="14" customFormat="1">
      <c r="A438" s="14"/>
      <c r="B438" s="246"/>
      <c r="C438" s="247"/>
      <c r="D438" s="237" t="s">
        <v>173</v>
      </c>
      <c r="E438" s="248" t="s">
        <v>1</v>
      </c>
      <c r="F438" s="249" t="s">
        <v>492</v>
      </c>
      <c r="G438" s="247"/>
      <c r="H438" s="250">
        <v>65.689999999999998</v>
      </c>
      <c r="I438" s="251"/>
      <c r="J438" s="247"/>
      <c r="K438" s="247"/>
      <c r="L438" s="252"/>
      <c r="M438" s="253"/>
      <c r="N438" s="254"/>
      <c r="O438" s="254"/>
      <c r="P438" s="254"/>
      <c r="Q438" s="254"/>
      <c r="R438" s="254"/>
      <c r="S438" s="254"/>
      <c r="T438" s="255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T438" s="256" t="s">
        <v>173</v>
      </c>
      <c r="AU438" s="256" t="s">
        <v>91</v>
      </c>
      <c r="AV438" s="14" t="s">
        <v>91</v>
      </c>
      <c r="AW438" s="14" t="s">
        <v>36</v>
      </c>
      <c r="AX438" s="14" t="s">
        <v>89</v>
      </c>
      <c r="AY438" s="256" t="s">
        <v>164</v>
      </c>
    </row>
    <row r="439" s="2" customFormat="1" ht="33" customHeight="1">
      <c r="A439" s="39"/>
      <c r="B439" s="40"/>
      <c r="C439" s="221" t="s">
        <v>493</v>
      </c>
      <c r="D439" s="221" t="s">
        <v>167</v>
      </c>
      <c r="E439" s="222" t="s">
        <v>494</v>
      </c>
      <c r="F439" s="223" t="s">
        <v>495</v>
      </c>
      <c r="G439" s="224" t="s">
        <v>185</v>
      </c>
      <c r="H439" s="225">
        <v>21.420000000000002</v>
      </c>
      <c r="I439" s="226"/>
      <c r="J439" s="227">
        <f>ROUND(I439*H439,2)</f>
        <v>0</v>
      </c>
      <c r="K439" s="228"/>
      <c r="L439" s="45"/>
      <c r="M439" s="229" t="s">
        <v>1</v>
      </c>
      <c r="N439" s="230" t="s">
        <v>46</v>
      </c>
      <c r="O439" s="92"/>
      <c r="P439" s="231">
        <f>O439*H439</f>
        <v>0</v>
      </c>
      <c r="Q439" s="231">
        <v>0</v>
      </c>
      <c r="R439" s="231">
        <f>Q439*H439</f>
        <v>0</v>
      </c>
      <c r="S439" s="231">
        <v>0.050000000000000003</v>
      </c>
      <c r="T439" s="232">
        <f>S439*H439</f>
        <v>1.0710000000000002</v>
      </c>
      <c r="U439" s="39"/>
      <c r="V439" s="39"/>
      <c r="W439" s="39"/>
      <c r="X439" s="39"/>
      <c r="Y439" s="39"/>
      <c r="Z439" s="39"/>
      <c r="AA439" s="39"/>
      <c r="AB439" s="39"/>
      <c r="AC439" s="39"/>
      <c r="AD439" s="39"/>
      <c r="AE439" s="39"/>
      <c r="AR439" s="233" t="s">
        <v>171</v>
      </c>
      <c r="AT439" s="233" t="s">
        <v>167</v>
      </c>
      <c r="AU439" s="233" t="s">
        <v>91</v>
      </c>
      <c r="AY439" s="18" t="s">
        <v>164</v>
      </c>
      <c r="BE439" s="234">
        <f>IF(N439="základní",J439,0)</f>
        <v>0</v>
      </c>
      <c r="BF439" s="234">
        <f>IF(N439="snížená",J439,0)</f>
        <v>0</v>
      </c>
      <c r="BG439" s="234">
        <f>IF(N439="zákl. přenesená",J439,0)</f>
        <v>0</v>
      </c>
      <c r="BH439" s="234">
        <f>IF(N439="sníž. přenesená",J439,0)</f>
        <v>0</v>
      </c>
      <c r="BI439" s="234">
        <f>IF(N439="nulová",J439,0)</f>
        <v>0</v>
      </c>
      <c r="BJ439" s="18" t="s">
        <v>89</v>
      </c>
      <c r="BK439" s="234">
        <f>ROUND(I439*H439,2)</f>
        <v>0</v>
      </c>
      <c r="BL439" s="18" t="s">
        <v>171</v>
      </c>
      <c r="BM439" s="233" t="s">
        <v>496</v>
      </c>
    </row>
    <row r="440" s="2" customFormat="1" ht="37.8" customHeight="1">
      <c r="A440" s="39"/>
      <c r="B440" s="40"/>
      <c r="C440" s="221" t="s">
        <v>497</v>
      </c>
      <c r="D440" s="221" t="s">
        <v>167</v>
      </c>
      <c r="E440" s="222" t="s">
        <v>498</v>
      </c>
      <c r="F440" s="223" t="s">
        <v>499</v>
      </c>
      <c r="G440" s="224" t="s">
        <v>185</v>
      </c>
      <c r="H440" s="225">
        <v>181.673</v>
      </c>
      <c r="I440" s="226"/>
      <c r="J440" s="227">
        <f>ROUND(I440*H440,2)</f>
        <v>0</v>
      </c>
      <c r="K440" s="228"/>
      <c r="L440" s="45"/>
      <c r="M440" s="229" t="s">
        <v>1</v>
      </c>
      <c r="N440" s="230" t="s">
        <v>46</v>
      </c>
      <c r="O440" s="92"/>
      <c r="P440" s="231">
        <f>O440*H440</f>
        <v>0</v>
      </c>
      <c r="Q440" s="231">
        <v>0</v>
      </c>
      <c r="R440" s="231">
        <f>Q440*H440</f>
        <v>0</v>
      </c>
      <c r="S440" s="231">
        <v>0.02</v>
      </c>
      <c r="T440" s="232">
        <f>S440*H440</f>
        <v>3.6334599999999999</v>
      </c>
      <c r="U440" s="39"/>
      <c r="V440" s="39"/>
      <c r="W440" s="39"/>
      <c r="X440" s="39"/>
      <c r="Y440" s="39"/>
      <c r="Z440" s="39"/>
      <c r="AA440" s="39"/>
      <c r="AB440" s="39"/>
      <c r="AC440" s="39"/>
      <c r="AD440" s="39"/>
      <c r="AE440" s="39"/>
      <c r="AR440" s="233" t="s">
        <v>171</v>
      </c>
      <c r="AT440" s="233" t="s">
        <v>167</v>
      </c>
      <c r="AU440" s="233" t="s">
        <v>91</v>
      </c>
      <c r="AY440" s="18" t="s">
        <v>164</v>
      </c>
      <c r="BE440" s="234">
        <f>IF(N440="základní",J440,0)</f>
        <v>0</v>
      </c>
      <c r="BF440" s="234">
        <f>IF(N440="snížená",J440,0)</f>
        <v>0</v>
      </c>
      <c r="BG440" s="234">
        <f>IF(N440="zákl. přenesená",J440,0)</f>
        <v>0</v>
      </c>
      <c r="BH440" s="234">
        <f>IF(N440="sníž. přenesená",J440,0)</f>
        <v>0</v>
      </c>
      <c r="BI440" s="234">
        <f>IF(N440="nulová",J440,0)</f>
        <v>0</v>
      </c>
      <c r="BJ440" s="18" t="s">
        <v>89</v>
      </c>
      <c r="BK440" s="234">
        <f>ROUND(I440*H440,2)</f>
        <v>0</v>
      </c>
      <c r="BL440" s="18" t="s">
        <v>171</v>
      </c>
      <c r="BM440" s="233" t="s">
        <v>500</v>
      </c>
    </row>
    <row r="441" s="14" customFormat="1">
      <c r="A441" s="14"/>
      <c r="B441" s="246"/>
      <c r="C441" s="247"/>
      <c r="D441" s="237" t="s">
        <v>173</v>
      </c>
      <c r="E441" s="248" t="s">
        <v>1</v>
      </c>
      <c r="F441" s="249" t="s">
        <v>233</v>
      </c>
      <c r="G441" s="247"/>
      <c r="H441" s="250">
        <v>181.673</v>
      </c>
      <c r="I441" s="251"/>
      <c r="J441" s="247"/>
      <c r="K441" s="247"/>
      <c r="L441" s="252"/>
      <c r="M441" s="253"/>
      <c r="N441" s="254"/>
      <c r="O441" s="254"/>
      <c r="P441" s="254"/>
      <c r="Q441" s="254"/>
      <c r="R441" s="254"/>
      <c r="S441" s="254"/>
      <c r="T441" s="255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256" t="s">
        <v>173</v>
      </c>
      <c r="AU441" s="256" t="s">
        <v>91</v>
      </c>
      <c r="AV441" s="14" t="s">
        <v>91</v>
      </c>
      <c r="AW441" s="14" t="s">
        <v>36</v>
      </c>
      <c r="AX441" s="14" t="s">
        <v>89</v>
      </c>
      <c r="AY441" s="256" t="s">
        <v>164</v>
      </c>
    </row>
    <row r="442" s="2" customFormat="1" ht="44.25" customHeight="1">
      <c r="A442" s="39"/>
      <c r="B442" s="40"/>
      <c r="C442" s="221" t="s">
        <v>501</v>
      </c>
      <c r="D442" s="221" t="s">
        <v>167</v>
      </c>
      <c r="E442" s="222" t="s">
        <v>502</v>
      </c>
      <c r="F442" s="223" t="s">
        <v>503</v>
      </c>
      <c r="G442" s="224" t="s">
        <v>185</v>
      </c>
      <c r="H442" s="225">
        <v>92.614000000000004</v>
      </c>
      <c r="I442" s="226"/>
      <c r="J442" s="227">
        <f>ROUND(I442*H442,2)</f>
        <v>0</v>
      </c>
      <c r="K442" s="228"/>
      <c r="L442" s="45"/>
      <c r="M442" s="229" t="s">
        <v>1</v>
      </c>
      <c r="N442" s="230" t="s">
        <v>46</v>
      </c>
      <c r="O442" s="92"/>
      <c r="P442" s="231">
        <f>O442*H442</f>
        <v>0</v>
      </c>
      <c r="Q442" s="231">
        <v>0</v>
      </c>
      <c r="R442" s="231">
        <f>Q442*H442</f>
        <v>0</v>
      </c>
      <c r="S442" s="231">
        <v>0.045999999999999999</v>
      </c>
      <c r="T442" s="232">
        <f>S442*H442</f>
        <v>4.2602440000000001</v>
      </c>
      <c r="U442" s="39"/>
      <c r="V442" s="39"/>
      <c r="W442" s="39"/>
      <c r="X442" s="39"/>
      <c r="Y442" s="39"/>
      <c r="Z442" s="39"/>
      <c r="AA442" s="39"/>
      <c r="AB442" s="39"/>
      <c r="AC442" s="39"/>
      <c r="AD442" s="39"/>
      <c r="AE442" s="39"/>
      <c r="AR442" s="233" t="s">
        <v>171</v>
      </c>
      <c r="AT442" s="233" t="s">
        <v>167</v>
      </c>
      <c r="AU442" s="233" t="s">
        <v>91</v>
      </c>
      <c r="AY442" s="18" t="s">
        <v>164</v>
      </c>
      <c r="BE442" s="234">
        <f>IF(N442="základní",J442,0)</f>
        <v>0</v>
      </c>
      <c r="BF442" s="234">
        <f>IF(N442="snížená",J442,0)</f>
        <v>0</v>
      </c>
      <c r="BG442" s="234">
        <f>IF(N442="zákl. přenesená",J442,0)</f>
        <v>0</v>
      </c>
      <c r="BH442" s="234">
        <f>IF(N442="sníž. přenesená",J442,0)</f>
        <v>0</v>
      </c>
      <c r="BI442" s="234">
        <f>IF(N442="nulová",J442,0)</f>
        <v>0</v>
      </c>
      <c r="BJ442" s="18" t="s">
        <v>89</v>
      </c>
      <c r="BK442" s="234">
        <f>ROUND(I442*H442,2)</f>
        <v>0</v>
      </c>
      <c r="BL442" s="18" t="s">
        <v>171</v>
      </c>
      <c r="BM442" s="233" t="s">
        <v>504</v>
      </c>
    </row>
    <row r="443" s="2" customFormat="1" ht="24.15" customHeight="1">
      <c r="A443" s="39"/>
      <c r="B443" s="40"/>
      <c r="C443" s="221" t="s">
        <v>505</v>
      </c>
      <c r="D443" s="221" t="s">
        <v>167</v>
      </c>
      <c r="E443" s="222" t="s">
        <v>506</v>
      </c>
      <c r="F443" s="223" t="s">
        <v>507</v>
      </c>
      <c r="G443" s="224" t="s">
        <v>185</v>
      </c>
      <c r="H443" s="225">
        <v>938.57399999999996</v>
      </c>
      <c r="I443" s="226"/>
      <c r="J443" s="227">
        <f>ROUND(I443*H443,2)</f>
        <v>0</v>
      </c>
      <c r="K443" s="228"/>
      <c r="L443" s="45"/>
      <c r="M443" s="229" t="s">
        <v>1</v>
      </c>
      <c r="N443" s="230" t="s">
        <v>46</v>
      </c>
      <c r="O443" s="92"/>
      <c r="P443" s="231">
        <f>O443*H443</f>
        <v>0</v>
      </c>
      <c r="Q443" s="231">
        <v>0</v>
      </c>
      <c r="R443" s="231">
        <f>Q443*H443</f>
        <v>0</v>
      </c>
      <c r="S443" s="231">
        <v>0.014</v>
      </c>
      <c r="T443" s="232">
        <f>S443*H443</f>
        <v>13.140036</v>
      </c>
      <c r="U443" s="39"/>
      <c r="V443" s="39"/>
      <c r="W443" s="39"/>
      <c r="X443" s="39"/>
      <c r="Y443" s="39"/>
      <c r="Z443" s="39"/>
      <c r="AA443" s="39"/>
      <c r="AB443" s="39"/>
      <c r="AC443" s="39"/>
      <c r="AD443" s="39"/>
      <c r="AE443" s="39"/>
      <c r="AR443" s="233" t="s">
        <v>171</v>
      </c>
      <c r="AT443" s="233" t="s">
        <v>167</v>
      </c>
      <c r="AU443" s="233" t="s">
        <v>91</v>
      </c>
      <c r="AY443" s="18" t="s">
        <v>164</v>
      </c>
      <c r="BE443" s="234">
        <f>IF(N443="základní",J443,0)</f>
        <v>0</v>
      </c>
      <c r="BF443" s="234">
        <f>IF(N443="snížená",J443,0)</f>
        <v>0</v>
      </c>
      <c r="BG443" s="234">
        <f>IF(N443="zákl. přenesená",J443,0)</f>
        <v>0</v>
      </c>
      <c r="BH443" s="234">
        <f>IF(N443="sníž. přenesená",J443,0)</f>
        <v>0</v>
      </c>
      <c r="BI443" s="234">
        <f>IF(N443="nulová",J443,0)</f>
        <v>0</v>
      </c>
      <c r="BJ443" s="18" t="s">
        <v>89</v>
      </c>
      <c r="BK443" s="234">
        <f>ROUND(I443*H443,2)</f>
        <v>0</v>
      </c>
      <c r="BL443" s="18" t="s">
        <v>171</v>
      </c>
      <c r="BM443" s="233" t="s">
        <v>508</v>
      </c>
    </row>
    <row r="444" s="14" customFormat="1">
      <c r="A444" s="14"/>
      <c r="B444" s="246"/>
      <c r="C444" s="247"/>
      <c r="D444" s="237" t="s">
        <v>173</v>
      </c>
      <c r="E444" s="248" t="s">
        <v>1</v>
      </c>
      <c r="F444" s="249" t="s">
        <v>509</v>
      </c>
      <c r="G444" s="247"/>
      <c r="H444" s="250">
        <v>938.57399999999996</v>
      </c>
      <c r="I444" s="251"/>
      <c r="J444" s="247"/>
      <c r="K444" s="247"/>
      <c r="L444" s="252"/>
      <c r="M444" s="253"/>
      <c r="N444" s="254"/>
      <c r="O444" s="254"/>
      <c r="P444" s="254"/>
      <c r="Q444" s="254"/>
      <c r="R444" s="254"/>
      <c r="S444" s="254"/>
      <c r="T444" s="255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56" t="s">
        <v>173</v>
      </c>
      <c r="AU444" s="256" t="s">
        <v>91</v>
      </c>
      <c r="AV444" s="14" t="s">
        <v>91</v>
      </c>
      <c r="AW444" s="14" t="s">
        <v>36</v>
      </c>
      <c r="AX444" s="14" t="s">
        <v>89</v>
      </c>
      <c r="AY444" s="256" t="s">
        <v>164</v>
      </c>
    </row>
    <row r="445" s="2" customFormat="1" ht="37.8" customHeight="1">
      <c r="A445" s="39"/>
      <c r="B445" s="40"/>
      <c r="C445" s="221" t="s">
        <v>510</v>
      </c>
      <c r="D445" s="221" t="s">
        <v>167</v>
      </c>
      <c r="E445" s="222" t="s">
        <v>511</v>
      </c>
      <c r="F445" s="223" t="s">
        <v>512</v>
      </c>
      <c r="G445" s="224" t="s">
        <v>185</v>
      </c>
      <c r="H445" s="225">
        <v>47.997999999999998</v>
      </c>
      <c r="I445" s="226"/>
      <c r="J445" s="227">
        <f>ROUND(I445*H445,2)</f>
        <v>0</v>
      </c>
      <c r="K445" s="228"/>
      <c r="L445" s="45"/>
      <c r="M445" s="229" t="s">
        <v>1</v>
      </c>
      <c r="N445" s="230" t="s">
        <v>46</v>
      </c>
      <c r="O445" s="92"/>
      <c r="P445" s="231">
        <f>O445*H445</f>
        <v>0</v>
      </c>
      <c r="Q445" s="231">
        <v>0</v>
      </c>
      <c r="R445" s="231">
        <f>Q445*H445</f>
        <v>0</v>
      </c>
      <c r="S445" s="231">
        <v>0.068000000000000005</v>
      </c>
      <c r="T445" s="232">
        <f>S445*H445</f>
        <v>3.2638639999999999</v>
      </c>
      <c r="U445" s="39"/>
      <c r="V445" s="39"/>
      <c r="W445" s="39"/>
      <c r="X445" s="39"/>
      <c r="Y445" s="39"/>
      <c r="Z445" s="39"/>
      <c r="AA445" s="39"/>
      <c r="AB445" s="39"/>
      <c r="AC445" s="39"/>
      <c r="AD445" s="39"/>
      <c r="AE445" s="39"/>
      <c r="AR445" s="233" t="s">
        <v>171</v>
      </c>
      <c r="AT445" s="233" t="s">
        <v>167</v>
      </c>
      <c r="AU445" s="233" t="s">
        <v>91</v>
      </c>
      <c r="AY445" s="18" t="s">
        <v>164</v>
      </c>
      <c r="BE445" s="234">
        <f>IF(N445="základní",J445,0)</f>
        <v>0</v>
      </c>
      <c r="BF445" s="234">
        <f>IF(N445="snížená",J445,0)</f>
        <v>0</v>
      </c>
      <c r="BG445" s="234">
        <f>IF(N445="zákl. přenesená",J445,0)</f>
        <v>0</v>
      </c>
      <c r="BH445" s="234">
        <f>IF(N445="sníž. přenesená",J445,0)</f>
        <v>0</v>
      </c>
      <c r="BI445" s="234">
        <f>IF(N445="nulová",J445,0)</f>
        <v>0</v>
      </c>
      <c r="BJ445" s="18" t="s">
        <v>89</v>
      </c>
      <c r="BK445" s="234">
        <f>ROUND(I445*H445,2)</f>
        <v>0</v>
      </c>
      <c r="BL445" s="18" t="s">
        <v>171</v>
      </c>
      <c r="BM445" s="233" t="s">
        <v>513</v>
      </c>
    </row>
    <row r="446" s="13" customFormat="1">
      <c r="A446" s="13"/>
      <c r="B446" s="235"/>
      <c r="C446" s="236"/>
      <c r="D446" s="237" t="s">
        <v>173</v>
      </c>
      <c r="E446" s="238" t="s">
        <v>1</v>
      </c>
      <c r="F446" s="239" t="s">
        <v>251</v>
      </c>
      <c r="G446" s="236"/>
      <c r="H446" s="238" t="s">
        <v>1</v>
      </c>
      <c r="I446" s="240"/>
      <c r="J446" s="236"/>
      <c r="K446" s="236"/>
      <c r="L446" s="241"/>
      <c r="M446" s="242"/>
      <c r="N446" s="243"/>
      <c r="O446" s="243"/>
      <c r="P446" s="243"/>
      <c r="Q446" s="243"/>
      <c r="R446" s="243"/>
      <c r="S446" s="243"/>
      <c r="T446" s="244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45" t="s">
        <v>173</v>
      </c>
      <c r="AU446" s="245" t="s">
        <v>91</v>
      </c>
      <c r="AV446" s="13" t="s">
        <v>89</v>
      </c>
      <c r="AW446" s="13" t="s">
        <v>36</v>
      </c>
      <c r="AX446" s="13" t="s">
        <v>81</v>
      </c>
      <c r="AY446" s="245" t="s">
        <v>164</v>
      </c>
    </row>
    <row r="447" s="13" customFormat="1">
      <c r="A447" s="13"/>
      <c r="B447" s="235"/>
      <c r="C447" s="236"/>
      <c r="D447" s="237" t="s">
        <v>173</v>
      </c>
      <c r="E447" s="238" t="s">
        <v>1</v>
      </c>
      <c r="F447" s="239" t="s">
        <v>252</v>
      </c>
      <c r="G447" s="236"/>
      <c r="H447" s="238" t="s">
        <v>1</v>
      </c>
      <c r="I447" s="240"/>
      <c r="J447" s="236"/>
      <c r="K447" s="236"/>
      <c r="L447" s="241"/>
      <c r="M447" s="242"/>
      <c r="N447" s="243"/>
      <c r="O447" s="243"/>
      <c r="P447" s="243"/>
      <c r="Q447" s="243"/>
      <c r="R447" s="243"/>
      <c r="S447" s="243"/>
      <c r="T447" s="244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45" t="s">
        <v>173</v>
      </c>
      <c r="AU447" s="245" t="s">
        <v>91</v>
      </c>
      <c r="AV447" s="13" t="s">
        <v>89</v>
      </c>
      <c r="AW447" s="13" t="s">
        <v>36</v>
      </c>
      <c r="AX447" s="13" t="s">
        <v>81</v>
      </c>
      <c r="AY447" s="245" t="s">
        <v>164</v>
      </c>
    </row>
    <row r="448" s="13" customFormat="1">
      <c r="A448" s="13"/>
      <c r="B448" s="235"/>
      <c r="C448" s="236"/>
      <c r="D448" s="237" t="s">
        <v>173</v>
      </c>
      <c r="E448" s="238" t="s">
        <v>1</v>
      </c>
      <c r="F448" s="239" t="s">
        <v>221</v>
      </c>
      <c r="G448" s="236"/>
      <c r="H448" s="238" t="s">
        <v>1</v>
      </c>
      <c r="I448" s="240"/>
      <c r="J448" s="236"/>
      <c r="K448" s="236"/>
      <c r="L448" s="241"/>
      <c r="M448" s="242"/>
      <c r="N448" s="243"/>
      <c r="O448" s="243"/>
      <c r="P448" s="243"/>
      <c r="Q448" s="243"/>
      <c r="R448" s="243"/>
      <c r="S448" s="243"/>
      <c r="T448" s="244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45" t="s">
        <v>173</v>
      </c>
      <c r="AU448" s="245" t="s">
        <v>91</v>
      </c>
      <c r="AV448" s="13" t="s">
        <v>89</v>
      </c>
      <c r="AW448" s="13" t="s">
        <v>36</v>
      </c>
      <c r="AX448" s="13" t="s">
        <v>81</v>
      </c>
      <c r="AY448" s="245" t="s">
        <v>164</v>
      </c>
    </row>
    <row r="449" s="13" customFormat="1">
      <c r="A449" s="13"/>
      <c r="B449" s="235"/>
      <c r="C449" s="236"/>
      <c r="D449" s="237" t="s">
        <v>173</v>
      </c>
      <c r="E449" s="238" t="s">
        <v>1</v>
      </c>
      <c r="F449" s="239" t="s">
        <v>253</v>
      </c>
      <c r="G449" s="236"/>
      <c r="H449" s="238" t="s">
        <v>1</v>
      </c>
      <c r="I449" s="240"/>
      <c r="J449" s="236"/>
      <c r="K449" s="236"/>
      <c r="L449" s="241"/>
      <c r="M449" s="242"/>
      <c r="N449" s="243"/>
      <c r="O449" s="243"/>
      <c r="P449" s="243"/>
      <c r="Q449" s="243"/>
      <c r="R449" s="243"/>
      <c r="S449" s="243"/>
      <c r="T449" s="244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45" t="s">
        <v>173</v>
      </c>
      <c r="AU449" s="245" t="s">
        <v>91</v>
      </c>
      <c r="AV449" s="13" t="s">
        <v>89</v>
      </c>
      <c r="AW449" s="13" t="s">
        <v>36</v>
      </c>
      <c r="AX449" s="13" t="s">
        <v>81</v>
      </c>
      <c r="AY449" s="245" t="s">
        <v>164</v>
      </c>
    </row>
    <row r="450" s="14" customFormat="1">
      <c r="A450" s="14"/>
      <c r="B450" s="246"/>
      <c r="C450" s="247"/>
      <c r="D450" s="237" t="s">
        <v>173</v>
      </c>
      <c r="E450" s="248" t="s">
        <v>1</v>
      </c>
      <c r="F450" s="249" t="s">
        <v>254</v>
      </c>
      <c r="G450" s="247"/>
      <c r="H450" s="250">
        <v>25.385000000000002</v>
      </c>
      <c r="I450" s="251"/>
      <c r="J450" s="247"/>
      <c r="K450" s="247"/>
      <c r="L450" s="252"/>
      <c r="M450" s="253"/>
      <c r="N450" s="254"/>
      <c r="O450" s="254"/>
      <c r="P450" s="254"/>
      <c r="Q450" s="254"/>
      <c r="R450" s="254"/>
      <c r="S450" s="254"/>
      <c r="T450" s="255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T450" s="256" t="s">
        <v>173</v>
      </c>
      <c r="AU450" s="256" t="s">
        <v>91</v>
      </c>
      <c r="AV450" s="14" t="s">
        <v>91</v>
      </c>
      <c r="AW450" s="14" t="s">
        <v>36</v>
      </c>
      <c r="AX450" s="14" t="s">
        <v>81</v>
      </c>
      <c r="AY450" s="256" t="s">
        <v>164</v>
      </c>
    </row>
    <row r="451" s="13" customFormat="1">
      <c r="A451" s="13"/>
      <c r="B451" s="235"/>
      <c r="C451" s="236"/>
      <c r="D451" s="237" t="s">
        <v>173</v>
      </c>
      <c r="E451" s="238" t="s">
        <v>1</v>
      </c>
      <c r="F451" s="239" t="s">
        <v>255</v>
      </c>
      <c r="G451" s="236"/>
      <c r="H451" s="238" t="s">
        <v>1</v>
      </c>
      <c r="I451" s="240"/>
      <c r="J451" s="236"/>
      <c r="K451" s="236"/>
      <c r="L451" s="241"/>
      <c r="M451" s="242"/>
      <c r="N451" s="243"/>
      <c r="O451" s="243"/>
      <c r="P451" s="243"/>
      <c r="Q451" s="243"/>
      <c r="R451" s="243"/>
      <c r="S451" s="243"/>
      <c r="T451" s="244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45" t="s">
        <v>173</v>
      </c>
      <c r="AU451" s="245" t="s">
        <v>91</v>
      </c>
      <c r="AV451" s="13" t="s">
        <v>89</v>
      </c>
      <c r="AW451" s="13" t="s">
        <v>36</v>
      </c>
      <c r="AX451" s="13" t="s">
        <v>81</v>
      </c>
      <c r="AY451" s="245" t="s">
        <v>164</v>
      </c>
    </row>
    <row r="452" s="14" customFormat="1">
      <c r="A452" s="14"/>
      <c r="B452" s="246"/>
      <c r="C452" s="247"/>
      <c r="D452" s="237" t="s">
        <v>173</v>
      </c>
      <c r="E452" s="248" t="s">
        <v>1</v>
      </c>
      <c r="F452" s="249" t="s">
        <v>256</v>
      </c>
      <c r="G452" s="247"/>
      <c r="H452" s="250">
        <v>22.613</v>
      </c>
      <c r="I452" s="251"/>
      <c r="J452" s="247"/>
      <c r="K452" s="247"/>
      <c r="L452" s="252"/>
      <c r="M452" s="253"/>
      <c r="N452" s="254"/>
      <c r="O452" s="254"/>
      <c r="P452" s="254"/>
      <c r="Q452" s="254"/>
      <c r="R452" s="254"/>
      <c r="S452" s="254"/>
      <c r="T452" s="255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56" t="s">
        <v>173</v>
      </c>
      <c r="AU452" s="256" t="s">
        <v>91</v>
      </c>
      <c r="AV452" s="14" t="s">
        <v>91</v>
      </c>
      <c r="AW452" s="14" t="s">
        <v>36</v>
      </c>
      <c r="AX452" s="14" t="s">
        <v>81</v>
      </c>
      <c r="AY452" s="256" t="s">
        <v>164</v>
      </c>
    </row>
    <row r="453" s="15" customFormat="1">
      <c r="A453" s="15"/>
      <c r="B453" s="257"/>
      <c r="C453" s="258"/>
      <c r="D453" s="237" t="s">
        <v>173</v>
      </c>
      <c r="E453" s="259" t="s">
        <v>1</v>
      </c>
      <c r="F453" s="260" t="s">
        <v>176</v>
      </c>
      <c r="G453" s="258"/>
      <c r="H453" s="261">
        <v>47.997999999999998</v>
      </c>
      <c r="I453" s="262"/>
      <c r="J453" s="258"/>
      <c r="K453" s="258"/>
      <c r="L453" s="263"/>
      <c r="M453" s="264"/>
      <c r="N453" s="265"/>
      <c r="O453" s="265"/>
      <c r="P453" s="265"/>
      <c r="Q453" s="265"/>
      <c r="R453" s="265"/>
      <c r="S453" s="265"/>
      <c r="T453" s="266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T453" s="267" t="s">
        <v>173</v>
      </c>
      <c r="AU453" s="267" t="s">
        <v>91</v>
      </c>
      <c r="AV453" s="15" t="s">
        <v>171</v>
      </c>
      <c r="AW453" s="15" t="s">
        <v>36</v>
      </c>
      <c r="AX453" s="15" t="s">
        <v>89</v>
      </c>
      <c r="AY453" s="267" t="s">
        <v>164</v>
      </c>
    </row>
    <row r="454" s="12" customFormat="1" ht="22.8" customHeight="1">
      <c r="A454" s="12"/>
      <c r="B454" s="205"/>
      <c r="C454" s="206"/>
      <c r="D454" s="207" t="s">
        <v>80</v>
      </c>
      <c r="E454" s="219" t="s">
        <v>514</v>
      </c>
      <c r="F454" s="219" t="s">
        <v>515</v>
      </c>
      <c r="G454" s="206"/>
      <c r="H454" s="206"/>
      <c r="I454" s="209"/>
      <c r="J454" s="220">
        <f>BK454</f>
        <v>0</v>
      </c>
      <c r="K454" s="206"/>
      <c r="L454" s="211"/>
      <c r="M454" s="212"/>
      <c r="N454" s="213"/>
      <c r="O454" s="213"/>
      <c r="P454" s="214">
        <f>SUM(P455:P475)</f>
        <v>0</v>
      </c>
      <c r="Q454" s="213"/>
      <c r="R454" s="214">
        <f>SUM(R455:R475)</f>
        <v>0</v>
      </c>
      <c r="S454" s="213"/>
      <c r="T454" s="215">
        <f>SUM(T455:T475)</f>
        <v>0</v>
      </c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R454" s="216" t="s">
        <v>89</v>
      </c>
      <c r="AT454" s="217" t="s">
        <v>80</v>
      </c>
      <c r="AU454" s="217" t="s">
        <v>89</v>
      </c>
      <c r="AY454" s="216" t="s">
        <v>164</v>
      </c>
      <c r="BK454" s="218">
        <f>SUM(BK455:BK475)</f>
        <v>0</v>
      </c>
    </row>
    <row r="455" s="2" customFormat="1" ht="37.8" customHeight="1">
      <c r="A455" s="39"/>
      <c r="B455" s="40"/>
      <c r="C455" s="221" t="s">
        <v>516</v>
      </c>
      <c r="D455" s="221" t="s">
        <v>167</v>
      </c>
      <c r="E455" s="222" t="s">
        <v>517</v>
      </c>
      <c r="F455" s="223" t="s">
        <v>518</v>
      </c>
      <c r="G455" s="224" t="s">
        <v>170</v>
      </c>
      <c r="H455" s="225">
        <v>118.285</v>
      </c>
      <c r="I455" s="226"/>
      <c r="J455" s="227">
        <f>ROUND(I455*H455,2)</f>
        <v>0</v>
      </c>
      <c r="K455" s="228"/>
      <c r="L455" s="45"/>
      <c r="M455" s="229" t="s">
        <v>1</v>
      </c>
      <c r="N455" s="230" t="s">
        <v>46</v>
      </c>
      <c r="O455" s="92"/>
      <c r="P455" s="231">
        <f>O455*H455</f>
        <v>0</v>
      </c>
      <c r="Q455" s="231">
        <v>0</v>
      </c>
      <c r="R455" s="231">
        <f>Q455*H455</f>
        <v>0</v>
      </c>
      <c r="S455" s="231">
        <v>0</v>
      </c>
      <c r="T455" s="232">
        <f>S455*H455</f>
        <v>0</v>
      </c>
      <c r="U455" s="39"/>
      <c r="V455" s="39"/>
      <c r="W455" s="39"/>
      <c r="X455" s="39"/>
      <c r="Y455" s="39"/>
      <c r="Z455" s="39"/>
      <c r="AA455" s="39"/>
      <c r="AB455" s="39"/>
      <c r="AC455" s="39"/>
      <c r="AD455" s="39"/>
      <c r="AE455" s="39"/>
      <c r="AR455" s="233" t="s">
        <v>171</v>
      </c>
      <c r="AT455" s="233" t="s">
        <v>167</v>
      </c>
      <c r="AU455" s="233" t="s">
        <v>91</v>
      </c>
      <c r="AY455" s="18" t="s">
        <v>164</v>
      </c>
      <c r="BE455" s="234">
        <f>IF(N455="základní",J455,0)</f>
        <v>0</v>
      </c>
      <c r="BF455" s="234">
        <f>IF(N455="snížená",J455,0)</f>
        <v>0</v>
      </c>
      <c r="BG455" s="234">
        <f>IF(N455="zákl. přenesená",J455,0)</f>
        <v>0</v>
      </c>
      <c r="BH455" s="234">
        <f>IF(N455="sníž. přenesená",J455,0)</f>
        <v>0</v>
      </c>
      <c r="BI455" s="234">
        <f>IF(N455="nulová",J455,0)</f>
        <v>0</v>
      </c>
      <c r="BJ455" s="18" t="s">
        <v>89</v>
      </c>
      <c r="BK455" s="234">
        <f>ROUND(I455*H455,2)</f>
        <v>0</v>
      </c>
      <c r="BL455" s="18" t="s">
        <v>171</v>
      </c>
      <c r="BM455" s="233" t="s">
        <v>519</v>
      </c>
    </row>
    <row r="456" s="2" customFormat="1" ht="24.15" customHeight="1">
      <c r="A456" s="39"/>
      <c r="B456" s="40"/>
      <c r="C456" s="221" t="s">
        <v>520</v>
      </c>
      <c r="D456" s="221" t="s">
        <v>167</v>
      </c>
      <c r="E456" s="222" t="s">
        <v>521</v>
      </c>
      <c r="F456" s="223" t="s">
        <v>522</v>
      </c>
      <c r="G456" s="224" t="s">
        <v>337</v>
      </c>
      <c r="H456" s="225">
        <v>15</v>
      </c>
      <c r="I456" s="226"/>
      <c r="J456" s="227">
        <f>ROUND(I456*H456,2)</f>
        <v>0</v>
      </c>
      <c r="K456" s="228"/>
      <c r="L456" s="45"/>
      <c r="M456" s="229" t="s">
        <v>1</v>
      </c>
      <c r="N456" s="230" t="s">
        <v>46</v>
      </c>
      <c r="O456" s="92"/>
      <c r="P456" s="231">
        <f>O456*H456</f>
        <v>0</v>
      </c>
      <c r="Q456" s="231">
        <v>0</v>
      </c>
      <c r="R456" s="231">
        <f>Q456*H456</f>
        <v>0</v>
      </c>
      <c r="S456" s="231">
        <v>0</v>
      </c>
      <c r="T456" s="232">
        <f>S456*H456</f>
        <v>0</v>
      </c>
      <c r="U456" s="39"/>
      <c r="V456" s="39"/>
      <c r="W456" s="39"/>
      <c r="X456" s="39"/>
      <c r="Y456" s="39"/>
      <c r="Z456" s="39"/>
      <c r="AA456" s="39"/>
      <c r="AB456" s="39"/>
      <c r="AC456" s="39"/>
      <c r="AD456" s="39"/>
      <c r="AE456" s="39"/>
      <c r="AR456" s="233" t="s">
        <v>171</v>
      </c>
      <c r="AT456" s="233" t="s">
        <v>167</v>
      </c>
      <c r="AU456" s="233" t="s">
        <v>91</v>
      </c>
      <c r="AY456" s="18" t="s">
        <v>164</v>
      </c>
      <c r="BE456" s="234">
        <f>IF(N456="základní",J456,0)</f>
        <v>0</v>
      </c>
      <c r="BF456" s="234">
        <f>IF(N456="snížená",J456,0)</f>
        <v>0</v>
      </c>
      <c r="BG456" s="234">
        <f>IF(N456="zákl. přenesená",J456,0)</f>
        <v>0</v>
      </c>
      <c r="BH456" s="234">
        <f>IF(N456="sníž. přenesená",J456,0)</f>
        <v>0</v>
      </c>
      <c r="BI456" s="234">
        <f>IF(N456="nulová",J456,0)</f>
        <v>0</v>
      </c>
      <c r="BJ456" s="18" t="s">
        <v>89</v>
      </c>
      <c r="BK456" s="234">
        <f>ROUND(I456*H456,2)</f>
        <v>0</v>
      </c>
      <c r="BL456" s="18" t="s">
        <v>171</v>
      </c>
      <c r="BM456" s="233" t="s">
        <v>523</v>
      </c>
    </row>
    <row r="457" s="14" customFormat="1">
      <c r="A457" s="14"/>
      <c r="B457" s="246"/>
      <c r="C457" s="247"/>
      <c r="D457" s="237" t="s">
        <v>173</v>
      </c>
      <c r="E457" s="248" t="s">
        <v>1</v>
      </c>
      <c r="F457" s="249" t="s">
        <v>524</v>
      </c>
      <c r="G457" s="247"/>
      <c r="H457" s="250">
        <v>15</v>
      </c>
      <c r="I457" s="251"/>
      <c r="J457" s="247"/>
      <c r="K457" s="247"/>
      <c r="L457" s="252"/>
      <c r="M457" s="253"/>
      <c r="N457" s="254"/>
      <c r="O457" s="254"/>
      <c r="P457" s="254"/>
      <c r="Q457" s="254"/>
      <c r="R457" s="254"/>
      <c r="S457" s="254"/>
      <c r="T457" s="255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T457" s="256" t="s">
        <v>173</v>
      </c>
      <c r="AU457" s="256" t="s">
        <v>91</v>
      </c>
      <c r="AV457" s="14" t="s">
        <v>91</v>
      </c>
      <c r="AW457" s="14" t="s">
        <v>36</v>
      </c>
      <c r="AX457" s="14" t="s">
        <v>81</v>
      </c>
      <c r="AY457" s="256" t="s">
        <v>164</v>
      </c>
    </row>
    <row r="458" s="16" customFormat="1">
      <c r="A458" s="16"/>
      <c r="B458" s="279"/>
      <c r="C458" s="280"/>
      <c r="D458" s="237" t="s">
        <v>173</v>
      </c>
      <c r="E458" s="281" t="s">
        <v>1</v>
      </c>
      <c r="F458" s="282" t="s">
        <v>240</v>
      </c>
      <c r="G458" s="280"/>
      <c r="H458" s="283">
        <v>15</v>
      </c>
      <c r="I458" s="284"/>
      <c r="J458" s="280"/>
      <c r="K458" s="280"/>
      <c r="L458" s="285"/>
      <c r="M458" s="286"/>
      <c r="N458" s="287"/>
      <c r="O458" s="287"/>
      <c r="P458" s="287"/>
      <c r="Q458" s="287"/>
      <c r="R458" s="287"/>
      <c r="S458" s="287"/>
      <c r="T458" s="288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T458" s="289" t="s">
        <v>173</v>
      </c>
      <c r="AU458" s="289" t="s">
        <v>91</v>
      </c>
      <c r="AV458" s="16" t="s">
        <v>165</v>
      </c>
      <c r="AW458" s="16" t="s">
        <v>36</v>
      </c>
      <c r="AX458" s="16" t="s">
        <v>81</v>
      </c>
      <c r="AY458" s="289" t="s">
        <v>164</v>
      </c>
    </row>
    <row r="459" s="15" customFormat="1">
      <c r="A459" s="15"/>
      <c r="B459" s="257"/>
      <c r="C459" s="258"/>
      <c r="D459" s="237" t="s">
        <v>173</v>
      </c>
      <c r="E459" s="259" t="s">
        <v>1</v>
      </c>
      <c r="F459" s="260" t="s">
        <v>176</v>
      </c>
      <c r="G459" s="258"/>
      <c r="H459" s="261">
        <v>15</v>
      </c>
      <c r="I459" s="262"/>
      <c r="J459" s="258"/>
      <c r="K459" s="258"/>
      <c r="L459" s="263"/>
      <c r="M459" s="264"/>
      <c r="N459" s="265"/>
      <c r="O459" s="265"/>
      <c r="P459" s="265"/>
      <c r="Q459" s="265"/>
      <c r="R459" s="265"/>
      <c r="S459" s="265"/>
      <c r="T459" s="266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T459" s="267" t="s">
        <v>173</v>
      </c>
      <c r="AU459" s="267" t="s">
        <v>91</v>
      </c>
      <c r="AV459" s="15" t="s">
        <v>171</v>
      </c>
      <c r="AW459" s="15" t="s">
        <v>36</v>
      </c>
      <c r="AX459" s="15" t="s">
        <v>89</v>
      </c>
      <c r="AY459" s="267" t="s">
        <v>164</v>
      </c>
    </row>
    <row r="460" s="2" customFormat="1" ht="37.8" customHeight="1">
      <c r="A460" s="39"/>
      <c r="B460" s="40"/>
      <c r="C460" s="221" t="s">
        <v>525</v>
      </c>
      <c r="D460" s="221" t="s">
        <v>167</v>
      </c>
      <c r="E460" s="222" t="s">
        <v>526</v>
      </c>
      <c r="F460" s="223" t="s">
        <v>527</v>
      </c>
      <c r="G460" s="224" t="s">
        <v>337</v>
      </c>
      <c r="H460" s="225">
        <v>675</v>
      </c>
      <c r="I460" s="226"/>
      <c r="J460" s="227">
        <f>ROUND(I460*H460,2)</f>
        <v>0</v>
      </c>
      <c r="K460" s="228"/>
      <c r="L460" s="45"/>
      <c r="M460" s="229" t="s">
        <v>1</v>
      </c>
      <c r="N460" s="230" t="s">
        <v>46</v>
      </c>
      <c r="O460" s="92"/>
      <c r="P460" s="231">
        <f>O460*H460</f>
        <v>0</v>
      </c>
      <c r="Q460" s="231">
        <v>0</v>
      </c>
      <c r="R460" s="231">
        <f>Q460*H460</f>
        <v>0</v>
      </c>
      <c r="S460" s="231">
        <v>0</v>
      </c>
      <c r="T460" s="232">
        <f>S460*H460</f>
        <v>0</v>
      </c>
      <c r="U460" s="39"/>
      <c r="V460" s="39"/>
      <c r="W460" s="39"/>
      <c r="X460" s="39"/>
      <c r="Y460" s="39"/>
      <c r="Z460" s="39"/>
      <c r="AA460" s="39"/>
      <c r="AB460" s="39"/>
      <c r="AC460" s="39"/>
      <c r="AD460" s="39"/>
      <c r="AE460" s="39"/>
      <c r="AR460" s="233" t="s">
        <v>171</v>
      </c>
      <c r="AT460" s="233" t="s">
        <v>167</v>
      </c>
      <c r="AU460" s="233" t="s">
        <v>91</v>
      </c>
      <c r="AY460" s="18" t="s">
        <v>164</v>
      </c>
      <c r="BE460" s="234">
        <f>IF(N460="základní",J460,0)</f>
        <v>0</v>
      </c>
      <c r="BF460" s="234">
        <f>IF(N460="snížená",J460,0)</f>
        <v>0</v>
      </c>
      <c r="BG460" s="234">
        <f>IF(N460="zákl. přenesená",J460,0)</f>
        <v>0</v>
      </c>
      <c r="BH460" s="234">
        <f>IF(N460="sníž. přenesená",J460,0)</f>
        <v>0</v>
      </c>
      <c r="BI460" s="234">
        <f>IF(N460="nulová",J460,0)</f>
        <v>0</v>
      </c>
      <c r="BJ460" s="18" t="s">
        <v>89</v>
      </c>
      <c r="BK460" s="234">
        <f>ROUND(I460*H460,2)</f>
        <v>0</v>
      </c>
      <c r="BL460" s="18" t="s">
        <v>171</v>
      </c>
      <c r="BM460" s="233" t="s">
        <v>528</v>
      </c>
    </row>
    <row r="461" s="14" customFormat="1">
      <c r="A461" s="14"/>
      <c r="B461" s="246"/>
      <c r="C461" s="247"/>
      <c r="D461" s="237" t="s">
        <v>173</v>
      </c>
      <c r="E461" s="248" t="s">
        <v>1</v>
      </c>
      <c r="F461" s="249" t="s">
        <v>529</v>
      </c>
      <c r="G461" s="247"/>
      <c r="H461" s="250">
        <v>675</v>
      </c>
      <c r="I461" s="251"/>
      <c r="J461" s="247"/>
      <c r="K461" s="247"/>
      <c r="L461" s="252"/>
      <c r="M461" s="253"/>
      <c r="N461" s="254"/>
      <c r="O461" s="254"/>
      <c r="P461" s="254"/>
      <c r="Q461" s="254"/>
      <c r="R461" s="254"/>
      <c r="S461" s="254"/>
      <c r="T461" s="255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T461" s="256" t="s">
        <v>173</v>
      </c>
      <c r="AU461" s="256" t="s">
        <v>91</v>
      </c>
      <c r="AV461" s="14" t="s">
        <v>91</v>
      </c>
      <c r="AW461" s="14" t="s">
        <v>36</v>
      </c>
      <c r="AX461" s="14" t="s">
        <v>89</v>
      </c>
      <c r="AY461" s="256" t="s">
        <v>164</v>
      </c>
    </row>
    <row r="462" s="2" customFormat="1" ht="33" customHeight="1">
      <c r="A462" s="39"/>
      <c r="B462" s="40"/>
      <c r="C462" s="221" t="s">
        <v>530</v>
      </c>
      <c r="D462" s="221" t="s">
        <v>167</v>
      </c>
      <c r="E462" s="222" t="s">
        <v>531</v>
      </c>
      <c r="F462" s="223" t="s">
        <v>532</v>
      </c>
      <c r="G462" s="224" t="s">
        <v>170</v>
      </c>
      <c r="H462" s="225">
        <v>118.285</v>
      </c>
      <c r="I462" s="226"/>
      <c r="J462" s="227">
        <f>ROUND(I462*H462,2)</f>
        <v>0</v>
      </c>
      <c r="K462" s="228"/>
      <c r="L462" s="45"/>
      <c r="M462" s="229" t="s">
        <v>1</v>
      </c>
      <c r="N462" s="230" t="s">
        <v>46</v>
      </c>
      <c r="O462" s="92"/>
      <c r="P462" s="231">
        <f>O462*H462</f>
        <v>0</v>
      </c>
      <c r="Q462" s="231">
        <v>0</v>
      </c>
      <c r="R462" s="231">
        <f>Q462*H462</f>
        <v>0</v>
      </c>
      <c r="S462" s="231">
        <v>0</v>
      </c>
      <c r="T462" s="232">
        <f>S462*H462</f>
        <v>0</v>
      </c>
      <c r="U462" s="39"/>
      <c r="V462" s="39"/>
      <c r="W462" s="39"/>
      <c r="X462" s="39"/>
      <c r="Y462" s="39"/>
      <c r="Z462" s="39"/>
      <c r="AA462" s="39"/>
      <c r="AB462" s="39"/>
      <c r="AC462" s="39"/>
      <c r="AD462" s="39"/>
      <c r="AE462" s="39"/>
      <c r="AR462" s="233" t="s">
        <v>171</v>
      </c>
      <c r="AT462" s="233" t="s">
        <v>167</v>
      </c>
      <c r="AU462" s="233" t="s">
        <v>91</v>
      </c>
      <c r="AY462" s="18" t="s">
        <v>164</v>
      </c>
      <c r="BE462" s="234">
        <f>IF(N462="základní",J462,0)</f>
        <v>0</v>
      </c>
      <c r="BF462" s="234">
        <f>IF(N462="snížená",J462,0)</f>
        <v>0</v>
      </c>
      <c r="BG462" s="234">
        <f>IF(N462="zákl. přenesená",J462,0)</f>
        <v>0</v>
      </c>
      <c r="BH462" s="234">
        <f>IF(N462="sníž. přenesená",J462,0)</f>
        <v>0</v>
      </c>
      <c r="BI462" s="234">
        <f>IF(N462="nulová",J462,0)</f>
        <v>0</v>
      </c>
      <c r="BJ462" s="18" t="s">
        <v>89</v>
      </c>
      <c r="BK462" s="234">
        <f>ROUND(I462*H462,2)</f>
        <v>0</v>
      </c>
      <c r="BL462" s="18" t="s">
        <v>171</v>
      </c>
      <c r="BM462" s="233" t="s">
        <v>533</v>
      </c>
    </row>
    <row r="463" s="2" customFormat="1" ht="44.25" customHeight="1">
      <c r="A463" s="39"/>
      <c r="B463" s="40"/>
      <c r="C463" s="221" t="s">
        <v>534</v>
      </c>
      <c r="D463" s="221" t="s">
        <v>167</v>
      </c>
      <c r="E463" s="222" t="s">
        <v>535</v>
      </c>
      <c r="F463" s="223" t="s">
        <v>536</v>
      </c>
      <c r="G463" s="224" t="s">
        <v>170</v>
      </c>
      <c r="H463" s="225">
        <v>17895.831999999999</v>
      </c>
      <c r="I463" s="226"/>
      <c r="J463" s="227">
        <f>ROUND(I463*H463,2)</f>
        <v>0</v>
      </c>
      <c r="K463" s="228"/>
      <c r="L463" s="45"/>
      <c r="M463" s="229" t="s">
        <v>1</v>
      </c>
      <c r="N463" s="230" t="s">
        <v>46</v>
      </c>
      <c r="O463" s="92"/>
      <c r="P463" s="231">
        <f>O463*H463</f>
        <v>0</v>
      </c>
      <c r="Q463" s="231">
        <v>0</v>
      </c>
      <c r="R463" s="231">
        <f>Q463*H463</f>
        <v>0</v>
      </c>
      <c r="S463" s="231">
        <v>0</v>
      </c>
      <c r="T463" s="232">
        <f>S463*H463</f>
        <v>0</v>
      </c>
      <c r="U463" s="39"/>
      <c r="V463" s="39"/>
      <c r="W463" s="39"/>
      <c r="X463" s="39"/>
      <c r="Y463" s="39"/>
      <c r="Z463" s="39"/>
      <c r="AA463" s="39"/>
      <c r="AB463" s="39"/>
      <c r="AC463" s="39"/>
      <c r="AD463" s="39"/>
      <c r="AE463" s="39"/>
      <c r="AR463" s="233" t="s">
        <v>171</v>
      </c>
      <c r="AT463" s="233" t="s">
        <v>167</v>
      </c>
      <c r="AU463" s="233" t="s">
        <v>91</v>
      </c>
      <c r="AY463" s="18" t="s">
        <v>164</v>
      </c>
      <c r="BE463" s="234">
        <f>IF(N463="základní",J463,0)</f>
        <v>0</v>
      </c>
      <c r="BF463" s="234">
        <f>IF(N463="snížená",J463,0)</f>
        <v>0</v>
      </c>
      <c r="BG463" s="234">
        <f>IF(N463="zákl. přenesená",J463,0)</f>
        <v>0</v>
      </c>
      <c r="BH463" s="234">
        <f>IF(N463="sníž. přenesená",J463,0)</f>
        <v>0</v>
      </c>
      <c r="BI463" s="234">
        <f>IF(N463="nulová",J463,0)</f>
        <v>0</v>
      </c>
      <c r="BJ463" s="18" t="s">
        <v>89</v>
      </c>
      <c r="BK463" s="234">
        <f>ROUND(I463*H463,2)</f>
        <v>0</v>
      </c>
      <c r="BL463" s="18" t="s">
        <v>171</v>
      </c>
      <c r="BM463" s="233" t="s">
        <v>537</v>
      </c>
    </row>
    <row r="464" s="14" customFormat="1">
      <c r="A464" s="14"/>
      <c r="B464" s="246"/>
      <c r="C464" s="247"/>
      <c r="D464" s="237" t="s">
        <v>173</v>
      </c>
      <c r="E464" s="248" t="s">
        <v>1</v>
      </c>
      <c r="F464" s="249" t="s">
        <v>538</v>
      </c>
      <c r="G464" s="247"/>
      <c r="H464" s="250">
        <v>130.80000000000001</v>
      </c>
      <c r="I464" s="251"/>
      <c r="J464" s="247"/>
      <c r="K464" s="247"/>
      <c r="L464" s="252"/>
      <c r="M464" s="253"/>
      <c r="N464" s="254"/>
      <c r="O464" s="254"/>
      <c r="P464" s="254"/>
      <c r="Q464" s="254"/>
      <c r="R464" s="254"/>
      <c r="S464" s="254"/>
      <c r="T464" s="255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T464" s="256" t="s">
        <v>173</v>
      </c>
      <c r="AU464" s="256" t="s">
        <v>91</v>
      </c>
      <c r="AV464" s="14" t="s">
        <v>91</v>
      </c>
      <c r="AW464" s="14" t="s">
        <v>36</v>
      </c>
      <c r="AX464" s="14" t="s">
        <v>81</v>
      </c>
      <c r="AY464" s="256" t="s">
        <v>164</v>
      </c>
    </row>
    <row r="465" s="14" customFormat="1">
      <c r="A465" s="14"/>
      <c r="B465" s="246"/>
      <c r="C465" s="247"/>
      <c r="D465" s="237" t="s">
        <v>173</v>
      </c>
      <c r="E465" s="248" t="s">
        <v>1</v>
      </c>
      <c r="F465" s="249" t="s">
        <v>539</v>
      </c>
      <c r="G465" s="247"/>
      <c r="H465" s="250">
        <v>910.97900000000004</v>
      </c>
      <c r="I465" s="251"/>
      <c r="J465" s="247"/>
      <c r="K465" s="247"/>
      <c r="L465" s="252"/>
      <c r="M465" s="253"/>
      <c r="N465" s="254"/>
      <c r="O465" s="254"/>
      <c r="P465" s="254"/>
      <c r="Q465" s="254"/>
      <c r="R465" s="254"/>
      <c r="S465" s="254"/>
      <c r="T465" s="255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T465" s="256" t="s">
        <v>173</v>
      </c>
      <c r="AU465" s="256" t="s">
        <v>91</v>
      </c>
      <c r="AV465" s="14" t="s">
        <v>91</v>
      </c>
      <c r="AW465" s="14" t="s">
        <v>36</v>
      </c>
      <c r="AX465" s="14" t="s">
        <v>81</v>
      </c>
      <c r="AY465" s="256" t="s">
        <v>164</v>
      </c>
    </row>
    <row r="466" s="14" customFormat="1">
      <c r="A466" s="14"/>
      <c r="B466" s="246"/>
      <c r="C466" s="247"/>
      <c r="D466" s="237" t="s">
        <v>173</v>
      </c>
      <c r="E466" s="248" t="s">
        <v>1</v>
      </c>
      <c r="F466" s="249" t="s">
        <v>540</v>
      </c>
      <c r="G466" s="247"/>
      <c r="H466" s="250">
        <v>7.7400000000000002</v>
      </c>
      <c r="I466" s="251"/>
      <c r="J466" s="247"/>
      <c r="K466" s="247"/>
      <c r="L466" s="252"/>
      <c r="M466" s="253"/>
      <c r="N466" s="254"/>
      <c r="O466" s="254"/>
      <c r="P466" s="254"/>
      <c r="Q466" s="254"/>
      <c r="R466" s="254"/>
      <c r="S466" s="254"/>
      <c r="T466" s="255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T466" s="256" t="s">
        <v>173</v>
      </c>
      <c r="AU466" s="256" t="s">
        <v>91</v>
      </c>
      <c r="AV466" s="14" t="s">
        <v>91</v>
      </c>
      <c r="AW466" s="14" t="s">
        <v>36</v>
      </c>
      <c r="AX466" s="14" t="s">
        <v>81</v>
      </c>
      <c r="AY466" s="256" t="s">
        <v>164</v>
      </c>
    </row>
    <row r="467" s="14" customFormat="1">
      <c r="A467" s="14"/>
      <c r="B467" s="246"/>
      <c r="C467" s="247"/>
      <c r="D467" s="237" t="s">
        <v>173</v>
      </c>
      <c r="E467" s="248" t="s">
        <v>1</v>
      </c>
      <c r="F467" s="249" t="s">
        <v>541</v>
      </c>
      <c r="G467" s="247"/>
      <c r="H467" s="250">
        <v>2.5649999999999999</v>
      </c>
      <c r="I467" s="251"/>
      <c r="J467" s="247"/>
      <c r="K467" s="247"/>
      <c r="L467" s="252"/>
      <c r="M467" s="253"/>
      <c r="N467" s="254"/>
      <c r="O467" s="254"/>
      <c r="P467" s="254"/>
      <c r="Q467" s="254"/>
      <c r="R467" s="254"/>
      <c r="S467" s="254"/>
      <c r="T467" s="255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T467" s="256" t="s">
        <v>173</v>
      </c>
      <c r="AU467" s="256" t="s">
        <v>91</v>
      </c>
      <c r="AV467" s="14" t="s">
        <v>91</v>
      </c>
      <c r="AW467" s="14" t="s">
        <v>36</v>
      </c>
      <c r="AX467" s="14" t="s">
        <v>81</v>
      </c>
      <c r="AY467" s="256" t="s">
        <v>164</v>
      </c>
    </row>
    <row r="468" s="14" customFormat="1">
      <c r="A468" s="14"/>
      <c r="B468" s="246"/>
      <c r="C468" s="247"/>
      <c r="D468" s="237" t="s">
        <v>173</v>
      </c>
      <c r="E468" s="248" t="s">
        <v>1</v>
      </c>
      <c r="F468" s="249" t="s">
        <v>542</v>
      </c>
      <c r="G468" s="247"/>
      <c r="H468" s="250">
        <v>0.61199999999999999</v>
      </c>
      <c r="I468" s="251"/>
      <c r="J468" s="247"/>
      <c r="K468" s="247"/>
      <c r="L468" s="252"/>
      <c r="M468" s="253"/>
      <c r="N468" s="254"/>
      <c r="O468" s="254"/>
      <c r="P468" s="254"/>
      <c r="Q468" s="254"/>
      <c r="R468" s="254"/>
      <c r="S468" s="254"/>
      <c r="T468" s="255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T468" s="256" t="s">
        <v>173</v>
      </c>
      <c r="AU468" s="256" t="s">
        <v>91</v>
      </c>
      <c r="AV468" s="14" t="s">
        <v>91</v>
      </c>
      <c r="AW468" s="14" t="s">
        <v>36</v>
      </c>
      <c r="AX468" s="14" t="s">
        <v>81</v>
      </c>
      <c r="AY468" s="256" t="s">
        <v>164</v>
      </c>
    </row>
    <row r="469" s="15" customFormat="1">
      <c r="A469" s="15"/>
      <c r="B469" s="257"/>
      <c r="C469" s="258"/>
      <c r="D469" s="237" t="s">
        <v>173</v>
      </c>
      <c r="E469" s="259" t="s">
        <v>1</v>
      </c>
      <c r="F469" s="260" t="s">
        <v>176</v>
      </c>
      <c r="G469" s="258"/>
      <c r="H469" s="261">
        <v>1052.6960000000001</v>
      </c>
      <c r="I469" s="262"/>
      <c r="J469" s="258"/>
      <c r="K469" s="258"/>
      <c r="L469" s="263"/>
      <c r="M469" s="264"/>
      <c r="N469" s="265"/>
      <c r="O469" s="265"/>
      <c r="P469" s="265"/>
      <c r="Q469" s="265"/>
      <c r="R469" s="265"/>
      <c r="S469" s="265"/>
      <c r="T469" s="266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T469" s="267" t="s">
        <v>173</v>
      </c>
      <c r="AU469" s="267" t="s">
        <v>91</v>
      </c>
      <c r="AV469" s="15" t="s">
        <v>171</v>
      </c>
      <c r="AW469" s="15" t="s">
        <v>36</v>
      </c>
      <c r="AX469" s="15" t="s">
        <v>89</v>
      </c>
      <c r="AY469" s="267" t="s">
        <v>164</v>
      </c>
    </row>
    <row r="470" s="14" customFormat="1">
      <c r="A470" s="14"/>
      <c r="B470" s="246"/>
      <c r="C470" s="247"/>
      <c r="D470" s="237" t="s">
        <v>173</v>
      </c>
      <c r="E470" s="247"/>
      <c r="F470" s="249" t="s">
        <v>543</v>
      </c>
      <c r="G470" s="247"/>
      <c r="H470" s="250">
        <v>17895.831999999999</v>
      </c>
      <c r="I470" s="251"/>
      <c r="J470" s="247"/>
      <c r="K470" s="247"/>
      <c r="L470" s="252"/>
      <c r="M470" s="253"/>
      <c r="N470" s="254"/>
      <c r="O470" s="254"/>
      <c r="P470" s="254"/>
      <c r="Q470" s="254"/>
      <c r="R470" s="254"/>
      <c r="S470" s="254"/>
      <c r="T470" s="255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T470" s="256" t="s">
        <v>173</v>
      </c>
      <c r="AU470" s="256" t="s">
        <v>91</v>
      </c>
      <c r="AV470" s="14" t="s">
        <v>91</v>
      </c>
      <c r="AW470" s="14" t="s">
        <v>4</v>
      </c>
      <c r="AX470" s="14" t="s">
        <v>89</v>
      </c>
      <c r="AY470" s="256" t="s">
        <v>164</v>
      </c>
    </row>
    <row r="471" s="2" customFormat="1" ht="44.25" customHeight="1">
      <c r="A471" s="39"/>
      <c r="B471" s="40"/>
      <c r="C471" s="221" t="s">
        <v>544</v>
      </c>
      <c r="D471" s="221" t="s">
        <v>167</v>
      </c>
      <c r="E471" s="222" t="s">
        <v>545</v>
      </c>
      <c r="F471" s="223" t="s">
        <v>546</v>
      </c>
      <c r="G471" s="224" t="s">
        <v>170</v>
      </c>
      <c r="H471" s="225">
        <v>65.400000000000006</v>
      </c>
      <c r="I471" s="226"/>
      <c r="J471" s="227">
        <f>ROUND(I471*H471,2)</f>
        <v>0</v>
      </c>
      <c r="K471" s="228"/>
      <c r="L471" s="45"/>
      <c r="M471" s="229" t="s">
        <v>1</v>
      </c>
      <c r="N471" s="230" t="s">
        <v>46</v>
      </c>
      <c r="O471" s="92"/>
      <c r="P471" s="231">
        <f>O471*H471</f>
        <v>0</v>
      </c>
      <c r="Q471" s="231">
        <v>0</v>
      </c>
      <c r="R471" s="231">
        <f>Q471*H471</f>
        <v>0</v>
      </c>
      <c r="S471" s="231">
        <v>0</v>
      </c>
      <c r="T471" s="232">
        <f>S471*H471</f>
        <v>0</v>
      </c>
      <c r="U471" s="39"/>
      <c r="V471" s="39"/>
      <c r="W471" s="39"/>
      <c r="X471" s="39"/>
      <c r="Y471" s="39"/>
      <c r="Z471" s="39"/>
      <c r="AA471" s="39"/>
      <c r="AB471" s="39"/>
      <c r="AC471" s="39"/>
      <c r="AD471" s="39"/>
      <c r="AE471" s="39"/>
      <c r="AR471" s="233" t="s">
        <v>171</v>
      </c>
      <c r="AT471" s="233" t="s">
        <v>167</v>
      </c>
      <c r="AU471" s="233" t="s">
        <v>91</v>
      </c>
      <c r="AY471" s="18" t="s">
        <v>164</v>
      </c>
      <c r="BE471" s="234">
        <f>IF(N471="základní",J471,0)</f>
        <v>0</v>
      </c>
      <c r="BF471" s="234">
        <f>IF(N471="snížená",J471,0)</f>
        <v>0</v>
      </c>
      <c r="BG471" s="234">
        <f>IF(N471="zákl. přenesená",J471,0)</f>
        <v>0</v>
      </c>
      <c r="BH471" s="234">
        <f>IF(N471="sníž. přenesená",J471,0)</f>
        <v>0</v>
      </c>
      <c r="BI471" s="234">
        <f>IF(N471="nulová",J471,0)</f>
        <v>0</v>
      </c>
      <c r="BJ471" s="18" t="s">
        <v>89</v>
      </c>
      <c r="BK471" s="234">
        <f>ROUND(I471*H471,2)</f>
        <v>0</v>
      </c>
      <c r="BL471" s="18" t="s">
        <v>171</v>
      </c>
      <c r="BM471" s="233" t="s">
        <v>547</v>
      </c>
    </row>
    <row r="472" s="2" customFormat="1" ht="33" customHeight="1">
      <c r="A472" s="39"/>
      <c r="B472" s="40"/>
      <c r="C472" s="221" t="s">
        <v>548</v>
      </c>
      <c r="D472" s="221" t="s">
        <v>167</v>
      </c>
      <c r="E472" s="222" t="s">
        <v>549</v>
      </c>
      <c r="F472" s="223" t="s">
        <v>550</v>
      </c>
      <c r="G472" s="224" t="s">
        <v>170</v>
      </c>
      <c r="H472" s="225">
        <v>53.587000000000003</v>
      </c>
      <c r="I472" s="226"/>
      <c r="J472" s="227">
        <f>ROUND(I472*H472,2)</f>
        <v>0</v>
      </c>
      <c r="K472" s="228"/>
      <c r="L472" s="45"/>
      <c r="M472" s="229" t="s">
        <v>1</v>
      </c>
      <c r="N472" s="230" t="s">
        <v>46</v>
      </c>
      <c r="O472" s="92"/>
      <c r="P472" s="231">
        <f>O472*H472</f>
        <v>0</v>
      </c>
      <c r="Q472" s="231">
        <v>0</v>
      </c>
      <c r="R472" s="231">
        <f>Q472*H472</f>
        <v>0</v>
      </c>
      <c r="S472" s="231">
        <v>0</v>
      </c>
      <c r="T472" s="232">
        <f>S472*H472</f>
        <v>0</v>
      </c>
      <c r="U472" s="39"/>
      <c r="V472" s="39"/>
      <c r="W472" s="39"/>
      <c r="X472" s="39"/>
      <c r="Y472" s="39"/>
      <c r="Z472" s="39"/>
      <c r="AA472" s="39"/>
      <c r="AB472" s="39"/>
      <c r="AC472" s="39"/>
      <c r="AD472" s="39"/>
      <c r="AE472" s="39"/>
      <c r="AR472" s="233" t="s">
        <v>171</v>
      </c>
      <c r="AT472" s="233" t="s">
        <v>167</v>
      </c>
      <c r="AU472" s="233" t="s">
        <v>91</v>
      </c>
      <c r="AY472" s="18" t="s">
        <v>164</v>
      </c>
      <c r="BE472" s="234">
        <f>IF(N472="základní",J472,0)</f>
        <v>0</v>
      </c>
      <c r="BF472" s="234">
        <f>IF(N472="snížená",J472,0)</f>
        <v>0</v>
      </c>
      <c r="BG472" s="234">
        <f>IF(N472="zákl. přenesená",J472,0)</f>
        <v>0</v>
      </c>
      <c r="BH472" s="234">
        <f>IF(N472="sníž. přenesená",J472,0)</f>
        <v>0</v>
      </c>
      <c r="BI472" s="234">
        <f>IF(N472="nulová",J472,0)</f>
        <v>0</v>
      </c>
      <c r="BJ472" s="18" t="s">
        <v>89</v>
      </c>
      <c r="BK472" s="234">
        <f>ROUND(I472*H472,2)</f>
        <v>0</v>
      </c>
      <c r="BL472" s="18" t="s">
        <v>171</v>
      </c>
      <c r="BM472" s="233" t="s">
        <v>551</v>
      </c>
    </row>
    <row r="473" s="2" customFormat="1" ht="44.25" customHeight="1">
      <c r="A473" s="39"/>
      <c r="B473" s="40"/>
      <c r="C473" s="221" t="s">
        <v>552</v>
      </c>
      <c r="D473" s="221" t="s">
        <v>167</v>
      </c>
      <c r="E473" s="222" t="s">
        <v>553</v>
      </c>
      <c r="F473" s="223" t="s">
        <v>554</v>
      </c>
      <c r="G473" s="224" t="s">
        <v>170</v>
      </c>
      <c r="H473" s="225">
        <v>3.8700000000000001</v>
      </c>
      <c r="I473" s="226"/>
      <c r="J473" s="227">
        <f>ROUND(I473*H473,2)</f>
        <v>0</v>
      </c>
      <c r="K473" s="228"/>
      <c r="L473" s="45"/>
      <c r="M473" s="229" t="s">
        <v>1</v>
      </c>
      <c r="N473" s="230" t="s">
        <v>46</v>
      </c>
      <c r="O473" s="92"/>
      <c r="P473" s="231">
        <f>O473*H473</f>
        <v>0</v>
      </c>
      <c r="Q473" s="231">
        <v>0</v>
      </c>
      <c r="R473" s="231">
        <f>Q473*H473</f>
        <v>0</v>
      </c>
      <c r="S473" s="231">
        <v>0</v>
      </c>
      <c r="T473" s="232">
        <f>S473*H473</f>
        <v>0</v>
      </c>
      <c r="U473" s="39"/>
      <c r="V473" s="39"/>
      <c r="W473" s="39"/>
      <c r="X473" s="39"/>
      <c r="Y473" s="39"/>
      <c r="Z473" s="39"/>
      <c r="AA473" s="39"/>
      <c r="AB473" s="39"/>
      <c r="AC473" s="39"/>
      <c r="AD473" s="39"/>
      <c r="AE473" s="39"/>
      <c r="AR473" s="233" t="s">
        <v>171</v>
      </c>
      <c r="AT473" s="233" t="s">
        <v>167</v>
      </c>
      <c r="AU473" s="233" t="s">
        <v>91</v>
      </c>
      <c r="AY473" s="18" t="s">
        <v>164</v>
      </c>
      <c r="BE473" s="234">
        <f>IF(N473="základní",J473,0)</f>
        <v>0</v>
      </c>
      <c r="BF473" s="234">
        <f>IF(N473="snížená",J473,0)</f>
        <v>0</v>
      </c>
      <c r="BG473" s="234">
        <f>IF(N473="zákl. přenesená",J473,0)</f>
        <v>0</v>
      </c>
      <c r="BH473" s="234">
        <f>IF(N473="sníž. přenesená",J473,0)</f>
        <v>0</v>
      </c>
      <c r="BI473" s="234">
        <f>IF(N473="nulová",J473,0)</f>
        <v>0</v>
      </c>
      <c r="BJ473" s="18" t="s">
        <v>89</v>
      </c>
      <c r="BK473" s="234">
        <f>ROUND(I473*H473,2)</f>
        <v>0</v>
      </c>
      <c r="BL473" s="18" t="s">
        <v>171</v>
      </c>
      <c r="BM473" s="233" t="s">
        <v>555</v>
      </c>
    </row>
    <row r="474" s="2" customFormat="1" ht="24.15" customHeight="1">
      <c r="A474" s="39"/>
      <c r="B474" s="40"/>
      <c r="C474" s="221" t="s">
        <v>556</v>
      </c>
      <c r="D474" s="221" t="s">
        <v>167</v>
      </c>
      <c r="E474" s="222" t="s">
        <v>557</v>
      </c>
      <c r="F474" s="223" t="s">
        <v>558</v>
      </c>
      <c r="G474" s="224" t="s">
        <v>170</v>
      </c>
      <c r="H474" s="225">
        <v>0.13500000000000001</v>
      </c>
      <c r="I474" s="226"/>
      <c r="J474" s="227">
        <f>ROUND(I474*H474,2)</f>
        <v>0</v>
      </c>
      <c r="K474" s="228"/>
      <c r="L474" s="45"/>
      <c r="M474" s="229" t="s">
        <v>1</v>
      </c>
      <c r="N474" s="230" t="s">
        <v>46</v>
      </c>
      <c r="O474" s="92"/>
      <c r="P474" s="231">
        <f>O474*H474</f>
        <v>0</v>
      </c>
      <c r="Q474" s="231">
        <v>0</v>
      </c>
      <c r="R474" s="231">
        <f>Q474*H474</f>
        <v>0</v>
      </c>
      <c r="S474" s="231">
        <v>0</v>
      </c>
      <c r="T474" s="232">
        <f>S474*H474</f>
        <v>0</v>
      </c>
      <c r="U474" s="39"/>
      <c r="V474" s="39"/>
      <c r="W474" s="39"/>
      <c r="X474" s="39"/>
      <c r="Y474" s="39"/>
      <c r="Z474" s="39"/>
      <c r="AA474" s="39"/>
      <c r="AB474" s="39"/>
      <c r="AC474" s="39"/>
      <c r="AD474" s="39"/>
      <c r="AE474" s="39"/>
      <c r="AR474" s="233" t="s">
        <v>171</v>
      </c>
      <c r="AT474" s="233" t="s">
        <v>167</v>
      </c>
      <c r="AU474" s="233" t="s">
        <v>91</v>
      </c>
      <c r="AY474" s="18" t="s">
        <v>164</v>
      </c>
      <c r="BE474" s="234">
        <f>IF(N474="základní",J474,0)</f>
        <v>0</v>
      </c>
      <c r="BF474" s="234">
        <f>IF(N474="snížená",J474,0)</f>
        <v>0</v>
      </c>
      <c r="BG474" s="234">
        <f>IF(N474="zákl. přenesená",J474,0)</f>
        <v>0</v>
      </c>
      <c r="BH474" s="234">
        <f>IF(N474="sníž. přenesená",J474,0)</f>
        <v>0</v>
      </c>
      <c r="BI474" s="234">
        <f>IF(N474="nulová",J474,0)</f>
        <v>0</v>
      </c>
      <c r="BJ474" s="18" t="s">
        <v>89</v>
      </c>
      <c r="BK474" s="234">
        <f>ROUND(I474*H474,2)</f>
        <v>0</v>
      </c>
      <c r="BL474" s="18" t="s">
        <v>171</v>
      </c>
      <c r="BM474" s="233" t="s">
        <v>559</v>
      </c>
    </row>
    <row r="475" s="2" customFormat="1" ht="21.75" customHeight="1">
      <c r="A475" s="39"/>
      <c r="B475" s="40"/>
      <c r="C475" s="221" t="s">
        <v>560</v>
      </c>
      <c r="D475" s="221" t="s">
        <v>167</v>
      </c>
      <c r="E475" s="222" t="s">
        <v>561</v>
      </c>
      <c r="F475" s="223" t="s">
        <v>562</v>
      </c>
      <c r="G475" s="224" t="s">
        <v>170</v>
      </c>
      <c r="H475" s="225">
        <v>0.30599999999999999</v>
      </c>
      <c r="I475" s="226"/>
      <c r="J475" s="227">
        <f>ROUND(I475*H475,2)</f>
        <v>0</v>
      </c>
      <c r="K475" s="228"/>
      <c r="L475" s="45"/>
      <c r="M475" s="229" t="s">
        <v>1</v>
      </c>
      <c r="N475" s="230" t="s">
        <v>46</v>
      </c>
      <c r="O475" s="92"/>
      <c r="P475" s="231">
        <f>O475*H475</f>
        <v>0</v>
      </c>
      <c r="Q475" s="231">
        <v>0</v>
      </c>
      <c r="R475" s="231">
        <f>Q475*H475</f>
        <v>0</v>
      </c>
      <c r="S475" s="231">
        <v>0</v>
      </c>
      <c r="T475" s="232">
        <f>S475*H475</f>
        <v>0</v>
      </c>
      <c r="U475" s="39"/>
      <c r="V475" s="39"/>
      <c r="W475" s="39"/>
      <c r="X475" s="39"/>
      <c r="Y475" s="39"/>
      <c r="Z475" s="39"/>
      <c r="AA475" s="39"/>
      <c r="AB475" s="39"/>
      <c r="AC475" s="39"/>
      <c r="AD475" s="39"/>
      <c r="AE475" s="39"/>
      <c r="AR475" s="233" t="s">
        <v>171</v>
      </c>
      <c r="AT475" s="233" t="s">
        <v>167</v>
      </c>
      <c r="AU475" s="233" t="s">
        <v>91</v>
      </c>
      <c r="AY475" s="18" t="s">
        <v>164</v>
      </c>
      <c r="BE475" s="234">
        <f>IF(N475="základní",J475,0)</f>
        <v>0</v>
      </c>
      <c r="BF475" s="234">
        <f>IF(N475="snížená",J475,0)</f>
        <v>0</v>
      </c>
      <c r="BG475" s="234">
        <f>IF(N475="zákl. přenesená",J475,0)</f>
        <v>0</v>
      </c>
      <c r="BH475" s="234">
        <f>IF(N475="sníž. přenesená",J475,0)</f>
        <v>0</v>
      </c>
      <c r="BI475" s="234">
        <f>IF(N475="nulová",J475,0)</f>
        <v>0</v>
      </c>
      <c r="BJ475" s="18" t="s">
        <v>89</v>
      </c>
      <c r="BK475" s="234">
        <f>ROUND(I475*H475,2)</f>
        <v>0</v>
      </c>
      <c r="BL475" s="18" t="s">
        <v>171</v>
      </c>
      <c r="BM475" s="233" t="s">
        <v>563</v>
      </c>
    </row>
    <row r="476" s="12" customFormat="1" ht="22.8" customHeight="1">
      <c r="A476" s="12"/>
      <c r="B476" s="205"/>
      <c r="C476" s="206"/>
      <c r="D476" s="207" t="s">
        <v>80</v>
      </c>
      <c r="E476" s="219" t="s">
        <v>564</v>
      </c>
      <c r="F476" s="219" t="s">
        <v>565</v>
      </c>
      <c r="G476" s="206"/>
      <c r="H476" s="206"/>
      <c r="I476" s="209"/>
      <c r="J476" s="220">
        <f>BK476</f>
        <v>0</v>
      </c>
      <c r="K476" s="206"/>
      <c r="L476" s="211"/>
      <c r="M476" s="212"/>
      <c r="N476" s="213"/>
      <c r="O476" s="213"/>
      <c r="P476" s="214">
        <f>P477</f>
        <v>0</v>
      </c>
      <c r="Q476" s="213"/>
      <c r="R476" s="214">
        <f>R477</f>
        <v>0</v>
      </c>
      <c r="S476" s="213"/>
      <c r="T476" s="215">
        <f>T477</f>
        <v>0</v>
      </c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R476" s="216" t="s">
        <v>89</v>
      </c>
      <c r="AT476" s="217" t="s">
        <v>80</v>
      </c>
      <c r="AU476" s="217" t="s">
        <v>89</v>
      </c>
      <c r="AY476" s="216" t="s">
        <v>164</v>
      </c>
      <c r="BK476" s="218">
        <f>BK477</f>
        <v>0</v>
      </c>
    </row>
    <row r="477" s="2" customFormat="1" ht="55.5" customHeight="1">
      <c r="A477" s="39"/>
      <c r="B477" s="40"/>
      <c r="C477" s="221" t="s">
        <v>566</v>
      </c>
      <c r="D477" s="221" t="s">
        <v>167</v>
      </c>
      <c r="E477" s="222" t="s">
        <v>567</v>
      </c>
      <c r="F477" s="223" t="s">
        <v>568</v>
      </c>
      <c r="G477" s="224" t="s">
        <v>170</v>
      </c>
      <c r="H477" s="225">
        <v>46.290999999999997</v>
      </c>
      <c r="I477" s="226"/>
      <c r="J477" s="227">
        <f>ROUND(I477*H477,2)</f>
        <v>0</v>
      </c>
      <c r="K477" s="228"/>
      <c r="L477" s="45"/>
      <c r="M477" s="229" t="s">
        <v>1</v>
      </c>
      <c r="N477" s="230" t="s">
        <v>46</v>
      </c>
      <c r="O477" s="92"/>
      <c r="P477" s="231">
        <f>O477*H477</f>
        <v>0</v>
      </c>
      <c r="Q477" s="231">
        <v>0</v>
      </c>
      <c r="R477" s="231">
        <f>Q477*H477</f>
        <v>0</v>
      </c>
      <c r="S477" s="231">
        <v>0</v>
      </c>
      <c r="T477" s="232">
        <f>S477*H477</f>
        <v>0</v>
      </c>
      <c r="U477" s="39"/>
      <c r="V477" s="39"/>
      <c r="W477" s="39"/>
      <c r="X477" s="39"/>
      <c r="Y477" s="39"/>
      <c r="Z477" s="39"/>
      <c r="AA477" s="39"/>
      <c r="AB477" s="39"/>
      <c r="AC477" s="39"/>
      <c r="AD477" s="39"/>
      <c r="AE477" s="39"/>
      <c r="AR477" s="233" t="s">
        <v>171</v>
      </c>
      <c r="AT477" s="233" t="s">
        <v>167</v>
      </c>
      <c r="AU477" s="233" t="s">
        <v>91</v>
      </c>
      <c r="AY477" s="18" t="s">
        <v>164</v>
      </c>
      <c r="BE477" s="234">
        <f>IF(N477="základní",J477,0)</f>
        <v>0</v>
      </c>
      <c r="BF477" s="234">
        <f>IF(N477="snížená",J477,0)</f>
        <v>0</v>
      </c>
      <c r="BG477" s="234">
        <f>IF(N477="zákl. přenesená",J477,0)</f>
        <v>0</v>
      </c>
      <c r="BH477" s="234">
        <f>IF(N477="sníž. přenesená",J477,0)</f>
        <v>0</v>
      </c>
      <c r="BI477" s="234">
        <f>IF(N477="nulová",J477,0)</f>
        <v>0</v>
      </c>
      <c r="BJ477" s="18" t="s">
        <v>89</v>
      </c>
      <c r="BK477" s="234">
        <f>ROUND(I477*H477,2)</f>
        <v>0</v>
      </c>
      <c r="BL477" s="18" t="s">
        <v>171</v>
      </c>
      <c r="BM477" s="233" t="s">
        <v>569</v>
      </c>
    </row>
    <row r="478" s="12" customFormat="1" ht="25.92" customHeight="1">
      <c r="A478" s="12"/>
      <c r="B478" s="205"/>
      <c r="C478" s="206"/>
      <c r="D478" s="207" t="s">
        <v>80</v>
      </c>
      <c r="E478" s="208" t="s">
        <v>570</v>
      </c>
      <c r="F478" s="208" t="s">
        <v>571</v>
      </c>
      <c r="G478" s="206"/>
      <c r="H478" s="206"/>
      <c r="I478" s="209"/>
      <c r="J478" s="210">
        <f>BK478</f>
        <v>0</v>
      </c>
      <c r="K478" s="206"/>
      <c r="L478" s="211"/>
      <c r="M478" s="212"/>
      <c r="N478" s="213"/>
      <c r="O478" s="213"/>
      <c r="P478" s="214">
        <v>0</v>
      </c>
      <c r="Q478" s="213"/>
      <c r="R478" s="214">
        <v>0</v>
      </c>
      <c r="S478" s="213"/>
      <c r="T478" s="215">
        <v>0</v>
      </c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R478" s="216" t="s">
        <v>91</v>
      </c>
      <c r="AT478" s="217" t="s">
        <v>80</v>
      </c>
      <c r="AU478" s="217" t="s">
        <v>81</v>
      </c>
      <c r="AY478" s="216" t="s">
        <v>164</v>
      </c>
      <c r="BK478" s="218">
        <v>0</v>
      </c>
    </row>
    <row r="479" s="12" customFormat="1" ht="25.92" customHeight="1">
      <c r="A479" s="12"/>
      <c r="B479" s="205"/>
      <c r="C479" s="206"/>
      <c r="D479" s="207" t="s">
        <v>80</v>
      </c>
      <c r="E479" s="208" t="s">
        <v>572</v>
      </c>
      <c r="F479" s="208" t="s">
        <v>573</v>
      </c>
      <c r="G479" s="206"/>
      <c r="H479" s="206"/>
      <c r="I479" s="209"/>
      <c r="J479" s="210">
        <f>BK479</f>
        <v>0</v>
      </c>
      <c r="K479" s="206"/>
      <c r="L479" s="211"/>
      <c r="M479" s="212"/>
      <c r="N479" s="213"/>
      <c r="O479" s="213"/>
      <c r="P479" s="214">
        <f>P480+P536+P608+P651+P681+P711+P726+P746+P770+P778</f>
        <v>0</v>
      </c>
      <c r="Q479" s="213"/>
      <c r="R479" s="214">
        <f>R480+R536+R608+R651+R681+R711+R726+R746+R770+R778</f>
        <v>12.88480558</v>
      </c>
      <c r="S479" s="213"/>
      <c r="T479" s="215">
        <f>T480+T536+T608+T651+T681+T711+T726+T746+T770+T778</f>
        <v>3.6422361799999998</v>
      </c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R479" s="216" t="s">
        <v>91</v>
      </c>
      <c r="AT479" s="217" t="s">
        <v>80</v>
      </c>
      <c r="AU479" s="217" t="s">
        <v>81</v>
      </c>
      <c r="AY479" s="216" t="s">
        <v>164</v>
      </c>
      <c r="BK479" s="218">
        <f>BK480+BK536+BK608+BK651+BK681+BK711+BK726+BK746+BK770+BK778</f>
        <v>0</v>
      </c>
    </row>
    <row r="480" s="12" customFormat="1" ht="22.8" customHeight="1">
      <c r="A480" s="12"/>
      <c r="B480" s="205"/>
      <c r="C480" s="206"/>
      <c r="D480" s="207" t="s">
        <v>80</v>
      </c>
      <c r="E480" s="219" t="s">
        <v>574</v>
      </c>
      <c r="F480" s="219" t="s">
        <v>575</v>
      </c>
      <c r="G480" s="206"/>
      <c r="H480" s="206"/>
      <c r="I480" s="209"/>
      <c r="J480" s="220">
        <f>BK480</f>
        <v>0</v>
      </c>
      <c r="K480" s="206"/>
      <c r="L480" s="211"/>
      <c r="M480" s="212"/>
      <c r="N480" s="213"/>
      <c r="O480" s="213"/>
      <c r="P480" s="214">
        <f>SUM(P481:P535)</f>
        <v>0</v>
      </c>
      <c r="Q480" s="213"/>
      <c r="R480" s="214">
        <f>SUM(R481:R535)</f>
        <v>0.20782128</v>
      </c>
      <c r="S480" s="213"/>
      <c r="T480" s="215">
        <f>SUM(T481:T535)</f>
        <v>0</v>
      </c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R480" s="216" t="s">
        <v>91</v>
      </c>
      <c r="AT480" s="217" t="s">
        <v>80</v>
      </c>
      <c r="AU480" s="217" t="s">
        <v>89</v>
      </c>
      <c r="AY480" s="216" t="s">
        <v>164</v>
      </c>
      <c r="BK480" s="218">
        <f>SUM(BK481:BK535)</f>
        <v>0</v>
      </c>
    </row>
    <row r="481" s="2" customFormat="1" ht="37.8" customHeight="1">
      <c r="A481" s="39"/>
      <c r="B481" s="40"/>
      <c r="C481" s="221" t="s">
        <v>576</v>
      </c>
      <c r="D481" s="221" t="s">
        <v>167</v>
      </c>
      <c r="E481" s="222" t="s">
        <v>577</v>
      </c>
      <c r="F481" s="223" t="s">
        <v>578</v>
      </c>
      <c r="G481" s="224" t="s">
        <v>185</v>
      </c>
      <c r="H481" s="225">
        <v>17.850000000000001</v>
      </c>
      <c r="I481" s="226"/>
      <c r="J481" s="227">
        <f>ROUND(I481*H481,2)</f>
        <v>0</v>
      </c>
      <c r="K481" s="228"/>
      <c r="L481" s="45"/>
      <c r="M481" s="229" t="s">
        <v>1</v>
      </c>
      <c r="N481" s="230" t="s">
        <v>46</v>
      </c>
      <c r="O481" s="92"/>
      <c r="P481" s="231">
        <f>O481*H481</f>
        <v>0</v>
      </c>
      <c r="Q481" s="231">
        <v>0</v>
      </c>
      <c r="R481" s="231">
        <f>Q481*H481</f>
        <v>0</v>
      </c>
      <c r="S481" s="231">
        <v>0</v>
      </c>
      <c r="T481" s="232">
        <f>S481*H481</f>
        <v>0</v>
      </c>
      <c r="U481" s="39"/>
      <c r="V481" s="39"/>
      <c r="W481" s="39"/>
      <c r="X481" s="39"/>
      <c r="Y481" s="39"/>
      <c r="Z481" s="39"/>
      <c r="AA481" s="39"/>
      <c r="AB481" s="39"/>
      <c r="AC481" s="39"/>
      <c r="AD481" s="39"/>
      <c r="AE481" s="39"/>
      <c r="AR481" s="233" t="s">
        <v>304</v>
      </c>
      <c r="AT481" s="233" t="s">
        <v>167</v>
      </c>
      <c r="AU481" s="233" t="s">
        <v>91</v>
      </c>
      <c r="AY481" s="18" t="s">
        <v>164</v>
      </c>
      <c r="BE481" s="234">
        <f>IF(N481="základní",J481,0)</f>
        <v>0</v>
      </c>
      <c r="BF481" s="234">
        <f>IF(N481="snížená",J481,0)</f>
        <v>0</v>
      </c>
      <c r="BG481" s="234">
        <f>IF(N481="zákl. přenesená",J481,0)</f>
        <v>0</v>
      </c>
      <c r="BH481" s="234">
        <f>IF(N481="sníž. přenesená",J481,0)</f>
        <v>0</v>
      </c>
      <c r="BI481" s="234">
        <f>IF(N481="nulová",J481,0)</f>
        <v>0</v>
      </c>
      <c r="BJ481" s="18" t="s">
        <v>89</v>
      </c>
      <c r="BK481" s="234">
        <f>ROUND(I481*H481,2)</f>
        <v>0</v>
      </c>
      <c r="BL481" s="18" t="s">
        <v>304</v>
      </c>
      <c r="BM481" s="233" t="s">
        <v>579</v>
      </c>
    </row>
    <row r="482" s="2" customFormat="1" ht="16.5" customHeight="1">
      <c r="A482" s="39"/>
      <c r="B482" s="40"/>
      <c r="C482" s="268" t="s">
        <v>580</v>
      </c>
      <c r="D482" s="268" t="s">
        <v>177</v>
      </c>
      <c r="E482" s="269" t="s">
        <v>581</v>
      </c>
      <c r="F482" s="270" t="s">
        <v>582</v>
      </c>
      <c r="G482" s="271" t="s">
        <v>583</v>
      </c>
      <c r="H482" s="272">
        <v>7.1399999999999997</v>
      </c>
      <c r="I482" s="273"/>
      <c r="J482" s="274">
        <f>ROUND(I482*H482,2)</f>
        <v>0</v>
      </c>
      <c r="K482" s="275"/>
      <c r="L482" s="276"/>
      <c r="M482" s="277" t="s">
        <v>1</v>
      </c>
      <c r="N482" s="278" t="s">
        <v>46</v>
      </c>
      <c r="O482" s="92"/>
      <c r="P482" s="231">
        <f>O482*H482</f>
        <v>0</v>
      </c>
      <c r="Q482" s="231">
        <v>0.001</v>
      </c>
      <c r="R482" s="231">
        <f>Q482*H482</f>
        <v>0.0071399999999999996</v>
      </c>
      <c r="S482" s="231">
        <v>0</v>
      </c>
      <c r="T482" s="232">
        <f>S482*H482</f>
        <v>0</v>
      </c>
      <c r="U482" s="39"/>
      <c r="V482" s="39"/>
      <c r="W482" s="39"/>
      <c r="X482" s="39"/>
      <c r="Y482" s="39"/>
      <c r="Z482" s="39"/>
      <c r="AA482" s="39"/>
      <c r="AB482" s="39"/>
      <c r="AC482" s="39"/>
      <c r="AD482" s="39"/>
      <c r="AE482" s="39"/>
      <c r="AR482" s="233" t="s">
        <v>422</v>
      </c>
      <c r="AT482" s="233" t="s">
        <v>177</v>
      </c>
      <c r="AU482" s="233" t="s">
        <v>91</v>
      </c>
      <c r="AY482" s="18" t="s">
        <v>164</v>
      </c>
      <c r="BE482" s="234">
        <f>IF(N482="základní",J482,0)</f>
        <v>0</v>
      </c>
      <c r="BF482" s="234">
        <f>IF(N482="snížená",J482,0)</f>
        <v>0</v>
      </c>
      <c r="BG482" s="234">
        <f>IF(N482="zákl. přenesená",J482,0)</f>
        <v>0</v>
      </c>
      <c r="BH482" s="234">
        <f>IF(N482="sníž. přenesená",J482,0)</f>
        <v>0</v>
      </c>
      <c r="BI482" s="234">
        <f>IF(N482="nulová",J482,0)</f>
        <v>0</v>
      </c>
      <c r="BJ482" s="18" t="s">
        <v>89</v>
      </c>
      <c r="BK482" s="234">
        <f>ROUND(I482*H482,2)</f>
        <v>0</v>
      </c>
      <c r="BL482" s="18" t="s">
        <v>304</v>
      </c>
      <c r="BM482" s="233" t="s">
        <v>584</v>
      </c>
    </row>
    <row r="483" s="14" customFormat="1">
      <c r="A483" s="14"/>
      <c r="B483" s="246"/>
      <c r="C483" s="247"/>
      <c r="D483" s="237" t="s">
        <v>173</v>
      </c>
      <c r="E483" s="248" t="s">
        <v>1</v>
      </c>
      <c r="F483" s="249" t="s">
        <v>585</v>
      </c>
      <c r="G483" s="247"/>
      <c r="H483" s="250">
        <v>7.1399999999999997</v>
      </c>
      <c r="I483" s="251"/>
      <c r="J483" s="247"/>
      <c r="K483" s="247"/>
      <c r="L483" s="252"/>
      <c r="M483" s="253"/>
      <c r="N483" s="254"/>
      <c r="O483" s="254"/>
      <c r="P483" s="254"/>
      <c r="Q483" s="254"/>
      <c r="R483" s="254"/>
      <c r="S483" s="254"/>
      <c r="T483" s="255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T483" s="256" t="s">
        <v>173</v>
      </c>
      <c r="AU483" s="256" t="s">
        <v>91</v>
      </c>
      <c r="AV483" s="14" t="s">
        <v>91</v>
      </c>
      <c r="AW483" s="14" t="s">
        <v>36</v>
      </c>
      <c r="AX483" s="14" t="s">
        <v>89</v>
      </c>
      <c r="AY483" s="256" t="s">
        <v>164</v>
      </c>
    </row>
    <row r="484" s="2" customFormat="1" ht="44.25" customHeight="1">
      <c r="A484" s="39"/>
      <c r="B484" s="40"/>
      <c r="C484" s="221" t="s">
        <v>586</v>
      </c>
      <c r="D484" s="221" t="s">
        <v>167</v>
      </c>
      <c r="E484" s="222" t="s">
        <v>587</v>
      </c>
      <c r="F484" s="223" t="s">
        <v>588</v>
      </c>
      <c r="G484" s="224" t="s">
        <v>185</v>
      </c>
      <c r="H484" s="225">
        <v>17.850000000000001</v>
      </c>
      <c r="I484" s="226"/>
      <c r="J484" s="227">
        <f>ROUND(I484*H484,2)</f>
        <v>0</v>
      </c>
      <c r="K484" s="228"/>
      <c r="L484" s="45"/>
      <c r="M484" s="229" t="s">
        <v>1</v>
      </c>
      <c r="N484" s="230" t="s">
        <v>46</v>
      </c>
      <c r="O484" s="92"/>
      <c r="P484" s="231">
        <f>O484*H484</f>
        <v>0</v>
      </c>
      <c r="Q484" s="231">
        <v>0</v>
      </c>
      <c r="R484" s="231">
        <f>Q484*H484</f>
        <v>0</v>
      </c>
      <c r="S484" s="231">
        <v>0</v>
      </c>
      <c r="T484" s="232">
        <f>S484*H484</f>
        <v>0</v>
      </c>
      <c r="U484" s="39"/>
      <c r="V484" s="39"/>
      <c r="W484" s="39"/>
      <c r="X484" s="39"/>
      <c r="Y484" s="39"/>
      <c r="Z484" s="39"/>
      <c r="AA484" s="39"/>
      <c r="AB484" s="39"/>
      <c r="AC484" s="39"/>
      <c r="AD484" s="39"/>
      <c r="AE484" s="39"/>
      <c r="AR484" s="233" t="s">
        <v>304</v>
      </c>
      <c r="AT484" s="233" t="s">
        <v>167</v>
      </c>
      <c r="AU484" s="233" t="s">
        <v>91</v>
      </c>
      <c r="AY484" s="18" t="s">
        <v>164</v>
      </c>
      <c r="BE484" s="234">
        <f>IF(N484="základní",J484,0)</f>
        <v>0</v>
      </c>
      <c r="BF484" s="234">
        <f>IF(N484="snížená",J484,0)</f>
        <v>0</v>
      </c>
      <c r="BG484" s="234">
        <f>IF(N484="zákl. přenesená",J484,0)</f>
        <v>0</v>
      </c>
      <c r="BH484" s="234">
        <f>IF(N484="sníž. přenesená",J484,0)</f>
        <v>0</v>
      </c>
      <c r="BI484" s="234">
        <f>IF(N484="nulová",J484,0)</f>
        <v>0</v>
      </c>
      <c r="BJ484" s="18" t="s">
        <v>89</v>
      </c>
      <c r="BK484" s="234">
        <f>ROUND(I484*H484,2)</f>
        <v>0</v>
      </c>
      <c r="BL484" s="18" t="s">
        <v>304</v>
      </c>
      <c r="BM484" s="233" t="s">
        <v>589</v>
      </c>
    </row>
    <row r="485" s="13" customFormat="1">
      <c r="A485" s="13"/>
      <c r="B485" s="235"/>
      <c r="C485" s="236"/>
      <c r="D485" s="237" t="s">
        <v>173</v>
      </c>
      <c r="E485" s="238" t="s">
        <v>1</v>
      </c>
      <c r="F485" s="239" t="s">
        <v>406</v>
      </c>
      <c r="G485" s="236"/>
      <c r="H485" s="238" t="s">
        <v>1</v>
      </c>
      <c r="I485" s="240"/>
      <c r="J485" s="236"/>
      <c r="K485" s="236"/>
      <c r="L485" s="241"/>
      <c r="M485" s="242"/>
      <c r="N485" s="243"/>
      <c r="O485" s="243"/>
      <c r="P485" s="243"/>
      <c r="Q485" s="243"/>
      <c r="R485" s="243"/>
      <c r="S485" s="243"/>
      <c r="T485" s="244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245" t="s">
        <v>173</v>
      </c>
      <c r="AU485" s="245" t="s">
        <v>91</v>
      </c>
      <c r="AV485" s="13" t="s">
        <v>89</v>
      </c>
      <c r="AW485" s="13" t="s">
        <v>36</v>
      </c>
      <c r="AX485" s="13" t="s">
        <v>81</v>
      </c>
      <c r="AY485" s="245" t="s">
        <v>164</v>
      </c>
    </row>
    <row r="486" s="13" customFormat="1">
      <c r="A486" s="13"/>
      <c r="B486" s="235"/>
      <c r="C486" s="236"/>
      <c r="D486" s="237" t="s">
        <v>173</v>
      </c>
      <c r="E486" s="238" t="s">
        <v>1</v>
      </c>
      <c r="F486" s="239" t="s">
        <v>219</v>
      </c>
      <c r="G486" s="236"/>
      <c r="H486" s="238" t="s">
        <v>1</v>
      </c>
      <c r="I486" s="240"/>
      <c r="J486" s="236"/>
      <c r="K486" s="236"/>
      <c r="L486" s="241"/>
      <c r="M486" s="242"/>
      <c r="N486" s="243"/>
      <c r="O486" s="243"/>
      <c r="P486" s="243"/>
      <c r="Q486" s="243"/>
      <c r="R486" s="243"/>
      <c r="S486" s="243"/>
      <c r="T486" s="244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245" t="s">
        <v>173</v>
      </c>
      <c r="AU486" s="245" t="s">
        <v>91</v>
      </c>
      <c r="AV486" s="13" t="s">
        <v>89</v>
      </c>
      <c r="AW486" s="13" t="s">
        <v>36</v>
      </c>
      <c r="AX486" s="13" t="s">
        <v>81</v>
      </c>
      <c r="AY486" s="245" t="s">
        <v>164</v>
      </c>
    </row>
    <row r="487" s="13" customFormat="1">
      <c r="A487" s="13"/>
      <c r="B487" s="235"/>
      <c r="C487" s="236"/>
      <c r="D487" s="237" t="s">
        <v>173</v>
      </c>
      <c r="E487" s="238" t="s">
        <v>1</v>
      </c>
      <c r="F487" s="239" t="s">
        <v>262</v>
      </c>
      <c r="G487" s="236"/>
      <c r="H487" s="238" t="s">
        <v>1</v>
      </c>
      <c r="I487" s="240"/>
      <c r="J487" s="236"/>
      <c r="K487" s="236"/>
      <c r="L487" s="241"/>
      <c r="M487" s="242"/>
      <c r="N487" s="243"/>
      <c r="O487" s="243"/>
      <c r="P487" s="243"/>
      <c r="Q487" s="243"/>
      <c r="R487" s="243"/>
      <c r="S487" s="243"/>
      <c r="T487" s="244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45" t="s">
        <v>173</v>
      </c>
      <c r="AU487" s="245" t="s">
        <v>91</v>
      </c>
      <c r="AV487" s="13" t="s">
        <v>89</v>
      </c>
      <c r="AW487" s="13" t="s">
        <v>36</v>
      </c>
      <c r="AX487" s="13" t="s">
        <v>81</v>
      </c>
      <c r="AY487" s="245" t="s">
        <v>164</v>
      </c>
    </row>
    <row r="488" s="13" customFormat="1">
      <c r="A488" s="13"/>
      <c r="B488" s="235"/>
      <c r="C488" s="236"/>
      <c r="D488" s="237" t="s">
        <v>173</v>
      </c>
      <c r="E488" s="238" t="s">
        <v>1</v>
      </c>
      <c r="F488" s="239" t="s">
        <v>321</v>
      </c>
      <c r="G488" s="236"/>
      <c r="H488" s="238" t="s">
        <v>1</v>
      </c>
      <c r="I488" s="240"/>
      <c r="J488" s="236"/>
      <c r="K488" s="236"/>
      <c r="L488" s="241"/>
      <c r="M488" s="242"/>
      <c r="N488" s="243"/>
      <c r="O488" s="243"/>
      <c r="P488" s="243"/>
      <c r="Q488" s="243"/>
      <c r="R488" s="243"/>
      <c r="S488" s="243"/>
      <c r="T488" s="244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245" t="s">
        <v>173</v>
      </c>
      <c r="AU488" s="245" t="s">
        <v>91</v>
      </c>
      <c r="AV488" s="13" t="s">
        <v>89</v>
      </c>
      <c r="AW488" s="13" t="s">
        <v>36</v>
      </c>
      <c r="AX488" s="13" t="s">
        <v>81</v>
      </c>
      <c r="AY488" s="245" t="s">
        <v>164</v>
      </c>
    </row>
    <row r="489" s="14" customFormat="1">
      <c r="A489" s="14"/>
      <c r="B489" s="246"/>
      <c r="C489" s="247"/>
      <c r="D489" s="237" t="s">
        <v>173</v>
      </c>
      <c r="E489" s="248" t="s">
        <v>1</v>
      </c>
      <c r="F489" s="249" t="s">
        <v>408</v>
      </c>
      <c r="G489" s="247"/>
      <c r="H489" s="250">
        <v>11.300000000000001</v>
      </c>
      <c r="I489" s="251"/>
      <c r="J489" s="247"/>
      <c r="K489" s="247"/>
      <c r="L489" s="252"/>
      <c r="M489" s="253"/>
      <c r="N489" s="254"/>
      <c r="O489" s="254"/>
      <c r="P489" s="254"/>
      <c r="Q489" s="254"/>
      <c r="R489" s="254"/>
      <c r="S489" s="254"/>
      <c r="T489" s="255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T489" s="256" t="s">
        <v>173</v>
      </c>
      <c r="AU489" s="256" t="s">
        <v>91</v>
      </c>
      <c r="AV489" s="14" t="s">
        <v>91</v>
      </c>
      <c r="AW489" s="14" t="s">
        <v>36</v>
      </c>
      <c r="AX489" s="14" t="s">
        <v>81</v>
      </c>
      <c r="AY489" s="256" t="s">
        <v>164</v>
      </c>
    </row>
    <row r="490" s="13" customFormat="1">
      <c r="A490" s="13"/>
      <c r="B490" s="235"/>
      <c r="C490" s="236"/>
      <c r="D490" s="237" t="s">
        <v>173</v>
      </c>
      <c r="E490" s="238" t="s">
        <v>1</v>
      </c>
      <c r="F490" s="239" t="s">
        <v>323</v>
      </c>
      <c r="G490" s="236"/>
      <c r="H490" s="238" t="s">
        <v>1</v>
      </c>
      <c r="I490" s="240"/>
      <c r="J490" s="236"/>
      <c r="K490" s="236"/>
      <c r="L490" s="241"/>
      <c r="M490" s="242"/>
      <c r="N490" s="243"/>
      <c r="O490" s="243"/>
      <c r="P490" s="243"/>
      <c r="Q490" s="243"/>
      <c r="R490" s="243"/>
      <c r="S490" s="243"/>
      <c r="T490" s="244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245" t="s">
        <v>173</v>
      </c>
      <c r="AU490" s="245" t="s">
        <v>91</v>
      </c>
      <c r="AV490" s="13" t="s">
        <v>89</v>
      </c>
      <c r="AW490" s="13" t="s">
        <v>36</v>
      </c>
      <c r="AX490" s="13" t="s">
        <v>81</v>
      </c>
      <c r="AY490" s="245" t="s">
        <v>164</v>
      </c>
    </row>
    <row r="491" s="14" customFormat="1">
      <c r="A491" s="14"/>
      <c r="B491" s="246"/>
      <c r="C491" s="247"/>
      <c r="D491" s="237" t="s">
        <v>173</v>
      </c>
      <c r="E491" s="248" t="s">
        <v>1</v>
      </c>
      <c r="F491" s="249" t="s">
        <v>409</v>
      </c>
      <c r="G491" s="247"/>
      <c r="H491" s="250">
        <v>6.5499999999999998</v>
      </c>
      <c r="I491" s="251"/>
      <c r="J491" s="247"/>
      <c r="K491" s="247"/>
      <c r="L491" s="252"/>
      <c r="M491" s="253"/>
      <c r="N491" s="254"/>
      <c r="O491" s="254"/>
      <c r="P491" s="254"/>
      <c r="Q491" s="254"/>
      <c r="R491" s="254"/>
      <c r="S491" s="254"/>
      <c r="T491" s="255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T491" s="256" t="s">
        <v>173</v>
      </c>
      <c r="AU491" s="256" t="s">
        <v>91</v>
      </c>
      <c r="AV491" s="14" t="s">
        <v>91</v>
      </c>
      <c r="AW491" s="14" t="s">
        <v>36</v>
      </c>
      <c r="AX491" s="14" t="s">
        <v>81</v>
      </c>
      <c r="AY491" s="256" t="s">
        <v>164</v>
      </c>
    </row>
    <row r="492" s="15" customFormat="1">
      <c r="A492" s="15"/>
      <c r="B492" s="257"/>
      <c r="C492" s="258"/>
      <c r="D492" s="237" t="s">
        <v>173</v>
      </c>
      <c r="E492" s="259" t="s">
        <v>1</v>
      </c>
      <c r="F492" s="260" t="s">
        <v>176</v>
      </c>
      <c r="G492" s="258"/>
      <c r="H492" s="261">
        <v>17.850000000000001</v>
      </c>
      <c r="I492" s="262"/>
      <c r="J492" s="258"/>
      <c r="K492" s="258"/>
      <c r="L492" s="263"/>
      <c r="M492" s="264"/>
      <c r="N492" s="265"/>
      <c r="O492" s="265"/>
      <c r="P492" s="265"/>
      <c r="Q492" s="265"/>
      <c r="R492" s="265"/>
      <c r="S492" s="265"/>
      <c r="T492" s="266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  <c r="AE492" s="15"/>
      <c r="AT492" s="267" t="s">
        <v>173</v>
      </c>
      <c r="AU492" s="267" t="s">
        <v>91</v>
      </c>
      <c r="AV492" s="15" t="s">
        <v>171</v>
      </c>
      <c r="AW492" s="15" t="s">
        <v>36</v>
      </c>
      <c r="AX492" s="15" t="s">
        <v>89</v>
      </c>
      <c r="AY492" s="267" t="s">
        <v>164</v>
      </c>
    </row>
    <row r="493" s="2" customFormat="1" ht="16.5" customHeight="1">
      <c r="A493" s="39"/>
      <c r="B493" s="40"/>
      <c r="C493" s="268" t="s">
        <v>590</v>
      </c>
      <c r="D493" s="268" t="s">
        <v>177</v>
      </c>
      <c r="E493" s="269" t="s">
        <v>591</v>
      </c>
      <c r="F493" s="270" t="s">
        <v>592</v>
      </c>
      <c r="G493" s="271" t="s">
        <v>593</v>
      </c>
      <c r="H493" s="272">
        <v>33.914999999999999</v>
      </c>
      <c r="I493" s="273"/>
      <c r="J493" s="274">
        <f>ROUND(I493*H493,2)</f>
        <v>0</v>
      </c>
      <c r="K493" s="275"/>
      <c r="L493" s="276"/>
      <c r="M493" s="277" t="s">
        <v>1</v>
      </c>
      <c r="N493" s="278" t="s">
        <v>46</v>
      </c>
      <c r="O493" s="92"/>
      <c r="P493" s="231">
        <f>O493*H493</f>
        <v>0</v>
      </c>
      <c r="Q493" s="231">
        <v>0.001</v>
      </c>
      <c r="R493" s="231">
        <f>Q493*H493</f>
        <v>0.033915000000000001</v>
      </c>
      <c r="S493" s="231">
        <v>0</v>
      </c>
      <c r="T493" s="232">
        <f>S493*H493</f>
        <v>0</v>
      </c>
      <c r="U493" s="39"/>
      <c r="V493" s="39"/>
      <c r="W493" s="39"/>
      <c r="X493" s="39"/>
      <c r="Y493" s="39"/>
      <c r="Z493" s="39"/>
      <c r="AA493" s="39"/>
      <c r="AB493" s="39"/>
      <c r="AC493" s="39"/>
      <c r="AD493" s="39"/>
      <c r="AE493" s="39"/>
      <c r="AR493" s="233" t="s">
        <v>422</v>
      </c>
      <c r="AT493" s="233" t="s">
        <v>177</v>
      </c>
      <c r="AU493" s="233" t="s">
        <v>91</v>
      </c>
      <c r="AY493" s="18" t="s">
        <v>164</v>
      </c>
      <c r="BE493" s="234">
        <f>IF(N493="základní",J493,0)</f>
        <v>0</v>
      </c>
      <c r="BF493" s="234">
        <f>IF(N493="snížená",J493,0)</f>
        <v>0</v>
      </c>
      <c r="BG493" s="234">
        <f>IF(N493="zákl. přenesená",J493,0)</f>
        <v>0</v>
      </c>
      <c r="BH493" s="234">
        <f>IF(N493="sníž. přenesená",J493,0)</f>
        <v>0</v>
      </c>
      <c r="BI493" s="234">
        <f>IF(N493="nulová",J493,0)</f>
        <v>0</v>
      </c>
      <c r="BJ493" s="18" t="s">
        <v>89</v>
      </c>
      <c r="BK493" s="234">
        <f>ROUND(I493*H493,2)</f>
        <v>0</v>
      </c>
      <c r="BL493" s="18" t="s">
        <v>304</v>
      </c>
      <c r="BM493" s="233" t="s">
        <v>594</v>
      </c>
    </row>
    <row r="494" s="14" customFormat="1">
      <c r="A494" s="14"/>
      <c r="B494" s="246"/>
      <c r="C494" s="247"/>
      <c r="D494" s="237" t="s">
        <v>173</v>
      </c>
      <c r="E494" s="248" t="s">
        <v>1</v>
      </c>
      <c r="F494" s="249" t="s">
        <v>595</v>
      </c>
      <c r="G494" s="247"/>
      <c r="H494" s="250">
        <v>33.914999999999999</v>
      </c>
      <c r="I494" s="251"/>
      <c r="J494" s="247"/>
      <c r="K494" s="247"/>
      <c r="L494" s="252"/>
      <c r="M494" s="253"/>
      <c r="N494" s="254"/>
      <c r="O494" s="254"/>
      <c r="P494" s="254"/>
      <c r="Q494" s="254"/>
      <c r="R494" s="254"/>
      <c r="S494" s="254"/>
      <c r="T494" s="255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T494" s="256" t="s">
        <v>173</v>
      </c>
      <c r="AU494" s="256" t="s">
        <v>91</v>
      </c>
      <c r="AV494" s="14" t="s">
        <v>91</v>
      </c>
      <c r="AW494" s="14" t="s">
        <v>36</v>
      </c>
      <c r="AX494" s="14" t="s">
        <v>89</v>
      </c>
      <c r="AY494" s="256" t="s">
        <v>164</v>
      </c>
    </row>
    <row r="495" s="2" customFormat="1" ht="24.15" customHeight="1">
      <c r="A495" s="39"/>
      <c r="B495" s="40"/>
      <c r="C495" s="221" t="s">
        <v>596</v>
      </c>
      <c r="D495" s="221" t="s">
        <v>167</v>
      </c>
      <c r="E495" s="222" t="s">
        <v>597</v>
      </c>
      <c r="F495" s="223" t="s">
        <v>598</v>
      </c>
      <c r="G495" s="224" t="s">
        <v>337</v>
      </c>
      <c r="H495" s="225">
        <v>24.379999999999999</v>
      </c>
      <c r="I495" s="226"/>
      <c r="J495" s="227">
        <f>ROUND(I495*H495,2)</f>
        <v>0</v>
      </c>
      <c r="K495" s="228"/>
      <c r="L495" s="45"/>
      <c r="M495" s="229" t="s">
        <v>1</v>
      </c>
      <c r="N495" s="230" t="s">
        <v>46</v>
      </c>
      <c r="O495" s="92"/>
      <c r="P495" s="231">
        <f>O495*H495</f>
        <v>0</v>
      </c>
      <c r="Q495" s="231">
        <v>0.00142</v>
      </c>
      <c r="R495" s="231">
        <f>Q495*H495</f>
        <v>0.0346196</v>
      </c>
      <c r="S495" s="231">
        <v>0</v>
      </c>
      <c r="T495" s="232">
        <f>S495*H495</f>
        <v>0</v>
      </c>
      <c r="U495" s="39"/>
      <c r="V495" s="39"/>
      <c r="W495" s="39"/>
      <c r="X495" s="39"/>
      <c r="Y495" s="39"/>
      <c r="Z495" s="39"/>
      <c r="AA495" s="39"/>
      <c r="AB495" s="39"/>
      <c r="AC495" s="39"/>
      <c r="AD495" s="39"/>
      <c r="AE495" s="39"/>
      <c r="AR495" s="233" t="s">
        <v>304</v>
      </c>
      <c r="AT495" s="233" t="s">
        <v>167</v>
      </c>
      <c r="AU495" s="233" t="s">
        <v>91</v>
      </c>
      <c r="AY495" s="18" t="s">
        <v>164</v>
      </c>
      <c r="BE495" s="234">
        <f>IF(N495="základní",J495,0)</f>
        <v>0</v>
      </c>
      <c r="BF495" s="234">
        <f>IF(N495="snížená",J495,0)</f>
        <v>0</v>
      </c>
      <c r="BG495" s="234">
        <f>IF(N495="zákl. přenesená",J495,0)</f>
        <v>0</v>
      </c>
      <c r="BH495" s="234">
        <f>IF(N495="sníž. přenesená",J495,0)</f>
        <v>0</v>
      </c>
      <c r="BI495" s="234">
        <f>IF(N495="nulová",J495,0)</f>
        <v>0</v>
      </c>
      <c r="BJ495" s="18" t="s">
        <v>89</v>
      </c>
      <c r="BK495" s="234">
        <f>ROUND(I495*H495,2)</f>
        <v>0</v>
      </c>
      <c r="BL495" s="18" t="s">
        <v>304</v>
      </c>
      <c r="BM495" s="233" t="s">
        <v>599</v>
      </c>
    </row>
    <row r="496" s="13" customFormat="1">
      <c r="A496" s="13"/>
      <c r="B496" s="235"/>
      <c r="C496" s="236"/>
      <c r="D496" s="237" t="s">
        <v>173</v>
      </c>
      <c r="E496" s="238" t="s">
        <v>1</v>
      </c>
      <c r="F496" s="239" t="s">
        <v>600</v>
      </c>
      <c r="G496" s="236"/>
      <c r="H496" s="238" t="s">
        <v>1</v>
      </c>
      <c r="I496" s="240"/>
      <c r="J496" s="236"/>
      <c r="K496" s="236"/>
      <c r="L496" s="241"/>
      <c r="M496" s="242"/>
      <c r="N496" s="243"/>
      <c r="O496" s="243"/>
      <c r="P496" s="243"/>
      <c r="Q496" s="243"/>
      <c r="R496" s="243"/>
      <c r="S496" s="243"/>
      <c r="T496" s="244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245" t="s">
        <v>173</v>
      </c>
      <c r="AU496" s="245" t="s">
        <v>91</v>
      </c>
      <c r="AV496" s="13" t="s">
        <v>89</v>
      </c>
      <c r="AW496" s="13" t="s">
        <v>36</v>
      </c>
      <c r="AX496" s="13" t="s">
        <v>81</v>
      </c>
      <c r="AY496" s="245" t="s">
        <v>164</v>
      </c>
    </row>
    <row r="497" s="13" customFormat="1">
      <c r="A497" s="13"/>
      <c r="B497" s="235"/>
      <c r="C497" s="236"/>
      <c r="D497" s="237" t="s">
        <v>173</v>
      </c>
      <c r="E497" s="238" t="s">
        <v>1</v>
      </c>
      <c r="F497" s="239" t="s">
        <v>262</v>
      </c>
      <c r="G497" s="236"/>
      <c r="H497" s="238" t="s">
        <v>1</v>
      </c>
      <c r="I497" s="240"/>
      <c r="J497" s="236"/>
      <c r="K497" s="236"/>
      <c r="L497" s="241"/>
      <c r="M497" s="242"/>
      <c r="N497" s="243"/>
      <c r="O497" s="243"/>
      <c r="P497" s="243"/>
      <c r="Q497" s="243"/>
      <c r="R497" s="243"/>
      <c r="S497" s="243"/>
      <c r="T497" s="244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45" t="s">
        <v>173</v>
      </c>
      <c r="AU497" s="245" t="s">
        <v>91</v>
      </c>
      <c r="AV497" s="13" t="s">
        <v>89</v>
      </c>
      <c r="AW497" s="13" t="s">
        <v>36</v>
      </c>
      <c r="AX497" s="13" t="s">
        <v>81</v>
      </c>
      <c r="AY497" s="245" t="s">
        <v>164</v>
      </c>
    </row>
    <row r="498" s="13" customFormat="1">
      <c r="A498" s="13"/>
      <c r="B498" s="235"/>
      <c r="C498" s="236"/>
      <c r="D498" s="237" t="s">
        <v>173</v>
      </c>
      <c r="E498" s="238" t="s">
        <v>1</v>
      </c>
      <c r="F498" s="239" t="s">
        <v>321</v>
      </c>
      <c r="G498" s="236"/>
      <c r="H498" s="238" t="s">
        <v>1</v>
      </c>
      <c r="I498" s="240"/>
      <c r="J498" s="236"/>
      <c r="K498" s="236"/>
      <c r="L498" s="241"/>
      <c r="M498" s="242"/>
      <c r="N498" s="243"/>
      <c r="O498" s="243"/>
      <c r="P498" s="243"/>
      <c r="Q498" s="243"/>
      <c r="R498" s="243"/>
      <c r="S498" s="243"/>
      <c r="T498" s="244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T498" s="245" t="s">
        <v>173</v>
      </c>
      <c r="AU498" s="245" t="s">
        <v>91</v>
      </c>
      <c r="AV498" s="13" t="s">
        <v>89</v>
      </c>
      <c r="AW498" s="13" t="s">
        <v>36</v>
      </c>
      <c r="AX498" s="13" t="s">
        <v>81</v>
      </c>
      <c r="AY498" s="245" t="s">
        <v>164</v>
      </c>
    </row>
    <row r="499" s="14" customFormat="1">
      <c r="A499" s="14"/>
      <c r="B499" s="246"/>
      <c r="C499" s="247"/>
      <c r="D499" s="237" t="s">
        <v>173</v>
      </c>
      <c r="E499" s="248" t="s">
        <v>1</v>
      </c>
      <c r="F499" s="249" t="s">
        <v>339</v>
      </c>
      <c r="G499" s="247"/>
      <c r="H499" s="250">
        <v>12.85</v>
      </c>
      <c r="I499" s="251"/>
      <c r="J499" s="247"/>
      <c r="K499" s="247"/>
      <c r="L499" s="252"/>
      <c r="M499" s="253"/>
      <c r="N499" s="254"/>
      <c r="O499" s="254"/>
      <c r="P499" s="254"/>
      <c r="Q499" s="254"/>
      <c r="R499" s="254"/>
      <c r="S499" s="254"/>
      <c r="T499" s="255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T499" s="256" t="s">
        <v>173</v>
      </c>
      <c r="AU499" s="256" t="s">
        <v>91</v>
      </c>
      <c r="AV499" s="14" t="s">
        <v>91</v>
      </c>
      <c r="AW499" s="14" t="s">
        <v>36</v>
      </c>
      <c r="AX499" s="14" t="s">
        <v>81</v>
      </c>
      <c r="AY499" s="256" t="s">
        <v>164</v>
      </c>
    </row>
    <row r="500" s="13" customFormat="1">
      <c r="A500" s="13"/>
      <c r="B500" s="235"/>
      <c r="C500" s="236"/>
      <c r="D500" s="237" t="s">
        <v>173</v>
      </c>
      <c r="E500" s="238" t="s">
        <v>1</v>
      </c>
      <c r="F500" s="239" t="s">
        <v>323</v>
      </c>
      <c r="G500" s="236"/>
      <c r="H500" s="238" t="s">
        <v>1</v>
      </c>
      <c r="I500" s="240"/>
      <c r="J500" s="236"/>
      <c r="K500" s="236"/>
      <c r="L500" s="241"/>
      <c r="M500" s="242"/>
      <c r="N500" s="243"/>
      <c r="O500" s="243"/>
      <c r="P500" s="243"/>
      <c r="Q500" s="243"/>
      <c r="R500" s="243"/>
      <c r="S500" s="243"/>
      <c r="T500" s="244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245" t="s">
        <v>173</v>
      </c>
      <c r="AU500" s="245" t="s">
        <v>91</v>
      </c>
      <c r="AV500" s="13" t="s">
        <v>89</v>
      </c>
      <c r="AW500" s="13" t="s">
        <v>36</v>
      </c>
      <c r="AX500" s="13" t="s">
        <v>81</v>
      </c>
      <c r="AY500" s="245" t="s">
        <v>164</v>
      </c>
    </row>
    <row r="501" s="14" customFormat="1">
      <c r="A501" s="14"/>
      <c r="B501" s="246"/>
      <c r="C501" s="247"/>
      <c r="D501" s="237" t="s">
        <v>173</v>
      </c>
      <c r="E501" s="248" t="s">
        <v>1</v>
      </c>
      <c r="F501" s="249" t="s">
        <v>340</v>
      </c>
      <c r="G501" s="247"/>
      <c r="H501" s="250">
        <v>11.529999999999999</v>
      </c>
      <c r="I501" s="251"/>
      <c r="J501" s="247"/>
      <c r="K501" s="247"/>
      <c r="L501" s="252"/>
      <c r="M501" s="253"/>
      <c r="N501" s="254"/>
      <c r="O501" s="254"/>
      <c r="P501" s="254"/>
      <c r="Q501" s="254"/>
      <c r="R501" s="254"/>
      <c r="S501" s="254"/>
      <c r="T501" s="255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T501" s="256" t="s">
        <v>173</v>
      </c>
      <c r="AU501" s="256" t="s">
        <v>91</v>
      </c>
      <c r="AV501" s="14" t="s">
        <v>91</v>
      </c>
      <c r="AW501" s="14" t="s">
        <v>36</v>
      </c>
      <c r="AX501" s="14" t="s">
        <v>81</v>
      </c>
      <c r="AY501" s="256" t="s">
        <v>164</v>
      </c>
    </row>
    <row r="502" s="15" customFormat="1">
      <c r="A502" s="15"/>
      <c r="B502" s="257"/>
      <c r="C502" s="258"/>
      <c r="D502" s="237" t="s">
        <v>173</v>
      </c>
      <c r="E502" s="259" t="s">
        <v>1</v>
      </c>
      <c r="F502" s="260" t="s">
        <v>176</v>
      </c>
      <c r="G502" s="258"/>
      <c r="H502" s="261">
        <v>24.379999999999999</v>
      </c>
      <c r="I502" s="262"/>
      <c r="J502" s="258"/>
      <c r="K502" s="258"/>
      <c r="L502" s="263"/>
      <c r="M502" s="264"/>
      <c r="N502" s="265"/>
      <c r="O502" s="265"/>
      <c r="P502" s="265"/>
      <c r="Q502" s="265"/>
      <c r="R502" s="265"/>
      <c r="S502" s="265"/>
      <c r="T502" s="266"/>
      <c r="U502" s="15"/>
      <c r="V502" s="15"/>
      <c r="W502" s="15"/>
      <c r="X502" s="15"/>
      <c r="Y502" s="15"/>
      <c r="Z502" s="15"/>
      <c r="AA502" s="15"/>
      <c r="AB502" s="15"/>
      <c r="AC502" s="15"/>
      <c r="AD502" s="15"/>
      <c r="AE502" s="15"/>
      <c r="AT502" s="267" t="s">
        <v>173</v>
      </c>
      <c r="AU502" s="267" t="s">
        <v>91</v>
      </c>
      <c r="AV502" s="15" t="s">
        <v>171</v>
      </c>
      <c r="AW502" s="15" t="s">
        <v>36</v>
      </c>
      <c r="AX502" s="15" t="s">
        <v>89</v>
      </c>
      <c r="AY502" s="267" t="s">
        <v>164</v>
      </c>
    </row>
    <row r="503" s="2" customFormat="1" ht="33" customHeight="1">
      <c r="A503" s="39"/>
      <c r="B503" s="40"/>
      <c r="C503" s="221" t="s">
        <v>601</v>
      </c>
      <c r="D503" s="221" t="s">
        <v>167</v>
      </c>
      <c r="E503" s="222" t="s">
        <v>602</v>
      </c>
      <c r="F503" s="223" t="s">
        <v>603</v>
      </c>
      <c r="G503" s="224" t="s">
        <v>185</v>
      </c>
      <c r="H503" s="225">
        <v>47.997999999999998</v>
      </c>
      <c r="I503" s="226"/>
      <c r="J503" s="227">
        <f>ROUND(I503*H503,2)</f>
        <v>0</v>
      </c>
      <c r="K503" s="228"/>
      <c r="L503" s="45"/>
      <c r="M503" s="229" t="s">
        <v>1</v>
      </c>
      <c r="N503" s="230" t="s">
        <v>46</v>
      </c>
      <c r="O503" s="92"/>
      <c r="P503" s="231">
        <f>O503*H503</f>
        <v>0</v>
      </c>
      <c r="Q503" s="231">
        <v>0</v>
      </c>
      <c r="R503" s="231">
        <f>Q503*H503</f>
        <v>0</v>
      </c>
      <c r="S503" s="231">
        <v>0</v>
      </c>
      <c r="T503" s="232">
        <f>S503*H503</f>
        <v>0</v>
      </c>
      <c r="U503" s="39"/>
      <c r="V503" s="39"/>
      <c r="W503" s="39"/>
      <c r="X503" s="39"/>
      <c r="Y503" s="39"/>
      <c r="Z503" s="39"/>
      <c r="AA503" s="39"/>
      <c r="AB503" s="39"/>
      <c r="AC503" s="39"/>
      <c r="AD503" s="39"/>
      <c r="AE503" s="39"/>
      <c r="AR503" s="233" t="s">
        <v>304</v>
      </c>
      <c r="AT503" s="233" t="s">
        <v>167</v>
      </c>
      <c r="AU503" s="233" t="s">
        <v>91</v>
      </c>
      <c r="AY503" s="18" t="s">
        <v>164</v>
      </c>
      <c r="BE503" s="234">
        <f>IF(N503="základní",J503,0)</f>
        <v>0</v>
      </c>
      <c r="BF503" s="234">
        <f>IF(N503="snížená",J503,0)</f>
        <v>0</v>
      </c>
      <c r="BG503" s="234">
        <f>IF(N503="zákl. přenesená",J503,0)</f>
        <v>0</v>
      </c>
      <c r="BH503" s="234">
        <f>IF(N503="sníž. přenesená",J503,0)</f>
        <v>0</v>
      </c>
      <c r="BI503" s="234">
        <f>IF(N503="nulová",J503,0)</f>
        <v>0</v>
      </c>
      <c r="BJ503" s="18" t="s">
        <v>89</v>
      </c>
      <c r="BK503" s="234">
        <f>ROUND(I503*H503,2)</f>
        <v>0</v>
      </c>
      <c r="BL503" s="18" t="s">
        <v>304</v>
      </c>
      <c r="BM503" s="233" t="s">
        <v>604</v>
      </c>
    </row>
    <row r="504" s="2" customFormat="1" ht="16.5" customHeight="1">
      <c r="A504" s="39"/>
      <c r="B504" s="40"/>
      <c r="C504" s="268" t="s">
        <v>605</v>
      </c>
      <c r="D504" s="268" t="s">
        <v>177</v>
      </c>
      <c r="E504" s="269" t="s">
        <v>581</v>
      </c>
      <c r="F504" s="270" t="s">
        <v>582</v>
      </c>
      <c r="G504" s="271" t="s">
        <v>583</v>
      </c>
      <c r="H504" s="272">
        <v>19.199000000000002</v>
      </c>
      <c r="I504" s="273"/>
      <c r="J504" s="274">
        <f>ROUND(I504*H504,2)</f>
        <v>0</v>
      </c>
      <c r="K504" s="275"/>
      <c r="L504" s="276"/>
      <c r="M504" s="277" t="s">
        <v>1</v>
      </c>
      <c r="N504" s="278" t="s">
        <v>46</v>
      </c>
      <c r="O504" s="92"/>
      <c r="P504" s="231">
        <f>O504*H504</f>
        <v>0</v>
      </c>
      <c r="Q504" s="231">
        <v>0.001</v>
      </c>
      <c r="R504" s="231">
        <f>Q504*H504</f>
        <v>0.019199000000000001</v>
      </c>
      <c r="S504" s="231">
        <v>0</v>
      </c>
      <c r="T504" s="232">
        <f>S504*H504</f>
        <v>0</v>
      </c>
      <c r="U504" s="39"/>
      <c r="V504" s="39"/>
      <c r="W504" s="39"/>
      <c r="X504" s="39"/>
      <c r="Y504" s="39"/>
      <c r="Z504" s="39"/>
      <c r="AA504" s="39"/>
      <c r="AB504" s="39"/>
      <c r="AC504" s="39"/>
      <c r="AD504" s="39"/>
      <c r="AE504" s="39"/>
      <c r="AR504" s="233" t="s">
        <v>422</v>
      </c>
      <c r="AT504" s="233" t="s">
        <v>177</v>
      </c>
      <c r="AU504" s="233" t="s">
        <v>91</v>
      </c>
      <c r="AY504" s="18" t="s">
        <v>164</v>
      </c>
      <c r="BE504" s="234">
        <f>IF(N504="základní",J504,0)</f>
        <v>0</v>
      </c>
      <c r="BF504" s="234">
        <f>IF(N504="snížená",J504,0)</f>
        <v>0</v>
      </c>
      <c r="BG504" s="234">
        <f>IF(N504="zákl. přenesená",J504,0)</f>
        <v>0</v>
      </c>
      <c r="BH504" s="234">
        <f>IF(N504="sníž. přenesená",J504,0)</f>
        <v>0</v>
      </c>
      <c r="BI504" s="234">
        <f>IF(N504="nulová",J504,0)</f>
        <v>0</v>
      </c>
      <c r="BJ504" s="18" t="s">
        <v>89</v>
      </c>
      <c r="BK504" s="234">
        <f>ROUND(I504*H504,2)</f>
        <v>0</v>
      </c>
      <c r="BL504" s="18" t="s">
        <v>304</v>
      </c>
      <c r="BM504" s="233" t="s">
        <v>606</v>
      </c>
    </row>
    <row r="505" s="14" customFormat="1">
      <c r="A505" s="14"/>
      <c r="B505" s="246"/>
      <c r="C505" s="247"/>
      <c r="D505" s="237" t="s">
        <v>173</v>
      </c>
      <c r="E505" s="248" t="s">
        <v>1</v>
      </c>
      <c r="F505" s="249" t="s">
        <v>607</v>
      </c>
      <c r="G505" s="247"/>
      <c r="H505" s="250">
        <v>19.199000000000002</v>
      </c>
      <c r="I505" s="251"/>
      <c r="J505" s="247"/>
      <c r="K505" s="247"/>
      <c r="L505" s="252"/>
      <c r="M505" s="253"/>
      <c r="N505" s="254"/>
      <c r="O505" s="254"/>
      <c r="P505" s="254"/>
      <c r="Q505" s="254"/>
      <c r="R505" s="254"/>
      <c r="S505" s="254"/>
      <c r="T505" s="255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T505" s="256" t="s">
        <v>173</v>
      </c>
      <c r="AU505" s="256" t="s">
        <v>91</v>
      </c>
      <c r="AV505" s="14" t="s">
        <v>91</v>
      </c>
      <c r="AW505" s="14" t="s">
        <v>36</v>
      </c>
      <c r="AX505" s="14" t="s">
        <v>89</v>
      </c>
      <c r="AY505" s="256" t="s">
        <v>164</v>
      </c>
    </row>
    <row r="506" s="2" customFormat="1" ht="44.25" customHeight="1">
      <c r="A506" s="39"/>
      <c r="B506" s="40"/>
      <c r="C506" s="221" t="s">
        <v>608</v>
      </c>
      <c r="D506" s="221" t="s">
        <v>167</v>
      </c>
      <c r="E506" s="222" t="s">
        <v>609</v>
      </c>
      <c r="F506" s="223" t="s">
        <v>610</v>
      </c>
      <c r="G506" s="224" t="s">
        <v>185</v>
      </c>
      <c r="H506" s="225">
        <v>47.997999999999998</v>
      </c>
      <c r="I506" s="226"/>
      <c r="J506" s="227">
        <f>ROUND(I506*H506,2)</f>
        <v>0</v>
      </c>
      <c r="K506" s="228"/>
      <c r="L506" s="45"/>
      <c r="M506" s="229" t="s">
        <v>1</v>
      </c>
      <c r="N506" s="230" t="s">
        <v>46</v>
      </c>
      <c r="O506" s="92"/>
      <c r="P506" s="231">
        <f>O506*H506</f>
        <v>0</v>
      </c>
      <c r="Q506" s="231">
        <v>0</v>
      </c>
      <c r="R506" s="231">
        <f>Q506*H506</f>
        <v>0</v>
      </c>
      <c r="S506" s="231">
        <v>0</v>
      </c>
      <c r="T506" s="232">
        <f>S506*H506</f>
        <v>0</v>
      </c>
      <c r="U506" s="39"/>
      <c r="V506" s="39"/>
      <c r="W506" s="39"/>
      <c r="X506" s="39"/>
      <c r="Y506" s="39"/>
      <c r="Z506" s="39"/>
      <c r="AA506" s="39"/>
      <c r="AB506" s="39"/>
      <c r="AC506" s="39"/>
      <c r="AD506" s="39"/>
      <c r="AE506" s="39"/>
      <c r="AR506" s="233" t="s">
        <v>304</v>
      </c>
      <c r="AT506" s="233" t="s">
        <v>167</v>
      </c>
      <c r="AU506" s="233" t="s">
        <v>91</v>
      </c>
      <c r="AY506" s="18" t="s">
        <v>164</v>
      </c>
      <c r="BE506" s="234">
        <f>IF(N506="základní",J506,0)</f>
        <v>0</v>
      </c>
      <c r="BF506" s="234">
        <f>IF(N506="snížená",J506,0)</f>
        <v>0</v>
      </c>
      <c r="BG506" s="234">
        <f>IF(N506="zákl. přenesená",J506,0)</f>
        <v>0</v>
      </c>
      <c r="BH506" s="234">
        <f>IF(N506="sníž. přenesená",J506,0)</f>
        <v>0</v>
      </c>
      <c r="BI506" s="234">
        <f>IF(N506="nulová",J506,0)</f>
        <v>0</v>
      </c>
      <c r="BJ506" s="18" t="s">
        <v>89</v>
      </c>
      <c r="BK506" s="234">
        <f>ROUND(I506*H506,2)</f>
        <v>0</v>
      </c>
      <c r="BL506" s="18" t="s">
        <v>304</v>
      </c>
      <c r="BM506" s="233" t="s">
        <v>611</v>
      </c>
    </row>
    <row r="507" s="13" customFormat="1">
      <c r="A507" s="13"/>
      <c r="B507" s="235"/>
      <c r="C507" s="236"/>
      <c r="D507" s="237" t="s">
        <v>173</v>
      </c>
      <c r="E507" s="238" t="s">
        <v>1</v>
      </c>
      <c r="F507" s="239" t="s">
        <v>251</v>
      </c>
      <c r="G507" s="236"/>
      <c r="H507" s="238" t="s">
        <v>1</v>
      </c>
      <c r="I507" s="240"/>
      <c r="J507" s="236"/>
      <c r="K507" s="236"/>
      <c r="L507" s="241"/>
      <c r="M507" s="242"/>
      <c r="N507" s="243"/>
      <c r="O507" s="243"/>
      <c r="P507" s="243"/>
      <c r="Q507" s="243"/>
      <c r="R507" s="243"/>
      <c r="S507" s="243"/>
      <c r="T507" s="244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45" t="s">
        <v>173</v>
      </c>
      <c r="AU507" s="245" t="s">
        <v>91</v>
      </c>
      <c r="AV507" s="13" t="s">
        <v>89</v>
      </c>
      <c r="AW507" s="13" t="s">
        <v>36</v>
      </c>
      <c r="AX507" s="13" t="s">
        <v>81</v>
      </c>
      <c r="AY507" s="245" t="s">
        <v>164</v>
      </c>
    </row>
    <row r="508" s="13" customFormat="1">
      <c r="A508" s="13"/>
      <c r="B508" s="235"/>
      <c r="C508" s="236"/>
      <c r="D508" s="237" t="s">
        <v>173</v>
      </c>
      <c r="E508" s="238" t="s">
        <v>1</v>
      </c>
      <c r="F508" s="239" t="s">
        <v>252</v>
      </c>
      <c r="G508" s="236"/>
      <c r="H508" s="238" t="s">
        <v>1</v>
      </c>
      <c r="I508" s="240"/>
      <c r="J508" s="236"/>
      <c r="K508" s="236"/>
      <c r="L508" s="241"/>
      <c r="M508" s="242"/>
      <c r="N508" s="243"/>
      <c r="O508" s="243"/>
      <c r="P508" s="243"/>
      <c r="Q508" s="243"/>
      <c r="R508" s="243"/>
      <c r="S508" s="243"/>
      <c r="T508" s="244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T508" s="245" t="s">
        <v>173</v>
      </c>
      <c r="AU508" s="245" t="s">
        <v>91</v>
      </c>
      <c r="AV508" s="13" t="s">
        <v>89</v>
      </c>
      <c r="AW508" s="13" t="s">
        <v>36</v>
      </c>
      <c r="AX508" s="13" t="s">
        <v>81</v>
      </c>
      <c r="AY508" s="245" t="s">
        <v>164</v>
      </c>
    </row>
    <row r="509" s="13" customFormat="1">
      <c r="A509" s="13"/>
      <c r="B509" s="235"/>
      <c r="C509" s="236"/>
      <c r="D509" s="237" t="s">
        <v>173</v>
      </c>
      <c r="E509" s="238" t="s">
        <v>1</v>
      </c>
      <c r="F509" s="239" t="s">
        <v>221</v>
      </c>
      <c r="G509" s="236"/>
      <c r="H509" s="238" t="s">
        <v>1</v>
      </c>
      <c r="I509" s="240"/>
      <c r="J509" s="236"/>
      <c r="K509" s="236"/>
      <c r="L509" s="241"/>
      <c r="M509" s="242"/>
      <c r="N509" s="243"/>
      <c r="O509" s="243"/>
      <c r="P509" s="243"/>
      <c r="Q509" s="243"/>
      <c r="R509" s="243"/>
      <c r="S509" s="243"/>
      <c r="T509" s="244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T509" s="245" t="s">
        <v>173</v>
      </c>
      <c r="AU509" s="245" t="s">
        <v>91</v>
      </c>
      <c r="AV509" s="13" t="s">
        <v>89</v>
      </c>
      <c r="AW509" s="13" t="s">
        <v>36</v>
      </c>
      <c r="AX509" s="13" t="s">
        <v>81</v>
      </c>
      <c r="AY509" s="245" t="s">
        <v>164</v>
      </c>
    </row>
    <row r="510" s="13" customFormat="1">
      <c r="A510" s="13"/>
      <c r="B510" s="235"/>
      <c r="C510" s="236"/>
      <c r="D510" s="237" t="s">
        <v>173</v>
      </c>
      <c r="E510" s="238" t="s">
        <v>1</v>
      </c>
      <c r="F510" s="239" t="s">
        <v>253</v>
      </c>
      <c r="G510" s="236"/>
      <c r="H510" s="238" t="s">
        <v>1</v>
      </c>
      <c r="I510" s="240"/>
      <c r="J510" s="236"/>
      <c r="K510" s="236"/>
      <c r="L510" s="241"/>
      <c r="M510" s="242"/>
      <c r="N510" s="243"/>
      <c r="O510" s="243"/>
      <c r="P510" s="243"/>
      <c r="Q510" s="243"/>
      <c r="R510" s="243"/>
      <c r="S510" s="243"/>
      <c r="T510" s="244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245" t="s">
        <v>173</v>
      </c>
      <c r="AU510" s="245" t="s">
        <v>91</v>
      </c>
      <c r="AV510" s="13" t="s">
        <v>89</v>
      </c>
      <c r="AW510" s="13" t="s">
        <v>36</v>
      </c>
      <c r="AX510" s="13" t="s">
        <v>81</v>
      </c>
      <c r="AY510" s="245" t="s">
        <v>164</v>
      </c>
    </row>
    <row r="511" s="14" customFormat="1">
      <c r="A511" s="14"/>
      <c r="B511" s="246"/>
      <c r="C511" s="247"/>
      <c r="D511" s="237" t="s">
        <v>173</v>
      </c>
      <c r="E511" s="248" t="s">
        <v>1</v>
      </c>
      <c r="F511" s="249" t="s">
        <v>254</v>
      </c>
      <c r="G511" s="247"/>
      <c r="H511" s="250">
        <v>25.385000000000002</v>
      </c>
      <c r="I511" s="251"/>
      <c r="J511" s="247"/>
      <c r="K511" s="247"/>
      <c r="L511" s="252"/>
      <c r="M511" s="253"/>
      <c r="N511" s="254"/>
      <c r="O511" s="254"/>
      <c r="P511" s="254"/>
      <c r="Q511" s="254"/>
      <c r="R511" s="254"/>
      <c r="S511" s="254"/>
      <c r="T511" s="255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T511" s="256" t="s">
        <v>173</v>
      </c>
      <c r="AU511" s="256" t="s">
        <v>91</v>
      </c>
      <c r="AV511" s="14" t="s">
        <v>91</v>
      </c>
      <c r="AW511" s="14" t="s">
        <v>36</v>
      </c>
      <c r="AX511" s="14" t="s">
        <v>81</v>
      </c>
      <c r="AY511" s="256" t="s">
        <v>164</v>
      </c>
    </row>
    <row r="512" s="13" customFormat="1">
      <c r="A512" s="13"/>
      <c r="B512" s="235"/>
      <c r="C512" s="236"/>
      <c r="D512" s="237" t="s">
        <v>173</v>
      </c>
      <c r="E512" s="238" t="s">
        <v>1</v>
      </c>
      <c r="F512" s="239" t="s">
        <v>255</v>
      </c>
      <c r="G512" s="236"/>
      <c r="H512" s="238" t="s">
        <v>1</v>
      </c>
      <c r="I512" s="240"/>
      <c r="J512" s="236"/>
      <c r="K512" s="236"/>
      <c r="L512" s="241"/>
      <c r="M512" s="242"/>
      <c r="N512" s="243"/>
      <c r="O512" s="243"/>
      <c r="P512" s="243"/>
      <c r="Q512" s="243"/>
      <c r="R512" s="243"/>
      <c r="S512" s="243"/>
      <c r="T512" s="244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T512" s="245" t="s">
        <v>173</v>
      </c>
      <c r="AU512" s="245" t="s">
        <v>91</v>
      </c>
      <c r="AV512" s="13" t="s">
        <v>89</v>
      </c>
      <c r="AW512" s="13" t="s">
        <v>36</v>
      </c>
      <c r="AX512" s="13" t="s">
        <v>81</v>
      </c>
      <c r="AY512" s="245" t="s">
        <v>164</v>
      </c>
    </row>
    <row r="513" s="14" customFormat="1">
      <c r="A513" s="14"/>
      <c r="B513" s="246"/>
      <c r="C513" s="247"/>
      <c r="D513" s="237" t="s">
        <v>173</v>
      </c>
      <c r="E513" s="248" t="s">
        <v>1</v>
      </c>
      <c r="F513" s="249" t="s">
        <v>256</v>
      </c>
      <c r="G513" s="247"/>
      <c r="H513" s="250">
        <v>22.613</v>
      </c>
      <c r="I513" s="251"/>
      <c r="J513" s="247"/>
      <c r="K513" s="247"/>
      <c r="L513" s="252"/>
      <c r="M513" s="253"/>
      <c r="N513" s="254"/>
      <c r="O513" s="254"/>
      <c r="P513" s="254"/>
      <c r="Q513" s="254"/>
      <c r="R513" s="254"/>
      <c r="S513" s="254"/>
      <c r="T513" s="255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T513" s="256" t="s">
        <v>173</v>
      </c>
      <c r="AU513" s="256" t="s">
        <v>91</v>
      </c>
      <c r="AV513" s="14" t="s">
        <v>91</v>
      </c>
      <c r="AW513" s="14" t="s">
        <v>36</v>
      </c>
      <c r="AX513" s="14" t="s">
        <v>81</v>
      </c>
      <c r="AY513" s="256" t="s">
        <v>164</v>
      </c>
    </row>
    <row r="514" s="15" customFormat="1">
      <c r="A514" s="15"/>
      <c r="B514" s="257"/>
      <c r="C514" s="258"/>
      <c r="D514" s="237" t="s">
        <v>173</v>
      </c>
      <c r="E514" s="259" t="s">
        <v>1</v>
      </c>
      <c r="F514" s="260" t="s">
        <v>176</v>
      </c>
      <c r="G514" s="258"/>
      <c r="H514" s="261">
        <v>47.997999999999998</v>
      </c>
      <c r="I514" s="262"/>
      <c r="J514" s="258"/>
      <c r="K514" s="258"/>
      <c r="L514" s="263"/>
      <c r="M514" s="264"/>
      <c r="N514" s="265"/>
      <c r="O514" s="265"/>
      <c r="P514" s="265"/>
      <c r="Q514" s="265"/>
      <c r="R514" s="265"/>
      <c r="S514" s="265"/>
      <c r="T514" s="266"/>
      <c r="U514" s="15"/>
      <c r="V514" s="15"/>
      <c r="W514" s="15"/>
      <c r="X514" s="15"/>
      <c r="Y514" s="15"/>
      <c r="Z514" s="15"/>
      <c r="AA514" s="15"/>
      <c r="AB514" s="15"/>
      <c r="AC514" s="15"/>
      <c r="AD514" s="15"/>
      <c r="AE514" s="15"/>
      <c r="AT514" s="267" t="s">
        <v>173</v>
      </c>
      <c r="AU514" s="267" t="s">
        <v>91</v>
      </c>
      <c r="AV514" s="15" t="s">
        <v>171</v>
      </c>
      <c r="AW514" s="15" t="s">
        <v>36</v>
      </c>
      <c r="AX514" s="15" t="s">
        <v>89</v>
      </c>
      <c r="AY514" s="267" t="s">
        <v>164</v>
      </c>
    </row>
    <row r="515" s="2" customFormat="1" ht="24.15" customHeight="1">
      <c r="A515" s="39"/>
      <c r="B515" s="40"/>
      <c r="C515" s="268" t="s">
        <v>612</v>
      </c>
      <c r="D515" s="268" t="s">
        <v>177</v>
      </c>
      <c r="E515" s="269" t="s">
        <v>613</v>
      </c>
      <c r="F515" s="270" t="s">
        <v>614</v>
      </c>
      <c r="G515" s="271" t="s">
        <v>593</v>
      </c>
      <c r="H515" s="272">
        <v>95.995999999999995</v>
      </c>
      <c r="I515" s="273"/>
      <c r="J515" s="274">
        <f>ROUND(I515*H515,2)</f>
        <v>0</v>
      </c>
      <c r="K515" s="275"/>
      <c r="L515" s="276"/>
      <c r="M515" s="277" t="s">
        <v>1</v>
      </c>
      <c r="N515" s="278" t="s">
        <v>46</v>
      </c>
      <c r="O515" s="92"/>
      <c r="P515" s="231">
        <f>O515*H515</f>
        <v>0</v>
      </c>
      <c r="Q515" s="231">
        <v>0.001</v>
      </c>
      <c r="R515" s="231">
        <f>Q515*H515</f>
        <v>0.095995999999999998</v>
      </c>
      <c r="S515" s="231">
        <v>0</v>
      </c>
      <c r="T515" s="232">
        <f>S515*H515</f>
        <v>0</v>
      </c>
      <c r="U515" s="39"/>
      <c r="V515" s="39"/>
      <c r="W515" s="39"/>
      <c r="X515" s="39"/>
      <c r="Y515" s="39"/>
      <c r="Z515" s="39"/>
      <c r="AA515" s="39"/>
      <c r="AB515" s="39"/>
      <c r="AC515" s="39"/>
      <c r="AD515" s="39"/>
      <c r="AE515" s="39"/>
      <c r="AR515" s="233" t="s">
        <v>422</v>
      </c>
      <c r="AT515" s="233" t="s">
        <v>177</v>
      </c>
      <c r="AU515" s="233" t="s">
        <v>91</v>
      </c>
      <c r="AY515" s="18" t="s">
        <v>164</v>
      </c>
      <c r="BE515" s="234">
        <f>IF(N515="základní",J515,0)</f>
        <v>0</v>
      </c>
      <c r="BF515" s="234">
        <f>IF(N515="snížená",J515,0)</f>
        <v>0</v>
      </c>
      <c r="BG515" s="234">
        <f>IF(N515="zákl. přenesená",J515,0)</f>
        <v>0</v>
      </c>
      <c r="BH515" s="234">
        <f>IF(N515="sníž. přenesená",J515,0)</f>
        <v>0</v>
      </c>
      <c r="BI515" s="234">
        <f>IF(N515="nulová",J515,0)</f>
        <v>0</v>
      </c>
      <c r="BJ515" s="18" t="s">
        <v>89</v>
      </c>
      <c r="BK515" s="234">
        <f>ROUND(I515*H515,2)</f>
        <v>0</v>
      </c>
      <c r="BL515" s="18" t="s">
        <v>304</v>
      </c>
      <c r="BM515" s="233" t="s">
        <v>615</v>
      </c>
    </row>
    <row r="516" s="14" customFormat="1">
      <c r="A516" s="14"/>
      <c r="B516" s="246"/>
      <c r="C516" s="247"/>
      <c r="D516" s="237" t="s">
        <v>173</v>
      </c>
      <c r="E516" s="248" t="s">
        <v>1</v>
      </c>
      <c r="F516" s="249" t="s">
        <v>616</v>
      </c>
      <c r="G516" s="247"/>
      <c r="H516" s="250">
        <v>95.995999999999995</v>
      </c>
      <c r="I516" s="251"/>
      <c r="J516" s="247"/>
      <c r="K516" s="247"/>
      <c r="L516" s="252"/>
      <c r="M516" s="253"/>
      <c r="N516" s="254"/>
      <c r="O516" s="254"/>
      <c r="P516" s="254"/>
      <c r="Q516" s="254"/>
      <c r="R516" s="254"/>
      <c r="S516" s="254"/>
      <c r="T516" s="255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T516" s="256" t="s">
        <v>173</v>
      </c>
      <c r="AU516" s="256" t="s">
        <v>91</v>
      </c>
      <c r="AV516" s="14" t="s">
        <v>91</v>
      </c>
      <c r="AW516" s="14" t="s">
        <v>36</v>
      </c>
      <c r="AX516" s="14" t="s">
        <v>89</v>
      </c>
      <c r="AY516" s="256" t="s">
        <v>164</v>
      </c>
    </row>
    <row r="517" s="2" customFormat="1" ht="24.15" customHeight="1">
      <c r="A517" s="39"/>
      <c r="B517" s="40"/>
      <c r="C517" s="221" t="s">
        <v>617</v>
      </c>
      <c r="D517" s="221" t="s">
        <v>167</v>
      </c>
      <c r="E517" s="222" t="s">
        <v>618</v>
      </c>
      <c r="F517" s="223" t="s">
        <v>619</v>
      </c>
      <c r="G517" s="224" t="s">
        <v>185</v>
      </c>
      <c r="H517" s="225">
        <v>22.725999999999999</v>
      </c>
      <c r="I517" s="226"/>
      <c r="J517" s="227">
        <f>ROUND(I517*H517,2)</f>
        <v>0</v>
      </c>
      <c r="K517" s="228"/>
      <c r="L517" s="45"/>
      <c r="M517" s="229" t="s">
        <v>1</v>
      </c>
      <c r="N517" s="230" t="s">
        <v>46</v>
      </c>
      <c r="O517" s="92"/>
      <c r="P517" s="231">
        <f>O517*H517</f>
        <v>0</v>
      </c>
      <c r="Q517" s="231">
        <v>0</v>
      </c>
      <c r="R517" s="231">
        <f>Q517*H517</f>
        <v>0</v>
      </c>
      <c r="S517" s="231">
        <v>0</v>
      </c>
      <c r="T517" s="232">
        <f>S517*H517</f>
        <v>0</v>
      </c>
      <c r="U517" s="39"/>
      <c r="V517" s="39"/>
      <c r="W517" s="39"/>
      <c r="X517" s="39"/>
      <c r="Y517" s="39"/>
      <c r="Z517" s="39"/>
      <c r="AA517" s="39"/>
      <c r="AB517" s="39"/>
      <c r="AC517" s="39"/>
      <c r="AD517" s="39"/>
      <c r="AE517" s="39"/>
      <c r="AR517" s="233" t="s">
        <v>304</v>
      </c>
      <c r="AT517" s="233" t="s">
        <v>167</v>
      </c>
      <c r="AU517" s="233" t="s">
        <v>91</v>
      </c>
      <c r="AY517" s="18" t="s">
        <v>164</v>
      </c>
      <c r="BE517" s="234">
        <f>IF(N517="základní",J517,0)</f>
        <v>0</v>
      </c>
      <c r="BF517" s="234">
        <f>IF(N517="snížená",J517,0)</f>
        <v>0</v>
      </c>
      <c r="BG517" s="234">
        <f>IF(N517="zákl. přenesená",J517,0)</f>
        <v>0</v>
      </c>
      <c r="BH517" s="234">
        <f>IF(N517="sníž. přenesená",J517,0)</f>
        <v>0</v>
      </c>
      <c r="BI517" s="234">
        <f>IF(N517="nulová",J517,0)</f>
        <v>0</v>
      </c>
      <c r="BJ517" s="18" t="s">
        <v>89</v>
      </c>
      <c r="BK517" s="234">
        <f>ROUND(I517*H517,2)</f>
        <v>0</v>
      </c>
      <c r="BL517" s="18" t="s">
        <v>304</v>
      </c>
      <c r="BM517" s="233" t="s">
        <v>620</v>
      </c>
    </row>
    <row r="518" s="13" customFormat="1">
      <c r="A518" s="13"/>
      <c r="B518" s="235"/>
      <c r="C518" s="236"/>
      <c r="D518" s="237" t="s">
        <v>173</v>
      </c>
      <c r="E518" s="238" t="s">
        <v>1</v>
      </c>
      <c r="F518" s="239" t="s">
        <v>319</v>
      </c>
      <c r="G518" s="236"/>
      <c r="H518" s="238" t="s">
        <v>1</v>
      </c>
      <c r="I518" s="240"/>
      <c r="J518" s="236"/>
      <c r="K518" s="236"/>
      <c r="L518" s="241"/>
      <c r="M518" s="242"/>
      <c r="N518" s="243"/>
      <c r="O518" s="243"/>
      <c r="P518" s="243"/>
      <c r="Q518" s="243"/>
      <c r="R518" s="243"/>
      <c r="S518" s="243"/>
      <c r="T518" s="244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T518" s="245" t="s">
        <v>173</v>
      </c>
      <c r="AU518" s="245" t="s">
        <v>91</v>
      </c>
      <c r="AV518" s="13" t="s">
        <v>89</v>
      </c>
      <c r="AW518" s="13" t="s">
        <v>36</v>
      </c>
      <c r="AX518" s="13" t="s">
        <v>81</v>
      </c>
      <c r="AY518" s="245" t="s">
        <v>164</v>
      </c>
    </row>
    <row r="519" s="13" customFormat="1">
      <c r="A519" s="13"/>
      <c r="B519" s="235"/>
      <c r="C519" s="236"/>
      <c r="D519" s="237" t="s">
        <v>173</v>
      </c>
      <c r="E519" s="238" t="s">
        <v>1</v>
      </c>
      <c r="F519" s="239" t="s">
        <v>221</v>
      </c>
      <c r="G519" s="236"/>
      <c r="H519" s="238" t="s">
        <v>1</v>
      </c>
      <c r="I519" s="240"/>
      <c r="J519" s="236"/>
      <c r="K519" s="236"/>
      <c r="L519" s="241"/>
      <c r="M519" s="242"/>
      <c r="N519" s="243"/>
      <c r="O519" s="243"/>
      <c r="P519" s="243"/>
      <c r="Q519" s="243"/>
      <c r="R519" s="243"/>
      <c r="S519" s="243"/>
      <c r="T519" s="244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T519" s="245" t="s">
        <v>173</v>
      </c>
      <c r="AU519" s="245" t="s">
        <v>91</v>
      </c>
      <c r="AV519" s="13" t="s">
        <v>89</v>
      </c>
      <c r="AW519" s="13" t="s">
        <v>36</v>
      </c>
      <c r="AX519" s="13" t="s">
        <v>81</v>
      </c>
      <c r="AY519" s="245" t="s">
        <v>164</v>
      </c>
    </row>
    <row r="520" s="13" customFormat="1">
      <c r="A520" s="13"/>
      <c r="B520" s="235"/>
      <c r="C520" s="236"/>
      <c r="D520" s="237" t="s">
        <v>173</v>
      </c>
      <c r="E520" s="238" t="s">
        <v>1</v>
      </c>
      <c r="F520" s="239" t="s">
        <v>320</v>
      </c>
      <c r="G520" s="236"/>
      <c r="H520" s="238" t="s">
        <v>1</v>
      </c>
      <c r="I520" s="240"/>
      <c r="J520" s="236"/>
      <c r="K520" s="236"/>
      <c r="L520" s="241"/>
      <c r="M520" s="242"/>
      <c r="N520" s="243"/>
      <c r="O520" s="243"/>
      <c r="P520" s="243"/>
      <c r="Q520" s="243"/>
      <c r="R520" s="243"/>
      <c r="S520" s="243"/>
      <c r="T520" s="244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T520" s="245" t="s">
        <v>173</v>
      </c>
      <c r="AU520" s="245" t="s">
        <v>91</v>
      </c>
      <c r="AV520" s="13" t="s">
        <v>89</v>
      </c>
      <c r="AW520" s="13" t="s">
        <v>36</v>
      </c>
      <c r="AX520" s="13" t="s">
        <v>81</v>
      </c>
      <c r="AY520" s="245" t="s">
        <v>164</v>
      </c>
    </row>
    <row r="521" s="13" customFormat="1">
      <c r="A521" s="13"/>
      <c r="B521" s="235"/>
      <c r="C521" s="236"/>
      <c r="D521" s="237" t="s">
        <v>173</v>
      </c>
      <c r="E521" s="238" t="s">
        <v>1</v>
      </c>
      <c r="F521" s="239" t="s">
        <v>321</v>
      </c>
      <c r="G521" s="236"/>
      <c r="H521" s="238" t="s">
        <v>1</v>
      </c>
      <c r="I521" s="240"/>
      <c r="J521" s="236"/>
      <c r="K521" s="236"/>
      <c r="L521" s="241"/>
      <c r="M521" s="242"/>
      <c r="N521" s="243"/>
      <c r="O521" s="243"/>
      <c r="P521" s="243"/>
      <c r="Q521" s="243"/>
      <c r="R521" s="243"/>
      <c r="S521" s="243"/>
      <c r="T521" s="244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245" t="s">
        <v>173</v>
      </c>
      <c r="AU521" s="245" t="s">
        <v>91</v>
      </c>
      <c r="AV521" s="13" t="s">
        <v>89</v>
      </c>
      <c r="AW521" s="13" t="s">
        <v>36</v>
      </c>
      <c r="AX521" s="13" t="s">
        <v>81</v>
      </c>
      <c r="AY521" s="245" t="s">
        <v>164</v>
      </c>
    </row>
    <row r="522" s="14" customFormat="1">
      <c r="A522" s="14"/>
      <c r="B522" s="246"/>
      <c r="C522" s="247"/>
      <c r="D522" s="237" t="s">
        <v>173</v>
      </c>
      <c r="E522" s="248" t="s">
        <v>1</v>
      </c>
      <c r="F522" s="249" t="s">
        <v>408</v>
      </c>
      <c r="G522" s="247"/>
      <c r="H522" s="250">
        <v>11.300000000000001</v>
      </c>
      <c r="I522" s="251"/>
      <c r="J522" s="247"/>
      <c r="K522" s="247"/>
      <c r="L522" s="252"/>
      <c r="M522" s="253"/>
      <c r="N522" s="254"/>
      <c r="O522" s="254"/>
      <c r="P522" s="254"/>
      <c r="Q522" s="254"/>
      <c r="R522" s="254"/>
      <c r="S522" s="254"/>
      <c r="T522" s="255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T522" s="256" t="s">
        <v>173</v>
      </c>
      <c r="AU522" s="256" t="s">
        <v>91</v>
      </c>
      <c r="AV522" s="14" t="s">
        <v>91</v>
      </c>
      <c r="AW522" s="14" t="s">
        <v>36</v>
      </c>
      <c r="AX522" s="14" t="s">
        <v>81</v>
      </c>
      <c r="AY522" s="256" t="s">
        <v>164</v>
      </c>
    </row>
    <row r="523" s="13" customFormat="1">
      <c r="A523" s="13"/>
      <c r="B523" s="235"/>
      <c r="C523" s="236"/>
      <c r="D523" s="237" t="s">
        <v>173</v>
      </c>
      <c r="E523" s="238" t="s">
        <v>1</v>
      </c>
      <c r="F523" s="239" t="s">
        <v>323</v>
      </c>
      <c r="G523" s="236"/>
      <c r="H523" s="238" t="s">
        <v>1</v>
      </c>
      <c r="I523" s="240"/>
      <c r="J523" s="236"/>
      <c r="K523" s="236"/>
      <c r="L523" s="241"/>
      <c r="M523" s="242"/>
      <c r="N523" s="243"/>
      <c r="O523" s="243"/>
      <c r="P523" s="243"/>
      <c r="Q523" s="243"/>
      <c r="R523" s="243"/>
      <c r="S523" s="243"/>
      <c r="T523" s="244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245" t="s">
        <v>173</v>
      </c>
      <c r="AU523" s="245" t="s">
        <v>91</v>
      </c>
      <c r="AV523" s="13" t="s">
        <v>89</v>
      </c>
      <c r="AW523" s="13" t="s">
        <v>36</v>
      </c>
      <c r="AX523" s="13" t="s">
        <v>81</v>
      </c>
      <c r="AY523" s="245" t="s">
        <v>164</v>
      </c>
    </row>
    <row r="524" s="14" customFormat="1">
      <c r="A524" s="14"/>
      <c r="B524" s="246"/>
      <c r="C524" s="247"/>
      <c r="D524" s="237" t="s">
        <v>173</v>
      </c>
      <c r="E524" s="248" t="s">
        <v>1</v>
      </c>
      <c r="F524" s="249" t="s">
        <v>409</v>
      </c>
      <c r="G524" s="247"/>
      <c r="H524" s="250">
        <v>6.5499999999999998</v>
      </c>
      <c r="I524" s="251"/>
      <c r="J524" s="247"/>
      <c r="K524" s="247"/>
      <c r="L524" s="252"/>
      <c r="M524" s="253"/>
      <c r="N524" s="254"/>
      <c r="O524" s="254"/>
      <c r="P524" s="254"/>
      <c r="Q524" s="254"/>
      <c r="R524" s="254"/>
      <c r="S524" s="254"/>
      <c r="T524" s="255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T524" s="256" t="s">
        <v>173</v>
      </c>
      <c r="AU524" s="256" t="s">
        <v>91</v>
      </c>
      <c r="AV524" s="14" t="s">
        <v>91</v>
      </c>
      <c r="AW524" s="14" t="s">
        <v>36</v>
      </c>
      <c r="AX524" s="14" t="s">
        <v>81</v>
      </c>
      <c r="AY524" s="256" t="s">
        <v>164</v>
      </c>
    </row>
    <row r="525" s="16" customFormat="1">
      <c r="A525" s="16"/>
      <c r="B525" s="279"/>
      <c r="C525" s="280"/>
      <c r="D525" s="237" t="s">
        <v>173</v>
      </c>
      <c r="E525" s="281" t="s">
        <v>1</v>
      </c>
      <c r="F525" s="282" t="s">
        <v>240</v>
      </c>
      <c r="G525" s="280"/>
      <c r="H525" s="283">
        <v>17.850000000000001</v>
      </c>
      <c r="I525" s="284"/>
      <c r="J525" s="280"/>
      <c r="K525" s="280"/>
      <c r="L525" s="285"/>
      <c r="M525" s="286"/>
      <c r="N525" s="287"/>
      <c r="O525" s="287"/>
      <c r="P525" s="287"/>
      <c r="Q525" s="287"/>
      <c r="R525" s="287"/>
      <c r="S525" s="287"/>
      <c r="T525" s="288"/>
      <c r="U525" s="16"/>
      <c r="V525" s="16"/>
      <c r="W525" s="16"/>
      <c r="X525" s="16"/>
      <c r="Y525" s="16"/>
      <c r="Z525" s="16"/>
      <c r="AA525" s="16"/>
      <c r="AB525" s="16"/>
      <c r="AC525" s="16"/>
      <c r="AD525" s="16"/>
      <c r="AE525" s="16"/>
      <c r="AT525" s="289" t="s">
        <v>173</v>
      </c>
      <c r="AU525" s="289" t="s">
        <v>91</v>
      </c>
      <c r="AV525" s="16" t="s">
        <v>165</v>
      </c>
      <c r="AW525" s="16" t="s">
        <v>36</v>
      </c>
      <c r="AX525" s="16" t="s">
        <v>81</v>
      </c>
      <c r="AY525" s="289" t="s">
        <v>164</v>
      </c>
    </row>
    <row r="526" s="13" customFormat="1">
      <c r="A526" s="13"/>
      <c r="B526" s="235"/>
      <c r="C526" s="236"/>
      <c r="D526" s="237" t="s">
        <v>173</v>
      </c>
      <c r="E526" s="238" t="s">
        <v>1</v>
      </c>
      <c r="F526" s="239" t="s">
        <v>621</v>
      </c>
      <c r="G526" s="236"/>
      <c r="H526" s="238" t="s">
        <v>1</v>
      </c>
      <c r="I526" s="240"/>
      <c r="J526" s="236"/>
      <c r="K526" s="236"/>
      <c r="L526" s="241"/>
      <c r="M526" s="242"/>
      <c r="N526" s="243"/>
      <c r="O526" s="243"/>
      <c r="P526" s="243"/>
      <c r="Q526" s="243"/>
      <c r="R526" s="243"/>
      <c r="S526" s="243"/>
      <c r="T526" s="244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T526" s="245" t="s">
        <v>173</v>
      </c>
      <c r="AU526" s="245" t="s">
        <v>91</v>
      </c>
      <c r="AV526" s="13" t="s">
        <v>89</v>
      </c>
      <c r="AW526" s="13" t="s">
        <v>36</v>
      </c>
      <c r="AX526" s="13" t="s">
        <v>81</v>
      </c>
      <c r="AY526" s="245" t="s">
        <v>164</v>
      </c>
    </row>
    <row r="527" s="13" customFormat="1">
      <c r="A527" s="13"/>
      <c r="B527" s="235"/>
      <c r="C527" s="236"/>
      <c r="D527" s="237" t="s">
        <v>173</v>
      </c>
      <c r="E527" s="238" t="s">
        <v>1</v>
      </c>
      <c r="F527" s="239" t="s">
        <v>253</v>
      </c>
      <c r="G527" s="236"/>
      <c r="H527" s="238" t="s">
        <v>1</v>
      </c>
      <c r="I527" s="240"/>
      <c r="J527" s="236"/>
      <c r="K527" s="236"/>
      <c r="L527" s="241"/>
      <c r="M527" s="242"/>
      <c r="N527" s="243"/>
      <c r="O527" s="243"/>
      <c r="P527" s="243"/>
      <c r="Q527" s="243"/>
      <c r="R527" s="243"/>
      <c r="S527" s="243"/>
      <c r="T527" s="244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T527" s="245" t="s">
        <v>173</v>
      </c>
      <c r="AU527" s="245" t="s">
        <v>91</v>
      </c>
      <c r="AV527" s="13" t="s">
        <v>89</v>
      </c>
      <c r="AW527" s="13" t="s">
        <v>36</v>
      </c>
      <c r="AX527" s="13" t="s">
        <v>81</v>
      </c>
      <c r="AY527" s="245" t="s">
        <v>164</v>
      </c>
    </row>
    <row r="528" s="14" customFormat="1">
      <c r="A528" s="14"/>
      <c r="B528" s="246"/>
      <c r="C528" s="247"/>
      <c r="D528" s="237" t="s">
        <v>173</v>
      </c>
      <c r="E528" s="248" t="s">
        <v>1</v>
      </c>
      <c r="F528" s="249" t="s">
        <v>622</v>
      </c>
      <c r="G528" s="247"/>
      <c r="H528" s="250">
        <v>2.5699999999999998</v>
      </c>
      <c r="I528" s="251"/>
      <c r="J528" s="247"/>
      <c r="K528" s="247"/>
      <c r="L528" s="252"/>
      <c r="M528" s="253"/>
      <c r="N528" s="254"/>
      <c r="O528" s="254"/>
      <c r="P528" s="254"/>
      <c r="Q528" s="254"/>
      <c r="R528" s="254"/>
      <c r="S528" s="254"/>
      <c r="T528" s="255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T528" s="256" t="s">
        <v>173</v>
      </c>
      <c r="AU528" s="256" t="s">
        <v>91</v>
      </c>
      <c r="AV528" s="14" t="s">
        <v>91</v>
      </c>
      <c r="AW528" s="14" t="s">
        <v>36</v>
      </c>
      <c r="AX528" s="14" t="s">
        <v>81</v>
      </c>
      <c r="AY528" s="256" t="s">
        <v>164</v>
      </c>
    </row>
    <row r="529" s="13" customFormat="1">
      <c r="A529" s="13"/>
      <c r="B529" s="235"/>
      <c r="C529" s="236"/>
      <c r="D529" s="237" t="s">
        <v>173</v>
      </c>
      <c r="E529" s="238" t="s">
        <v>1</v>
      </c>
      <c r="F529" s="239" t="s">
        <v>255</v>
      </c>
      <c r="G529" s="236"/>
      <c r="H529" s="238" t="s">
        <v>1</v>
      </c>
      <c r="I529" s="240"/>
      <c r="J529" s="236"/>
      <c r="K529" s="236"/>
      <c r="L529" s="241"/>
      <c r="M529" s="242"/>
      <c r="N529" s="243"/>
      <c r="O529" s="243"/>
      <c r="P529" s="243"/>
      <c r="Q529" s="243"/>
      <c r="R529" s="243"/>
      <c r="S529" s="243"/>
      <c r="T529" s="244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T529" s="245" t="s">
        <v>173</v>
      </c>
      <c r="AU529" s="245" t="s">
        <v>91</v>
      </c>
      <c r="AV529" s="13" t="s">
        <v>89</v>
      </c>
      <c r="AW529" s="13" t="s">
        <v>36</v>
      </c>
      <c r="AX529" s="13" t="s">
        <v>81</v>
      </c>
      <c r="AY529" s="245" t="s">
        <v>164</v>
      </c>
    </row>
    <row r="530" s="14" customFormat="1">
      <c r="A530" s="14"/>
      <c r="B530" s="246"/>
      <c r="C530" s="247"/>
      <c r="D530" s="237" t="s">
        <v>173</v>
      </c>
      <c r="E530" s="248" t="s">
        <v>1</v>
      </c>
      <c r="F530" s="249" t="s">
        <v>623</v>
      </c>
      <c r="G530" s="247"/>
      <c r="H530" s="250">
        <v>2.306</v>
      </c>
      <c r="I530" s="251"/>
      <c r="J530" s="247"/>
      <c r="K530" s="247"/>
      <c r="L530" s="252"/>
      <c r="M530" s="253"/>
      <c r="N530" s="254"/>
      <c r="O530" s="254"/>
      <c r="P530" s="254"/>
      <c r="Q530" s="254"/>
      <c r="R530" s="254"/>
      <c r="S530" s="254"/>
      <c r="T530" s="255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T530" s="256" t="s">
        <v>173</v>
      </c>
      <c r="AU530" s="256" t="s">
        <v>91</v>
      </c>
      <c r="AV530" s="14" t="s">
        <v>91</v>
      </c>
      <c r="AW530" s="14" t="s">
        <v>36</v>
      </c>
      <c r="AX530" s="14" t="s">
        <v>81</v>
      </c>
      <c r="AY530" s="256" t="s">
        <v>164</v>
      </c>
    </row>
    <row r="531" s="16" customFormat="1">
      <c r="A531" s="16"/>
      <c r="B531" s="279"/>
      <c r="C531" s="280"/>
      <c r="D531" s="237" t="s">
        <v>173</v>
      </c>
      <c r="E531" s="281" t="s">
        <v>1</v>
      </c>
      <c r="F531" s="282" t="s">
        <v>240</v>
      </c>
      <c r="G531" s="280"/>
      <c r="H531" s="283">
        <v>4.8760000000000003</v>
      </c>
      <c r="I531" s="284"/>
      <c r="J531" s="280"/>
      <c r="K531" s="280"/>
      <c r="L531" s="285"/>
      <c r="M531" s="286"/>
      <c r="N531" s="287"/>
      <c r="O531" s="287"/>
      <c r="P531" s="287"/>
      <c r="Q531" s="287"/>
      <c r="R531" s="287"/>
      <c r="S531" s="287"/>
      <c r="T531" s="288"/>
      <c r="U531" s="16"/>
      <c r="V531" s="16"/>
      <c r="W531" s="16"/>
      <c r="X531" s="16"/>
      <c r="Y531" s="16"/>
      <c r="Z531" s="16"/>
      <c r="AA531" s="16"/>
      <c r="AB531" s="16"/>
      <c r="AC531" s="16"/>
      <c r="AD531" s="16"/>
      <c r="AE531" s="16"/>
      <c r="AT531" s="289" t="s">
        <v>173</v>
      </c>
      <c r="AU531" s="289" t="s">
        <v>91</v>
      </c>
      <c r="AV531" s="16" t="s">
        <v>165</v>
      </c>
      <c r="AW531" s="16" t="s">
        <v>36</v>
      </c>
      <c r="AX531" s="16" t="s">
        <v>81</v>
      </c>
      <c r="AY531" s="289" t="s">
        <v>164</v>
      </c>
    </row>
    <row r="532" s="15" customFormat="1">
      <c r="A532" s="15"/>
      <c r="B532" s="257"/>
      <c r="C532" s="258"/>
      <c r="D532" s="237" t="s">
        <v>173</v>
      </c>
      <c r="E532" s="259" t="s">
        <v>1</v>
      </c>
      <c r="F532" s="260" t="s">
        <v>176</v>
      </c>
      <c r="G532" s="258"/>
      <c r="H532" s="261">
        <v>22.725999999999999</v>
      </c>
      <c r="I532" s="262"/>
      <c r="J532" s="258"/>
      <c r="K532" s="258"/>
      <c r="L532" s="263"/>
      <c r="M532" s="264"/>
      <c r="N532" s="265"/>
      <c r="O532" s="265"/>
      <c r="P532" s="265"/>
      <c r="Q532" s="265"/>
      <c r="R532" s="265"/>
      <c r="S532" s="265"/>
      <c r="T532" s="266"/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  <c r="AE532" s="15"/>
      <c r="AT532" s="267" t="s">
        <v>173</v>
      </c>
      <c r="AU532" s="267" t="s">
        <v>91</v>
      </c>
      <c r="AV532" s="15" t="s">
        <v>171</v>
      </c>
      <c r="AW532" s="15" t="s">
        <v>36</v>
      </c>
      <c r="AX532" s="15" t="s">
        <v>89</v>
      </c>
      <c r="AY532" s="267" t="s">
        <v>164</v>
      </c>
    </row>
    <row r="533" s="2" customFormat="1" ht="24.15" customHeight="1">
      <c r="A533" s="39"/>
      <c r="B533" s="40"/>
      <c r="C533" s="268" t="s">
        <v>624</v>
      </c>
      <c r="D533" s="268" t="s">
        <v>177</v>
      </c>
      <c r="E533" s="269" t="s">
        <v>625</v>
      </c>
      <c r="F533" s="270" t="s">
        <v>626</v>
      </c>
      <c r="G533" s="271" t="s">
        <v>185</v>
      </c>
      <c r="H533" s="272">
        <v>26.486999999999998</v>
      </c>
      <c r="I533" s="273"/>
      <c r="J533" s="274">
        <f>ROUND(I533*H533,2)</f>
        <v>0</v>
      </c>
      <c r="K533" s="275"/>
      <c r="L533" s="276"/>
      <c r="M533" s="277" t="s">
        <v>1</v>
      </c>
      <c r="N533" s="278" t="s">
        <v>46</v>
      </c>
      <c r="O533" s="92"/>
      <c r="P533" s="231">
        <f>O533*H533</f>
        <v>0</v>
      </c>
      <c r="Q533" s="231">
        <v>0.00064000000000000005</v>
      </c>
      <c r="R533" s="231">
        <f>Q533*H533</f>
        <v>0.01695168</v>
      </c>
      <c r="S533" s="231">
        <v>0</v>
      </c>
      <c r="T533" s="232">
        <f>S533*H533</f>
        <v>0</v>
      </c>
      <c r="U533" s="39"/>
      <c r="V533" s="39"/>
      <c r="W533" s="39"/>
      <c r="X533" s="39"/>
      <c r="Y533" s="39"/>
      <c r="Z533" s="39"/>
      <c r="AA533" s="39"/>
      <c r="AB533" s="39"/>
      <c r="AC533" s="39"/>
      <c r="AD533" s="39"/>
      <c r="AE533" s="39"/>
      <c r="AR533" s="233" t="s">
        <v>422</v>
      </c>
      <c r="AT533" s="233" t="s">
        <v>177</v>
      </c>
      <c r="AU533" s="233" t="s">
        <v>91</v>
      </c>
      <c r="AY533" s="18" t="s">
        <v>164</v>
      </c>
      <c r="BE533" s="234">
        <f>IF(N533="základní",J533,0)</f>
        <v>0</v>
      </c>
      <c r="BF533" s="234">
        <f>IF(N533="snížená",J533,0)</f>
        <v>0</v>
      </c>
      <c r="BG533" s="234">
        <f>IF(N533="zákl. přenesená",J533,0)</f>
        <v>0</v>
      </c>
      <c r="BH533" s="234">
        <f>IF(N533="sníž. přenesená",J533,0)</f>
        <v>0</v>
      </c>
      <c r="BI533" s="234">
        <f>IF(N533="nulová",J533,0)</f>
        <v>0</v>
      </c>
      <c r="BJ533" s="18" t="s">
        <v>89</v>
      </c>
      <c r="BK533" s="234">
        <f>ROUND(I533*H533,2)</f>
        <v>0</v>
      </c>
      <c r="BL533" s="18" t="s">
        <v>304</v>
      </c>
      <c r="BM533" s="233" t="s">
        <v>627</v>
      </c>
    </row>
    <row r="534" s="14" customFormat="1">
      <c r="A534" s="14"/>
      <c r="B534" s="246"/>
      <c r="C534" s="247"/>
      <c r="D534" s="237" t="s">
        <v>173</v>
      </c>
      <c r="E534" s="248" t="s">
        <v>1</v>
      </c>
      <c r="F534" s="249" t="s">
        <v>628</v>
      </c>
      <c r="G534" s="247"/>
      <c r="H534" s="250">
        <v>26.486999999999998</v>
      </c>
      <c r="I534" s="251"/>
      <c r="J534" s="247"/>
      <c r="K534" s="247"/>
      <c r="L534" s="252"/>
      <c r="M534" s="253"/>
      <c r="N534" s="254"/>
      <c r="O534" s="254"/>
      <c r="P534" s="254"/>
      <c r="Q534" s="254"/>
      <c r="R534" s="254"/>
      <c r="S534" s="254"/>
      <c r="T534" s="255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T534" s="256" t="s">
        <v>173</v>
      </c>
      <c r="AU534" s="256" t="s">
        <v>91</v>
      </c>
      <c r="AV534" s="14" t="s">
        <v>91</v>
      </c>
      <c r="AW534" s="14" t="s">
        <v>36</v>
      </c>
      <c r="AX534" s="14" t="s">
        <v>89</v>
      </c>
      <c r="AY534" s="256" t="s">
        <v>164</v>
      </c>
    </row>
    <row r="535" s="2" customFormat="1" ht="55.5" customHeight="1">
      <c r="A535" s="39"/>
      <c r="B535" s="40"/>
      <c r="C535" s="221" t="s">
        <v>629</v>
      </c>
      <c r="D535" s="221" t="s">
        <v>167</v>
      </c>
      <c r="E535" s="222" t="s">
        <v>630</v>
      </c>
      <c r="F535" s="223" t="s">
        <v>631</v>
      </c>
      <c r="G535" s="224" t="s">
        <v>170</v>
      </c>
      <c r="H535" s="225">
        <v>0.374</v>
      </c>
      <c r="I535" s="226"/>
      <c r="J535" s="227">
        <f>ROUND(I535*H535,2)</f>
        <v>0</v>
      </c>
      <c r="K535" s="228"/>
      <c r="L535" s="45"/>
      <c r="M535" s="229" t="s">
        <v>1</v>
      </c>
      <c r="N535" s="230" t="s">
        <v>46</v>
      </c>
      <c r="O535" s="92"/>
      <c r="P535" s="231">
        <f>O535*H535</f>
        <v>0</v>
      </c>
      <c r="Q535" s="231">
        <v>0</v>
      </c>
      <c r="R535" s="231">
        <f>Q535*H535</f>
        <v>0</v>
      </c>
      <c r="S535" s="231">
        <v>0</v>
      </c>
      <c r="T535" s="232">
        <f>S535*H535</f>
        <v>0</v>
      </c>
      <c r="U535" s="39"/>
      <c r="V535" s="39"/>
      <c r="W535" s="39"/>
      <c r="X535" s="39"/>
      <c r="Y535" s="39"/>
      <c r="Z535" s="39"/>
      <c r="AA535" s="39"/>
      <c r="AB535" s="39"/>
      <c r="AC535" s="39"/>
      <c r="AD535" s="39"/>
      <c r="AE535" s="39"/>
      <c r="AR535" s="233" t="s">
        <v>304</v>
      </c>
      <c r="AT535" s="233" t="s">
        <v>167</v>
      </c>
      <c r="AU535" s="233" t="s">
        <v>91</v>
      </c>
      <c r="AY535" s="18" t="s">
        <v>164</v>
      </c>
      <c r="BE535" s="234">
        <f>IF(N535="základní",J535,0)</f>
        <v>0</v>
      </c>
      <c r="BF535" s="234">
        <f>IF(N535="snížená",J535,0)</f>
        <v>0</v>
      </c>
      <c r="BG535" s="234">
        <f>IF(N535="zákl. přenesená",J535,0)</f>
        <v>0</v>
      </c>
      <c r="BH535" s="234">
        <f>IF(N535="sníž. přenesená",J535,0)</f>
        <v>0</v>
      </c>
      <c r="BI535" s="234">
        <f>IF(N535="nulová",J535,0)</f>
        <v>0</v>
      </c>
      <c r="BJ535" s="18" t="s">
        <v>89</v>
      </c>
      <c r="BK535" s="234">
        <f>ROUND(I535*H535,2)</f>
        <v>0</v>
      </c>
      <c r="BL535" s="18" t="s">
        <v>304</v>
      </c>
      <c r="BM535" s="233" t="s">
        <v>632</v>
      </c>
    </row>
    <row r="536" s="12" customFormat="1" ht="22.8" customHeight="1">
      <c r="A536" s="12"/>
      <c r="B536" s="205"/>
      <c r="C536" s="206"/>
      <c r="D536" s="207" t="s">
        <v>80</v>
      </c>
      <c r="E536" s="219" t="s">
        <v>633</v>
      </c>
      <c r="F536" s="219" t="s">
        <v>634</v>
      </c>
      <c r="G536" s="206"/>
      <c r="H536" s="206"/>
      <c r="I536" s="209"/>
      <c r="J536" s="220">
        <f>BK536</f>
        <v>0</v>
      </c>
      <c r="K536" s="206"/>
      <c r="L536" s="211"/>
      <c r="M536" s="212"/>
      <c r="N536" s="213"/>
      <c r="O536" s="213"/>
      <c r="P536" s="214">
        <f>SUM(P537:P607)</f>
        <v>0</v>
      </c>
      <c r="Q536" s="213"/>
      <c r="R536" s="214">
        <f>SUM(R537:R607)</f>
        <v>8.9445320000000006</v>
      </c>
      <c r="S536" s="213"/>
      <c r="T536" s="215">
        <f>SUM(T537:T607)</f>
        <v>0.90324000000000004</v>
      </c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R536" s="216" t="s">
        <v>91</v>
      </c>
      <c r="AT536" s="217" t="s">
        <v>80</v>
      </c>
      <c r="AU536" s="217" t="s">
        <v>89</v>
      </c>
      <c r="AY536" s="216" t="s">
        <v>164</v>
      </c>
      <c r="BK536" s="218">
        <f>SUM(BK537:BK607)</f>
        <v>0</v>
      </c>
    </row>
    <row r="537" s="2" customFormat="1" ht="33" customHeight="1">
      <c r="A537" s="39"/>
      <c r="B537" s="40"/>
      <c r="C537" s="221" t="s">
        <v>635</v>
      </c>
      <c r="D537" s="221" t="s">
        <v>167</v>
      </c>
      <c r="E537" s="222" t="s">
        <v>636</v>
      </c>
      <c r="F537" s="223" t="s">
        <v>637</v>
      </c>
      <c r="G537" s="224" t="s">
        <v>337</v>
      </c>
      <c r="H537" s="225">
        <v>16.199999999999999</v>
      </c>
      <c r="I537" s="226"/>
      <c r="J537" s="227">
        <f>ROUND(I537*H537,2)</f>
        <v>0</v>
      </c>
      <c r="K537" s="228"/>
      <c r="L537" s="45"/>
      <c r="M537" s="229" t="s">
        <v>1</v>
      </c>
      <c r="N537" s="230" t="s">
        <v>46</v>
      </c>
      <c r="O537" s="92"/>
      <c r="P537" s="231">
        <f>O537*H537</f>
        <v>0</v>
      </c>
      <c r="Q537" s="231">
        <v>0.0051000000000000004</v>
      </c>
      <c r="R537" s="231">
        <f>Q537*H537</f>
        <v>0.082619999999999999</v>
      </c>
      <c r="S537" s="231">
        <v>0</v>
      </c>
      <c r="T537" s="232">
        <f>S537*H537</f>
        <v>0</v>
      </c>
      <c r="U537" s="39"/>
      <c r="V537" s="39"/>
      <c r="W537" s="39"/>
      <c r="X537" s="39"/>
      <c r="Y537" s="39"/>
      <c r="Z537" s="39"/>
      <c r="AA537" s="39"/>
      <c r="AB537" s="39"/>
      <c r="AC537" s="39"/>
      <c r="AD537" s="39"/>
      <c r="AE537" s="39"/>
      <c r="AR537" s="233" t="s">
        <v>304</v>
      </c>
      <c r="AT537" s="233" t="s">
        <v>167</v>
      </c>
      <c r="AU537" s="233" t="s">
        <v>91</v>
      </c>
      <c r="AY537" s="18" t="s">
        <v>164</v>
      </c>
      <c r="BE537" s="234">
        <f>IF(N537="základní",J537,0)</f>
        <v>0</v>
      </c>
      <c r="BF537" s="234">
        <f>IF(N537="snížená",J537,0)</f>
        <v>0</v>
      </c>
      <c r="BG537" s="234">
        <f>IF(N537="zákl. přenesená",J537,0)</f>
        <v>0</v>
      </c>
      <c r="BH537" s="234">
        <f>IF(N537="sníž. přenesená",J537,0)</f>
        <v>0</v>
      </c>
      <c r="BI537" s="234">
        <f>IF(N537="nulová",J537,0)</f>
        <v>0</v>
      </c>
      <c r="BJ537" s="18" t="s">
        <v>89</v>
      </c>
      <c r="BK537" s="234">
        <f>ROUND(I537*H537,2)</f>
        <v>0</v>
      </c>
      <c r="BL537" s="18" t="s">
        <v>304</v>
      </c>
      <c r="BM537" s="233" t="s">
        <v>638</v>
      </c>
    </row>
    <row r="538" s="14" customFormat="1">
      <c r="A538" s="14"/>
      <c r="B538" s="246"/>
      <c r="C538" s="247"/>
      <c r="D538" s="237" t="s">
        <v>173</v>
      </c>
      <c r="E538" s="248" t="s">
        <v>1</v>
      </c>
      <c r="F538" s="249" t="s">
        <v>639</v>
      </c>
      <c r="G538" s="247"/>
      <c r="H538" s="250">
        <v>16.199999999999999</v>
      </c>
      <c r="I538" s="251"/>
      <c r="J538" s="247"/>
      <c r="K538" s="247"/>
      <c r="L538" s="252"/>
      <c r="M538" s="253"/>
      <c r="N538" s="254"/>
      <c r="O538" s="254"/>
      <c r="P538" s="254"/>
      <c r="Q538" s="254"/>
      <c r="R538" s="254"/>
      <c r="S538" s="254"/>
      <c r="T538" s="255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T538" s="256" t="s">
        <v>173</v>
      </c>
      <c r="AU538" s="256" t="s">
        <v>91</v>
      </c>
      <c r="AV538" s="14" t="s">
        <v>91</v>
      </c>
      <c r="AW538" s="14" t="s">
        <v>36</v>
      </c>
      <c r="AX538" s="14" t="s">
        <v>89</v>
      </c>
      <c r="AY538" s="256" t="s">
        <v>164</v>
      </c>
    </row>
    <row r="539" s="2" customFormat="1" ht="37.8" customHeight="1">
      <c r="A539" s="39"/>
      <c r="B539" s="40"/>
      <c r="C539" s="221" t="s">
        <v>640</v>
      </c>
      <c r="D539" s="221" t="s">
        <v>167</v>
      </c>
      <c r="E539" s="222" t="s">
        <v>641</v>
      </c>
      <c r="F539" s="223" t="s">
        <v>642</v>
      </c>
      <c r="G539" s="224" t="s">
        <v>337</v>
      </c>
      <c r="H539" s="225">
        <v>10</v>
      </c>
      <c r="I539" s="226"/>
      <c r="J539" s="227">
        <f>ROUND(I539*H539,2)</f>
        <v>0</v>
      </c>
      <c r="K539" s="228"/>
      <c r="L539" s="45"/>
      <c r="M539" s="229" t="s">
        <v>1</v>
      </c>
      <c r="N539" s="230" t="s">
        <v>46</v>
      </c>
      <c r="O539" s="92"/>
      <c r="P539" s="231">
        <f>O539*H539</f>
        <v>0</v>
      </c>
      <c r="Q539" s="231">
        <v>0.0051000000000000004</v>
      </c>
      <c r="R539" s="231">
        <f>Q539*H539</f>
        <v>0.051000000000000004</v>
      </c>
      <c r="S539" s="231">
        <v>0</v>
      </c>
      <c r="T539" s="232">
        <f>S539*H539</f>
        <v>0</v>
      </c>
      <c r="U539" s="39"/>
      <c r="V539" s="39"/>
      <c r="W539" s="39"/>
      <c r="X539" s="39"/>
      <c r="Y539" s="39"/>
      <c r="Z539" s="39"/>
      <c r="AA539" s="39"/>
      <c r="AB539" s="39"/>
      <c r="AC539" s="39"/>
      <c r="AD539" s="39"/>
      <c r="AE539" s="39"/>
      <c r="AR539" s="233" t="s">
        <v>304</v>
      </c>
      <c r="AT539" s="233" t="s">
        <v>167</v>
      </c>
      <c r="AU539" s="233" t="s">
        <v>91</v>
      </c>
      <c r="AY539" s="18" t="s">
        <v>164</v>
      </c>
      <c r="BE539" s="234">
        <f>IF(N539="základní",J539,0)</f>
        <v>0</v>
      </c>
      <c r="BF539" s="234">
        <f>IF(N539="snížená",J539,0)</f>
        <v>0</v>
      </c>
      <c r="BG539" s="234">
        <f>IF(N539="zákl. přenesená",J539,0)</f>
        <v>0</v>
      </c>
      <c r="BH539" s="234">
        <f>IF(N539="sníž. přenesená",J539,0)</f>
        <v>0</v>
      </c>
      <c r="BI539" s="234">
        <f>IF(N539="nulová",J539,0)</f>
        <v>0</v>
      </c>
      <c r="BJ539" s="18" t="s">
        <v>89</v>
      </c>
      <c r="BK539" s="234">
        <f>ROUND(I539*H539,2)</f>
        <v>0</v>
      </c>
      <c r="BL539" s="18" t="s">
        <v>304</v>
      </c>
      <c r="BM539" s="233" t="s">
        <v>643</v>
      </c>
    </row>
    <row r="540" s="14" customFormat="1">
      <c r="A540" s="14"/>
      <c r="B540" s="246"/>
      <c r="C540" s="247"/>
      <c r="D540" s="237" t="s">
        <v>173</v>
      </c>
      <c r="E540" s="248" t="s">
        <v>1</v>
      </c>
      <c r="F540" s="249" t="s">
        <v>644</v>
      </c>
      <c r="G540" s="247"/>
      <c r="H540" s="250">
        <v>10</v>
      </c>
      <c r="I540" s="251"/>
      <c r="J540" s="247"/>
      <c r="K540" s="247"/>
      <c r="L540" s="252"/>
      <c r="M540" s="253"/>
      <c r="N540" s="254"/>
      <c r="O540" s="254"/>
      <c r="P540" s="254"/>
      <c r="Q540" s="254"/>
      <c r="R540" s="254"/>
      <c r="S540" s="254"/>
      <c r="T540" s="255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T540" s="256" t="s">
        <v>173</v>
      </c>
      <c r="AU540" s="256" t="s">
        <v>91</v>
      </c>
      <c r="AV540" s="14" t="s">
        <v>91</v>
      </c>
      <c r="AW540" s="14" t="s">
        <v>36</v>
      </c>
      <c r="AX540" s="14" t="s">
        <v>89</v>
      </c>
      <c r="AY540" s="256" t="s">
        <v>164</v>
      </c>
    </row>
    <row r="541" s="2" customFormat="1" ht="16.5" customHeight="1">
      <c r="A541" s="39"/>
      <c r="B541" s="40"/>
      <c r="C541" s="268" t="s">
        <v>645</v>
      </c>
      <c r="D541" s="268" t="s">
        <v>177</v>
      </c>
      <c r="E541" s="269" t="s">
        <v>646</v>
      </c>
      <c r="F541" s="270" t="s">
        <v>647</v>
      </c>
      <c r="G541" s="271" t="s">
        <v>317</v>
      </c>
      <c r="H541" s="272">
        <v>4.8399999999999999</v>
      </c>
      <c r="I541" s="273"/>
      <c r="J541" s="274">
        <f>ROUND(I541*H541,2)</f>
        <v>0</v>
      </c>
      <c r="K541" s="275"/>
      <c r="L541" s="276"/>
      <c r="M541" s="277" t="s">
        <v>1</v>
      </c>
      <c r="N541" s="278" t="s">
        <v>46</v>
      </c>
      <c r="O541" s="92"/>
      <c r="P541" s="231">
        <f>O541*H541</f>
        <v>0</v>
      </c>
      <c r="Q541" s="231">
        <v>0.75</v>
      </c>
      <c r="R541" s="231">
        <f>Q541*H541</f>
        <v>3.6299999999999999</v>
      </c>
      <c r="S541" s="231">
        <v>0</v>
      </c>
      <c r="T541" s="232">
        <f>S541*H541</f>
        <v>0</v>
      </c>
      <c r="U541" s="39"/>
      <c r="V541" s="39"/>
      <c r="W541" s="39"/>
      <c r="X541" s="39"/>
      <c r="Y541" s="39"/>
      <c r="Z541" s="39"/>
      <c r="AA541" s="39"/>
      <c r="AB541" s="39"/>
      <c r="AC541" s="39"/>
      <c r="AD541" s="39"/>
      <c r="AE541" s="39"/>
      <c r="AR541" s="233" t="s">
        <v>422</v>
      </c>
      <c r="AT541" s="233" t="s">
        <v>177</v>
      </c>
      <c r="AU541" s="233" t="s">
        <v>91</v>
      </c>
      <c r="AY541" s="18" t="s">
        <v>164</v>
      </c>
      <c r="BE541" s="234">
        <f>IF(N541="základní",J541,0)</f>
        <v>0</v>
      </c>
      <c r="BF541" s="234">
        <f>IF(N541="snížená",J541,0)</f>
        <v>0</v>
      </c>
      <c r="BG541" s="234">
        <f>IF(N541="zákl. přenesená",J541,0)</f>
        <v>0</v>
      </c>
      <c r="BH541" s="234">
        <f>IF(N541="sníž. přenesená",J541,0)</f>
        <v>0</v>
      </c>
      <c r="BI541" s="234">
        <f>IF(N541="nulová",J541,0)</f>
        <v>0</v>
      </c>
      <c r="BJ541" s="18" t="s">
        <v>89</v>
      </c>
      <c r="BK541" s="234">
        <f>ROUND(I541*H541,2)</f>
        <v>0</v>
      </c>
      <c r="BL541" s="18" t="s">
        <v>304</v>
      </c>
      <c r="BM541" s="233" t="s">
        <v>648</v>
      </c>
    </row>
    <row r="542" s="14" customFormat="1">
      <c r="A542" s="14"/>
      <c r="B542" s="246"/>
      <c r="C542" s="247"/>
      <c r="D542" s="237" t="s">
        <v>173</v>
      </c>
      <c r="E542" s="248" t="s">
        <v>1</v>
      </c>
      <c r="F542" s="249" t="s">
        <v>649</v>
      </c>
      <c r="G542" s="247"/>
      <c r="H542" s="250">
        <v>2.6960000000000002</v>
      </c>
      <c r="I542" s="251"/>
      <c r="J542" s="247"/>
      <c r="K542" s="247"/>
      <c r="L542" s="252"/>
      <c r="M542" s="253"/>
      <c r="N542" s="254"/>
      <c r="O542" s="254"/>
      <c r="P542" s="254"/>
      <c r="Q542" s="254"/>
      <c r="R542" s="254"/>
      <c r="S542" s="254"/>
      <c r="T542" s="255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T542" s="256" t="s">
        <v>173</v>
      </c>
      <c r="AU542" s="256" t="s">
        <v>91</v>
      </c>
      <c r="AV542" s="14" t="s">
        <v>91</v>
      </c>
      <c r="AW542" s="14" t="s">
        <v>36</v>
      </c>
      <c r="AX542" s="14" t="s">
        <v>81</v>
      </c>
      <c r="AY542" s="256" t="s">
        <v>164</v>
      </c>
    </row>
    <row r="543" s="14" customFormat="1">
      <c r="A543" s="14"/>
      <c r="B543" s="246"/>
      <c r="C543" s="247"/>
      <c r="D543" s="237" t="s">
        <v>173</v>
      </c>
      <c r="E543" s="248" t="s">
        <v>1</v>
      </c>
      <c r="F543" s="249" t="s">
        <v>650</v>
      </c>
      <c r="G543" s="247"/>
      <c r="H543" s="250">
        <v>2.1440000000000001</v>
      </c>
      <c r="I543" s="251"/>
      <c r="J543" s="247"/>
      <c r="K543" s="247"/>
      <c r="L543" s="252"/>
      <c r="M543" s="253"/>
      <c r="N543" s="254"/>
      <c r="O543" s="254"/>
      <c r="P543" s="254"/>
      <c r="Q543" s="254"/>
      <c r="R543" s="254"/>
      <c r="S543" s="254"/>
      <c r="T543" s="255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T543" s="256" t="s">
        <v>173</v>
      </c>
      <c r="AU543" s="256" t="s">
        <v>91</v>
      </c>
      <c r="AV543" s="14" t="s">
        <v>91</v>
      </c>
      <c r="AW543" s="14" t="s">
        <v>36</v>
      </c>
      <c r="AX543" s="14" t="s">
        <v>81</v>
      </c>
      <c r="AY543" s="256" t="s">
        <v>164</v>
      </c>
    </row>
    <row r="544" s="15" customFormat="1">
      <c r="A544" s="15"/>
      <c r="B544" s="257"/>
      <c r="C544" s="258"/>
      <c r="D544" s="237" t="s">
        <v>173</v>
      </c>
      <c r="E544" s="259" t="s">
        <v>1</v>
      </c>
      <c r="F544" s="260" t="s">
        <v>176</v>
      </c>
      <c r="G544" s="258"/>
      <c r="H544" s="261">
        <v>4.8399999999999999</v>
      </c>
      <c r="I544" s="262"/>
      <c r="J544" s="258"/>
      <c r="K544" s="258"/>
      <c r="L544" s="263"/>
      <c r="M544" s="264"/>
      <c r="N544" s="265"/>
      <c r="O544" s="265"/>
      <c r="P544" s="265"/>
      <c r="Q544" s="265"/>
      <c r="R544" s="265"/>
      <c r="S544" s="265"/>
      <c r="T544" s="266"/>
      <c r="U544" s="15"/>
      <c r="V544" s="15"/>
      <c r="W544" s="15"/>
      <c r="X544" s="15"/>
      <c r="Y544" s="15"/>
      <c r="Z544" s="15"/>
      <c r="AA544" s="15"/>
      <c r="AB544" s="15"/>
      <c r="AC544" s="15"/>
      <c r="AD544" s="15"/>
      <c r="AE544" s="15"/>
      <c r="AT544" s="267" t="s">
        <v>173</v>
      </c>
      <c r="AU544" s="267" t="s">
        <v>91</v>
      </c>
      <c r="AV544" s="15" t="s">
        <v>171</v>
      </c>
      <c r="AW544" s="15" t="s">
        <v>36</v>
      </c>
      <c r="AX544" s="15" t="s">
        <v>89</v>
      </c>
      <c r="AY544" s="267" t="s">
        <v>164</v>
      </c>
    </row>
    <row r="545" s="2" customFormat="1" ht="44.25" customHeight="1">
      <c r="A545" s="39"/>
      <c r="B545" s="40"/>
      <c r="C545" s="221" t="s">
        <v>651</v>
      </c>
      <c r="D545" s="221" t="s">
        <v>167</v>
      </c>
      <c r="E545" s="222" t="s">
        <v>652</v>
      </c>
      <c r="F545" s="223" t="s">
        <v>653</v>
      </c>
      <c r="G545" s="224" t="s">
        <v>185</v>
      </c>
      <c r="H545" s="225">
        <v>34.740000000000002</v>
      </c>
      <c r="I545" s="226"/>
      <c r="J545" s="227">
        <f>ROUND(I545*H545,2)</f>
        <v>0</v>
      </c>
      <c r="K545" s="228"/>
      <c r="L545" s="45"/>
      <c r="M545" s="229" t="s">
        <v>1</v>
      </c>
      <c r="N545" s="230" t="s">
        <v>46</v>
      </c>
      <c r="O545" s="92"/>
      <c r="P545" s="231">
        <f>O545*H545</f>
        <v>0</v>
      </c>
      <c r="Q545" s="231">
        <v>0</v>
      </c>
      <c r="R545" s="231">
        <f>Q545*H545</f>
        <v>0</v>
      </c>
      <c r="S545" s="231">
        <v>0.025999999999999999</v>
      </c>
      <c r="T545" s="232">
        <f>S545*H545</f>
        <v>0.90324000000000004</v>
      </c>
      <c r="U545" s="39"/>
      <c r="V545" s="39"/>
      <c r="W545" s="39"/>
      <c r="X545" s="39"/>
      <c r="Y545" s="39"/>
      <c r="Z545" s="39"/>
      <c r="AA545" s="39"/>
      <c r="AB545" s="39"/>
      <c r="AC545" s="39"/>
      <c r="AD545" s="39"/>
      <c r="AE545" s="39"/>
      <c r="AR545" s="233" t="s">
        <v>304</v>
      </c>
      <c r="AT545" s="233" t="s">
        <v>167</v>
      </c>
      <c r="AU545" s="233" t="s">
        <v>91</v>
      </c>
      <c r="AY545" s="18" t="s">
        <v>164</v>
      </c>
      <c r="BE545" s="234">
        <f>IF(N545="základní",J545,0)</f>
        <v>0</v>
      </c>
      <c r="BF545" s="234">
        <f>IF(N545="snížená",J545,0)</f>
        <v>0</v>
      </c>
      <c r="BG545" s="234">
        <f>IF(N545="zákl. přenesená",J545,0)</f>
        <v>0</v>
      </c>
      <c r="BH545" s="234">
        <f>IF(N545="sníž. přenesená",J545,0)</f>
        <v>0</v>
      </c>
      <c r="BI545" s="234">
        <f>IF(N545="nulová",J545,0)</f>
        <v>0</v>
      </c>
      <c r="BJ545" s="18" t="s">
        <v>89</v>
      </c>
      <c r="BK545" s="234">
        <f>ROUND(I545*H545,2)</f>
        <v>0</v>
      </c>
      <c r="BL545" s="18" t="s">
        <v>304</v>
      </c>
      <c r="BM545" s="233" t="s">
        <v>654</v>
      </c>
    </row>
    <row r="546" s="13" customFormat="1">
      <c r="A546" s="13"/>
      <c r="B546" s="235"/>
      <c r="C546" s="236"/>
      <c r="D546" s="237" t="s">
        <v>173</v>
      </c>
      <c r="E546" s="238" t="s">
        <v>1</v>
      </c>
      <c r="F546" s="239" t="s">
        <v>351</v>
      </c>
      <c r="G546" s="236"/>
      <c r="H546" s="238" t="s">
        <v>1</v>
      </c>
      <c r="I546" s="240"/>
      <c r="J546" s="236"/>
      <c r="K546" s="236"/>
      <c r="L546" s="241"/>
      <c r="M546" s="242"/>
      <c r="N546" s="243"/>
      <c r="O546" s="243"/>
      <c r="P546" s="243"/>
      <c r="Q546" s="243"/>
      <c r="R546" s="243"/>
      <c r="S546" s="243"/>
      <c r="T546" s="244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T546" s="245" t="s">
        <v>173</v>
      </c>
      <c r="AU546" s="245" t="s">
        <v>91</v>
      </c>
      <c r="AV546" s="13" t="s">
        <v>89</v>
      </c>
      <c r="AW546" s="13" t="s">
        <v>36</v>
      </c>
      <c r="AX546" s="13" t="s">
        <v>81</v>
      </c>
      <c r="AY546" s="245" t="s">
        <v>164</v>
      </c>
    </row>
    <row r="547" s="14" customFormat="1">
      <c r="A547" s="14"/>
      <c r="B547" s="246"/>
      <c r="C547" s="247"/>
      <c r="D547" s="237" t="s">
        <v>173</v>
      </c>
      <c r="E547" s="248" t="s">
        <v>1</v>
      </c>
      <c r="F547" s="249" t="s">
        <v>412</v>
      </c>
      <c r="G547" s="247"/>
      <c r="H547" s="250">
        <v>34.740000000000002</v>
      </c>
      <c r="I547" s="251"/>
      <c r="J547" s="247"/>
      <c r="K547" s="247"/>
      <c r="L547" s="252"/>
      <c r="M547" s="253"/>
      <c r="N547" s="254"/>
      <c r="O547" s="254"/>
      <c r="P547" s="254"/>
      <c r="Q547" s="254"/>
      <c r="R547" s="254"/>
      <c r="S547" s="254"/>
      <c r="T547" s="255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T547" s="256" t="s">
        <v>173</v>
      </c>
      <c r="AU547" s="256" t="s">
        <v>91</v>
      </c>
      <c r="AV547" s="14" t="s">
        <v>91</v>
      </c>
      <c r="AW547" s="14" t="s">
        <v>36</v>
      </c>
      <c r="AX547" s="14" t="s">
        <v>81</v>
      </c>
      <c r="AY547" s="256" t="s">
        <v>164</v>
      </c>
    </row>
    <row r="548" s="16" customFormat="1">
      <c r="A548" s="16"/>
      <c r="B548" s="279"/>
      <c r="C548" s="280"/>
      <c r="D548" s="237" t="s">
        <v>173</v>
      </c>
      <c r="E548" s="281" t="s">
        <v>1</v>
      </c>
      <c r="F548" s="282" t="s">
        <v>240</v>
      </c>
      <c r="G548" s="280"/>
      <c r="H548" s="283">
        <v>34.740000000000002</v>
      </c>
      <c r="I548" s="284"/>
      <c r="J548" s="280"/>
      <c r="K548" s="280"/>
      <c r="L548" s="285"/>
      <c r="M548" s="286"/>
      <c r="N548" s="287"/>
      <c r="O548" s="287"/>
      <c r="P548" s="287"/>
      <c r="Q548" s="287"/>
      <c r="R548" s="287"/>
      <c r="S548" s="287"/>
      <c r="T548" s="288"/>
      <c r="U548" s="16"/>
      <c r="V548" s="16"/>
      <c r="W548" s="16"/>
      <c r="X548" s="16"/>
      <c r="Y548" s="16"/>
      <c r="Z548" s="16"/>
      <c r="AA548" s="16"/>
      <c r="AB548" s="16"/>
      <c r="AC548" s="16"/>
      <c r="AD548" s="16"/>
      <c r="AE548" s="16"/>
      <c r="AT548" s="289" t="s">
        <v>173</v>
      </c>
      <c r="AU548" s="289" t="s">
        <v>91</v>
      </c>
      <c r="AV548" s="16" t="s">
        <v>165</v>
      </c>
      <c r="AW548" s="16" t="s">
        <v>36</v>
      </c>
      <c r="AX548" s="16" t="s">
        <v>81</v>
      </c>
      <c r="AY548" s="289" t="s">
        <v>164</v>
      </c>
    </row>
    <row r="549" s="15" customFormat="1">
      <c r="A549" s="15"/>
      <c r="B549" s="257"/>
      <c r="C549" s="258"/>
      <c r="D549" s="237" t="s">
        <v>173</v>
      </c>
      <c r="E549" s="259" t="s">
        <v>1</v>
      </c>
      <c r="F549" s="260" t="s">
        <v>176</v>
      </c>
      <c r="G549" s="258"/>
      <c r="H549" s="261">
        <v>34.740000000000002</v>
      </c>
      <c r="I549" s="262"/>
      <c r="J549" s="258"/>
      <c r="K549" s="258"/>
      <c r="L549" s="263"/>
      <c r="M549" s="264"/>
      <c r="N549" s="265"/>
      <c r="O549" s="265"/>
      <c r="P549" s="265"/>
      <c r="Q549" s="265"/>
      <c r="R549" s="265"/>
      <c r="S549" s="265"/>
      <c r="T549" s="266"/>
      <c r="U549" s="15"/>
      <c r="V549" s="15"/>
      <c r="W549" s="15"/>
      <c r="X549" s="15"/>
      <c r="Y549" s="15"/>
      <c r="Z549" s="15"/>
      <c r="AA549" s="15"/>
      <c r="AB549" s="15"/>
      <c r="AC549" s="15"/>
      <c r="AD549" s="15"/>
      <c r="AE549" s="15"/>
      <c r="AT549" s="267" t="s">
        <v>173</v>
      </c>
      <c r="AU549" s="267" t="s">
        <v>91</v>
      </c>
      <c r="AV549" s="15" t="s">
        <v>171</v>
      </c>
      <c r="AW549" s="15" t="s">
        <v>36</v>
      </c>
      <c r="AX549" s="15" t="s">
        <v>89</v>
      </c>
      <c r="AY549" s="267" t="s">
        <v>164</v>
      </c>
    </row>
    <row r="550" s="2" customFormat="1" ht="24.15" customHeight="1">
      <c r="A550" s="39"/>
      <c r="B550" s="40"/>
      <c r="C550" s="221" t="s">
        <v>655</v>
      </c>
      <c r="D550" s="221" t="s">
        <v>167</v>
      </c>
      <c r="E550" s="222" t="s">
        <v>656</v>
      </c>
      <c r="F550" s="223" t="s">
        <v>657</v>
      </c>
      <c r="G550" s="224" t="s">
        <v>185</v>
      </c>
      <c r="H550" s="225">
        <v>161.69999999999999</v>
      </c>
      <c r="I550" s="226"/>
      <c r="J550" s="227">
        <f>ROUND(I550*H550,2)</f>
        <v>0</v>
      </c>
      <c r="K550" s="228"/>
      <c r="L550" s="45"/>
      <c r="M550" s="229" t="s">
        <v>1</v>
      </c>
      <c r="N550" s="230" t="s">
        <v>46</v>
      </c>
      <c r="O550" s="92"/>
      <c r="P550" s="231">
        <f>O550*H550</f>
        <v>0</v>
      </c>
      <c r="Q550" s="231">
        <v>0</v>
      </c>
      <c r="R550" s="231">
        <f>Q550*H550</f>
        <v>0</v>
      </c>
      <c r="S550" s="231">
        <v>0</v>
      </c>
      <c r="T550" s="232">
        <f>S550*H550</f>
        <v>0</v>
      </c>
      <c r="U550" s="39"/>
      <c r="V550" s="39"/>
      <c r="W550" s="39"/>
      <c r="X550" s="39"/>
      <c r="Y550" s="39"/>
      <c r="Z550" s="39"/>
      <c r="AA550" s="39"/>
      <c r="AB550" s="39"/>
      <c r="AC550" s="39"/>
      <c r="AD550" s="39"/>
      <c r="AE550" s="39"/>
      <c r="AR550" s="233" t="s">
        <v>304</v>
      </c>
      <c r="AT550" s="233" t="s">
        <v>167</v>
      </c>
      <c r="AU550" s="233" t="s">
        <v>91</v>
      </c>
      <c r="AY550" s="18" t="s">
        <v>164</v>
      </c>
      <c r="BE550" s="234">
        <f>IF(N550="základní",J550,0)</f>
        <v>0</v>
      </c>
      <c r="BF550" s="234">
        <f>IF(N550="snížená",J550,0)</f>
        <v>0</v>
      </c>
      <c r="BG550" s="234">
        <f>IF(N550="zákl. přenesená",J550,0)</f>
        <v>0</v>
      </c>
      <c r="BH550" s="234">
        <f>IF(N550="sníž. přenesená",J550,0)</f>
        <v>0</v>
      </c>
      <c r="BI550" s="234">
        <f>IF(N550="nulová",J550,0)</f>
        <v>0</v>
      </c>
      <c r="BJ550" s="18" t="s">
        <v>89</v>
      </c>
      <c r="BK550" s="234">
        <f>ROUND(I550*H550,2)</f>
        <v>0</v>
      </c>
      <c r="BL550" s="18" t="s">
        <v>304</v>
      </c>
      <c r="BM550" s="233" t="s">
        <v>658</v>
      </c>
    </row>
    <row r="551" s="13" customFormat="1">
      <c r="A551" s="13"/>
      <c r="B551" s="235"/>
      <c r="C551" s="236"/>
      <c r="D551" s="237" t="s">
        <v>173</v>
      </c>
      <c r="E551" s="238" t="s">
        <v>1</v>
      </c>
      <c r="F551" s="239" t="s">
        <v>464</v>
      </c>
      <c r="G551" s="236"/>
      <c r="H551" s="238" t="s">
        <v>1</v>
      </c>
      <c r="I551" s="240"/>
      <c r="J551" s="236"/>
      <c r="K551" s="236"/>
      <c r="L551" s="241"/>
      <c r="M551" s="242"/>
      <c r="N551" s="243"/>
      <c r="O551" s="243"/>
      <c r="P551" s="243"/>
      <c r="Q551" s="243"/>
      <c r="R551" s="243"/>
      <c r="S551" s="243"/>
      <c r="T551" s="244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245" t="s">
        <v>173</v>
      </c>
      <c r="AU551" s="245" t="s">
        <v>91</v>
      </c>
      <c r="AV551" s="13" t="s">
        <v>89</v>
      </c>
      <c r="AW551" s="13" t="s">
        <v>36</v>
      </c>
      <c r="AX551" s="13" t="s">
        <v>81</v>
      </c>
      <c r="AY551" s="245" t="s">
        <v>164</v>
      </c>
    </row>
    <row r="552" s="13" customFormat="1">
      <c r="A552" s="13"/>
      <c r="B552" s="235"/>
      <c r="C552" s="236"/>
      <c r="D552" s="237" t="s">
        <v>173</v>
      </c>
      <c r="E552" s="238" t="s">
        <v>1</v>
      </c>
      <c r="F552" s="239" t="s">
        <v>380</v>
      </c>
      <c r="G552" s="236"/>
      <c r="H552" s="238" t="s">
        <v>1</v>
      </c>
      <c r="I552" s="240"/>
      <c r="J552" s="236"/>
      <c r="K552" s="236"/>
      <c r="L552" s="241"/>
      <c r="M552" s="242"/>
      <c r="N552" s="243"/>
      <c r="O552" s="243"/>
      <c r="P552" s="243"/>
      <c r="Q552" s="243"/>
      <c r="R552" s="243"/>
      <c r="S552" s="243"/>
      <c r="T552" s="244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T552" s="245" t="s">
        <v>173</v>
      </c>
      <c r="AU552" s="245" t="s">
        <v>91</v>
      </c>
      <c r="AV552" s="13" t="s">
        <v>89</v>
      </c>
      <c r="AW552" s="13" t="s">
        <v>36</v>
      </c>
      <c r="AX552" s="13" t="s">
        <v>81</v>
      </c>
      <c r="AY552" s="245" t="s">
        <v>164</v>
      </c>
    </row>
    <row r="553" s="13" customFormat="1">
      <c r="A553" s="13"/>
      <c r="B553" s="235"/>
      <c r="C553" s="236"/>
      <c r="D553" s="237" t="s">
        <v>173</v>
      </c>
      <c r="E553" s="238" t="s">
        <v>1</v>
      </c>
      <c r="F553" s="239" t="s">
        <v>347</v>
      </c>
      <c r="G553" s="236"/>
      <c r="H553" s="238" t="s">
        <v>1</v>
      </c>
      <c r="I553" s="240"/>
      <c r="J553" s="236"/>
      <c r="K553" s="236"/>
      <c r="L553" s="241"/>
      <c r="M553" s="242"/>
      <c r="N553" s="243"/>
      <c r="O553" s="243"/>
      <c r="P553" s="243"/>
      <c r="Q553" s="243"/>
      <c r="R553" s="243"/>
      <c r="S553" s="243"/>
      <c r="T553" s="244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T553" s="245" t="s">
        <v>173</v>
      </c>
      <c r="AU553" s="245" t="s">
        <v>91</v>
      </c>
      <c r="AV553" s="13" t="s">
        <v>89</v>
      </c>
      <c r="AW553" s="13" t="s">
        <v>36</v>
      </c>
      <c r="AX553" s="13" t="s">
        <v>81</v>
      </c>
      <c r="AY553" s="245" t="s">
        <v>164</v>
      </c>
    </row>
    <row r="554" s="13" customFormat="1">
      <c r="A554" s="13"/>
      <c r="B554" s="235"/>
      <c r="C554" s="236"/>
      <c r="D554" s="237" t="s">
        <v>173</v>
      </c>
      <c r="E554" s="238" t="s">
        <v>1</v>
      </c>
      <c r="F554" s="239" t="s">
        <v>348</v>
      </c>
      <c r="G554" s="236"/>
      <c r="H554" s="238" t="s">
        <v>1</v>
      </c>
      <c r="I554" s="240"/>
      <c r="J554" s="236"/>
      <c r="K554" s="236"/>
      <c r="L554" s="241"/>
      <c r="M554" s="242"/>
      <c r="N554" s="243"/>
      <c r="O554" s="243"/>
      <c r="P554" s="243"/>
      <c r="Q554" s="243"/>
      <c r="R554" s="243"/>
      <c r="S554" s="243"/>
      <c r="T554" s="244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T554" s="245" t="s">
        <v>173</v>
      </c>
      <c r="AU554" s="245" t="s">
        <v>91</v>
      </c>
      <c r="AV554" s="13" t="s">
        <v>89</v>
      </c>
      <c r="AW554" s="13" t="s">
        <v>36</v>
      </c>
      <c r="AX554" s="13" t="s">
        <v>81</v>
      </c>
      <c r="AY554" s="245" t="s">
        <v>164</v>
      </c>
    </row>
    <row r="555" s="14" customFormat="1">
      <c r="A555" s="14"/>
      <c r="B555" s="246"/>
      <c r="C555" s="247"/>
      <c r="D555" s="237" t="s">
        <v>173</v>
      </c>
      <c r="E555" s="248" t="s">
        <v>1</v>
      </c>
      <c r="F555" s="249" t="s">
        <v>659</v>
      </c>
      <c r="G555" s="247"/>
      <c r="H555" s="250">
        <v>120.98</v>
      </c>
      <c r="I555" s="251"/>
      <c r="J555" s="247"/>
      <c r="K555" s="247"/>
      <c r="L555" s="252"/>
      <c r="M555" s="253"/>
      <c r="N555" s="254"/>
      <c r="O555" s="254"/>
      <c r="P555" s="254"/>
      <c r="Q555" s="254"/>
      <c r="R555" s="254"/>
      <c r="S555" s="254"/>
      <c r="T555" s="255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T555" s="256" t="s">
        <v>173</v>
      </c>
      <c r="AU555" s="256" t="s">
        <v>91</v>
      </c>
      <c r="AV555" s="14" t="s">
        <v>91</v>
      </c>
      <c r="AW555" s="14" t="s">
        <v>36</v>
      </c>
      <c r="AX555" s="14" t="s">
        <v>81</v>
      </c>
      <c r="AY555" s="256" t="s">
        <v>164</v>
      </c>
    </row>
    <row r="556" s="14" customFormat="1">
      <c r="A556" s="14"/>
      <c r="B556" s="246"/>
      <c r="C556" s="247"/>
      <c r="D556" s="237" t="s">
        <v>173</v>
      </c>
      <c r="E556" s="248" t="s">
        <v>1</v>
      </c>
      <c r="F556" s="249" t="s">
        <v>660</v>
      </c>
      <c r="G556" s="247"/>
      <c r="H556" s="250">
        <v>34.740000000000002</v>
      </c>
      <c r="I556" s="251"/>
      <c r="J556" s="247"/>
      <c r="K556" s="247"/>
      <c r="L556" s="252"/>
      <c r="M556" s="253"/>
      <c r="N556" s="254"/>
      <c r="O556" s="254"/>
      <c r="P556" s="254"/>
      <c r="Q556" s="254"/>
      <c r="R556" s="254"/>
      <c r="S556" s="254"/>
      <c r="T556" s="255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T556" s="256" t="s">
        <v>173</v>
      </c>
      <c r="AU556" s="256" t="s">
        <v>91</v>
      </c>
      <c r="AV556" s="14" t="s">
        <v>91</v>
      </c>
      <c r="AW556" s="14" t="s">
        <v>36</v>
      </c>
      <c r="AX556" s="14" t="s">
        <v>81</v>
      </c>
      <c r="AY556" s="256" t="s">
        <v>164</v>
      </c>
    </row>
    <row r="557" s="14" customFormat="1">
      <c r="A557" s="14"/>
      <c r="B557" s="246"/>
      <c r="C557" s="247"/>
      <c r="D557" s="237" t="s">
        <v>173</v>
      </c>
      <c r="E557" s="248" t="s">
        <v>1</v>
      </c>
      <c r="F557" s="249" t="s">
        <v>661</v>
      </c>
      <c r="G557" s="247"/>
      <c r="H557" s="250">
        <v>5.9800000000000004</v>
      </c>
      <c r="I557" s="251"/>
      <c r="J557" s="247"/>
      <c r="K557" s="247"/>
      <c r="L557" s="252"/>
      <c r="M557" s="253"/>
      <c r="N557" s="254"/>
      <c r="O557" s="254"/>
      <c r="P557" s="254"/>
      <c r="Q557" s="254"/>
      <c r="R557" s="254"/>
      <c r="S557" s="254"/>
      <c r="T557" s="255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T557" s="256" t="s">
        <v>173</v>
      </c>
      <c r="AU557" s="256" t="s">
        <v>91</v>
      </c>
      <c r="AV557" s="14" t="s">
        <v>91</v>
      </c>
      <c r="AW557" s="14" t="s">
        <v>36</v>
      </c>
      <c r="AX557" s="14" t="s">
        <v>81</v>
      </c>
      <c r="AY557" s="256" t="s">
        <v>164</v>
      </c>
    </row>
    <row r="558" s="16" customFormat="1">
      <c r="A558" s="16"/>
      <c r="B558" s="279"/>
      <c r="C558" s="280"/>
      <c r="D558" s="237" t="s">
        <v>173</v>
      </c>
      <c r="E558" s="281" t="s">
        <v>1</v>
      </c>
      <c r="F558" s="282" t="s">
        <v>240</v>
      </c>
      <c r="G558" s="280"/>
      <c r="H558" s="283">
        <v>161.69999999999999</v>
      </c>
      <c r="I558" s="284"/>
      <c r="J558" s="280"/>
      <c r="K558" s="280"/>
      <c r="L558" s="285"/>
      <c r="M558" s="286"/>
      <c r="N558" s="287"/>
      <c r="O558" s="287"/>
      <c r="P558" s="287"/>
      <c r="Q558" s="287"/>
      <c r="R558" s="287"/>
      <c r="S558" s="287"/>
      <c r="T558" s="288"/>
      <c r="U558" s="16"/>
      <c r="V558" s="16"/>
      <c r="W558" s="16"/>
      <c r="X558" s="16"/>
      <c r="Y558" s="16"/>
      <c r="Z558" s="16"/>
      <c r="AA558" s="16"/>
      <c r="AB558" s="16"/>
      <c r="AC558" s="16"/>
      <c r="AD558" s="16"/>
      <c r="AE558" s="16"/>
      <c r="AT558" s="289" t="s">
        <v>173</v>
      </c>
      <c r="AU558" s="289" t="s">
        <v>91</v>
      </c>
      <c r="AV558" s="16" t="s">
        <v>165</v>
      </c>
      <c r="AW558" s="16" t="s">
        <v>36</v>
      </c>
      <c r="AX558" s="16" t="s">
        <v>81</v>
      </c>
      <c r="AY558" s="289" t="s">
        <v>164</v>
      </c>
    </row>
    <row r="559" s="15" customFormat="1">
      <c r="A559" s="15"/>
      <c r="B559" s="257"/>
      <c r="C559" s="258"/>
      <c r="D559" s="237" t="s">
        <v>173</v>
      </c>
      <c r="E559" s="259" t="s">
        <v>1</v>
      </c>
      <c r="F559" s="260" t="s">
        <v>176</v>
      </c>
      <c r="G559" s="258"/>
      <c r="H559" s="261">
        <v>161.69999999999999</v>
      </c>
      <c r="I559" s="262"/>
      <c r="J559" s="258"/>
      <c r="K559" s="258"/>
      <c r="L559" s="263"/>
      <c r="M559" s="264"/>
      <c r="N559" s="265"/>
      <c r="O559" s="265"/>
      <c r="P559" s="265"/>
      <c r="Q559" s="265"/>
      <c r="R559" s="265"/>
      <c r="S559" s="265"/>
      <c r="T559" s="266"/>
      <c r="U559" s="15"/>
      <c r="V559" s="15"/>
      <c r="W559" s="15"/>
      <c r="X559" s="15"/>
      <c r="Y559" s="15"/>
      <c r="Z559" s="15"/>
      <c r="AA559" s="15"/>
      <c r="AB559" s="15"/>
      <c r="AC559" s="15"/>
      <c r="AD559" s="15"/>
      <c r="AE559" s="15"/>
      <c r="AT559" s="267" t="s">
        <v>173</v>
      </c>
      <c r="AU559" s="267" t="s">
        <v>91</v>
      </c>
      <c r="AV559" s="15" t="s">
        <v>171</v>
      </c>
      <c r="AW559" s="15" t="s">
        <v>36</v>
      </c>
      <c r="AX559" s="15" t="s">
        <v>89</v>
      </c>
      <c r="AY559" s="267" t="s">
        <v>164</v>
      </c>
    </row>
    <row r="560" s="2" customFormat="1" ht="16.5" customHeight="1">
      <c r="A560" s="39"/>
      <c r="B560" s="40"/>
      <c r="C560" s="268" t="s">
        <v>662</v>
      </c>
      <c r="D560" s="268" t="s">
        <v>177</v>
      </c>
      <c r="E560" s="269" t="s">
        <v>663</v>
      </c>
      <c r="F560" s="270" t="s">
        <v>664</v>
      </c>
      <c r="G560" s="271" t="s">
        <v>317</v>
      </c>
      <c r="H560" s="272">
        <v>4.657</v>
      </c>
      <c r="I560" s="273"/>
      <c r="J560" s="274">
        <f>ROUND(I560*H560,2)</f>
        <v>0</v>
      </c>
      <c r="K560" s="275"/>
      <c r="L560" s="276"/>
      <c r="M560" s="277" t="s">
        <v>1</v>
      </c>
      <c r="N560" s="278" t="s">
        <v>46</v>
      </c>
      <c r="O560" s="92"/>
      <c r="P560" s="231">
        <f>O560*H560</f>
        <v>0</v>
      </c>
      <c r="Q560" s="231">
        <v>0.55000000000000004</v>
      </c>
      <c r="R560" s="231">
        <f>Q560*H560</f>
        <v>2.56135</v>
      </c>
      <c r="S560" s="231">
        <v>0</v>
      </c>
      <c r="T560" s="232">
        <f>S560*H560</f>
        <v>0</v>
      </c>
      <c r="U560" s="39"/>
      <c r="V560" s="39"/>
      <c r="W560" s="39"/>
      <c r="X560" s="39"/>
      <c r="Y560" s="39"/>
      <c r="Z560" s="39"/>
      <c r="AA560" s="39"/>
      <c r="AB560" s="39"/>
      <c r="AC560" s="39"/>
      <c r="AD560" s="39"/>
      <c r="AE560" s="39"/>
      <c r="AR560" s="233" t="s">
        <v>422</v>
      </c>
      <c r="AT560" s="233" t="s">
        <v>177</v>
      </c>
      <c r="AU560" s="233" t="s">
        <v>91</v>
      </c>
      <c r="AY560" s="18" t="s">
        <v>164</v>
      </c>
      <c r="BE560" s="234">
        <f>IF(N560="základní",J560,0)</f>
        <v>0</v>
      </c>
      <c r="BF560" s="234">
        <f>IF(N560="snížená",J560,0)</f>
        <v>0</v>
      </c>
      <c r="BG560" s="234">
        <f>IF(N560="zákl. přenesená",J560,0)</f>
        <v>0</v>
      </c>
      <c r="BH560" s="234">
        <f>IF(N560="sníž. přenesená",J560,0)</f>
        <v>0</v>
      </c>
      <c r="BI560" s="234">
        <f>IF(N560="nulová",J560,0)</f>
        <v>0</v>
      </c>
      <c r="BJ560" s="18" t="s">
        <v>89</v>
      </c>
      <c r="BK560" s="234">
        <f>ROUND(I560*H560,2)</f>
        <v>0</v>
      </c>
      <c r="BL560" s="18" t="s">
        <v>304</v>
      </c>
      <c r="BM560" s="233" t="s">
        <v>665</v>
      </c>
    </row>
    <row r="561" s="14" customFormat="1">
      <c r="A561" s="14"/>
      <c r="B561" s="246"/>
      <c r="C561" s="247"/>
      <c r="D561" s="237" t="s">
        <v>173</v>
      </c>
      <c r="E561" s="248" t="s">
        <v>1</v>
      </c>
      <c r="F561" s="249" t="s">
        <v>666</v>
      </c>
      <c r="G561" s="247"/>
      <c r="H561" s="250">
        <v>4.657</v>
      </c>
      <c r="I561" s="251"/>
      <c r="J561" s="247"/>
      <c r="K561" s="247"/>
      <c r="L561" s="252"/>
      <c r="M561" s="253"/>
      <c r="N561" s="254"/>
      <c r="O561" s="254"/>
      <c r="P561" s="254"/>
      <c r="Q561" s="254"/>
      <c r="R561" s="254"/>
      <c r="S561" s="254"/>
      <c r="T561" s="255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T561" s="256" t="s">
        <v>173</v>
      </c>
      <c r="AU561" s="256" t="s">
        <v>91</v>
      </c>
      <c r="AV561" s="14" t="s">
        <v>91</v>
      </c>
      <c r="AW561" s="14" t="s">
        <v>36</v>
      </c>
      <c r="AX561" s="14" t="s">
        <v>89</v>
      </c>
      <c r="AY561" s="256" t="s">
        <v>164</v>
      </c>
    </row>
    <row r="562" s="2" customFormat="1" ht="21.75" customHeight="1">
      <c r="A562" s="39"/>
      <c r="B562" s="40"/>
      <c r="C562" s="221" t="s">
        <v>667</v>
      </c>
      <c r="D562" s="221" t="s">
        <v>167</v>
      </c>
      <c r="E562" s="222" t="s">
        <v>668</v>
      </c>
      <c r="F562" s="223" t="s">
        <v>669</v>
      </c>
      <c r="G562" s="224" t="s">
        <v>185</v>
      </c>
      <c r="H562" s="225">
        <v>161.69999999999999</v>
      </c>
      <c r="I562" s="226"/>
      <c r="J562" s="227">
        <f>ROUND(I562*H562,2)</f>
        <v>0</v>
      </c>
      <c r="K562" s="228"/>
      <c r="L562" s="45"/>
      <c r="M562" s="229" t="s">
        <v>1</v>
      </c>
      <c r="N562" s="230" t="s">
        <v>46</v>
      </c>
      <c r="O562" s="92"/>
      <c r="P562" s="231">
        <f>O562*H562</f>
        <v>0</v>
      </c>
      <c r="Q562" s="231">
        <v>0</v>
      </c>
      <c r="R562" s="231">
        <f>Q562*H562</f>
        <v>0</v>
      </c>
      <c r="S562" s="231">
        <v>0</v>
      </c>
      <c r="T562" s="232">
        <f>S562*H562</f>
        <v>0</v>
      </c>
      <c r="U562" s="39"/>
      <c r="V562" s="39"/>
      <c r="W562" s="39"/>
      <c r="X562" s="39"/>
      <c r="Y562" s="39"/>
      <c r="Z562" s="39"/>
      <c r="AA562" s="39"/>
      <c r="AB562" s="39"/>
      <c r="AC562" s="39"/>
      <c r="AD562" s="39"/>
      <c r="AE562" s="39"/>
      <c r="AR562" s="233" t="s">
        <v>304</v>
      </c>
      <c r="AT562" s="233" t="s">
        <v>167</v>
      </c>
      <c r="AU562" s="233" t="s">
        <v>91</v>
      </c>
      <c r="AY562" s="18" t="s">
        <v>164</v>
      </c>
      <c r="BE562" s="234">
        <f>IF(N562="základní",J562,0)</f>
        <v>0</v>
      </c>
      <c r="BF562" s="234">
        <f>IF(N562="snížená",J562,0)</f>
        <v>0</v>
      </c>
      <c r="BG562" s="234">
        <f>IF(N562="zákl. přenesená",J562,0)</f>
        <v>0</v>
      </c>
      <c r="BH562" s="234">
        <f>IF(N562="sníž. přenesená",J562,0)</f>
        <v>0</v>
      </c>
      <c r="BI562" s="234">
        <f>IF(N562="nulová",J562,0)</f>
        <v>0</v>
      </c>
      <c r="BJ562" s="18" t="s">
        <v>89</v>
      </c>
      <c r="BK562" s="234">
        <f>ROUND(I562*H562,2)</f>
        <v>0</v>
      </c>
      <c r="BL562" s="18" t="s">
        <v>304</v>
      </c>
      <c r="BM562" s="233" t="s">
        <v>670</v>
      </c>
    </row>
    <row r="563" s="13" customFormat="1">
      <c r="A563" s="13"/>
      <c r="B563" s="235"/>
      <c r="C563" s="236"/>
      <c r="D563" s="237" t="s">
        <v>173</v>
      </c>
      <c r="E563" s="238" t="s">
        <v>1</v>
      </c>
      <c r="F563" s="239" t="s">
        <v>464</v>
      </c>
      <c r="G563" s="236"/>
      <c r="H563" s="238" t="s">
        <v>1</v>
      </c>
      <c r="I563" s="240"/>
      <c r="J563" s="236"/>
      <c r="K563" s="236"/>
      <c r="L563" s="241"/>
      <c r="M563" s="242"/>
      <c r="N563" s="243"/>
      <c r="O563" s="243"/>
      <c r="P563" s="243"/>
      <c r="Q563" s="243"/>
      <c r="R563" s="243"/>
      <c r="S563" s="243"/>
      <c r="T563" s="244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T563" s="245" t="s">
        <v>173</v>
      </c>
      <c r="AU563" s="245" t="s">
        <v>91</v>
      </c>
      <c r="AV563" s="13" t="s">
        <v>89</v>
      </c>
      <c r="AW563" s="13" t="s">
        <v>36</v>
      </c>
      <c r="AX563" s="13" t="s">
        <v>81</v>
      </c>
      <c r="AY563" s="245" t="s">
        <v>164</v>
      </c>
    </row>
    <row r="564" s="13" customFormat="1">
      <c r="A564" s="13"/>
      <c r="B564" s="235"/>
      <c r="C564" s="236"/>
      <c r="D564" s="237" t="s">
        <v>173</v>
      </c>
      <c r="E564" s="238" t="s">
        <v>1</v>
      </c>
      <c r="F564" s="239" t="s">
        <v>380</v>
      </c>
      <c r="G564" s="236"/>
      <c r="H564" s="238" t="s">
        <v>1</v>
      </c>
      <c r="I564" s="240"/>
      <c r="J564" s="236"/>
      <c r="K564" s="236"/>
      <c r="L564" s="241"/>
      <c r="M564" s="242"/>
      <c r="N564" s="243"/>
      <c r="O564" s="243"/>
      <c r="P564" s="243"/>
      <c r="Q564" s="243"/>
      <c r="R564" s="243"/>
      <c r="S564" s="243"/>
      <c r="T564" s="244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T564" s="245" t="s">
        <v>173</v>
      </c>
      <c r="AU564" s="245" t="s">
        <v>91</v>
      </c>
      <c r="AV564" s="13" t="s">
        <v>89</v>
      </c>
      <c r="AW564" s="13" t="s">
        <v>36</v>
      </c>
      <c r="AX564" s="13" t="s">
        <v>81</v>
      </c>
      <c r="AY564" s="245" t="s">
        <v>164</v>
      </c>
    </row>
    <row r="565" s="13" customFormat="1">
      <c r="A565" s="13"/>
      <c r="B565" s="235"/>
      <c r="C565" s="236"/>
      <c r="D565" s="237" t="s">
        <v>173</v>
      </c>
      <c r="E565" s="238" t="s">
        <v>1</v>
      </c>
      <c r="F565" s="239" t="s">
        <v>347</v>
      </c>
      <c r="G565" s="236"/>
      <c r="H565" s="238" t="s">
        <v>1</v>
      </c>
      <c r="I565" s="240"/>
      <c r="J565" s="236"/>
      <c r="K565" s="236"/>
      <c r="L565" s="241"/>
      <c r="M565" s="242"/>
      <c r="N565" s="243"/>
      <c r="O565" s="243"/>
      <c r="P565" s="243"/>
      <c r="Q565" s="243"/>
      <c r="R565" s="243"/>
      <c r="S565" s="243"/>
      <c r="T565" s="244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T565" s="245" t="s">
        <v>173</v>
      </c>
      <c r="AU565" s="245" t="s">
        <v>91</v>
      </c>
      <c r="AV565" s="13" t="s">
        <v>89</v>
      </c>
      <c r="AW565" s="13" t="s">
        <v>36</v>
      </c>
      <c r="AX565" s="13" t="s">
        <v>81</v>
      </c>
      <c r="AY565" s="245" t="s">
        <v>164</v>
      </c>
    </row>
    <row r="566" s="13" customFormat="1">
      <c r="A566" s="13"/>
      <c r="B566" s="235"/>
      <c r="C566" s="236"/>
      <c r="D566" s="237" t="s">
        <v>173</v>
      </c>
      <c r="E566" s="238" t="s">
        <v>1</v>
      </c>
      <c r="F566" s="239" t="s">
        <v>348</v>
      </c>
      <c r="G566" s="236"/>
      <c r="H566" s="238" t="s">
        <v>1</v>
      </c>
      <c r="I566" s="240"/>
      <c r="J566" s="236"/>
      <c r="K566" s="236"/>
      <c r="L566" s="241"/>
      <c r="M566" s="242"/>
      <c r="N566" s="243"/>
      <c r="O566" s="243"/>
      <c r="P566" s="243"/>
      <c r="Q566" s="243"/>
      <c r="R566" s="243"/>
      <c r="S566" s="243"/>
      <c r="T566" s="244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T566" s="245" t="s">
        <v>173</v>
      </c>
      <c r="AU566" s="245" t="s">
        <v>91</v>
      </c>
      <c r="AV566" s="13" t="s">
        <v>89</v>
      </c>
      <c r="AW566" s="13" t="s">
        <v>36</v>
      </c>
      <c r="AX566" s="13" t="s">
        <v>81</v>
      </c>
      <c r="AY566" s="245" t="s">
        <v>164</v>
      </c>
    </row>
    <row r="567" s="13" customFormat="1">
      <c r="A567" s="13"/>
      <c r="B567" s="235"/>
      <c r="C567" s="236"/>
      <c r="D567" s="237" t="s">
        <v>173</v>
      </c>
      <c r="E567" s="238" t="s">
        <v>1</v>
      </c>
      <c r="F567" s="239" t="s">
        <v>349</v>
      </c>
      <c r="G567" s="236"/>
      <c r="H567" s="238" t="s">
        <v>1</v>
      </c>
      <c r="I567" s="240"/>
      <c r="J567" s="236"/>
      <c r="K567" s="236"/>
      <c r="L567" s="241"/>
      <c r="M567" s="242"/>
      <c r="N567" s="243"/>
      <c r="O567" s="243"/>
      <c r="P567" s="243"/>
      <c r="Q567" s="243"/>
      <c r="R567" s="243"/>
      <c r="S567" s="243"/>
      <c r="T567" s="244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T567" s="245" t="s">
        <v>173</v>
      </c>
      <c r="AU567" s="245" t="s">
        <v>91</v>
      </c>
      <c r="AV567" s="13" t="s">
        <v>89</v>
      </c>
      <c r="AW567" s="13" t="s">
        <v>36</v>
      </c>
      <c r="AX567" s="13" t="s">
        <v>81</v>
      </c>
      <c r="AY567" s="245" t="s">
        <v>164</v>
      </c>
    </row>
    <row r="568" s="14" customFormat="1">
      <c r="A568" s="14"/>
      <c r="B568" s="246"/>
      <c r="C568" s="247"/>
      <c r="D568" s="237" t="s">
        <v>173</v>
      </c>
      <c r="E568" s="248" t="s">
        <v>1</v>
      </c>
      <c r="F568" s="249" t="s">
        <v>410</v>
      </c>
      <c r="G568" s="247"/>
      <c r="H568" s="250">
        <v>120.98</v>
      </c>
      <c r="I568" s="251"/>
      <c r="J568" s="247"/>
      <c r="K568" s="247"/>
      <c r="L568" s="252"/>
      <c r="M568" s="253"/>
      <c r="N568" s="254"/>
      <c r="O568" s="254"/>
      <c r="P568" s="254"/>
      <c r="Q568" s="254"/>
      <c r="R568" s="254"/>
      <c r="S568" s="254"/>
      <c r="T568" s="255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T568" s="256" t="s">
        <v>173</v>
      </c>
      <c r="AU568" s="256" t="s">
        <v>91</v>
      </c>
      <c r="AV568" s="14" t="s">
        <v>91</v>
      </c>
      <c r="AW568" s="14" t="s">
        <v>36</v>
      </c>
      <c r="AX568" s="14" t="s">
        <v>81</v>
      </c>
      <c r="AY568" s="256" t="s">
        <v>164</v>
      </c>
    </row>
    <row r="569" s="13" customFormat="1">
      <c r="A569" s="13"/>
      <c r="B569" s="235"/>
      <c r="C569" s="236"/>
      <c r="D569" s="237" t="s">
        <v>173</v>
      </c>
      <c r="E569" s="238" t="s">
        <v>1</v>
      </c>
      <c r="F569" s="239" t="s">
        <v>351</v>
      </c>
      <c r="G569" s="236"/>
      <c r="H569" s="238" t="s">
        <v>1</v>
      </c>
      <c r="I569" s="240"/>
      <c r="J569" s="236"/>
      <c r="K569" s="236"/>
      <c r="L569" s="241"/>
      <c r="M569" s="242"/>
      <c r="N569" s="243"/>
      <c r="O569" s="243"/>
      <c r="P569" s="243"/>
      <c r="Q569" s="243"/>
      <c r="R569" s="243"/>
      <c r="S569" s="243"/>
      <c r="T569" s="244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T569" s="245" t="s">
        <v>173</v>
      </c>
      <c r="AU569" s="245" t="s">
        <v>91</v>
      </c>
      <c r="AV569" s="13" t="s">
        <v>89</v>
      </c>
      <c r="AW569" s="13" t="s">
        <v>36</v>
      </c>
      <c r="AX569" s="13" t="s">
        <v>81</v>
      </c>
      <c r="AY569" s="245" t="s">
        <v>164</v>
      </c>
    </row>
    <row r="570" s="14" customFormat="1">
      <c r="A570" s="14"/>
      <c r="B570" s="246"/>
      <c r="C570" s="247"/>
      <c r="D570" s="237" t="s">
        <v>173</v>
      </c>
      <c r="E570" s="248" t="s">
        <v>1</v>
      </c>
      <c r="F570" s="249" t="s">
        <v>412</v>
      </c>
      <c r="G570" s="247"/>
      <c r="H570" s="250">
        <v>34.740000000000002</v>
      </c>
      <c r="I570" s="251"/>
      <c r="J570" s="247"/>
      <c r="K570" s="247"/>
      <c r="L570" s="252"/>
      <c r="M570" s="253"/>
      <c r="N570" s="254"/>
      <c r="O570" s="254"/>
      <c r="P570" s="254"/>
      <c r="Q570" s="254"/>
      <c r="R570" s="254"/>
      <c r="S570" s="254"/>
      <c r="T570" s="255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T570" s="256" t="s">
        <v>173</v>
      </c>
      <c r="AU570" s="256" t="s">
        <v>91</v>
      </c>
      <c r="AV570" s="14" t="s">
        <v>91</v>
      </c>
      <c r="AW570" s="14" t="s">
        <v>36</v>
      </c>
      <c r="AX570" s="14" t="s">
        <v>81</v>
      </c>
      <c r="AY570" s="256" t="s">
        <v>164</v>
      </c>
    </row>
    <row r="571" s="13" customFormat="1">
      <c r="A571" s="13"/>
      <c r="B571" s="235"/>
      <c r="C571" s="236"/>
      <c r="D571" s="237" t="s">
        <v>173</v>
      </c>
      <c r="E571" s="238" t="s">
        <v>1</v>
      </c>
      <c r="F571" s="239" t="s">
        <v>353</v>
      </c>
      <c r="G571" s="236"/>
      <c r="H571" s="238" t="s">
        <v>1</v>
      </c>
      <c r="I571" s="240"/>
      <c r="J571" s="236"/>
      <c r="K571" s="236"/>
      <c r="L571" s="241"/>
      <c r="M571" s="242"/>
      <c r="N571" s="243"/>
      <c r="O571" s="243"/>
      <c r="P571" s="243"/>
      <c r="Q571" s="243"/>
      <c r="R571" s="243"/>
      <c r="S571" s="243"/>
      <c r="T571" s="244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T571" s="245" t="s">
        <v>173</v>
      </c>
      <c r="AU571" s="245" t="s">
        <v>91</v>
      </c>
      <c r="AV571" s="13" t="s">
        <v>89</v>
      </c>
      <c r="AW571" s="13" t="s">
        <v>36</v>
      </c>
      <c r="AX571" s="13" t="s">
        <v>81</v>
      </c>
      <c r="AY571" s="245" t="s">
        <v>164</v>
      </c>
    </row>
    <row r="572" s="14" customFormat="1">
      <c r="A572" s="14"/>
      <c r="B572" s="246"/>
      <c r="C572" s="247"/>
      <c r="D572" s="237" t="s">
        <v>173</v>
      </c>
      <c r="E572" s="248" t="s">
        <v>1</v>
      </c>
      <c r="F572" s="249" t="s">
        <v>413</v>
      </c>
      <c r="G572" s="247"/>
      <c r="H572" s="250">
        <v>5.9800000000000004</v>
      </c>
      <c r="I572" s="251"/>
      <c r="J572" s="247"/>
      <c r="K572" s="247"/>
      <c r="L572" s="252"/>
      <c r="M572" s="253"/>
      <c r="N572" s="254"/>
      <c r="O572" s="254"/>
      <c r="P572" s="254"/>
      <c r="Q572" s="254"/>
      <c r="R572" s="254"/>
      <c r="S572" s="254"/>
      <c r="T572" s="255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T572" s="256" t="s">
        <v>173</v>
      </c>
      <c r="AU572" s="256" t="s">
        <v>91</v>
      </c>
      <c r="AV572" s="14" t="s">
        <v>91</v>
      </c>
      <c r="AW572" s="14" t="s">
        <v>36</v>
      </c>
      <c r="AX572" s="14" t="s">
        <v>81</v>
      </c>
      <c r="AY572" s="256" t="s">
        <v>164</v>
      </c>
    </row>
    <row r="573" s="16" customFormat="1">
      <c r="A573" s="16"/>
      <c r="B573" s="279"/>
      <c r="C573" s="280"/>
      <c r="D573" s="237" t="s">
        <v>173</v>
      </c>
      <c r="E573" s="281" t="s">
        <v>1</v>
      </c>
      <c r="F573" s="282" t="s">
        <v>240</v>
      </c>
      <c r="G573" s="280"/>
      <c r="H573" s="283">
        <v>161.69999999999999</v>
      </c>
      <c r="I573" s="284"/>
      <c r="J573" s="280"/>
      <c r="K573" s="280"/>
      <c r="L573" s="285"/>
      <c r="M573" s="286"/>
      <c r="N573" s="287"/>
      <c r="O573" s="287"/>
      <c r="P573" s="287"/>
      <c r="Q573" s="287"/>
      <c r="R573" s="287"/>
      <c r="S573" s="287"/>
      <c r="T573" s="288"/>
      <c r="U573" s="16"/>
      <c r="V573" s="16"/>
      <c r="W573" s="16"/>
      <c r="X573" s="16"/>
      <c r="Y573" s="16"/>
      <c r="Z573" s="16"/>
      <c r="AA573" s="16"/>
      <c r="AB573" s="16"/>
      <c r="AC573" s="16"/>
      <c r="AD573" s="16"/>
      <c r="AE573" s="16"/>
      <c r="AT573" s="289" t="s">
        <v>173</v>
      </c>
      <c r="AU573" s="289" t="s">
        <v>91</v>
      </c>
      <c r="AV573" s="16" t="s">
        <v>165</v>
      </c>
      <c r="AW573" s="16" t="s">
        <v>36</v>
      </c>
      <c r="AX573" s="16" t="s">
        <v>81</v>
      </c>
      <c r="AY573" s="289" t="s">
        <v>164</v>
      </c>
    </row>
    <row r="574" s="15" customFormat="1">
      <c r="A574" s="15"/>
      <c r="B574" s="257"/>
      <c r="C574" s="258"/>
      <c r="D574" s="237" t="s">
        <v>173</v>
      </c>
      <c r="E574" s="259" t="s">
        <v>1</v>
      </c>
      <c r="F574" s="260" t="s">
        <v>176</v>
      </c>
      <c r="G574" s="258"/>
      <c r="H574" s="261">
        <v>161.69999999999999</v>
      </c>
      <c r="I574" s="262"/>
      <c r="J574" s="258"/>
      <c r="K574" s="258"/>
      <c r="L574" s="263"/>
      <c r="M574" s="264"/>
      <c r="N574" s="265"/>
      <c r="O574" s="265"/>
      <c r="P574" s="265"/>
      <c r="Q574" s="265"/>
      <c r="R574" s="265"/>
      <c r="S574" s="265"/>
      <c r="T574" s="266"/>
      <c r="U574" s="15"/>
      <c r="V574" s="15"/>
      <c r="W574" s="15"/>
      <c r="X574" s="15"/>
      <c r="Y574" s="15"/>
      <c r="Z574" s="15"/>
      <c r="AA574" s="15"/>
      <c r="AB574" s="15"/>
      <c r="AC574" s="15"/>
      <c r="AD574" s="15"/>
      <c r="AE574" s="15"/>
      <c r="AT574" s="267" t="s">
        <v>173</v>
      </c>
      <c r="AU574" s="267" t="s">
        <v>91</v>
      </c>
      <c r="AV574" s="15" t="s">
        <v>171</v>
      </c>
      <c r="AW574" s="15" t="s">
        <v>36</v>
      </c>
      <c r="AX574" s="15" t="s">
        <v>89</v>
      </c>
      <c r="AY574" s="267" t="s">
        <v>164</v>
      </c>
    </row>
    <row r="575" s="2" customFormat="1" ht="24.15" customHeight="1">
      <c r="A575" s="39"/>
      <c r="B575" s="40"/>
      <c r="C575" s="268" t="s">
        <v>671</v>
      </c>
      <c r="D575" s="268" t="s">
        <v>177</v>
      </c>
      <c r="E575" s="269" t="s">
        <v>672</v>
      </c>
      <c r="F575" s="270" t="s">
        <v>673</v>
      </c>
      <c r="G575" s="271" t="s">
        <v>185</v>
      </c>
      <c r="H575" s="272">
        <v>194.03999999999999</v>
      </c>
      <c r="I575" s="273"/>
      <c r="J575" s="274">
        <f>ROUND(I575*H575,2)</f>
        <v>0</v>
      </c>
      <c r="K575" s="275"/>
      <c r="L575" s="276"/>
      <c r="M575" s="277" t="s">
        <v>1</v>
      </c>
      <c r="N575" s="278" t="s">
        <v>46</v>
      </c>
      <c r="O575" s="92"/>
      <c r="P575" s="231">
        <f>O575*H575</f>
        <v>0</v>
      </c>
      <c r="Q575" s="231">
        <v>0</v>
      </c>
      <c r="R575" s="231">
        <f>Q575*H575</f>
        <v>0</v>
      </c>
      <c r="S575" s="231">
        <v>0</v>
      </c>
      <c r="T575" s="232">
        <f>S575*H575</f>
        <v>0</v>
      </c>
      <c r="U575" s="39"/>
      <c r="V575" s="39"/>
      <c r="W575" s="39"/>
      <c r="X575" s="39"/>
      <c r="Y575" s="39"/>
      <c r="Z575" s="39"/>
      <c r="AA575" s="39"/>
      <c r="AB575" s="39"/>
      <c r="AC575" s="39"/>
      <c r="AD575" s="39"/>
      <c r="AE575" s="39"/>
      <c r="AR575" s="233" t="s">
        <v>422</v>
      </c>
      <c r="AT575" s="233" t="s">
        <v>177</v>
      </c>
      <c r="AU575" s="233" t="s">
        <v>91</v>
      </c>
      <c r="AY575" s="18" t="s">
        <v>164</v>
      </c>
      <c r="BE575" s="234">
        <f>IF(N575="základní",J575,0)</f>
        <v>0</v>
      </c>
      <c r="BF575" s="234">
        <f>IF(N575="snížená",J575,0)</f>
        <v>0</v>
      </c>
      <c r="BG575" s="234">
        <f>IF(N575="zákl. přenesená",J575,0)</f>
        <v>0</v>
      </c>
      <c r="BH575" s="234">
        <f>IF(N575="sníž. přenesená",J575,0)</f>
        <v>0</v>
      </c>
      <c r="BI575" s="234">
        <f>IF(N575="nulová",J575,0)</f>
        <v>0</v>
      </c>
      <c r="BJ575" s="18" t="s">
        <v>89</v>
      </c>
      <c r="BK575" s="234">
        <f>ROUND(I575*H575,2)</f>
        <v>0</v>
      </c>
      <c r="BL575" s="18" t="s">
        <v>304</v>
      </c>
      <c r="BM575" s="233" t="s">
        <v>674</v>
      </c>
    </row>
    <row r="576" s="14" customFormat="1">
      <c r="A576" s="14"/>
      <c r="B576" s="246"/>
      <c r="C576" s="247"/>
      <c r="D576" s="237" t="s">
        <v>173</v>
      </c>
      <c r="E576" s="248" t="s">
        <v>1</v>
      </c>
      <c r="F576" s="249" t="s">
        <v>675</v>
      </c>
      <c r="G576" s="247"/>
      <c r="H576" s="250">
        <v>194.03999999999999</v>
      </c>
      <c r="I576" s="251"/>
      <c r="J576" s="247"/>
      <c r="K576" s="247"/>
      <c r="L576" s="252"/>
      <c r="M576" s="253"/>
      <c r="N576" s="254"/>
      <c r="O576" s="254"/>
      <c r="P576" s="254"/>
      <c r="Q576" s="254"/>
      <c r="R576" s="254"/>
      <c r="S576" s="254"/>
      <c r="T576" s="255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T576" s="256" t="s">
        <v>173</v>
      </c>
      <c r="AU576" s="256" t="s">
        <v>91</v>
      </c>
      <c r="AV576" s="14" t="s">
        <v>91</v>
      </c>
      <c r="AW576" s="14" t="s">
        <v>36</v>
      </c>
      <c r="AX576" s="14" t="s">
        <v>89</v>
      </c>
      <c r="AY576" s="256" t="s">
        <v>164</v>
      </c>
    </row>
    <row r="577" s="2" customFormat="1" ht="24.15" customHeight="1">
      <c r="A577" s="39"/>
      <c r="B577" s="40"/>
      <c r="C577" s="221" t="s">
        <v>676</v>
      </c>
      <c r="D577" s="221" t="s">
        <v>167</v>
      </c>
      <c r="E577" s="222" t="s">
        <v>677</v>
      </c>
      <c r="F577" s="223" t="s">
        <v>678</v>
      </c>
      <c r="G577" s="224" t="s">
        <v>185</v>
      </c>
      <c r="H577" s="225">
        <v>161.69999999999999</v>
      </c>
      <c r="I577" s="226"/>
      <c r="J577" s="227">
        <f>ROUND(I577*H577,2)</f>
        <v>0</v>
      </c>
      <c r="K577" s="228"/>
      <c r="L577" s="45"/>
      <c r="M577" s="229" t="s">
        <v>1</v>
      </c>
      <c r="N577" s="230" t="s">
        <v>46</v>
      </c>
      <c r="O577" s="92"/>
      <c r="P577" s="231">
        <f>O577*H577</f>
        <v>0</v>
      </c>
      <c r="Q577" s="231">
        <v>0</v>
      </c>
      <c r="R577" s="231">
        <f>Q577*H577</f>
        <v>0</v>
      </c>
      <c r="S577" s="231">
        <v>0</v>
      </c>
      <c r="T577" s="232">
        <f>S577*H577</f>
        <v>0</v>
      </c>
      <c r="U577" s="39"/>
      <c r="V577" s="39"/>
      <c r="W577" s="39"/>
      <c r="X577" s="39"/>
      <c r="Y577" s="39"/>
      <c r="Z577" s="39"/>
      <c r="AA577" s="39"/>
      <c r="AB577" s="39"/>
      <c r="AC577" s="39"/>
      <c r="AD577" s="39"/>
      <c r="AE577" s="39"/>
      <c r="AR577" s="233" t="s">
        <v>304</v>
      </c>
      <c r="AT577" s="233" t="s">
        <v>167</v>
      </c>
      <c r="AU577" s="233" t="s">
        <v>91</v>
      </c>
      <c r="AY577" s="18" t="s">
        <v>164</v>
      </c>
      <c r="BE577" s="234">
        <f>IF(N577="základní",J577,0)</f>
        <v>0</v>
      </c>
      <c r="BF577" s="234">
        <f>IF(N577="snížená",J577,0)</f>
        <v>0</v>
      </c>
      <c r="BG577" s="234">
        <f>IF(N577="zákl. přenesená",J577,0)</f>
        <v>0</v>
      </c>
      <c r="BH577" s="234">
        <f>IF(N577="sníž. přenesená",J577,0)</f>
        <v>0</v>
      </c>
      <c r="BI577" s="234">
        <f>IF(N577="nulová",J577,0)</f>
        <v>0</v>
      </c>
      <c r="BJ577" s="18" t="s">
        <v>89</v>
      </c>
      <c r="BK577" s="234">
        <f>ROUND(I577*H577,2)</f>
        <v>0</v>
      </c>
      <c r="BL577" s="18" t="s">
        <v>304</v>
      </c>
      <c r="BM577" s="233" t="s">
        <v>679</v>
      </c>
    </row>
    <row r="578" s="13" customFormat="1">
      <c r="A578" s="13"/>
      <c r="B578" s="235"/>
      <c r="C578" s="236"/>
      <c r="D578" s="237" t="s">
        <v>173</v>
      </c>
      <c r="E578" s="238" t="s">
        <v>1</v>
      </c>
      <c r="F578" s="239" t="s">
        <v>464</v>
      </c>
      <c r="G578" s="236"/>
      <c r="H578" s="238" t="s">
        <v>1</v>
      </c>
      <c r="I578" s="240"/>
      <c r="J578" s="236"/>
      <c r="K578" s="236"/>
      <c r="L578" s="241"/>
      <c r="M578" s="242"/>
      <c r="N578" s="243"/>
      <c r="O578" s="243"/>
      <c r="P578" s="243"/>
      <c r="Q578" s="243"/>
      <c r="R578" s="243"/>
      <c r="S578" s="243"/>
      <c r="T578" s="244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T578" s="245" t="s">
        <v>173</v>
      </c>
      <c r="AU578" s="245" t="s">
        <v>91</v>
      </c>
      <c r="AV578" s="13" t="s">
        <v>89</v>
      </c>
      <c r="AW578" s="13" t="s">
        <v>36</v>
      </c>
      <c r="AX578" s="13" t="s">
        <v>81</v>
      </c>
      <c r="AY578" s="245" t="s">
        <v>164</v>
      </c>
    </row>
    <row r="579" s="13" customFormat="1">
      <c r="A579" s="13"/>
      <c r="B579" s="235"/>
      <c r="C579" s="236"/>
      <c r="D579" s="237" t="s">
        <v>173</v>
      </c>
      <c r="E579" s="238" t="s">
        <v>1</v>
      </c>
      <c r="F579" s="239" t="s">
        <v>380</v>
      </c>
      <c r="G579" s="236"/>
      <c r="H579" s="238" t="s">
        <v>1</v>
      </c>
      <c r="I579" s="240"/>
      <c r="J579" s="236"/>
      <c r="K579" s="236"/>
      <c r="L579" s="241"/>
      <c r="M579" s="242"/>
      <c r="N579" s="243"/>
      <c r="O579" s="243"/>
      <c r="P579" s="243"/>
      <c r="Q579" s="243"/>
      <c r="R579" s="243"/>
      <c r="S579" s="243"/>
      <c r="T579" s="244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T579" s="245" t="s">
        <v>173</v>
      </c>
      <c r="AU579" s="245" t="s">
        <v>91</v>
      </c>
      <c r="AV579" s="13" t="s">
        <v>89</v>
      </c>
      <c r="AW579" s="13" t="s">
        <v>36</v>
      </c>
      <c r="AX579" s="13" t="s">
        <v>81</v>
      </c>
      <c r="AY579" s="245" t="s">
        <v>164</v>
      </c>
    </row>
    <row r="580" s="13" customFormat="1">
      <c r="A580" s="13"/>
      <c r="B580" s="235"/>
      <c r="C580" s="236"/>
      <c r="D580" s="237" t="s">
        <v>173</v>
      </c>
      <c r="E580" s="238" t="s">
        <v>1</v>
      </c>
      <c r="F580" s="239" t="s">
        <v>347</v>
      </c>
      <c r="G580" s="236"/>
      <c r="H580" s="238" t="s">
        <v>1</v>
      </c>
      <c r="I580" s="240"/>
      <c r="J580" s="236"/>
      <c r="K580" s="236"/>
      <c r="L580" s="241"/>
      <c r="M580" s="242"/>
      <c r="N580" s="243"/>
      <c r="O580" s="243"/>
      <c r="P580" s="243"/>
      <c r="Q580" s="243"/>
      <c r="R580" s="243"/>
      <c r="S580" s="243"/>
      <c r="T580" s="244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T580" s="245" t="s">
        <v>173</v>
      </c>
      <c r="AU580" s="245" t="s">
        <v>91</v>
      </c>
      <c r="AV580" s="13" t="s">
        <v>89</v>
      </c>
      <c r="AW580" s="13" t="s">
        <v>36</v>
      </c>
      <c r="AX580" s="13" t="s">
        <v>81</v>
      </c>
      <c r="AY580" s="245" t="s">
        <v>164</v>
      </c>
    </row>
    <row r="581" s="13" customFormat="1">
      <c r="A581" s="13"/>
      <c r="B581" s="235"/>
      <c r="C581" s="236"/>
      <c r="D581" s="237" t="s">
        <v>173</v>
      </c>
      <c r="E581" s="238" t="s">
        <v>1</v>
      </c>
      <c r="F581" s="239" t="s">
        <v>348</v>
      </c>
      <c r="G581" s="236"/>
      <c r="H581" s="238" t="s">
        <v>1</v>
      </c>
      <c r="I581" s="240"/>
      <c r="J581" s="236"/>
      <c r="K581" s="236"/>
      <c r="L581" s="241"/>
      <c r="M581" s="242"/>
      <c r="N581" s="243"/>
      <c r="O581" s="243"/>
      <c r="P581" s="243"/>
      <c r="Q581" s="243"/>
      <c r="R581" s="243"/>
      <c r="S581" s="243"/>
      <c r="T581" s="244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T581" s="245" t="s">
        <v>173</v>
      </c>
      <c r="AU581" s="245" t="s">
        <v>91</v>
      </c>
      <c r="AV581" s="13" t="s">
        <v>89</v>
      </c>
      <c r="AW581" s="13" t="s">
        <v>36</v>
      </c>
      <c r="AX581" s="13" t="s">
        <v>81</v>
      </c>
      <c r="AY581" s="245" t="s">
        <v>164</v>
      </c>
    </row>
    <row r="582" s="13" customFormat="1">
      <c r="A582" s="13"/>
      <c r="B582" s="235"/>
      <c r="C582" s="236"/>
      <c r="D582" s="237" t="s">
        <v>173</v>
      </c>
      <c r="E582" s="238" t="s">
        <v>1</v>
      </c>
      <c r="F582" s="239" t="s">
        <v>349</v>
      </c>
      <c r="G582" s="236"/>
      <c r="H582" s="238" t="s">
        <v>1</v>
      </c>
      <c r="I582" s="240"/>
      <c r="J582" s="236"/>
      <c r="K582" s="236"/>
      <c r="L582" s="241"/>
      <c r="M582" s="242"/>
      <c r="N582" s="243"/>
      <c r="O582" s="243"/>
      <c r="P582" s="243"/>
      <c r="Q582" s="243"/>
      <c r="R582" s="243"/>
      <c r="S582" s="243"/>
      <c r="T582" s="244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T582" s="245" t="s">
        <v>173</v>
      </c>
      <c r="AU582" s="245" t="s">
        <v>91</v>
      </c>
      <c r="AV582" s="13" t="s">
        <v>89</v>
      </c>
      <c r="AW582" s="13" t="s">
        <v>36</v>
      </c>
      <c r="AX582" s="13" t="s">
        <v>81</v>
      </c>
      <c r="AY582" s="245" t="s">
        <v>164</v>
      </c>
    </row>
    <row r="583" s="14" customFormat="1">
      <c r="A583" s="14"/>
      <c r="B583" s="246"/>
      <c r="C583" s="247"/>
      <c r="D583" s="237" t="s">
        <v>173</v>
      </c>
      <c r="E583" s="248" t="s">
        <v>1</v>
      </c>
      <c r="F583" s="249" t="s">
        <v>410</v>
      </c>
      <c r="G583" s="247"/>
      <c r="H583" s="250">
        <v>120.98</v>
      </c>
      <c r="I583" s="251"/>
      <c r="J583" s="247"/>
      <c r="K583" s="247"/>
      <c r="L583" s="252"/>
      <c r="M583" s="253"/>
      <c r="N583" s="254"/>
      <c r="O583" s="254"/>
      <c r="P583" s="254"/>
      <c r="Q583" s="254"/>
      <c r="R583" s="254"/>
      <c r="S583" s="254"/>
      <c r="T583" s="255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T583" s="256" t="s">
        <v>173</v>
      </c>
      <c r="AU583" s="256" t="s">
        <v>91</v>
      </c>
      <c r="AV583" s="14" t="s">
        <v>91</v>
      </c>
      <c r="AW583" s="14" t="s">
        <v>36</v>
      </c>
      <c r="AX583" s="14" t="s">
        <v>81</v>
      </c>
      <c r="AY583" s="256" t="s">
        <v>164</v>
      </c>
    </row>
    <row r="584" s="13" customFormat="1">
      <c r="A584" s="13"/>
      <c r="B584" s="235"/>
      <c r="C584" s="236"/>
      <c r="D584" s="237" t="s">
        <v>173</v>
      </c>
      <c r="E584" s="238" t="s">
        <v>1</v>
      </c>
      <c r="F584" s="239" t="s">
        <v>351</v>
      </c>
      <c r="G584" s="236"/>
      <c r="H584" s="238" t="s">
        <v>1</v>
      </c>
      <c r="I584" s="240"/>
      <c r="J584" s="236"/>
      <c r="K584" s="236"/>
      <c r="L584" s="241"/>
      <c r="M584" s="242"/>
      <c r="N584" s="243"/>
      <c r="O584" s="243"/>
      <c r="P584" s="243"/>
      <c r="Q584" s="243"/>
      <c r="R584" s="243"/>
      <c r="S584" s="243"/>
      <c r="T584" s="244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T584" s="245" t="s">
        <v>173</v>
      </c>
      <c r="AU584" s="245" t="s">
        <v>91</v>
      </c>
      <c r="AV584" s="13" t="s">
        <v>89</v>
      </c>
      <c r="AW584" s="13" t="s">
        <v>36</v>
      </c>
      <c r="AX584" s="13" t="s">
        <v>81</v>
      </c>
      <c r="AY584" s="245" t="s">
        <v>164</v>
      </c>
    </row>
    <row r="585" s="14" customFormat="1">
      <c r="A585" s="14"/>
      <c r="B585" s="246"/>
      <c r="C585" s="247"/>
      <c r="D585" s="237" t="s">
        <v>173</v>
      </c>
      <c r="E585" s="248" t="s">
        <v>1</v>
      </c>
      <c r="F585" s="249" t="s">
        <v>412</v>
      </c>
      <c r="G585" s="247"/>
      <c r="H585" s="250">
        <v>34.740000000000002</v>
      </c>
      <c r="I585" s="251"/>
      <c r="J585" s="247"/>
      <c r="K585" s="247"/>
      <c r="L585" s="252"/>
      <c r="M585" s="253"/>
      <c r="N585" s="254"/>
      <c r="O585" s="254"/>
      <c r="P585" s="254"/>
      <c r="Q585" s="254"/>
      <c r="R585" s="254"/>
      <c r="S585" s="254"/>
      <c r="T585" s="255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T585" s="256" t="s">
        <v>173</v>
      </c>
      <c r="AU585" s="256" t="s">
        <v>91</v>
      </c>
      <c r="AV585" s="14" t="s">
        <v>91</v>
      </c>
      <c r="AW585" s="14" t="s">
        <v>36</v>
      </c>
      <c r="AX585" s="14" t="s">
        <v>81</v>
      </c>
      <c r="AY585" s="256" t="s">
        <v>164</v>
      </c>
    </row>
    <row r="586" s="13" customFormat="1">
      <c r="A586" s="13"/>
      <c r="B586" s="235"/>
      <c r="C586" s="236"/>
      <c r="D586" s="237" t="s">
        <v>173</v>
      </c>
      <c r="E586" s="238" t="s">
        <v>1</v>
      </c>
      <c r="F586" s="239" t="s">
        <v>353</v>
      </c>
      <c r="G586" s="236"/>
      <c r="H586" s="238" t="s">
        <v>1</v>
      </c>
      <c r="I586" s="240"/>
      <c r="J586" s="236"/>
      <c r="K586" s="236"/>
      <c r="L586" s="241"/>
      <c r="M586" s="242"/>
      <c r="N586" s="243"/>
      <c r="O586" s="243"/>
      <c r="P586" s="243"/>
      <c r="Q586" s="243"/>
      <c r="R586" s="243"/>
      <c r="S586" s="243"/>
      <c r="T586" s="244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T586" s="245" t="s">
        <v>173</v>
      </c>
      <c r="AU586" s="245" t="s">
        <v>91</v>
      </c>
      <c r="AV586" s="13" t="s">
        <v>89</v>
      </c>
      <c r="AW586" s="13" t="s">
        <v>36</v>
      </c>
      <c r="AX586" s="13" t="s">
        <v>81</v>
      </c>
      <c r="AY586" s="245" t="s">
        <v>164</v>
      </c>
    </row>
    <row r="587" s="14" customFormat="1">
      <c r="A587" s="14"/>
      <c r="B587" s="246"/>
      <c r="C587" s="247"/>
      <c r="D587" s="237" t="s">
        <v>173</v>
      </c>
      <c r="E587" s="248" t="s">
        <v>1</v>
      </c>
      <c r="F587" s="249" t="s">
        <v>413</v>
      </c>
      <c r="G587" s="247"/>
      <c r="H587" s="250">
        <v>5.9800000000000004</v>
      </c>
      <c r="I587" s="251"/>
      <c r="J587" s="247"/>
      <c r="K587" s="247"/>
      <c r="L587" s="252"/>
      <c r="M587" s="253"/>
      <c r="N587" s="254"/>
      <c r="O587" s="254"/>
      <c r="P587" s="254"/>
      <c r="Q587" s="254"/>
      <c r="R587" s="254"/>
      <c r="S587" s="254"/>
      <c r="T587" s="255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T587" s="256" t="s">
        <v>173</v>
      </c>
      <c r="AU587" s="256" t="s">
        <v>91</v>
      </c>
      <c r="AV587" s="14" t="s">
        <v>91</v>
      </c>
      <c r="AW587" s="14" t="s">
        <v>36</v>
      </c>
      <c r="AX587" s="14" t="s">
        <v>81</v>
      </c>
      <c r="AY587" s="256" t="s">
        <v>164</v>
      </c>
    </row>
    <row r="588" s="16" customFormat="1">
      <c r="A588" s="16"/>
      <c r="B588" s="279"/>
      <c r="C588" s="280"/>
      <c r="D588" s="237" t="s">
        <v>173</v>
      </c>
      <c r="E588" s="281" t="s">
        <v>1</v>
      </c>
      <c r="F588" s="282" t="s">
        <v>240</v>
      </c>
      <c r="G588" s="280"/>
      <c r="H588" s="283">
        <v>161.69999999999999</v>
      </c>
      <c r="I588" s="284"/>
      <c r="J588" s="280"/>
      <c r="K588" s="280"/>
      <c r="L588" s="285"/>
      <c r="M588" s="286"/>
      <c r="N588" s="287"/>
      <c r="O588" s="287"/>
      <c r="P588" s="287"/>
      <c r="Q588" s="287"/>
      <c r="R588" s="287"/>
      <c r="S588" s="287"/>
      <c r="T588" s="288"/>
      <c r="U588" s="16"/>
      <c r="V588" s="16"/>
      <c r="W588" s="16"/>
      <c r="X588" s="16"/>
      <c r="Y588" s="16"/>
      <c r="Z588" s="16"/>
      <c r="AA588" s="16"/>
      <c r="AB588" s="16"/>
      <c r="AC588" s="16"/>
      <c r="AD588" s="16"/>
      <c r="AE588" s="16"/>
      <c r="AT588" s="289" t="s">
        <v>173</v>
      </c>
      <c r="AU588" s="289" t="s">
        <v>91</v>
      </c>
      <c r="AV588" s="16" t="s">
        <v>165</v>
      </c>
      <c r="AW588" s="16" t="s">
        <v>36</v>
      </c>
      <c r="AX588" s="16" t="s">
        <v>81</v>
      </c>
      <c r="AY588" s="289" t="s">
        <v>164</v>
      </c>
    </row>
    <row r="589" s="15" customFormat="1">
      <c r="A589" s="15"/>
      <c r="B589" s="257"/>
      <c r="C589" s="258"/>
      <c r="D589" s="237" t="s">
        <v>173</v>
      </c>
      <c r="E589" s="259" t="s">
        <v>1</v>
      </c>
      <c r="F589" s="260" t="s">
        <v>176</v>
      </c>
      <c r="G589" s="258"/>
      <c r="H589" s="261">
        <v>161.69999999999999</v>
      </c>
      <c r="I589" s="262"/>
      <c r="J589" s="258"/>
      <c r="K589" s="258"/>
      <c r="L589" s="263"/>
      <c r="M589" s="264"/>
      <c r="N589" s="265"/>
      <c r="O589" s="265"/>
      <c r="P589" s="265"/>
      <c r="Q589" s="265"/>
      <c r="R589" s="265"/>
      <c r="S589" s="265"/>
      <c r="T589" s="266"/>
      <c r="U589" s="15"/>
      <c r="V589" s="15"/>
      <c r="W589" s="15"/>
      <c r="X589" s="15"/>
      <c r="Y589" s="15"/>
      <c r="Z589" s="15"/>
      <c r="AA589" s="15"/>
      <c r="AB589" s="15"/>
      <c r="AC589" s="15"/>
      <c r="AD589" s="15"/>
      <c r="AE589" s="15"/>
      <c r="AT589" s="267" t="s">
        <v>173</v>
      </c>
      <c r="AU589" s="267" t="s">
        <v>91</v>
      </c>
      <c r="AV589" s="15" t="s">
        <v>171</v>
      </c>
      <c r="AW589" s="15" t="s">
        <v>36</v>
      </c>
      <c r="AX589" s="15" t="s">
        <v>89</v>
      </c>
      <c r="AY589" s="267" t="s">
        <v>164</v>
      </c>
    </row>
    <row r="590" s="2" customFormat="1" ht="21.75" customHeight="1">
      <c r="A590" s="39"/>
      <c r="B590" s="40"/>
      <c r="C590" s="268" t="s">
        <v>680</v>
      </c>
      <c r="D590" s="268" t="s">
        <v>177</v>
      </c>
      <c r="E590" s="269" t="s">
        <v>681</v>
      </c>
      <c r="F590" s="270" t="s">
        <v>682</v>
      </c>
      <c r="G590" s="271" t="s">
        <v>317</v>
      </c>
      <c r="H590" s="272">
        <v>4.657</v>
      </c>
      <c r="I590" s="273"/>
      <c r="J590" s="274">
        <f>ROUND(I590*H590,2)</f>
        <v>0</v>
      </c>
      <c r="K590" s="275"/>
      <c r="L590" s="276"/>
      <c r="M590" s="277" t="s">
        <v>1</v>
      </c>
      <c r="N590" s="278" t="s">
        <v>46</v>
      </c>
      <c r="O590" s="92"/>
      <c r="P590" s="231">
        <f>O590*H590</f>
        <v>0</v>
      </c>
      <c r="Q590" s="231">
        <v>0.55000000000000004</v>
      </c>
      <c r="R590" s="231">
        <f>Q590*H590</f>
        <v>2.56135</v>
      </c>
      <c r="S590" s="231">
        <v>0</v>
      </c>
      <c r="T590" s="232">
        <f>S590*H590</f>
        <v>0</v>
      </c>
      <c r="U590" s="39"/>
      <c r="V590" s="39"/>
      <c r="W590" s="39"/>
      <c r="X590" s="39"/>
      <c r="Y590" s="39"/>
      <c r="Z590" s="39"/>
      <c r="AA590" s="39"/>
      <c r="AB590" s="39"/>
      <c r="AC590" s="39"/>
      <c r="AD590" s="39"/>
      <c r="AE590" s="39"/>
      <c r="AR590" s="233" t="s">
        <v>422</v>
      </c>
      <c r="AT590" s="233" t="s">
        <v>177</v>
      </c>
      <c r="AU590" s="233" t="s">
        <v>91</v>
      </c>
      <c r="AY590" s="18" t="s">
        <v>164</v>
      </c>
      <c r="BE590" s="234">
        <f>IF(N590="základní",J590,0)</f>
        <v>0</v>
      </c>
      <c r="BF590" s="234">
        <f>IF(N590="snížená",J590,0)</f>
        <v>0</v>
      </c>
      <c r="BG590" s="234">
        <f>IF(N590="zákl. přenesená",J590,0)</f>
        <v>0</v>
      </c>
      <c r="BH590" s="234">
        <f>IF(N590="sníž. přenesená",J590,0)</f>
        <v>0</v>
      </c>
      <c r="BI590" s="234">
        <f>IF(N590="nulová",J590,0)</f>
        <v>0</v>
      </c>
      <c r="BJ590" s="18" t="s">
        <v>89</v>
      </c>
      <c r="BK590" s="234">
        <f>ROUND(I590*H590,2)</f>
        <v>0</v>
      </c>
      <c r="BL590" s="18" t="s">
        <v>304</v>
      </c>
      <c r="BM590" s="233" t="s">
        <v>683</v>
      </c>
    </row>
    <row r="591" s="14" customFormat="1">
      <c r="A591" s="14"/>
      <c r="B591" s="246"/>
      <c r="C591" s="247"/>
      <c r="D591" s="237" t="s">
        <v>173</v>
      </c>
      <c r="E591" s="248" t="s">
        <v>1</v>
      </c>
      <c r="F591" s="249" t="s">
        <v>666</v>
      </c>
      <c r="G591" s="247"/>
      <c r="H591" s="250">
        <v>4.657</v>
      </c>
      <c r="I591" s="251"/>
      <c r="J591" s="247"/>
      <c r="K591" s="247"/>
      <c r="L591" s="252"/>
      <c r="M591" s="253"/>
      <c r="N591" s="254"/>
      <c r="O591" s="254"/>
      <c r="P591" s="254"/>
      <c r="Q591" s="254"/>
      <c r="R591" s="254"/>
      <c r="S591" s="254"/>
      <c r="T591" s="255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T591" s="256" t="s">
        <v>173</v>
      </c>
      <c r="AU591" s="256" t="s">
        <v>91</v>
      </c>
      <c r="AV591" s="14" t="s">
        <v>91</v>
      </c>
      <c r="AW591" s="14" t="s">
        <v>36</v>
      </c>
      <c r="AX591" s="14" t="s">
        <v>89</v>
      </c>
      <c r="AY591" s="256" t="s">
        <v>164</v>
      </c>
    </row>
    <row r="592" s="2" customFormat="1" ht="21.75" customHeight="1">
      <c r="A592" s="39"/>
      <c r="B592" s="40"/>
      <c r="C592" s="221" t="s">
        <v>684</v>
      </c>
      <c r="D592" s="221" t="s">
        <v>167</v>
      </c>
      <c r="E592" s="222" t="s">
        <v>685</v>
      </c>
      <c r="F592" s="223" t="s">
        <v>686</v>
      </c>
      <c r="G592" s="224" t="s">
        <v>337</v>
      </c>
      <c r="H592" s="225">
        <v>89.609999999999999</v>
      </c>
      <c r="I592" s="226"/>
      <c r="J592" s="227">
        <f>ROUND(I592*H592,2)</f>
        <v>0</v>
      </c>
      <c r="K592" s="228"/>
      <c r="L592" s="45"/>
      <c r="M592" s="229" t="s">
        <v>1</v>
      </c>
      <c r="N592" s="230" t="s">
        <v>46</v>
      </c>
      <c r="O592" s="92"/>
      <c r="P592" s="231">
        <f>O592*H592</f>
        <v>0</v>
      </c>
      <c r="Q592" s="231">
        <v>0</v>
      </c>
      <c r="R592" s="231">
        <f>Q592*H592</f>
        <v>0</v>
      </c>
      <c r="S592" s="231">
        <v>0</v>
      </c>
      <c r="T592" s="232">
        <f>S592*H592</f>
        <v>0</v>
      </c>
      <c r="U592" s="39"/>
      <c r="V592" s="39"/>
      <c r="W592" s="39"/>
      <c r="X592" s="39"/>
      <c r="Y592" s="39"/>
      <c r="Z592" s="39"/>
      <c r="AA592" s="39"/>
      <c r="AB592" s="39"/>
      <c r="AC592" s="39"/>
      <c r="AD592" s="39"/>
      <c r="AE592" s="39"/>
      <c r="AR592" s="233" t="s">
        <v>304</v>
      </c>
      <c r="AT592" s="233" t="s">
        <v>167</v>
      </c>
      <c r="AU592" s="233" t="s">
        <v>91</v>
      </c>
      <c r="AY592" s="18" t="s">
        <v>164</v>
      </c>
      <c r="BE592" s="234">
        <f>IF(N592="základní",J592,0)</f>
        <v>0</v>
      </c>
      <c r="BF592" s="234">
        <f>IF(N592="snížená",J592,0)</f>
        <v>0</v>
      </c>
      <c r="BG592" s="234">
        <f>IF(N592="zákl. přenesená",J592,0)</f>
        <v>0</v>
      </c>
      <c r="BH592" s="234">
        <f>IF(N592="sníž. přenesená",J592,0)</f>
        <v>0</v>
      </c>
      <c r="BI592" s="234">
        <f>IF(N592="nulová",J592,0)</f>
        <v>0</v>
      </c>
      <c r="BJ592" s="18" t="s">
        <v>89</v>
      </c>
      <c r="BK592" s="234">
        <f>ROUND(I592*H592,2)</f>
        <v>0</v>
      </c>
      <c r="BL592" s="18" t="s">
        <v>304</v>
      </c>
      <c r="BM592" s="233" t="s">
        <v>687</v>
      </c>
    </row>
    <row r="593" s="13" customFormat="1">
      <c r="A593" s="13"/>
      <c r="B593" s="235"/>
      <c r="C593" s="236"/>
      <c r="D593" s="237" t="s">
        <v>173</v>
      </c>
      <c r="E593" s="238" t="s">
        <v>1</v>
      </c>
      <c r="F593" s="239" t="s">
        <v>287</v>
      </c>
      <c r="G593" s="236"/>
      <c r="H593" s="238" t="s">
        <v>1</v>
      </c>
      <c r="I593" s="240"/>
      <c r="J593" s="236"/>
      <c r="K593" s="236"/>
      <c r="L593" s="241"/>
      <c r="M593" s="242"/>
      <c r="N593" s="243"/>
      <c r="O593" s="243"/>
      <c r="P593" s="243"/>
      <c r="Q593" s="243"/>
      <c r="R593" s="243"/>
      <c r="S593" s="243"/>
      <c r="T593" s="244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T593" s="245" t="s">
        <v>173</v>
      </c>
      <c r="AU593" s="245" t="s">
        <v>91</v>
      </c>
      <c r="AV593" s="13" t="s">
        <v>89</v>
      </c>
      <c r="AW593" s="13" t="s">
        <v>36</v>
      </c>
      <c r="AX593" s="13" t="s">
        <v>81</v>
      </c>
      <c r="AY593" s="245" t="s">
        <v>164</v>
      </c>
    </row>
    <row r="594" s="14" customFormat="1">
      <c r="A594" s="14"/>
      <c r="B594" s="246"/>
      <c r="C594" s="247"/>
      <c r="D594" s="237" t="s">
        <v>173</v>
      </c>
      <c r="E594" s="248" t="s">
        <v>1</v>
      </c>
      <c r="F594" s="249" t="s">
        <v>688</v>
      </c>
      <c r="G594" s="247"/>
      <c r="H594" s="250">
        <v>48.240000000000002</v>
      </c>
      <c r="I594" s="251"/>
      <c r="J594" s="247"/>
      <c r="K594" s="247"/>
      <c r="L594" s="252"/>
      <c r="M594" s="253"/>
      <c r="N594" s="254"/>
      <c r="O594" s="254"/>
      <c r="P594" s="254"/>
      <c r="Q594" s="254"/>
      <c r="R594" s="254"/>
      <c r="S594" s="254"/>
      <c r="T594" s="255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T594" s="256" t="s">
        <v>173</v>
      </c>
      <c r="AU594" s="256" t="s">
        <v>91</v>
      </c>
      <c r="AV594" s="14" t="s">
        <v>91</v>
      </c>
      <c r="AW594" s="14" t="s">
        <v>36</v>
      </c>
      <c r="AX594" s="14" t="s">
        <v>81</v>
      </c>
      <c r="AY594" s="256" t="s">
        <v>164</v>
      </c>
    </row>
    <row r="595" s="13" customFormat="1">
      <c r="A595" s="13"/>
      <c r="B595" s="235"/>
      <c r="C595" s="236"/>
      <c r="D595" s="237" t="s">
        <v>173</v>
      </c>
      <c r="E595" s="238" t="s">
        <v>1</v>
      </c>
      <c r="F595" s="239" t="s">
        <v>411</v>
      </c>
      <c r="G595" s="236"/>
      <c r="H595" s="238" t="s">
        <v>1</v>
      </c>
      <c r="I595" s="240"/>
      <c r="J595" s="236"/>
      <c r="K595" s="236"/>
      <c r="L595" s="241"/>
      <c r="M595" s="242"/>
      <c r="N595" s="243"/>
      <c r="O595" s="243"/>
      <c r="P595" s="243"/>
      <c r="Q595" s="243"/>
      <c r="R595" s="243"/>
      <c r="S595" s="243"/>
      <c r="T595" s="244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T595" s="245" t="s">
        <v>173</v>
      </c>
      <c r="AU595" s="245" t="s">
        <v>91</v>
      </c>
      <c r="AV595" s="13" t="s">
        <v>89</v>
      </c>
      <c r="AW595" s="13" t="s">
        <v>36</v>
      </c>
      <c r="AX595" s="13" t="s">
        <v>81</v>
      </c>
      <c r="AY595" s="245" t="s">
        <v>164</v>
      </c>
    </row>
    <row r="596" s="14" customFormat="1">
      <c r="A596" s="14"/>
      <c r="B596" s="246"/>
      <c r="C596" s="247"/>
      <c r="D596" s="237" t="s">
        <v>173</v>
      </c>
      <c r="E596" s="248" t="s">
        <v>1</v>
      </c>
      <c r="F596" s="249" t="s">
        <v>689</v>
      </c>
      <c r="G596" s="247"/>
      <c r="H596" s="250">
        <v>32.020000000000003</v>
      </c>
      <c r="I596" s="251"/>
      <c r="J596" s="247"/>
      <c r="K596" s="247"/>
      <c r="L596" s="252"/>
      <c r="M596" s="253"/>
      <c r="N596" s="254"/>
      <c r="O596" s="254"/>
      <c r="P596" s="254"/>
      <c r="Q596" s="254"/>
      <c r="R596" s="254"/>
      <c r="S596" s="254"/>
      <c r="T596" s="255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T596" s="256" t="s">
        <v>173</v>
      </c>
      <c r="AU596" s="256" t="s">
        <v>91</v>
      </c>
      <c r="AV596" s="14" t="s">
        <v>91</v>
      </c>
      <c r="AW596" s="14" t="s">
        <v>36</v>
      </c>
      <c r="AX596" s="14" t="s">
        <v>81</v>
      </c>
      <c r="AY596" s="256" t="s">
        <v>164</v>
      </c>
    </row>
    <row r="597" s="13" customFormat="1">
      <c r="A597" s="13"/>
      <c r="B597" s="235"/>
      <c r="C597" s="236"/>
      <c r="D597" s="237" t="s">
        <v>173</v>
      </c>
      <c r="E597" s="238" t="s">
        <v>1</v>
      </c>
      <c r="F597" s="239" t="s">
        <v>293</v>
      </c>
      <c r="G597" s="236"/>
      <c r="H597" s="238" t="s">
        <v>1</v>
      </c>
      <c r="I597" s="240"/>
      <c r="J597" s="236"/>
      <c r="K597" s="236"/>
      <c r="L597" s="241"/>
      <c r="M597" s="242"/>
      <c r="N597" s="243"/>
      <c r="O597" s="243"/>
      <c r="P597" s="243"/>
      <c r="Q597" s="243"/>
      <c r="R597" s="243"/>
      <c r="S597" s="243"/>
      <c r="T597" s="244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T597" s="245" t="s">
        <v>173</v>
      </c>
      <c r="AU597" s="245" t="s">
        <v>91</v>
      </c>
      <c r="AV597" s="13" t="s">
        <v>89</v>
      </c>
      <c r="AW597" s="13" t="s">
        <v>36</v>
      </c>
      <c r="AX597" s="13" t="s">
        <v>81</v>
      </c>
      <c r="AY597" s="245" t="s">
        <v>164</v>
      </c>
    </row>
    <row r="598" s="14" customFormat="1">
      <c r="A598" s="14"/>
      <c r="B598" s="246"/>
      <c r="C598" s="247"/>
      <c r="D598" s="237" t="s">
        <v>173</v>
      </c>
      <c r="E598" s="248" t="s">
        <v>1</v>
      </c>
      <c r="F598" s="249" t="s">
        <v>690</v>
      </c>
      <c r="G598" s="247"/>
      <c r="H598" s="250">
        <v>9.3499999999999996</v>
      </c>
      <c r="I598" s="251"/>
      <c r="J598" s="247"/>
      <c r="K598" s="247"/>
      <c r="L598" s="252"/>
      <c r="M598" s="253"/>
      <c r="N598" s="254"/>
      <c r="O598" s="254"/>
      <c r="P598" s="254"/>
      <c r="Q598" s="254"/>
      <c r="R598" s="254"/>
      <c r="S598" s="254"/>
      <c r="T598" s="255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T598" s="256" t="s">
        <v>173</v>
      </c>
      <c r="AU598" s="256" t="s">
        <v>91</v>
      </c>
      <c r="AV598" s="14" t="s">
        <v>91</v>
      </c>
      <c r="AW598" s="14" t="s">
        <v>36</v>
      </c>
      <c r="AX598" s="14" t="s">
        <v>81</v>
      </c>
      <c r="AY598" s="256" t="s">
        <v>164</v>
      </c>
    </row>
    <row r="599" s="16" customFormat="1">
      <c r="A599" s="16"/>
      <c r="B599" s="279"/>
      <c r="C599" s="280"/>
      <c r="D599" s="237" t="s">
        <v>173</v>
      </c>
      <c r="E599" s="281" t="s">
        <v>1</v>
      </c>
      <c r="F599" s="282" t="s">
        <v>240</v>
      </c>
      <c r="G599" s="280"/>
      <c r="H599" s="283">
        <v>89.609999999999999</v>
      </c>
      <c r="I599" s="284"/>
      <c r="J599" s="280"/>
      <c r="K599" s="280"/>
      <c r="L599" s="285"/>
      <c r="M599" s="286"/>
      <c r="N599" s="287"/>
      <c r="O599" s="287"/>
      <c r="P599" s="287"/>
      <c r="Q599" s="287"/>
      <c r="R599" s="287"/>
      <c r="S599" s="287"/>
      <c r="T599" s="288"/>
      <c r="U599" s="16"/>
      <c r="V599" s="16"/>
      <c r="W599" s="16"/>
      <c r="X599" s="16"/>
      <c r="Y599" s="16"/>
      <c r="Z599" s="16"/>
      <c r="AA599" s="16"/>
      <c r="AB599" s="16"/>
      <c r="AC599" s="16"/>
      <c r="AD599" s="16"/>
      <c r="AE599" s="16"/>
      <c r="AT599" s="289" t="s">
        <v>173</v>
      </c>
      <c r="AU599" s="289" t="s">
        <v>91</v>
      </c>
      <c r="AV599" s="16" t="s">
        <v>165</v>
      </c>
      <c r="AW599" s="16" t="s">
        <v>36</v>
      </c>
      <c r="AX599" s="16" t="s">
        <v>81</v>
      </c>
      <c r="AY599" s="289" t="s">
        <v>164</v>
      </c>
    </row>
    <row r="600" s="15" customFormat="1">
      <c r="A600" s="15"/>
      <c r="B600" s="257"/>
      <c r="C600" s="258"/>
      <c r="D600" s="237" t="s">
        <v>173</v>
      </c>
      <c r="E600" s="259" t="s">
        <v>1</v>
      </c>
      <c r="F600" s="260" t="s">
        <v>176</v>
      </c>
      <c r="G600" s="258"/>
      <c r="H600" s="261">
        <v>89.609999999999999</v>
      </c>
      <c r="I600" s="262"/>
      <c r="J600" s="258"/>
      <c r="K600" s="258"/>
      <c r="L600" s="263"/>
      <c r="M600" s="264"/>
      <c r="N600" s="265"/>
      <c r="O600" s="265"/>
      <c r="P600" s="265"/>
      <c r="Q600" s="265"/>
      <c r="R600" s="265"/>
      <c r="S600" s="265"/>
      <c r="T600" s="266"/>
      <c r="U600" s="15"/>
      <c r="V600" s="15"/>
      <c r="W600" s="15"/>
      <c r="X600" s="15"/>
      <c r="Y600" s="15"/>
      <c r="Z600" s="15"/>
      <c r="AA600" s="15"/>
      <c r="AB600" s="15"/>
      <c r="AC600" s="15"/>
      <c r="AD600" s="15"/>
      <c r="AE600" s="15"/>
      <c r="AT600" s="267" t="s">
        <v>173</v>
      </c>
      <c r="AU600" s="267" t="s">
        <v>91</v>
      </c>
      <c r="AV600" s="15" t="s">
        <v>171</v>
      </c>
      <c r="AW600" s="15" t="s">
        <v>36</v>
      </c>
      <c r="AX600" s="15" t="s">
        <v>89</v>
      </c>
      <c r="AY600" s="267" t="s">
        <v>164</v>
      </c>
    </row>
    <row r="601" s="2" customFormat="1" ht="16.5" customHeight="1">
      <c r="A601" s="39"/>
      <c r="B601" s="40"/>
      <c r="C601" s="268" t="s">
        <v>691</v>
      </c>
      <c r="D601" s="268" t="s">
        <v>177</v>
      </c>
      <c r="E601" s="269" t="s">
        <v>692</v>
      </c>
      <c r="F601" s="270" t="s">
        <v>693</v>
      </c>
      <c r="G601" s="271" t="s">
        <v>337</v>
      </c>
      <c r="H601" s="272">
        <v>96.778999999999996</v>
      </c>
      <c r="I601" s="273"/>
      <c r="J601" s="274">
        <f>ROUND(I601*H601,2)</f>
        <v>0</v>
      </c>
      <c r="K601" s="275"/>
      <c r="L601" s="276"/>
      <c r="M601" s="277" t="s">
        <v>1</v>
      </c>
      <c r="N601" s="278" t="s">
        <v>46</v>
      </c>
      <c r="O601" s="92"/>
      <c r="P601" s="231">
        <f>O601*H601</f>
        <v>0</v>
      </c>
      <c r="Q601" s="231">
        <v>0</v>
      </c>
      <c r="R601" s="231">
        <f>Q601*H601</f>
        <v>0</v>
      </c>
      <c r="S601" s="231">
        <v>0</v>
      </c>
      <c r="T601" s="232">
        <f>S601*H601</f>
        <v>0</v>
      </c>
      <c r="U601" s="39"/>
      <c r="V601" s="39"/>
      <c r="W601" s="39"/>
      <c r="X601" s="39"/>
      <c r="Y601" s="39"/>
      <c r="Z601" s="39"/>
      <c r="AA601" s="39"/>
      <c r="AB601" s="39"/>
      <c r="AC601" s="39"/>
      <c r="AD601" s="39"/>
      <c r="AE601" s="39"/>
      <c r="AR601" s="233" t="s">
        <v>422</v>
      </c>
      <c r="AT601" s="233" t="s">
        <v>177</v>
      </c>
      <c r="AU601" s="233" t="s">
        <v>91</v>
      </c>
      <c r="AY601" s="18" t="s">
        <v>164</v>
      </c>
      <c r="BE601" s="234">
        <f>IF(N601="základní",J601,0)</f>
        <v>0</v>
      </c>
      <c r="BF601" s="234">
        <f>IF(N601="snížená",J601,0)</f>
        <v>0</v>
      </c>
      <c r="BG601" s="234">
        <f>IF(N601="zákl. přenesená",J601,0)</f>
        <v>0</v>
      </c>
      <c r="BH601" s="234">
        <f>IF(N601="sníž. přenesená",J601,0)</f>
        <v>0</v>
      </c>
      <c r="BI601" s="234">
        <f>IF(N601="nulová",J601,0)</f>
        <v>0</v>
      </c>
      <c r="BJ601" s="18" t="s">
        <v>89</v>
      </c>
      <c r="BK601" s="234">
        <f>ROUND(I601*H601,2)</f>
        <v>0</v>
      </c>
      <c r="BL601" s="18" t="s">
        <v>304</v>
      </c>
      <c r="BM601" s="233" t="s">
        <v>694</v>
      </c>
    </row>
    <row r="602" s="14" customFormat="1">
      <c r="A602" s="14"/>
      <c r="B602" s="246"/>
      <c r="C602" s="247"/>
      <c r="D602" s="237" t="s">
        <v>173</v>
      </c>
      <c r="E602" s="248" t="s">
        <v>1</v>
      </c>
      <c r="F602" s="249" t="s">
        <v>695</v>
      </c>
      <c r="G602" s="247"/>
      <c r="H602" s="250">
        <v>96.778999999999996</v>
      </c>
      <c r="I602" s="251"/>
      <c r="J602" s="247"/>
      <c r="K602" s="247"/>
      <c r="L602" s="252"/>
      <c r="M602" s="253"/>
      <c r="N602" s="254"/>
      <c r="O602" s="254"/>
      <c r="P602" s="254"/>
      <c r="Q602" s="254"/>
      <c r="R602" s="254"/>
      <c r="S602" s="254"/>
      <c r="T602" s="255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T602" s="256" t="s">
        <v>173</v>
      </c>
      <c r="AU602" s="256" t="s">
        <v>91</v>
      </c>
      <c r="AV602" s="14" t="s">
        <v>91</v>
      </c>
      <c r="AW602" s="14" t="s">
        <v>36</v>
      </c>
      <c r="AX602" s="14" t="s">
        <v>89</v>
      </c>
      <c r="AY602" s="256" t="s">
        <v>164</v>
      </c>
    </row>
    <row r="603" s="2" customFormat="1" ht="24.15" customHeight="1">
      <c r="A603" s="39"/>
      <c r="B603" s="40"/>
      <c r="C603" s="221" t="s">
        <v>696</v>
      </c>
      <c r="D603" s="221" t="s">
        <v>167</v>
      </c>
      <c r="E603" s="222" t="s">
        <v>697</v>
      </c>
      <c r="F603" s="223" t="s">
        <v>698</v>
      </c>
      <c r="G603" s="224" t="s">
        <v>185</v>
      </c>
      <c r="H603" s="225">
        <v>323.39999999999998</v>
      </c>
      <c r="I603" s="226"/>
      <c r="J603" s="227">
        <f>ROUND(I603*H603,2)</f>
        <v>0</v>
      </c>
      <c r="K603" s="228"/>
      <c r="L603" s="45"/>
      <c r="M603" s="229" t="s">
        <v>1</v>
      </c>
      <c r="N603" s="230" t="s">
        <v>46</v>
      </c>
      <c r="O603" s="92"/>
      <c r="P603" s="231">
        <f>O603*H603</f>
        <v>0</v>
      </c>
      <c r="Q603" s="231">
        <v>0.00018000000000000001</v>
      </c>
      <c r="R603" s="231">
        <f>Q603*H603</f>
        <v>0.058212</v>
      </c>
      <c r="S603" s="231">
        <v>0</v>
      </c>
      <c r="T603" s="232">
        <f>S603*H603</f>
        <v>0</v>
      </c>
      <c r="U603" s="39"/>
      <c r="V603" s="39"/>
      <c r="W603" s="39"/>
      <c r="X603" s="39"/>
      <c r="Y603" s="39"/>
      <c r="Z603" s="39"/>
      <c r="AA603" s="39"/>
      <c r="AB603" s="39"/>
      <c r="AC603" s="39"/>
      <c r="AD603" s="39"/>
      <c r="AE603" s="39"/>
      <c r="AR603" s="233" t="s">
        <v>304</v>
      </c>
      <c r="AT603" s="233" t="s">
        <v>167</v>
      </c>
      <c r="AU603" s="233" t="s">
        <v>91</v>
      </c>
      <c r="AY603" s="18" t="s">
        <v>164</v>
      </c>
      <c r="BE603" s="234">
        <f>IF(N603="základní",J603,0)</f>
        <v>0</v>
      </c>
      <c r="BF603" s="234">
        <f>IF(N603="snížená",J603,0)</f>
        <v>0</v>
      </c>
      <c r="BG603" s="234">
        <f>IF(N603="zákl. přenesená",J603,0)</f>
        <v>0</v>
      </c>
      <c r="BH603" s="234">
        <f>IF(N603="sníž. přenesená",J603,0)</f>
        <v>0</v>
      </c>
      <c r="BI603" s="234">
        <f>IF(N603="nulová",J603,0)</f>
        <v>0</v>
      </c>
      <c r="BJ603" s="18" t="s">
        <v>89</v>
      </c>
      <c r="BK603" s="234">
        <f>ROUND(I603*H603,2)</f>
        <v>0</v>
      </c>
      <c r="BL603" s="18" t="s">
        <v>304</v>
      </c>
      <c r="BM603" s="233" t="s">
        <v>699</v>
      </c>
    </row>
    <row r="604" s="14" customFormat="1">
      <c r="A604" s="14"/>
      <c r="B604" s="246"/>
      <c r="C604" s="247"/>
      <c r="D604" s="237" t="s">
        <v>173</v>
      </c>
      <c r="E604" s="248" t="s">
        <v>1</v>
      </c>
      <c r="F604" s="249" t="s">
        <v>700</v>
      </c>
      <c r="G604" s="247"/>
      <c r="H604" s="250">
        <v>323.39999999999998</v>
      </c>
      <c r="I604" s="251"/>
      <c r="J604" s="247"/>
      <c r="K604" s="247"/>
      <c r="L604" s="252"/>
      <c r="M604" s="253"/>
      <c r="N604" s="254"/>
      <c r="O604" s="254"/>
      <c r="P604" s="254"/>
      <c r="Q604" s="254"/>
      <c r="R604" s="254"/>
      <c r="S604" s="254"/>
      <c r="T604" s="255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T604" s="256" t="s">
        <v>173</v>
      </c>
      <c r="AU604" s="256" t="s">
        <v>91</v>
      </c>
      <c r="AV604" s="14" t="s">
        <v>91</v>
      </c>
      <c r="AW604" s="14" t="s">
        <v>36</v>
      </c>
      <c r="AX604" s="14" t="s">
        <v>81</v>
      </c>
      <c r="AY604" s="256" t="s">
        <v>164</v>
      </c>
    </row>
    <row r="605" s="16" customFormat="1">
      <c r="A605" s="16"/>
      <c r="B605" s="279"/>
      <c r="C605" s="280"/>
      <c r="D605" s="237" t="s">
        <v>173</v>
      </c>
      <c r="E605" s="281" t="s">
        <v>1</v>
      </c>
      <c r="F605" s="282" t="s">
        <v>240</v>
      </c>
      <c r="G605" s="280"/>
      <c r="H605" s="283">
        <v>323.39999999999998</v>
      </c>
      <c r="I605" s="284"/>
      <c r="J605" s="280"/>
      <c r="K605" s="280"/>
      <c r="L605" s="285"/>
      <c r="M605" s="286"/>
      <c r="N605" s="287"/>
      <c r="O605" s="287"/>
      <c r="P605" s="287"/>
      <c r="Q605" s="287"/>
      <c r="R605" s="287"/>
      <c r="S605" s="287"/>
      <c r="T605" s="288"/>
      <c r="U605" s="16"/>
      <c r="V605" s="16"/>
      <c r="W605" s="16"/>
      <c r="X605" s="16"/>
      <c r="Y605" s="16"/>
      <c r="Z605" s="16"/>
      <c r="AA605" s="16"/>
      <c r="AB605" s="16"/>
      <c r="AC605" s="16"/>
      <c r="AD605" s="16"/>
      <c r="AE605" s="16"/>
      <c r="AT605" s="289" t="s">
        <v>173</v>
      </c>
      <c r="AU605" s="289" t="s">
        <v>91</v>
      </c>
      <c r="AV605" s="16" t="s">
        <v>165</v>
      </c>
      <c r="AW605" s="16" t="s">
        <v>36</v>
      </c>
      <c r="AX605" s="16" t="s">
        <v>81</v>
      </c>
      <c r="AY605" s="289" t="s">
        <v>164</v>
      </c>
    </row>
    <row r="606" s="15" customFormat="1">
      <c r="A606" s="15"/>
      <c r="B606" s="257"/>
      <c r="C606" s="258"/>
      <c r="D606" s="237" t="s">
        <v>173</v>
      </c>
      <c r="E606" s="259" t="s">
        <v>1</v>
      </c>
      <c r="F606" s="260" t="s">
        <v>176</v>
      </c>
      <c r="G606" s="258"/>
      <c r="H606" s="261">
        <v>323.39999999999998</v>
      </c>
      <c r="I606" s="262"/>
      <c r="J606" s="258"/>
      <c r="K606" s="258"/>
      <c r="L606" s="263"/>
      <c r="M606" s="264"/>
      <c r="N606" s="265"/>
      <c r="O606" s="265"/>
      <c r="P606" s="265"/>
      <c r="Q606" s="265"/>
      <c r="R606" s="265"/>
      <c r="S606" s="265"/>
      <c r="T606" s="266"/>
      <c r="U606" s="15"/>
      <c r="V606" s="15"/>
      <c r="W606" s="15"/>
      <c r="X606" s="15"/>
      <c r="Y606" s="15"/>
      <c r="Z606" s="15"/>
      <c r="AA606" s="15"/>
      <c r="AB606" s="15"/>
      <c r="AC606" s="15"/>
      <c r="AD606" s="15"/>
      <c r="AE606" s="15"/>
      <c r="AT606" s="267" t="s">
        <v>173</v>
      </c>
      <c r="AU606" s="267" t="s">
        <v>91</v>
      </c>
      <c r="AV606" s="15" t="s">
        <v>171</v>
      </c>
      <c r="AW606" s="15" t="s">
        <v>36</v>
      </c>
      <c r="AX606" s="15" t="s">
        <v>89</v>
      </c>
      <c r="AY606" s="267" t="s">
        <v>164</v>
      </c>
    </row>
    <row r="607" s="2" customFormat="1" ht="55.5" customHeight="1">
      <c r="A607" s="39"/>
      <c r="B607" s="40"/>
      <c r="C607" s="221" t="s">
        <v>701</v>
      </c>
      <c r="D607" s="221" t="s">
        <v>167</v>
      </c>
      <c r="E607" s="222" t="s">
        <v>702</v>
      </c>
      <c r="F607" s="223" t="s">
        <v>703</v>
      </c>
      <c r="G607" s="224" t="s">
        <v>170</v>
      </c>
      <c r="H607" s="225">
        <v>7.9749999999999996</v>
      </c>
      <c r="I607" s="226"/>
      <c r="J607" s="227">
        <f>ROUND(I607*H607,2)</f>
        <v>0</v>
      </c>
      <c r="K607" s="228"/>
      <c r="L607" s="45"/>
      <c r="M607" s="229" t="s">
        <v>1</v>
      </c>
      <c r="N607" s="230" t="s">
        <v>46</v>
      </c>
      <c r="O607" s="92"/>
      <c r="P607" s="231">
        <f>O607*H607</f>
        <v>0</v>
      </c>
      <c r="Q607" s="231">
        <v>0</v>
      </c>
      <c r="R607" s="231">
        <f>Q607*H607</f>
        <v>0</v>
      </c>
      <c r="S607" s="231">
        <v>0</v>
      </c>
      <c r="T607" s="232">
        <f>S607*H607</f>
        <v>0</v>
      </c>
      <c r="U607" s="39"/>
      <c r="V607" s="39"/>
      <c r="W607" s="39"/>
      <c r="X607" s="39"/>
      <c r="Y607" s="39"/>
      <c r="Z607" s="39"/>
      <c r="AA607" s="39"/>
      <c r="AB607" s="39"/>
      <c r="AC607" s="39"/>
      <c r="AD607" s="39"/>
      <c r="AE607" s="39"/>
      <c r="AR607" s="233" t="s">
        <v>304</v>
      </c>
      <c r="AT607" s="233" t="s">
        <v>167</v>
      </c>
      <c r="AU607" s="233" t="s">
        <v>91</v>
      </c>
      <c r="AY607" s="18" t="s">
        <v>164</v>
      </c>
      <c r="BE607" s="234">
        <f>IF(N607="základní",J607,0)</f>
        <v>0</v>
      </c>
      <c r="BF607" s="234">
        <f>IF(N607="snížená",J607,0)</f>
        <v>0</v>
      </c>
      <c r="BG607" s="234">
        <f>IF(N607="zákl. přenesená",J607,0)</f>
        <v>0</v>
      </c>
      <c r="BH607" s="234">
        <f>IF(N607="sníž. přenesená",J607,0)</f>
        <v>0</v>
      </c>
      <c r="BI607" s="234">
        <f>IF(N607="nulová",J607,0)</f>
        <v>0</v>
      </c>
      <c r="BJ607" s="18" t="s">
        <v>89</v>
      </c>
      <c r="BK607" s="234">
        <f>ROUND(I607*H607,2)</f>
        <v>0</v>
      </c>
      <c r="BL607" s="18" t="s">
        <v>304</v>
      </c>
      <c r="BM607" s="233" t="s">
        <v>704</v>
      </c>
    </row>
    <row r="608" s="12" customFormat="1" ht="22.8" customHeight="1">
      <c r="A608" s="12"/>
      <c r="B608" s="205"/>
      <c r="C608" s="206"/>
      <c r="D608" s="207" t="s">
        <v>80</v>
      </c>
      <c r="E608" s="219" t="s">
        <v>705</v>
      </c>
      <c r="F608" s="219" t="s">
        <v>706</v>
      </c>
      <c r="G608" s="206"/>
      <c r="H608" s="206"/>
      <c r="I608" s="209"/>
      <c r="J608" s="220">
        <f>BK608</f>
        <v>0</v>
      </c>
      <c r="K608" s="206"/>
      <c r="L608" s="211"/>
      <c r="M608" s="212"/>
      <c r="N608" s="213"/>
      <c r="O608" s="213"/>
      <c r="P608" s="214">
        <f>SUM(P609:P650)</f>
        <v>0</v>
      </c>
      <c r="Q608" s="213"/>
      <c r="R608" s="214">
        <f>SUM(R609:R650)</f>
        <v>0</v>
      </c>
      <c r="S608" s="213"/>
      <c r="T608" s="215">
        <f>SUM(T609:T650)</f>
        <v>0</v>
      </c>
      <c r="U608" s="12"/>
      <c r="V608" s="12"/>
      <c r="W608" s="12"/>
      <c r="X608" s="12"/>
      <c r="Y608" s="12"/>
      <c r="Z608" s="12"/>
      <c r="AA608" s="12"/>
      <c r="AB608" s="12"/>
      <c r="AC608" s="12"/>
      <c r="AD608" s="12"/>
      <c r="AE608" s="12"/>
      <c r="AR608" s="216" t="s">
        <v>91</v>
      </c>
      <c r="AT608" s="217" t="s">
        <v>80</v>
      </c>
      <c r="AU608" s="217" t="s">
        <v>89</v>
      </c>
      <c r="AY608" s="216" t="s">
        <v>164</v>
      </c>
      <c r="BK608" s="218">
        <f>SUM(BK609:BK650)</f>
        <v>0</v>
      </c>
    </row>
    <row r="609" s="2" customFormat="1" ht="24.15" customHeight="1">
      <c r="A609" s="39"/>
      <c r="B609" s="40"/>
      <c r="C609" s="221" t="s">
        <v>707</v>
      </c>
      <c r="D609" s="221" t="s">
        <v>167</v>
      </c>
      <c r="E609" s="222" t="s">
        <v>708</v>
      </c>
      <c r="F609" s="223" t="s">
        <v>709</v>
      </c>
      <c r="G609" s="224" t="s">
        <v>710</v>
      </c>
      <c r="H609" s="225">
        <v>1</v>
      </c>
      <c r="I609" s="226"/>
      <c r="J609" s="227">
        <f>ROUND(I609*H609,2)</f>
        <v>0</v>
      </c>
      <c r="K609" s="228"/>
      <c r="L609" s="45"/>
      <c r="M609" s="229" t="s">
        <v>1</v>
      </c>
      <c r="N609" s="230" t="s">
        <v>46</v>
      </c>
      <c r="O609" s="92"/>
      <c r="P609" s="231">
        <f>O609*H609</f>
        <v>0</v>
      </c>
      <c r="Q609" s="231">
        <v>0</v>
      </c>
      <c r="R609" s="231">
        <f>Q609*H609</f>
        <v>0</v>
      </c>
      <c r="S609" s="231">
        <v>0</v>
      </c>
      <c r="T609" s="232">
        <f>S609*H609</f>
        <v>0</v>
      </c>
      <c r="U609" s="39"/>
      <c r="V609" s="39"/>
      <c r="W609" s="39"/>
      <c r="X609" s="39"/>
      <c r="Y609" s="39"/>
      <c r="Z609" s="39"/>
      <c r="AA609" s="39"/>
      <c r="AB609" s="39"/>
      <c r="AC609" s="39"/>
      <c r="AD609" s="39"/>
      <c r="AE609" s="39"/>
      <c r="AR609" s="233" t="s">
        <v>171</v>
      </c>
      <c r="AT609" s="233" t="s">
        <v>167</v>
      </c>
      <c r="AU609" s="233" t="s">
        <v>91</v>
      </c>
      <c r="AY609" s="18" t="s">
        <v>164</v>
      </c>
      <c r="BE609" s="234">
        <f>IF(N609="základní",J609,0)</f>
        <v>0</v>
      </c>
      <c r="BF609" s="234">
        <f>IF(N609="snížená",J609,0)</f>
        <v>0</v>
      </c>
      <c r="BG609" s="234">
        <f>IF(N609="zákl. přenesená",J609,0)</f>
        <v>0</v>
      </c>
      <c r="BH609" s="234">
        <f>IF(N609="sníž. přenesená",J609,0)</f>
        <v>0</v>
      </c>
      <c r="BI609" s="234">
        <f>IF(N609="nulová",J609,0)</f>
        <v>0</v>
      </c>
      <c r="BJ609" s="18" t="s">
        <v>89</v>
      </c>
      <c r="BK609" s="234">
        <f>ROUND(I609*H609,2)</f>
        <v>0</v>
      </c>
      <c r="BL609" s="18" t="s">
        <v>171</v>
      </c>
      <c r="BM609" s="233" t="s">
        <v>711</v>
      </c>
    </row>
    <row r="610" s="2" customFormat="1">
      <c r="A610" s="39"/>
      <c r="B610" s="40"/>
      <c r="C610" s="41"/>
      <c r="D610" s="237" t="s">
        <v>245</v>
      </c>
      <c r="E610" s="41"/>
      <c r="F610" s="290" t="s">
        <v>712</v>
      </c>
      <c r="G610" s="41"/>
      <c r="H610" s="41"/>
      <c r="I610" s="291"/>
      <c r="J610" s="41"/>
      <c r="K610" s="41"/>
      <c r="L610" s="45"/>
      <c r="M610" s="292"/>
      <c r="N610" s="293"/>
      <c r="O610" s="92"/>
      <c r="P610" s="92"/>
      <c r="Q610" s="92"/>
      <c r="R610" s="92"/>
      <c r="S610" s="92"/>
      <c r="T610" s="93"/>
      <c r="U610" s="39"/>
      <c r="V610" s="39"/>
      <c r="W610" s="39"/>
      <c r="X610" s="39"/>
      <c r="Y610" s="39"/>
      <c r="Z610" s="39"/>
      <c r="AA610" s="39"/>
      <c r="AB610" s="39"/>
      <c r="AC610" s="39"/>
      <c r="AD610" s="39"/>
      <c r="AE610" s="39"/>
      <c r="AT610" s="18" t="s">
        <v>245</v>
      </c>
      <c r="AU610" s="18" t="s">
        <v>91</v>
      </c>
    </row>
    <row r="611" s="2" customFormat="1" ht="21.75" customHeight="1">
      <c r="A611" s="39"/>
      <c r="B611" s="40"/>
      <c r="C611" s="221" t="s">
        <v>713</v>
      </c>
      <c r="D611" s="221" t="s">
        <v>167</v>
      </c>
      <c r="E611" s="222" t="s">
        <v>714</v>
      </c>
      <c r="F611" s="223" t="s">
        <v>715</v>
      </c>
      <c r="G611" s="224" t="s">
        <v>710</v>
      </c>
      <c r="H611" s="225">
        <v>1</v>
      </c>
      <c r="I611" s="226"/>
      <c r="J611" s="227">
        <f>ROUND(I611*H611,2)</f>
        <v>0</v>
      </c>
      <c r="K611" s="228"/>
      <c r="L611" s="45"/>
      <c r="M611" s="229" t="s">
        <v>1</v>
      </c>
      <c r="N611" s="230" t="s">
        <v>46</v>
      </c>
      <c r="O611" s="92"/>
      <c r="P611" s="231">
        <f>O611*H611</f>
        <v>0</v>
      </c>
      <c r="Q611" s="231">
        <v>0</v>
      </c>
      <c r="R611" s="231">
        <f>Q611*H611</f>
        <v>0</v>
      </c>
      <c r="S611" s="231">
        <v>0</v>
      </c>
      <c r="T611" s="232">
        <f>S611*H611</f>
        <v>0</v>
      </c>
      <c r="U611" s="39"/>
      <c r="V611" s="39"/>
      <c r="W611" s="39"/>
      <c r="X611" s="39"/>
      <c r="Y611" s="39"/>
      <c r="Z611" s="39"/>
      <c r="AA611" s="39"/>
      <c r="AB611" s="39"/>
      <c r="AC611" s="39"/>
      <c r="AD611" s="39"/>
      <c r="AE611" s="39"/>
      <c r="AR611" s="233" t="s">
        <v>171</v>
      </c>
      <c r="AT611" s="233" t="s">
        <v>167</v>
      </c>
      <c r="AU611" s="233" t="s">
        <v>91</v>
      </c>
      <c r="AY611" s="18" t="s">
        <v>164</v>
      </c>
      <c r="BE611" s="234">
        <f>IF(N611="základní",J611,0)</f>
        <v>0</v>
      </c>
      <c r="BF611" s="234">
        <f>IF(N611="snížená",J611,0)</f>
        <v>0</v>
      </c>
      <c r="BG611" s="234">
        <f>IF(N611="zákl. přenesená",J611,0)</f>
        <v>0</v>
      </c>
      <c r="BH611" s="234">
        <f>IF(N611="sníž. přenesená",J611,0)</f>
        <v>0</v>
      </c>
      <c r="BI611" s="234">
        <f>IF(N611="nulová",J611,0)</f>
        <v>0</v>
      </c>
      <c r="BJ611" s="18" t="s">
        <v>89</v>
      </c>
      <c r="BK611" s="234">
        <f>ROUND(I611*H611,2)</f>
        <v>0</v>
      </c>
      <c r="BL611" s="18" t="s">
        <v>171</v>
      </c>
      <c r="BM611" s="233" t="s">
        <v>716</v>
      </c>
    </row>
    <row r="612" s="2" customFormat="1">
      <c r="A612" s="39"/>
      <c r="B612" s="40"/>
      <c r="C612" s="41"/>
      <c r="D612" s="237" t="s">
        <v>245</v>
      </c>
      <c r="E612" s="41"/>
      <c r="F612" s="290" t="s">
        <v>717</v>
      </c>
      <c r="G612" s="41"/>
      <c r="H612" s="41"/>
      <c r="I612" s="291"/>
      <c r="J612" s="41"/>
      <c r="K612" s="41"/>
      <c r="L612" s="45"/>
      <c r="M612" s="292"/>
      <c r="N612" s="293"/>
      <c r="O612" s="92"/>
      <c r="P612" s="92"/>
      <c r="Q612" s="92"/>
      <c r="R612" s="92"/>
      <c r="S612" s="92"/>
      <c r="T612" s="93"/>
      <c r="U612" s="39"/>
      <c r="V612" s="39"/>
      <c r="W612" s="39"/>
      <c r="X612" s="39"/>
      <c r="Y612" s="39"/>
      <c r="Z612" s="39"/>
      <c r="AA612" s="39"/>
      <c r="AB612" s="39"/>
      <c r="AC612" s="39"/>
      <c r="AD612" s="39"/>
      <c r="AE612" s="39"/>
      <c r="AT612" s="18" t="s">
        <v>245</v>
      </c>
      <c r="AU612" s="18" t="s">
        <v>91</v>
      </c>
    </row>
    <row r="613" s="2" customFormat="1" ht="21.75" customHeight="1">
      <c r="A613" s="39"/>
      <c r="B613" s="40"/>
      <c r="C613" s="221" t="s">
        <v>718</v>
      </c>
      <c r="D613" s="221" t="s">
        <v>167</v>
      </c>
      <c r="E613" s="222" t="s">
        <v>719</v>
      </c>
      <c r="F613" s="223" t="s">
        <v>720</v>
      </c>
      <c r="G613" s="224" t="s">
        <v>710</v>
      </c>
      <c r="H613" s="225">
        <v>1</v>
      </c>
      <c r="I613" s="226"/>
      <c r="J613" s="227">
        <f>ROUND(I613*H613,2)</f>
        <v>0</v>
      </c>
      <c r="K613" s="228"/>
      <c r="L613" s="45"/>
      <c r="M613" s="229" t="s">
        <v>1</v>
      </c>
      <c r="N613" s="230" t="s">
        <v>46</v>
      </c>
      <c r="O613" s="92"/>
      <c r="P613" s="231">
        <f>O613*H613</f>
        <v>0</v>
      </c>
      <c r="Q613" s="231">
        <v>0</v>
      </c>
      <c r="R613" s="231">
        <f>Q613*H613</f>
        <v>0</v>
      </c>
      <c r="S613" s="231">
        <v>0</v>
      </c>
      <c r="T613" s="232">
        <f>S613*H613</f>
        <v>0</v>
      </c>
      <c r="U613" s="39"/>
      <c r="V613" s="39"/>
      <c r="W613" s="39"/>
      <c r="X613" s="39"/>
      <c r="Y613" s="39"/>
      <c r="Z613" s="39"/>
      <c r="AA613" s="39"/>
      <c r="AB613" s="39"/>
      <c r="AC613" s="39"/>
      <c r="AD613" s="39"/>
      <c r="AE613" s="39"/>
      <c r="AR613" s="233" t="s">
        <v>171</v>
      </c>
      <c r="AT613" s="233" t="s">
        <v>167</v>
      </c>
      <c r="AU613" s="233" t="s">
        <v>91</v>
      </c>
      <c r="AY613" s="18" t="s">
        <v>164</v>
      </c>
      <c r="BE613" s="234">
        <f>IF(N613="základní",J613,0)</f>
        <v>0</v>
      </c>
      <c r="BF613" s="234">
        <f>IF(N613="snížená",J613,0)</f>
        <v>0</v>
      </c>
      <c r="BG613" s="234">
        <f>IF(N613="zákl. přenesená",J613,0)</f>
        <v>0</v>
      </c>
      <c r="BH613" s="234">
        <f>IF(N613="sníž. přenesená",J613,0)</f>
        <v>0</v>
      </c>
      <c r="BI613" s="234">
        <f>IF(N613="nulová",J613,0)</f>
        <v>0</v>
      </c>
      <c r="BJ613" s="18" t="s">
        <v>89</v>
      </c>
      <c r="BK613" s="234">
        <f>ROUND(I613*H613,2)</f>
        <v>0</v>
      </c>
      <c r="BL613" s="18" t="s">
        <v>171</v>
      </c>
      <c r="BM613" s="233" t="s">
        <v>721</v>
      </c>
    </row>
    <row r="614" s="2" customFormat="1">
      <c r="A614" s="39"/>
      <c r="B614" s="40"/>
      <c r="C614" s="41"/>
      <c r="D614" s="237" t="s">
        <v>245</v>
      </c>
      <c r="E614" s="41"/>
      <c r="F614" s="290" t="s">
        <v>722</v>
      </c>
      <c r="G614" s="41"/>
      <c r="H614" s="41"/>
      <c r="I614" s="291"/>
      <c r="J614" s="41"/>
      <c r="K614" s="41"/>
      <c r="L614" s="45"/>
      <c r="M614" s="292"/>
      <c r="N614" s="293"/>
      <c r="O614" s="92"/>
      <c r="P614" s="92"/>
      <c r="Q614" s="92"/>
      <c r="R614" s="92"/>
      <c r="S614" s="92"/>
      <c r="T614" s="93"/>
      <c r="U614" s="39"/>
      <c r="V614" s="39"/>
      <c r="W614" s="39"/>
      <c r="X614" s="39"/>
      <c r="Y614" s="39"/>
      <c r="Z614" s="39"/>
      <c r="AA614" s="39"/>
      <c r="AB614" s="39"/>
      <c r="AC614" s="39"/>
      <c r="AD614" s="39"/>
      <c r="AE614" s="39"/>
      <c r="AT614" s="18" t="s">
        <v>245</v>
      </c>
      <c r="AU614" s="18" t="s">
        <v>91</v>
      </c>
    </row>
    <row r="615" s="2" customFormat="1" ht="21.75" customHeight="1">
      <c r="A615" s="39"/>
      <c r="B615" s="40"/>
      <c r="C615" s="221" t="s">
        <v>723</v>
      </c>
      <c r="D615" s="221" t="s">
        <v>167</v>
      </c>
      <c r="E615" s="222" t="s">
        <v>724</v>
      </c>
      <c r="F615" s="223" t="s">
        <v>725</v>
      </c>
      <c r="G615" s="224" t="s">
        <v>710</v>
      </c>
      <c r="H615" s="225">
        <v>1</v>
      </c>
      <c r="I615" s="226"/>
      <c r="J615" s="227">
        <f>ROUND(I615*H615,2)</f>
        <v>0</v>
      </c>
      <c r="K615" s="228"/>
      <c r="L615" s="45"/>
      <c r="M615" s="229" t="s">
        <v>1</v>
      </c>
      <c r="N615" s="230" t="s">
        <v>46</v>
      </c>
      <c r="O615" s="92"/>
      <c r="P615" s="231">
        <f>O615*H615</f>
        <v>0</v>
      </c>
      <c r="Q615" s="231">
        <v>0</v>
      </c>
      <c r="R615" s="231">
        <f>Q615*H615</f>
        <v>0</v>
      </c>
      <c r="S615" s="231">
        <v>0</v>
      </c>
      <c r="T615" s="232">
        <f>S615*H615</f>
        <v>0</v>
      </c>
      <c r="U615" s="39"/>
      <c r="V615" s="39"/>
      <c r="W615" s="39"/>
      <c r="X615" s="39"/>
      <c r="Y615" s="39"/>
      <c r="Z615" s="39"/>
      <c r="AA615" s="39"/>
      <c r="AB615" s="39"/>
      <c r="AC615" s="39"/>
      <c r="AD615" s="39"/>
      <c r="AE615" s="39"/>
      <c r="AR615" s="233" t="s">
        <v>171</v>
      </c>
      <c r="AT615" s="233" t="s">
        <v>167</v>
      </c>
      <c r="AU615" s="233" t="s">
        <v>91</v>
      </c>
      <c r="AY615" s="18" t="s">
        <v>164</v>
      </c>
      <c r="BE615" s="234">
        <f>IF(N615="základní",J615,0)</f>
        <v>0</v>
      </c>
      <c r="BF615" s="234">
        <f>IF(N615="snížená",J615,0)</f>
        <v>0</v>
      </c>
      <c r="BG615" s="234">
        <f>IF(N615="zákl. přenesená",J615,0)</f>
        <v>0</v>
      </c>
      <c r="BH615" s="234">
        <f>IF(N615="sníž. přenesená",J615,0)</f>
        <v>0</v>
      </c>
      <c r="BI615" s="234">
        <f>IF(N615="nulová",J615,0)</f>
        <v>0</v>
      </c>
      <c r="BJ615" s="18" t="s">
        <v>89</v>
      </c>
      <c r="BK615" s="234">
        <f>ROUND(I615*H615,2)</f>
        <v>0</v>
      </c>
      <c r="BL615" s="18" t="s">
        <v>171</v>
      </c>
      <c r="BM615" s="233" t="s">
        <v>726</v>
      </c>
    </row>
    <row r="616" s="2" customFormat="1">
      <c r="A616" s="39"/>
      <c r="B616" s="40"/>
      <c r="C616" s="41"/>
      <c r="D616" s="237" t="s">
        <v>245</v>
      </c>
      <c r="E616" s="41"/>
      <c r="F616" s="290" t="s">
        <v>727</v>
      </c>
      <c r="G616" s="41"/>
      <c r="H616" s="41"/>
      <c r="I616" s="291"/>
      <c r="J616" s="41"/>
      <c r="K616" s="41"/>
      <c r="L616" s="45"/>
      <c r="M616" s="292"/>
      <c r="N616" s="293"/>
      <c r="O616" s="92"/>
      <c r="P616" s="92"/>
      <c r="Q616" s="92"/>
      <c r="R616" s="92"/>
      <c r="S616" s="92"/>
      <c r="T616" s="93"/>
      <c r="U616" s="39"/>
      <c r="V616" s="39"/>
      <c r="W616" s="39"/>
      <c r="X616" s="39"/>
      <c r="Y616" s="39"/>
      <c r="Z616" s="39"/>
      <c r="AA616" s="39"/>
      <c r="AB616" s="39"/>
      <c r="AC616" s="39"/>
      <c r="AD616" s="39"/>
      <c r="AE616" s="39"/>
      <c r="AT616" s="18" t="s">
        <v>245</v>
      </c>
      <c r="AU616" s="18" t="s">
        <v>91</v>
      </c>
    </row>
    <row r="617" s="2" customFormat="1" ht="24.15" customHeight="1">
      <c r="A617" s="39"/>
      <c r="B617" s="40"/>
      <c r="C617" s="221" t="s">
        <v>728</v>
      </c>
      <c r="D617" s="221" t="s">
        <v>167</v>
      </c>
      <c r="E617" s="222" t="s">
        <v>729</v>
      </c>
      <c r="F617" s="223" t="s">
        <v>730</v>
      </c>
      <c r="G617" s="224" t="s">
        <v>710</v>
      </c>
      <c r="H617" s="225">
        <v>1</v>
      </c>
      <c r="I617" s="226"/>
      <c r="J617" s="227">
        <f>ROUND(I617*H617,2)</f>
        <v>0</v>
      </c>
      <c r="K617" s="228"/>
      <c r="L617" s="45"/>
      <c r="M617" s="229" t="s">
        <v>1</v>
      </c>
      <c r="N617" s="230" t="s">
        <v>46</v>
      </c>
      <c r="O617" s="92"/>
      <c r="P617" s="231">
        <f>O617*H617</f>
        <v>0</v>
      </c>
      <c r="Q617" s="231">
        <v>0</v>
      </c>
      <c r="R617" s="231">
        <f>Q617*H617</f>
        <v>0</v>
      </c>
      <c r="S617" s="231">
        <v>0</v>
      </c>
      <c r="T617" s="232">
        <f>S617*H617</f>
        <v>0</v>
      </c>
      <c r="U617" s="39"/>
      <c r="V617" s="39"/>
      <c r="W617" s="39"/>
      <c r="X617" s="39"/>
      <c r="Y617" s="39"/>
      <c r="Z617" s="39"/>
      <c r="AA617" s="39"/>
      <c r="AB617" s="39"/>
      <c r="AC617" s="39"/>
      <c r="AD617" s="39"/>
      <c r="AE617" s="39"/>
      <c r="AR617" s="233" t="s">
        <v>171</v>
      </c>
      <c r="AT617" s="233" t="s">
        <v>167</v>
      </c>
      <c r="AU617" s="233" t="s">
        <v>91</v>
      </c>
      <c r="AY617" s="18" t="s">
        <v>164</v>
      </c>
      <c r="BE617" s="234">
        <f>IF(N617="základní",J617,0)</f>
        <v>0</v>
      </c>
      <c r="BF617" s="234">
        <f>IF(N617="snížená",J617,0)</f>
        <v>0</v>
      </c>
      <c r="BG617" s="234">
        <f>IF(N617="zákl. přenesená",J617,0)</f>
        <v>0</v>
      </c>
      <c r="BH617" s="234">
        <f>IF(N617="sníž. přenesená",J617,0)</f>
        <v>0</v>
      </c>
      <c r="BI617" s="234">
        <f>IF(N617="nulová",J617,0)</f>
        <v>0</v>
      </c>
      <c r="BJ617" s="18" t="s">
        <v>89</v>
      </c>
      <c r="BK617" s="234">
        <f>ROUND(I617*H617,2)</f>
        <v>0</v>
      </c>
      <c r="BL617" s="18" t="s">
        <v>171</v>
      </c>
      <c r="BM617" s="233" t="s">
        <v>731</v>
      </c>
    </row>
    <row r="618" s="2" customFormat="1">
      <c r="A618" s="39"/>
      <c r="B618" s="40"/>
      <c r="C618" s="41"/>
      <c r="D618" s="237" t="s">
        <v>245</v>
      </c>
      <c r="E618" s="41"/>
      <c r="F618" s="290" t="s">
        <v>732</v>
      </c>
      <c r="G618" s="41"/>
      <c r="H618" s="41"/>
      <c r="I618" s="291"/>
      <c r="J618" s="41"/>
      <c r="K618" s="41"/>
      <c r="L618" s="45"/>
      <c r="M618" s="292"/>
      <c r="N618" s="293"/>
      <c r="O618" s="92"/>
      <c r="P618" s="92"/>
      <c r="Q618" s="92"/>
      <c r="R618" s="92"/>
      <c r="S618" s="92"/>
      <c r="T618" s="93"/>
      <c r="U618" s="39"/>
      <c r="V618" s="39"/>
      <c r="W618" s="39"/>
      <c r="X618" s="39"/>
      <c r="Y618" s="39"/>
      <c r="Z618" s="39"/>
      <c r="AA618" s="39"/>
      <c r="AB618" s="39"/>
      <c r="AC618" s="39"/>
      <c r="AD618" s="39"/>
      <c r="AE618" s="39"/>
      <c r="AT618" s="18" t="s">
        <v>245</v>
      </c>
      <c r="AU618" s="18" t="s">
        <v>91</v>
      </c>
    </row>
    <row r="619" s="2" customFormat="1" ht="24.15" customHeight="1">
      <c r="A619" s="39"/>
      <c r="B619" s="40"/>
      <c r="C619" s="221" t="s">
        <v>733</v>
      </c>
      <c r="D619" s="221" t="s">
        <v>167</v>
      </c>
      <c r="E619" s="222" t="s">
        <v>734</v>
      </c>
      <c r="F619" s="223" t="s">
        <v>735</v>
      </c>
      <c r="G619" s="224" t="s">
        <v>710</v>
      </c>
      <c r="H619" s="225">
        <v>2</v>
      </c>
      <c r="I619" s="226"/>
      <c r="J619" s="227">
        <f>ROUND(I619*H619,2)</f>
        <v>0</v>
      </c>
      <c r="K619" s="228"/>
      <c r="L619" s="45"/>
      <c r="M619" s="229" t="s">
        <v>1</v>
      </c>
      <c r="N619" s="230" t="s">
        <v>46</v>
      </c>
      <c r="O619" s="92"/>
      <c r="P619" s="231">
        <f>O619*H619</f>
        <v>0</v>
      </c>
      <c r="Q619" s="231">
        <v>0</v>
      </c>
      <c r="R619" s="231">
        <f>Q619*H619</f>
        <v>0</v>
      </c>
      <c r="S619" s="231">
        <v>0</v>
      </c>
      <c r="T619" s="232">
        <f>S619*H619</f>
        <v>0</v>
      </c>
      <c r="U619" s="39"/>
      <c r="V619" s="39"/>
      <c r="W619" s="39"/>
      <c r="X619" s="39"/>
      <c r="Y619" s="39"/>
      <c r="Z619" s="39"/>
      <c r="AA619" s="39"/>
      <c r="AB619" s="39"/>
      <c r="AC619" s="39"/>
      <c r="AD619" s="39"/>
      <c r="AE619" s="39"/>
      <c r="AR619" s="233" t="s">
        <v>171</v>
      </c>
      <c r="AT619" s="233" t="s">
        <v>167</v>
      </c>
      <c r="AU619" s="233" t="s">
        <v>91</v>
      </c>
      <c r="AY619" s="18" t="s">
        <v>164</v>
      </c>
      <c r="BE619" s="234">
        <f>IF(N619="základní",J619,0)</f>
        <v>0</v>
      </c>
      <c r="BF619" s="234">
        <f>IF(N619="snížená",J619,0)</f>
        <v>0</v>
      </c>
      <c r="BG619" s="234">
        <f>IF(N619="zákl. přenesená",J619,0)</f>
        <v>0</v>
      </c>
      <c r="BH619" s="234">
        <f>IF(N619="sníž. přenesená",J619,0)</f>
        <v>0</v>
      </c>
      <c r="BI619" s="234">
        <f>IF(N619="nulová",J619,0)</f>
        <v>0</v>
      </c>
      <c r="BJ619" s="18" t="s">
        <v>89</v>
      </c>
      <c r="BK619" s="234">
        <f>ROUND(I619*H619,2)</f>
        <v>0</v>
      </c>
      <c r="BL619" s="18" t="s">
        <v>171</v>
      </c>
      <c r="BM619" s="233" t="s">
        <v>736</v>
      </c>
    </row>
    <row r="620" s="2" customFormat="1">
      <c r="A620" s="39"/>
      <c r="B620" s="40"/>
      <c r="C620" s="41"/>
      <c r="D620" s="237" t="s">
        <v>245</v>
      </c>
      <c r="E620" s="41"/>
      <c r="F620" s="290" t="s">
        <v>737</v>
      </c>
      <c r="G620" s="41"/>
      <c r="H620" s="41"/>
      <c r="I620" s="291"/>
      <c r="J620" s="41"/>
      <c r="K620" s="41"/>
      <c r="L620" s="45"/>
      <c r="M620" s="292"/>
      <c r="N620" s="293"/>
      <c r="O620" s="92"/>
      <c r="P620" s="92"/>
      <c r="Q620" s="92"/>
      <c r="R620" s="92"/>
      <c r="S620" s="92"/>
      <c r="T620" s="93"/>
      <c r="U620" s="39"/>
      <c r="V620" s="39"/>
      <c r="W620" s="39"/>
      <c r="X620" s="39"/>
      <c r="Y620" s="39"/>
      <c r="Z620" s="39"/>
      <c r="AA620" s="39"/>
      <c r="AB620" s="39"/>
      <c r="AC620" s="39"/>
      <c r="AD620" s="39"/>
      <c r="AE620" s="39"/>
      <c r="AT620" s="18" t="s">
        <v>245</v>
      </c>
      <c r="AU620" s="18" t="s">
        <v>91</v>
      </c>
    </row>
    <row r="621" s="2" customFormat="1" ht="24.15" customHeight="1">
      <c r="A621" s="39"/>
      <c r="B621" s="40"/>
      <c r="C621" s="221" t="s">
        <v>738</v>
      </c>
      <c r="D621" s="221" t="s">
        <v>167</v>
      </c>
      <c r="E621" s="222" t="s">
        <v>739</v>
      </c>
      <c r="F621" s="223" t="s">
        <v>740</v>
      </c>
      <c r="G621" s="224" t="s">
        <v>710</v>
      </c>
      <c r="H621" s="225">
        <v>1</v>
      </c>
      <c r="I621" s="226"/>
      <c r="J621" s="227">
        <f>ROUND(I621*H621,2)</f>
        <v>0</v>
      </c>
      <c r="K621" s="228"/>
      <c r="L621" s="45"/>
      <c r="M621" s="229" t="s">
        <v>1</v>
      </c>
      <c r="N621" s="230" t="s">
        <v>46</v>
      </c>
      <c r="O621" s="92"/>
      <c r="P621" s="231">
        <f>O621*H621</f>
        <v>0</v>
      </c>
      <c r="Q621" s="231">
        <v>0</v>
      </c>
      <c r="R621" s="231">
        <f>Q621*H621</f>
        <v>0</v>
      </c>
      <c r="S621" s="231">
        <v>0</v>
      </c>
      <c r="T621" s="232">
        <f>S621*H621</f>
        <v>0</v>
      </c>
      <c r="U621" s="39"/>
      <c r="V621" s="39"/>
      <c r="W621" s="39"/>
      <c r="X621" s="39"/>
      <c r="Y621" s="39"/>
      <c r="Z621" s="39"/>
      <c r="AA621" s="39"/>
      <c r="AB621" s="39"/>
      <c r="AC621" s="39"/>
      <c r="AD621" s="39"/>
      <c r="AE621" s="39"/>
      <c r="AR621" s="233" t="s">
        <v>171</v>
      </c>
      <c r="AT621" s="233" t="s">
        <v>167</v>
      </c>
      <c r="AU621" s="233" t="s">
        <v>91</v>
      </c>
      <c r="AY621" s="18" t="s">
        <v>164</v>
      </c>
      <c r="BE621" s="234">
        <f>IF(N621="základní",J621,0)</f>
        <v>0</v>
      </c>
      <c r="BF621" s="234">
        <f>IF(N621="snížená",J621,0)</f>
        <v>0</v>
      </c>
      <c r="BG621" s="234">
        <f>IF(N621="zákl. přenesená",J621,0)</f>
        <v>0</v>
      </c>
      <c r="BH621" s="234">
        <f>IF(N621="sníž. přenesená",J621,0)</f>
        <v>0</v>
      </c>
      <c r="BI621" s="234">
        <f>IF(N621="nulová",J621,0)</f>
        <v>0</v>
      </c>
      <c r="BJ621" s="18" t="s">
        <v>89</v>
      </c>
      <c r="BK621" s="234">
        <f>ROUND(I621*H621,2)</f>
        <v>0</v>
      </c>
      <c r="BL621" s="18" t="s">
        <v>171</v>
      </c>
      <c r="BM621" s="233" t="s">
        <v>741</v>
      </c>
    </row>
    <row r="622" s="2" customFormat="1">
      <c r="A622" s="39"/>
      <c r="B622" s="40"/>
      <c r="C622" s="41"/>
      <c r="D622" s="237" t="s">
        <v>245</v>
      </c>
      <c r="E622" s="41"/>
      <c r="F622" s="290" t="s">
        <v>742</v>
      </c>
      <c r="G622" s="41"/>
      <c r="H622" s="41"/>
      <c r="I622" s="291"/>
      <c r="J622" s="41"/>
      <c r="K622" s="41"/>
      <c r="L622" s="45"/>
      <c r="M622" s="292"/>
      <c r="N622" s="293"/>
      <c r="O622" s="92"/>
      <c r="P622" s="92"/>
      <c r="Q622" s="92"/>
      <c r="R622" s="92"/>
      <c r="S622" s="92"/>
      <c r="T622" s="93"/>
      <c r="U622" s="39"/>
      <c r="V622" s="39"/>
      <c r="W622" s="39"/>
      <c r="X622" s="39"/>
      <c r="Y622" s="39"/>
      <c r="Z622" s="39"/>
      <c r="AA622" s="39"/>
      <c r="AB622" s="39"/>
      <c r="AC622" s="39"/>
      <c r="AD622" s="39"/>
      <c r="AE622" s="39"/>
      <c r="AT622" s="18" t="s">
        <v>245</v>
      </c>
      <c r="AU622" s="18" t="s">
        <v>91</v>
      </c>
    </row>
    <row r="623" s="2" customFormat="1" ht="24.15" customHeight="1">
      <c r="A623" s="39"/>
      <c r="B623" s="40"/>
      <c r="C623" s="221" t="s">
        <v>743</v>
      </c>
      <c r="D623" s="221" t="s">
        <v>167</v>
      </c>
      <c r="E623" s="222" t="s">
        <v>744</v>
      </c>
      <c r="F623" s="223" t="s">
        <v>745</v>
      </c>
      <c r="G623" s="224" t="s">
        <v>710</v>
      </c>
      <c r="H623" s="225">
        <v>1</v>
      </c>
      <c r="I623" s="226"/>
      <c r="J623" s="227">
        <f>ROUND(I623*H623,2)</f>
        <v>0</v>
      </c>
      <c r="K623" s="228"/>
      <c r="L623" s="45"/>
      <c r="M623" s="229" t="s">
        <v>1</v>
      </c>
      <c r="N623" s="230" t="s">
        <v>46</v>
      </c>
      <c r="O623" s="92"/>
      <c r="P623" s="231">
        <f>O623*H623</f>
        <v>0</v>
      </c>
      <c r="Q623" s="231">
        <v>0</v>
      </c>
      <c r="R623" s="231">
        <f>Q623*H623</f>
        <v>0</v>
      </c>
      <c r="S623" s="231">
        <v>0</v>
      </c>
      <c r="T623" s="232">
        <f>S623*H623</f>
        <v>0</v>
      </c>
      <c r="U623" s="39"/>
      <c r="V623" s="39"/>
      <c r="W623" s="39"/>
      <c r="X623" s="39"/>
      <c r="Y623" s="39"/>
      <c r="Z623" s="39"/>
      <c r="AA623" s="39"/>
      <c r="AB623" s="39"/>
      <c r="AC623" s="39"/>
      <c r="AD623" s="39"/>
      <c r="AE623" s="39"/>
      <c r="AR623" s="233" t="s">
        <v>171</v>
      </c>
      <c r="AT623" s="233" t="s">
        <v>167</v>
      </c>
      <c r="AU623" s="233" t="s">
        <v>91</v>
      </c>
      <c r="AY623" s="18" t="s">
        <v>164</v>
      </c>
      <c r="BE623" s="234">
        <f>IF(N623="základní",J623,0)</f>
        <v>0</v>
      </c>
      <c r="BF623" s="234">
        <f>IF(N623="snížená",J623,0)</f>
        <v>0</v>
      </c>
      <c r="BG623" s="234">
        <f>IF(N623="zákl. přenesená",J623,0)</f>
        <v>0</v>
      </c>
      <c r="BH623" s="234">
        <f>IF(N623="sníž. přenesená",J623,0)</f>
        <v>0</v>
      </c>
      <c r="BI623" s="234">
        <f>IF(N623="nulová",J623,0)</f>
        <v>0</v>
      </c>
      <c r="BJ623" s="18" t="s">
        <v>89</v>
      </c>
      <c r="BK623" s="234">
        <f>ROUND(I623*H623,2)</f>
        <v>0</v>
      </c>
      <c r="BL623" s="18" t="s">
        <v>171</v>
      </c>
      <c r="BM623" s="233" t="s">
        <v>746</v>
      </c>
    </row>
    <row r="624" s="2" customFormat="1">
      <c r="A624" s="39"/>
      <c r="B624" s="40"/>
      <c r="C624" s="41"/>
      <c r="D624" s="237" t="s">
        <v>245</v>
      </c>
      <c r="E624" s="41"/>
      <c r="F624" s="290" t="s">
        <v>747</v>
      </c>
      <c r="G624" s="41"/>
      <c r="H624" s="41"/>
      <c r="I624" s="291"/>
      <c r="J624" s="41"/>
      <c r="K624" s="41"/>
      <c r="L624" s="45"/>
      <c r="M624" s="292"/>
      <c r="N624" s="293"/>
      <c r="O624" s="92"/>
      <c r="P624" s="92"/>
      <c r="Q624" s="92"/>
      <c r="R624" s="92"/>
      <c r="S624" s="92"/>
      <c r="T624" s="93"/>
      <c r="U624" s="39"/>
      <c r="V624" s="39"/>
      <c r="W624" s="39"/>
      <c r="X624" s="39"/>
      <c r="Y624" s="39"/>
      <c r="Z624" s="39"/>
      <c r="AA624" s="39"/>
      <c r="AB624" s="39"/>
      <c r="AC624" s="39"/>
      <c r="AD624" s="39"/>
      <c r="AE624" s="39"/>
      <c r="AT624" s="18" t="s">
        <v>245</v>
      </c>
      <c r="AU624" s="18" t="s">
        <v>91</v>
      </c>
    </row>
    <row r="625" s="2" customFormat="1" ht="24.15" customHeight="1">
      <c r="A625" s="39"/>
      <c r="B625" s="40"/>
      <c r="C625" s="221" t="s">
        <v>748</v>
      </c>
      <c r="D625" s="221" t="s">
        <v>167</v>
      </c>
      <c r="E625" s="222" t="s">
        <v>749</v>
      </c>
      <c r="F625" s="223" t="s">
        <v>750</v>
      </c>
      <c r="G625" s="224" t="s">
        <v>710</v>
      </c>
      <c r="H625" s="225">
        <v>1</v>
      </c>
      <c r="I625" s="226"/>
      <c r="J625" s="227">
        <f>ROUND(I625*H625,2)</f>
        <v>0</v>
      </c>
      <c r="K625" s="228"/>
      <c r="L625" s="45"/>
      <c r="M625" s="229" t="s">
        <v>1</v>
      </c>
      <c r="N625" s="230" t="s">
        <v>46</v>
      </c>
      <c r="O625" s="92"/>
      <c r="P625" s="231">
        <f>O625*H625</f>
        <v>0</v>
      </c>
      <c r="Q625" s="231">
        <v>0</v>
      </c>
      <c r="R625" s="231">
        <f>Q625*H625</f>
        <v>0</v>
      </c>
      <c r="S625" s="231">
        <v>0</v>
      </c>
      <c r="T625" s="232">
        <f>S625*H625</f>
        <v>0</v>
      </c>
      <c r="U625" s="39"/>
      <c r="V625" s="39"/>
      <c r="W625" s="39"/>
      <c r="X625" s="39"/>
      <c r="Y625" s="39"/>
      <c r="Z625" s="39"/>
      <c r="AA625" s="39"/>
      <c r="AB625" s="39"/>
      <c r="AC625" s="39"/>
      <c r="AD625" s="39"/>
      <c r="AE625" s="39"/>
      <c r="AR625" s="233" t="s">
        <v>171</v>
      </c>
      <c r="AT625" s="233" t="s">
        <v>167</v>
      </c>
      <c r="AU625" s="233" t="s">
        <v>91</v>
      </c>
      <c r="AY625" s="18" t="s">
        <v>164</v>
      </c>
      <c r="BE625" s="234">
        <f>IF(N625="základní",J625,0)</f>
        <v>0</v>
      </c>
      <c r="BF625" s="234">
        <f>IF(N625="snížená",J625,0)</f>
        <v>0</v>
      </c>
      <c r="BG625" s="234">
        <f>IF(N625="zákl. přenesená",J625,0)</f>
        <v>0</v>
      </c>
      <c r="BH625" s="234">
        <f>IF(N625="sníž. přenesená",J625,0)</f>
        <v>0</v>
      </c>
      <c r="BI625" s="234">
        <f>IF(N625="nulová",J625,0)</f>
        <v>0</v>
      </c>
      <c r="BJ625" s="18" t="s">
        <v>89</v>
      </c>
      <c r="BK625" s="234">
        <f>ROUND(I625*H625,2)</f>
        <v>0</v>
      </c>
      <c r="BL625" s="18" t="s">
        <v>171</v>
      </c>
      <c r="BM625" s="233" t="s">
        <v>751</v>
      </c>
    </row>
    <row r="626" s="2" customFormat="1">
      <c r="A626" s="39"/>
      <c r="B626" s="40"/>
      <c r="C626" s="41"/>
      <c r="D626" s="237" t="s">
        <v>245</v>
      </c>
      <c r="E626" s="41"/>
      <c r="F626" s="290" t="s">
        <v>752</v>
      </c>
      <c r="G626" s="41"/>
      <c r="H626" s="41"/>
      <c r="I626" s="291"/>
      <c r="J626" s="41"/>
      <c r="K626" s="41"/>
      <c r="L626" s="45"/>
      <c r="M626" s="292"/>
      <c r="N626" s="293"/>
      <c r="O626" s="92"/>
      <c r="P626" s="92"/>
      <c r="Q626" s="92"/>
      <c r="R626" s="92"/>
      <c r="S626" s="92"/>
      <c r="T626" s="93"/>
      <c r="U626" s="39"/>
      <c r="V626" s="39"/>
      <c r="W626" s="39"/>
      <c r="X626" s="39"/>
      <c r="Y626" s="39"/>
      <c r="Z626" s="39"/>
      <c r="AA626" s="39"/>
      <c r="AB626" s="39"/>
      <c r="AC626" s="39"/>
      <c r="AD626" s="39"/>
      <c r="AE626" s="39"/>
      <c r="AT626" s="18" t="s">
        <v>245</v>
      </c>
      <c r="AU626" s="18" t="s">
        <v>91</v>
      </c>
    </row>
    <row r="627" s="2" customFormat="1" ht="24.15" customHeight="1">
      <c r="A627" s="39"/>
      <c r="B627" s="40"/>
      <c r="C627" s="221" t="s">
        <v>753</v>
      </c>
      <c r="D627" s="221" t="s">
        <v>167</v>
      </c>
      <c r="E627" s="222" t="s">
        <v>754</v>
      </c>
      <c r="F627" s="223" t="s">
        <v>755</v>
      </c>
      <c r="G627" s="224" t="s">
        <v>710</v>
      </c>
      <c r="H627" s="225">
        <v>1</v>
      </c>
      <c r="I627" s="226"/>
      <c r="J627" s="227">
        <f>ROUND(I627*H627,2)</f>
        <v>0</v>
      </c>
      <c r="K627" s="228"/>
      <c r="L627" s="45"/>
      <c r="M627" s="229" t="s">
        <v>1</v>
      </c>
      <c r="N627" s="230" t="s">
        <v>46</v>
      </c>
      <c r="O627" s="92"/>
      <c r="P627" s="231">
        <f>O627*H627</f>
        <v>0</v>
      </c>
      <c r="Q627" s="231">
        <v>0</v>
      </c>
      <c r="R627" s="231">
        <f>Q627*H627</f>
        <v>0</v>
      </c>
      <c r="S627" s="231">
        <v>0</v>
      </c>
      <c r="T627" s="232">
        <f>S627*H627</f>
        <v>0</v>
      </c>
      <c r="U627" s="39"/>
      <c r="V627" s="39"/>
      <c r="W627" s="39"/>
      <c r="X627" s="39"/>
      <c r="Y627" s="39"/>
      <c r="Z627" s="39"/>
      <c r="AA627" s="39"/>
      <c r="AB627" s="39"/>
      <c r="AC627" s="39"/>
      <c r="AD627" s="39"/>
      <c r="AE627" s="39"/>
      <c r="AR627" s="233" t="s">
        <v>171</v>
      </c>
      <c r="AT627" s="233" t="s">
        <v>167</v>
      </c>
      <c r="AU627" s="233" t="s">
        <v>91</v>
      </c>
      <c r="AY627" s="18" t="s">
        <v>164</v>
      </c>
      <c r="BE627" s="234">
        <f>IF(N627="základní",J627,0)</f>
        <v>0</v>
      </c>
      <c r="BF627" s="234">
        <f>IF(N627="snížená",J627,0)</f>
        <v>0</v>
      </c>
      <c r="BG627" s="234">
        <f>IF(N627="zákl. přenesená",J627,0)</f>
        <v>0</v>
      </c>
      <c r="BH627" s="234">
        <f>IF(N627="sníž. přenesená",J627,0)</f>
        <v>0</v>
      </c>
      <c r="BI627" s="234">
        <f>IF(N627="nulová",J627,0)</f>
        <v>0</v>
      </c>
      <c r="BJ627" s="18" t="s">
        <v>89</v>
      </c>
      <c r="BK627" s="234">
        <f>ROUND(I627*H627,2)</f>
        <v>0</v>
      </c>
      <c r="BL627" s="18" t="s">
        <v>171</v>
      </c>
      <c r="BM627" s="233" t="s">
        <v>756</v>
      </c>
    </row>
    <row r="628" s="2" customFormat="1">
      <c r="A628" s="39"/>
      <c r="B628" s="40"/>
      <c r="C628" s="41"/>
      <c r="D628" s="237" t="s">
        <v>245</v>
      </c>
      <c r="E628" s="41"/>
      <c r="F628" s="290" t="s">
        <v>757</v>
      </c>
      <c r="G628" s="41"/>
      <c r="H628" s="41"/>
      <c r="I628" s="291"/>
      <c r="J628" s="41"/>
      <c r="K628" s="41"/>
      <c r="L628" s="45"/>
      <c r="M628" s="292"/>
      <c r="N628" s="293"/>
      <c r="O628" s="92"/>
      <c r="P628" s="92"/>
      <c r="Q628" s="92"/>
      <c r="R628" s="92"/>
      <c r="S628" s="92"/>
      <c r="T628" s="93"/>
      <c r="U628" s="39"/>
      <c r="V628" s="39"/>
      <c r="W628" s="39"/>
      <c r="X628" s="39"/>
      <c r="Y628" s="39"/>
      <c r="Z628" s="39"/>
      <c r="AA628" s="39"/>
      <c r="AB628" s="39"/>
      <c r="AC628" s="39"/>
      <c r="AD628" s="39"/>
      <c r="AE628" s="39"/>
      <c r="AT628" s="18" t="s">
        <v>245</v>
      </c>
      <c r="AU628" s="18" t="s">
        <v>91</v>
      </c>
    </row>
    <row r="629" s="2" customFormat="1" ht="24.15" customHeight="1">
      <c r="A629" s="39"/>
      <c r="B629" s="40"/>
      <c r="C629" s="221" t="s">
        <v>758</v>
      </c>
      <c r="D629" s="221" t="s">
        <v>167</v>
      </c>
      <c r="E629" s="222" t="s">
        <v>759</v>
      </c>
      <c r="F629" s="223" t="s">
        <v>760</v>
      </c>
      <c r="G629" s="224" t="s">
        <v>710</v>
      </c>
      <c r="H629" s="225">
        <v>1</v>
      </c>
      <c r="I629" s="226"/>
      <c r="J629" s="227">
        <f>ROUND(I629*H629,2)</f>
        <v>0</v>
      </c>
      <c r="K629" s="228"/>
      <c r="L629" s="45"/>
      <c r="M629" s="229" t="s">
        <v>1</v>
      </c>
      <c r="N629" s="230" t="s">
        <v>46</v>
      </c>
      <c r="O629" s="92"/>
      <c r="P629" s="231">
        <f>O629*H629</f>
        <v>0</v>
      </c>
      <c r="Q629" s="231">
        <v>0</v>
      </c>
      <c r="R629" s="231">
        <f>Q629*H629</f>
        <v>0</v>
      </c>
      <c r="S629" s="231">
        <v>0</v>
      </c>
      <c r="T629" s="232">
        <f>S629*H629</f>
        <v>0</v>
      </c>
      <c r="U629" s="39"/>
      <c r="V629" s="39"/>
      <c r="W629" s="39"/>
      <c r="X629" s="39"/>
      <c r="Y629" s="39"/>
      <c r="Z629" s="39"/>
      <c r="AA629" s="39"/>
      <c r="AB629" s="39"/>
      <c r="AC629" s="39"/>
      <c r="AD629" s="39"/>
      <c r="AE629" s="39"/>
      <c r="AR629" s="233" t="s">
        <v>171</v>
      </c>
      <c r="AT629" s="233" t="s">
        <v>167</v>
      </c>
      <c r="AU629" s="233" t="s">
        <v>91</v>
      </c>
      <c r="AY629" s="18" t="s">
        <v>164</v>
      </c>
      <c r="BE629" s="234">
        <f>IF(N629="základní",J629,0)</f>
        <v>0</v>
      </c>
      <c r="BF629" s="234">
        <f>IF(N629="snížená",J629,0)</f>
        <v>0</v>
      </c>
      <c r="BG629" s="234">
        <f>IF(N629="zákl. přenesená",J629,0)</f>
        <v>0</v>
      </c>
      <c r="BH629" s="234">
        <f>IF(N629="sníž. přenesená",J629,0)</f>
        <v>0</v>
      </c>
      <c r="BI629" s="234">
        <f>IF(N629="nulová",J629,0)</f>
        <v>0</v>
      </c>
      <c r="BJ629" s="18" t="s">
        <v>89</v>
      </c>
      <c r="BK629" s="234">
        <f>ROUND(I629*H629,2)</f>
        <v>0</v>
      </c>
      <c r="BL629" s="18" t="s">
        <v>171</v>
      </c>
      <c r="BM629" s="233" t="s">
        <v>761</v>
      </c>
    </row>
    <row r="630" s="2" customFormat="1">
      <c r="A630" s="39"/>
      <c r="B630" s="40"/>
      <c r="C630" s="41"/>
      <c r="D630" s="237" t="s">
        <v>245</v>
      </c>
      <c r="E630" s="41"/>
      <c r="F630" s="290" t="s">
        <v>762</v>
      </c>
      <c r="G630" s="41"/>
      <c r="H630" s="41"/>
      <c r="I630" s="291"/>
      <c r="J630" s="41"/>
      <c r="K630" s="41"/>
      <c r="L630" s="45"/>
      <c r="M630" s="292"/>
      <c r="N630" s="293"/>
      <c r="O630" s="92"/>
      <c r="P630" s="92"/>
      <c r="Q630" s="92"/>
      <c r="R630" s="92"/>
      <c r="S630" s="92"/>
      <c r="T630" s="93"/>
      <c r="U630" s="39"/>
      <c r="V630" s="39"/>
      <c r="W630" s="39"/>
      <c r="X630" s="39"/>
      <c r="Y630" s="39"/>
      <c r="Z630" s="39"/>
      <c r="AA630" s="39"/>
      <c r="AB630" s="39"/>
      <c r="AC630" s="39"/>
      <c r="AD630" s="39"/>
      <c r="AE630" s="39"/>
      <c r="AT630" s="18" t="s">
        <v>245</v>
      </c>
      <c r="AU630" s="18" t="s">
        <v>91</v>
      </c>
    </row>
    <row r="631" s="2" customFormat="1" ht="24.15" customHeight="1">
      <c r="A631" s="39"/>
      <c r="B631" s="40"/>
      <c r="C631" s="221" t="s">
        <v>763</v>
      </c>
      <c r="D631" s="221" t="s">
        <v>167</v>
      </c>
      <c r="E631" s="222" t="s">
        <v>764</v>
      </c>
      <c r="F631" s="223" t="s">
        <v>765</v>
      </c>
      <c r="G631" s="224" t="s">
        <v>710</v>
      </c>
      <c r="H631" s="225">
        <v>1</v>
      </c>
      <c r="I631" s="226"/>
      <c r="J631" s="227">
        <f>ROUND(I631*H631,2)</f>
        <v>0</v>
      </c>
      <c r="K631" s="228"/>
      <c r="L631" s="45"/>
      <c r="M631" s="229" t="s">
        <v>1</v>
      </c>
      <c r="N631" s="230" t="s">
        <v>46</v>
      </c>
      <c r="O631" s="92"/>
      <c r="P631" s="231">
        <f>O631*H631</f>
        <v>0</v>
      </c>
      <c r="Q631" s="231">
        <v>0</v>
      </c>
      <c r="R631" s="231">
        <f>Q631*H631</f>
        <v>0</v>
      </c>
      <c r="S631" s="231">
        <v>0</v>
      </c>
      <c r="T631" s="232">
        <f>S631*H631</f>
        <v>0</v>
      </c>
      <c r="U631" s="39"/>
      <c r="V631" s="39"/>
      <c r="W631" s="39"/>
      <c r="X631" s="39"/>
      <c r="Y631" s="39"/>
      <c r="Z631" s="39"/>
      <c r="AA631" s="39"/>
      <c r="AB631" s="39"/>
      <c r="AC631" s="39"/>
      <c r="AD631" s="39"/>
      <c r="AE631" s="39"/>
      <c r="AR631" s="233" t="s">
        <v>171</v>
      </c>
      <c r="AT631" s="233" t="s">
        <v>167</v>
      </c>
      <c r="AU631" s="233" t="s">
        <v>91</v>
      </c>
      <c r="AY631" s="18" t="s">
        <v>164</v>
      </c>
      <c r="BE631" s="234">
        <f>IF(N631="základní",J631,0)</f>
        <v>0</v>
      </c>
      <c r="BF631" s="234">
        <f>IF(N631="snížená",J631,0)</f>
        <v>0</v>
      </c>
      <c r="BG631" s="234">
        <f>IF(N631="zákl. přenesená",J631,0)</f>
        <v>0</v>
      </c>
      <c r="BH631" s="234">
        <f>IF(N631="sníž. přenesená",J631,0)</f>
        <v>0</v>
      </c>
      <c r="BI631" s="234">
        <f>IF(N631="nulová",J631,0)</f>
        <v>0</v>
      </c>
      <c r="BJ631" s="18" t="s">
        <v>89</v>
      </c>
      <c r="BK631" s="234">
        <f>ROUND(I631*H631,2)</f>
        <v>0</v>
      </c>
      <c r="BL631" s="18" t="s">
        <v>171</v>
      </c>
      <c r="BM631" s="233" t="s">
        <v>766</v>
      </c>
    </row>
    <row r="632" s="2" customFormat="1">
      <c r="A632" s="39"/>
      <c r="B632" s="40"/>
      <c r="C632" s="41"/>
      <c r="D632" s="237" t="s">
        <v>245</v>
      </c>
      <c r="E632" s="41"/>
      <c r="F632" s="290" t="s">
        <v>767</v>
      </c>
      <c r="G632" s="41"/>
      <c r="H632" s="41"/>
      <c r="I632" s="291"/>
      <c r="J632" s="41"/>
      <c r="K632" s="41"/>
      <c r="L632" s="45"/>
      <c r="M632" s="292"/>
      <c r="N632" s="293"/>
      <c r="O632" s="92"/>
      <c r="P632" s="92"/>
      <c r="Q632" s="92"/>
      <c r="R632" s="92"/>
      <c r="S632" s="92"/>
      <c r="T632" s="93"/>
      <c r="U632" s="39"/>
      <c r="V632" s="39"/>
      <c r="W632" s="39"/>
      <c r="X632" s="39"/>
      <c r="Y632" s="39"/>
      <c r="Z632" s="39"/>
      <c r="AA632" s="39"/>
      <c r="AB632" s="39"/>
      <c r="AC632" s="39"/>
      <c r="AD632" s="39"/>
      <c r="AE632" s="39"/>
      <c r="AT632" s="18" t="s">
        <v>245</v>
      </c>
      <c r="AU632" s="18" t="s">
        <v>91</v>
      </c>
    </row>
    <row r="633" s="2" customFormat="1" ht="24.15" customHeight="1">
      <c r="A633" s="39"/>
      <c r="B633" s="40"/>
      <c r="C633" s="221" t="s">
        <v>768</v>
      </c>
      <c r="D633" s="221" t="s">
        <v>167</v>
      </c>
      <c r="E633" s="222" t="s">
        <v>769</v>
      </c>
      <c r="F633" s="223" t="s">
        <v>770</v>
      </c>
      <c r="G633" s="224" t="s">
        <v>710</v>
      </c>
      <c r="H633" s="225">
        <v>1</v>
      </c>
      <c r="I633" s="226"/>
      <c r="J633" s="227">
        <f>ROUND(I633*H633,2)</f>
        <v>0</v>
      </c>
      <c r="K633" s="228"/>
      <c r="L633" s="45"/>
      <c r="M633" s="229" t="s">
        <v>1</v>
      </c>
      <c r="N633" s="230" t="s">
        <v>46</v>
      </c>
      <c r="O633" s="92"/>
      <c r="P633" s="231">
        <f>O633*H633</f>
        <v>0</v>
      </c>
      <c r="Q633" s="231">
        <v>0</v>
      </c>
      <c r="R633" s="231">
        <f>Q633*H633</f>
        <v>0</v>
      </c>
      <c r="S633" s="231">
        <v>0</v>
      </c>
      <c r="T633" s="232">
        <f>S633*H633</f>
        <v>0</v>
      </c>
      <c r="U633" s="39"/>
      <c r="V633" s="39"/>
      <c r="W633" s="39"/>
      <c r="X633" s="39"/>
      <c r="Y633" s="39"/>
      <c r="Z633" s="39"/>
      <c r="AA633" s="39"/>
      <c r="AB633" s="39"/>
      <c r="AC633" s="39"/>
      <c r="AD633" s="39"/>
      <c r="AE633" s="39"/>
      <c r="AR633" s="233" t="s">
        <v>171</v>
      </c>
      <c r="AT633" s="233" t="s">
        <v>167</v>
      </c>
      <c r="AU633" s="233" t="s">
        <v>91</v>
      </c>
      <c r="AY633" s="18" t="s">
        <v>164</v>
      </c>
      <c r="BE633" s="234">
        <f>IF(N633="základní",J633,0)</f>
        <v>0</v>
      </c>
      <c r="BF633" s="234">
        <f>IF(N633="snížená",J633,0)</f>
        <v>0</v>
      </c>
      <c r="BG633" s="234">
        <f>IF(N633="zákl. přenesená",J633,0)</f>
        <v>0</v>
      </c>
      <c r="BH633" s="234">
        <f>IF(N633="sníž. přenesená",J633,0)</f>
        <v>0</v>
      </c>
      <c r="BI633" s="234">
        <f>IF(N633="nulová",J633,0)</f>
        <v>0</v>
      </c>
      <c r="BJ633" s="18" t="s">
        <v>89</v>
      </c>
      <c r="BK633" s="234">
        <f>ROUND(I633*H633,2)</f>
        <v>0</v>
      </c>
      <c r="BL633" s="18" t="s">
        <v>171</v>
      </c>
      <c r="BM633" s="233" t="s">
        <v>771</v>
      </c>
    </row>
    <row r="634" s="2" customFormat="1">
      <c r="A634" s="39"/>
      <c r="B634" s="40"/>
      <c r="C634" s="41"/>
      <c r="D634" s="237" t="s">
        <v>245</v>
      </c>
      <c r="E634" s="41"/>
      <c r="F634" s="290" t="s">
        <v>772</v>
      </c>
      <c r="G634" s="41"/>
      <c r="H634" s="41"/>
      <c r="I634" s="291"/>
      <c r="J634" s="41"/>
      <c r="K634" s="41"/>
      <c r="L634" s="45"/>
      <c r="M634" s="292"/>
      <c r="N634" s="293"/>
      <c r="O634" s="92"/>
      <c r="P634" s="92"/>
      <c r="Q634" s="92"/>
      <c r="R634" s="92"/>
      <c r="S634" s="92"/>
      <c r="T634" s="93"/>
      <c r="U634" s="39"/>
      <c r="V634" s="39"/>
      <c r="W634" s="39"/>
      <c r="X634" s="39"/>
      <c r="Y634" s="39"/>
      <c r="Z634" s="39"/>
      <c r="AA634" s="39"/>
      <c r="AB634" s="39"/>
      <c r="AC634" s="39"/>
      <c r="AD634" s="39"/>
      <c r="AE634" s="39"/>
      <c r="AT634" s="18" t="s">
        <v>245</v>
      </c>
      <c r="AU634" s="18" t="s">
        <v>91</v>
      </c>
    </row>
    <row r="635" s="2" customFormat="1" ht="24.15" customHeight="1">
      <c r="A635" s="39"/>
      <c r="B635" s="40"/>
      <c r="C635" s="221" t="s">
        <v>773</v>
      </c>
      <c r="D635" s="221" t="s">
        <v>167</v>
      </c>
      <c r="E635" s="222" t="s">
        <v>774</v>
      </c>
      <c r="F635" s="223" t="s">
        <v>775</v>
      </c>
      <c r="G635" s="224" t="s">
        <v>710</v>
      </c>
      <c r="H635" s="225">
        <v>1</v>
      </c>
      <c r="I635" s="226"/>
      <c r="J635" s="227">
        <f>ROUND(I635*H635,2)</f>
        <v>0</v>
      </c>
      <c r="K635" s="228"/>
      <c r="L635" s="45"/>
      <c r="M635" s="229" t="s">
        <v>1</v>
      </c>
      <c r="N635" s="230" t="s">
        <v>46</v>
      </c>
      <c r="O635" s="92"/>
      <c r="P635" s="231">
        <f>O635*H635</f>
        <v>0</v>
      </c>
      <c r="Q635" s="231">
        <v>0</v>
      </c>
      <c r="R635" s="231">
        <f>Q635*H635</f>
        <v>0</v>
      </c>
      <c r="S635" s="231">
        <v>0</v>
      </c>
      <c r="T635" s="232">
        <f>S635*H635</f>
        <v>0</v>
      </c>
      <c r="U635" s="39"/>
      <c r="V635" s="39"/>
      <c r="W635" s="39"/>
      <c r="X635" s="39"/>
      <c r="Y635" s="39"/>
      <c r="Z635" s="39"/>
      <c r="AA635" s="39"/>
      <c r="AB635" s="39"/>
      <c r="AC635" s="39"/>
      <c r="AD635" s="39"/>
      <c r="AE635" s="39"/>
      <c r="AR635" s="233" t="s">
        <v>171</v>
      </c>
      <c r="AT635" s="233" t="s">
        <v>167</v>
      </c>
      <c r="AU635" s="233" t="s">
        <v>91</v>
      </c>
      <c r="AY635" s="18" t="s">
        <v>164</v>
      </c>
      <c r="BE635" s="234">
        <f>IF(N635="základní",J635,0)</f>
        <v>0</v>
      </c>
      <c r="BF635" s="234">
        <f>IF(N635="snížená",J635,0)</f>
        <v>0</v>
      </c>
      <c r="BG635" s="234">
        <f>IF(N635="zákl. přenesená",J635,0)</f>
        <v>0</v>
      </c>
      <c r="BH635" s="234">
        <f>IF(N635="sníž. přenesená",J635,0)</f>
        <v>0</v>
      </c>
      <c r="BI635" s="234">
        <f>IF(N635="nulová",J635,0)</f>
        <v>0</v>
      </c>
      <c r="BJ635" s="18" t="s">
        <v>89</v>
      </c>
      <c r="BK635" s="234">
        <f>ROUND(I635*H635,2)</f>
        <v>0</v>
      </c>
      <c r="BL635" s="18" t="s">
        <v>171</v>
      </c>
      <c r="BM635" s="233" t="s">
        <v>776</v>
      </c>
    </row>
    <row r="636" s="2" customFormat="1">
      <c r="A636" s="39"/>
      <c r="B636" s="40"/>
      <c r="C636" s="41"/>
      <c r="D636" s="237" t="s">
        <v>245</v>
      </c>
      <c r="E636" s="41"/>
      <c r="F636" s="290" t="s">
        <v>777</v>
      </c>
      <c r="G636" s="41"/>
      <c r="H636" s="41"/>
      <c r="I636" s="291"/>
      <c r="J636" s="41"/>
      <c r="K636" s="41"/>
      <c r="L636" s="45"/>
      <c r="M636" s="292"/>
      <c r="N636" s="293"/>
      <c r="O636" s="92"/>
      <c r="P636" s="92"/>
      <c r="Q636" s="92"/>
      <c r="R636" s="92"/>
      <c r="S636" s="92"/>
      <c r="T636" s="93"/>
      <c r="U636" s="39"/>
      <c r="V636" s="39"/>
      <c r="W636" s="39"/>
      <c r="X636" s="39"/>
      <c r="Y636" s="39"/>
      <c r="Z636" s="39"/>
      <c r="AA636" s="39"/>
      <c r="AB636" s="39"/>
      <c r="AC636" s="39"/>
      <c r="AD636" s="39"/>
      <c r="AE636" s="39"/>
      <c r="AT636" s="18" t="s">
        <v>245</v>
      </c>
      <c r="AU636" s="18" t="s">
        <v>91</v>
      </c>
    </row>
    <row r="637" s="2" customFormat="1" ht="16.5" customHeight="1">
      <c r="A637" s="39"/>
      <c r="B637" s="40"/>
      <c r="C637" s="221" t="s">
        <v>778</v>
      </c>
      <c r="D637" s="221" t="s">
        <v>167</v>
      </c>
      <c r="E637" s="222" t="s">
        <v>779</v>
      </c>
      <c r="F637" s="223" t="s">
        <v>780</v>
      </c>
      <c r="G637" s="224" t="s">
        <v>710</v>
      </c>
      <c r="H637" s="225">
        <v>3</v>
      </c>
      <c r="I637" s="226"/>
      <c r="J637" s="227">
        <f>ROUND(I637*H637,2)</f>
        <v>0</v>
      </c>
      <c r="K637" s="228"/>
      <c r="L637" s="45"/>
      <c r="M637" s="229" t="s">
        <v>1</v>
      </c>
      <c r="N637" s="230" t="s">
        <v>46</v>
      </c>
      <c r="O637" s="92"/>
      <c r="P637" s="231">
        <f>O637*H637</f>
        <v>0</v>
      </c>
      <c r="Q637" s="231">
        <v>0</v>
      </c>
      <c r="R637" s="231">
        <f>Q637*H637</f>
        <v>0</v>
      </c>
      <c r="S637" s="231">
        <v>0</v>
      </c>
      <c r="T637" s="232">
        <f>S637*H637</f>
        <v>0</v>
      </c>
      <c r="U637" s="39"/>
      <c r="V637" s="39"/>
      <c r="W637" s="39"/>
      <c r="X637" s="39"/>
      <c r="Y637" s="39"/>
      <c r="Z637" s="39"/>
      <c r="AA637" s="39"/>
      <c r="AB637" s="39"/>
      <c r="AC637" s="39"/>
      <c r="AD637" s="39"/>
      <c r="AE637" s="39"/>
      <c r="AR637" s="233" t="s">
        <v>171</v>
      </c>
      <c r="AT637" s="233" t="s">
        <v>167</v>
      </c>
      <c r="AU637" s="233" t="s">
        <v>91</v>
      </c>
      <c r="AY637" s="18" t="s">
        <v>164</v>
      </c>
      <c r="BE637" s="234">
        <f>IF(N637="základní",J637,0)</f>
        <v>0</v>
      </c>
      <c r="BF637" s="234">
        <f>IF(N637="snížená",J637,0)</f>
        <v>0</v>
      </c>
      <c r="BG637" s="234">
        <f>IF(N637="zákl. přenesená",J637,0)</f>
        <v>0</v>
      </c>
      <c r="BH637" s="234">
        <f>IF(N637="sníž. přenesená",J637,0)</f>
        <v>0</v>
      </c>
      <c r="BI637" s="234">
        <f>IF(N637="nulová",J637,0)</f>
        <v>0</v>
      </c>
      <c r="BJ637" s="18" t="s">
        <v>89</v>
      </c>
      <c r="BK637" s="234">
        <f>ROUND(I637*H637,2)</f>
        <v>0</v>
      </c>
      <c r="BL637" s="18" t="s">
        <v>171</v>
      </c>
      <c r="BM637" s="233" t="s">
        <v>781</v>
      </c>
    </row>
    <row r="638" s="2" customFormat="1">
      <c r="A638" s="39"/>
      <c r="B638" s="40"/>
      <c r="C638" s="41"/>
      <c r="D638" s="237" t="s">
        <v>245</v>
      </c>
      <c r="E638" s="41"/>
      <c r="F638" s="290" t="s">
        <v>782</v>
      </c>
      <c r="G638" s="41"/>
      <c r="H638" s="41"/>
      <c r="I638" s="291"/>
      <c r="J638" s="41"/>
      <c r="K638" s="41"/>
      <c r="L638" s="45"/>
      <c r="M638" s="292"/>
      <c r="N638" s="293"/>
      <c r="O638" s="92"/>
      <c r="P638" s="92"/>
      <c r="Q638" s="92"/>
      <c r="R638" s="92"/>
      <c r="S638" s="92"/>
      <c r="T638" s="93"/>
      <c r="U638" s="39"/>
      <c r="V638" s="39"/>
      <c r="W638" s="39"/>
      <c r="X638" s="39"/>
      <c r="Y638" s="39"/>
      <c r="Z638" s="39"/>
      <c r="AA638" s="39"/>
      <c r="AB638" s="39"/>
      <c r="AC638" s="39"/>
      <c r="AD638" s="39"/>
      <c r="AE638" s="39"/>
      <c r="AT638" s="18" t="s">
        <v>245</v>
      </c>
      <c r="AU638" s="18" t="s">
        <v>91</v>
      </c>
    </row>
    <row r="639" s="2" customFormat="1" ht="24.15" customHeight="1">
      <c r="A639" s="39"/>
      <c r="B639" s="40"/>
      <c r="C639" s="221" t="s">
        <v>783</v>
      </c>
      <c r="D639" s="221" t="s">
        <v>167</v>
      </c>
      <c r="E639" s="222" t="s">
        <v>784</v>
      </c>
      <c r="F639" s="223" t="s">
        <v>785</v>
      </c>
      <c r="G639" s="224" t="s">
        <v>710</v>
      </c>
      <c r="H639" s="225">
        <v>1</v>
      </c>
      <c r="I639" s="226"/>
      <c r="J639" s="227">
        <f>ROUND(I639*H639,2)</f>
        <v>0</v>
      </c>
      <c r="K639" s="228"/>
      <c r="L639" s="45"/>
      <c r="M639" s="229" t="s">
        <v>1</v>
      </c>
      <c r="N639" s="230" t="s">
        <v>46</v>
      </c>
      <c r="O639" s="92"/>
      <c r="P639" s="231">
        <f>O639*H639</f>
        <v>0</v>
      </c>
      <c r="Q639" s="231">
        <v>0</v>
      </c>
      <c r="R639" s="231">
        <f>Q639*H639</f>
        <v>0</v>
      </c>
      <c r="S639" s="231">
        <v>0</v>
      </c>
      <c r="T639" s="232">
        <f>S639*H639</f>
        <v>0</v>
      </c>
      <c r="U639" s="39"/>
      <c r="V639" s="39"/>
      <c r="W639" s="39"/>
      <c r="X639" s="39"/>
      <c r="Y639" s="39"/>
      <c r="Z639" s="39"/>
      <c r="AA639" s="39"/>
      <c r="AB639" s="39"/>
      <c r="AC639" s="39"/>
      <c r="AD639" s="39"/>
      <c r="AE639" s="39"/>
      <c r="AR639" s="233" t="s">
        <v>171</v>
      </c>
      <c r="AT639" s="233" t="s">
        <v>167</v>
      </c>
      <c r="AU639" s="233" t="s">
        <v>91</v>
      </c>
      <c r="AY639" s="18" t="s">
        <v>164</v>
      </c>
      <c r="BE639" s="234">
        <f>IF(N639="základní",J639,0)</f>
        <v>0</v>
      </c>
      <c r="BF639" s="234">
        <f>IF(N639="snížená",J639,0)</f>
        <v>0</v>
      </c>
      <c r="BG639" s="234">
        <f>IF(N639="zákl. přenesená",J639,0)</f>
        <v>0</v>
      </c>
      <c r="BH639" s="234">
        <f>IF(N639="sníž. přenesená",J639,0)</f>
        <v>0</v>
      </c>
      <c r="BI639" s="234">
        <f>IF(N639="nulová",J639,0)</f>
        <v>0</v>
      </c>
      <c r="BJ639" s="18" t="s">
        <v>89</v>
      </c>
      <c r="BK639" s="234">
        <f>ROUND(I639*H639,2)</f>
        <v>0</v>
      </c>
      <c r="BL639" s="18" t="s">
        <v>171</v>
      </c>
      <c r="BM639" s="233" t="s">
        <v>786</v>
      </c>
    </row>
    <row r="640" s="2" customFormat="1">
      <c r="A640" s="39"/>
      <c r="B640" s="40"/>
      <c r="C640" s="41"/>
      <c r="D640" s="237" t="s">
        <v>245</v>
      </c>
      <c r="E640" s="41"/>
      <c r="F640" s="290" t="s">
        <v>787</v>
      </c>
      <c r="G640" s="41"/>
      <c r="H640" s="41"/>
      <c r="I640" s="291"/>
      <c r="J640" s="41"/>
      <c r="K640" s="41"/>
      <c r="L640" s="45"/>
      <c r="M640" s="292"/>
      <c r="N640" s="293"/>
      <c r="O640" s="92"/>
      <c r="P640" s="92"/>
      <c r="Q640" s="92"/>
      <c r="R640" s="92"/>
      <c r="S640" s="92"/>
      <c r="T640" s="93"/>
      <c r="U640" s="39"/>
      <c r="V640" s="39"/>
      <c r="W640" s="39"/>
      <c r="X640" s="39"/>
      <c r="Y640" s="39"/>
      <c r="Z640" s="39"/>
      <c r="AA640" s="39"/>
      <c r="AB640" s="39"/>
      <c r="AC640" s="39"/>
      <c r="AD640" s="39"/>
      <c r="AE640" s="39"/>
      <c r="AT640" s="18" t="s">
        <v>245</v>
      </c>
      <c r="AU640" s="18" t="s">
        <v>91</v>
      </c>
    </row>
    <row r="641" s="2" customFormat="1" ht="24.15" customHeight="1">
      <c r="A641" s="39"/>
      <c r="B641" s="40"/>
      <c r="C641" s="221" t="s">
        <v>788</v>
      </c>
      <c r="D641" s="221" t="s">
        <v>167</v>
      </c>
      <c r="E641" s="222" t="s">
        <v>789</v>
      </c>
      <c r="F641" s="223" t="s">
        <v>790</v>
      </c>
      <c r="G641" s="224" t="s">
        <v>710</v>
      </c>
      <c r="H641" s="225">
        <v>7</v>
      </c>
      <c r="I641" s="226"/>
      <c r="J641" s="227">
        <f>ROUND(I641*H641,2)</f>
        <v>0</v>
      </c>
      <c r="K641" s="228"/>
      <c r="L641" s="45"/>
      <c r="M641" s="229" t="s">
        <v>1</v>
      </c>
      <c r="N641" s="230" t="s">
        <v>46</v>
      </c>
      <c r="O641" s="92"/>
      <c r="P641" s="231">
        <f>O641*H641</f>
        <v>0</v>
      </c>
      <c r="Q641" s="231">
        <v>0</v>
      </c>
      <c r="R641" s="231">
        <f>Q641*H641</f>
        <v>0</v>
      </c>
      <c r="S641" s="231">
        <v>0</v>
      </c>
      <c r="T641" s="232">
        <f>S641*H641</f>
        <v>0</v>
      </c>
      <c r="U641" s="39"/>
      <c r="V641" s="39"/>
      <c r="W641" s="39"/>
      <c r="X641" s="39"/>
      <c r="Y641" s="39"/>
      <c r="Z641" s="39"/>
      <c r="AA641" s="39"/>
      <c r="AB641" s="39"/>
      <c r="AC641" s="39"/>
      <c r="AD641" s="39"/>
      <c r="AE641" s="39"/>
      <c r="AR641" s="233" t="s">
        <v>171</v>
      </c>
      <c r="AT641" s="233" t="s">
        <v>167</v>
      </c>
      <c r="AU641" s="233" t="s">
        <v>91</v>
      </c>
      <c r="AY641" s="18" t="s">
        <v>164</v>
      </c>
      <c r="BE641" s="234">
        <f>IF(N641="základní",J641,0)</f>
        <v>0</v>
      </c>
      <c r="BF641" s="234">
        <f>IF(N641="snížená",J641,0)</f>
        <v>0</v>
      </c>
      <c r="BG641" s="234">
        <f>IF(N641="zákl. přenesená",J641,0)</f>
        <v>0</v>
      </c>
      <c r="BH641" s="234">
        <f>IF(N641="sníž. přenesená",J641,0)</f>
        <v>0</v>
      </c>
      <c r="BI641" s="234">
        <f>IF(N641="nulová",J641,0)</f>
        <v>0</v>
      </c>
      <c r="BJ641" s="18" t="s">
        <v>89</v>
      </c>
      <c r="BK641" s="234">
        <f>ROUND(I641*H641,2)</f>
        <v>0</v>
      </c>
      <c r="BL641" s="18" t="s">
        <v>171</v>
      </c>
      <c r="BM641" s="233" t="s">
        <v>791</v>
      </c>
    </row>
    <row r="642" s="2" customFormat="1">
      <c r="A642" s="39"/>
      <c r="B642" s="40"/>
      <c r="C642" s="41"/>
      <c r="D642" s="237" t="s">
        <v>245</v>
      </c>
      <c r="E642" s="41"/>
      <c r="F642" s="290" t="s">
        <v>792</v>
      </c>
      <c r="G642" s="41"/>
      <c r="H642" s="41"/>
      <c r="I642" s="291"/>
      <c r="J642" s="41"/>
      <c r="K642" s="41"/>
      <c r="L642" s="45"/>
      <c r="M642" s="292"/>
      <c r="N642" s="293"/>
      <c r="O642" s="92"/>
      <c r="P642" s="92"/>
      <c r="Q642" s="92"/>
      <c r="R642" s="92"/>
      <c r="S642" s="92"/>
      <c r="T642" s="93"/>
      <c r="U642" s="39"/>
      <c r="V642" s="39"/>
      <c r="W642" s="39"/>
      <c r="X642" s="39"/>
      <c r="Y642" s="39"/>
      <c r="Z642" s="39"/>
      <c r="AA642" s="39"/>
      <c r="AB642" s="39"/>
      <c r="AC642" s="39"/>
      <c r="AD642" s="39"/>
      <c r="AE642" s="39"/>
      <c r="AT642" s="18" t="s">
        <v>245</v>
      </c>
      <c r="AU642" s="18" t="s">
        <v>91</v>
      </c>
    </row>
    <row r="643" s="2" customFormat="1" ht="24.15" customHeight="1">
      <c r="A643" s="39"/>
      <c r="B643" s="40"/>
      <c r="C643" s="221" t="s">
        <v>793</v>
      </c>
      <c r="D643" s="221" t="s">
        <v>167</v>
      </c>
      <c r="E643" s="222" t="s">
        <v>794</v>
      </c>
      <c r="F643" s="223" t="s">
        <v>795</v>
      </c>
      <c r="G643" s="224" t="s">
        <v>710</v>
      </c>
      <c r="H643" s="225">
        <v>1</v>
      </c>
      <c r="I643" s="226"/>
      <c r="J643" s="227">
        <f>ROUND(I643*H643,2)</f>
        <v>0</v>
      </c>
      <c r="K643" s="228"/>
      <c r="L643" s="45"/>
      <c r="M643" s="229" t="s">
        <v>1</v>
      </c>
      <c r="N643" s="230" t="s">
        <v>46</v>
      </c>
      <c r="O643" s="92"/>
      <c r="P643" s="231">
        <f>O643*H643</f>
        <v>0</v>
      </c>
      <c r="Q643" s="231">
        <v>0</v>
      </c>
      <c r="R643" s="231">
        <f>Q643*H643</f>
        <v>0</v>
      </c>
      <c r="S643" s="231">
        <v>0</v>
      </c>
      <c r="T643" s="232">
        <f>S643*H643</f>
        <v>0</v>
      </c>
      <c r="U643" s="39"/>
      <c r="V643" s="39"/>
      <c r="W643" s="39"/>
      <c r="X643" s="39"/>
      <c r="Y643" s="39"/>
      <c r="Z643" s="39"/>
      <c r="AA643" s="39"/>
      <c r="AB643" s="39"/>
      <c r="AC643" s="39"/>
      <c r="AD643" s="39"/>
      <c r="AE643" s="39"/>
      <c r="AR643" s="233" t="s">
        <v>171</v>
      </c>
      <c r="AT643" s="233" t="s">
        <v>167</v>
      </c>
      <c r="AU643" s="233" t="s">
        <v>91</v>
      </c>
      <c r="AY643" s="18" t="s">
        <v>164</v>
      </c>
      <c r="BE643" s="234">
        <f>IF(N643="základní",J643,0)</f>
        <v>0</v>
      </c>
      <c r="BF643" s="234">
        <f>IF(N643="snížená",J643,0)</f>
        <v>0</v>
      </c>
      <c r="BG643" s="234">
        <f>IF(N643="zákl. přenesená",J643,0)</f>
        <v>0</v>
      </c>
      <c r="BH643" s="234">
        <f>IF(N643="sníž. přenesená",J643,0)</f>
        <v>0</v>
      </c>
      <c r="BI643" s="234">
        <f>IF(N643="nulová",J643,0)</f>
        <v>0</v>
      </c>
      <c r="BJ643" s="18" t="s">
        <v>89</v>
      </c>
      <c r="BK643" s="234">
        <f>ROUND(I643*H643,2)</f>
        <v>0</v>
      </c>
      <c r="BL643" s="18" t="s">
        <v>171</v>
      </c>
      <c r="BM643" s="233" t="s">
        <v>796</v>
      </c>
    </row>
    <row r="644" s="2" customFormat="1">
      <c r="A644" s="39"/>
      <c r="B644" s="40"/>
      <c r="C644" s="41"/>
      <c r="D644" s="237" t="s">
        <v>245</v>
      </c>
      <c r="E644" s="41"/>
      <c r="F644" s="290" t="s">
        <v>797</v>
      </c>
      <c r="G644" s="41"/>
      <c r="H644" s="41"/>
      <c r="I644" s="291"/>
      <c r="J644" s="41"/>
      <c r="K644" s="41"/>
      <c r="L644" s="45"/>
      <c r="M644" s="292"/>
      <c r="N644" s="293"/>
      <c r="O644" s="92"/>
      <c r="P644" s="92"/>
      <c r="Q644" s="92"/>
      <c r="R644" s="92"/>
      <c r="S644" s="92"/>
      <c r="T644" s="93"/>
      <c r="U644" s="39"/>
      <c r="V644" s="39"/>
      <c r="W644" s="39"/>
      <c r="X644" s="39"/>
      <c r="Y644" s="39"/>
      <c r="Z644" s="39"/>
      <c r="AA644" s="39"/>
      <c r="AB644" s="39"/>
      <c r="AC644" s="39"/>
      <c r="AD644" s="39"/>
      <c r="AE644" s="39"/>
      <c r="AT644" s="18" t="s">
        <v>245</v>
      </c>
      <c r="AU644" s="18" t="s">
        <v>91</v>
      </c>
    </row>
    <row r="645" s="2" customFormat="1" ht="24.15" customHeight="1">
      <c r="A645" s="39"/>
      <c r="B645" s="40"/>
      <c r="C645" s="221" t="s">
        <v>798</v>
      </c>
      <c r="D645" s="221" t="s">
        <v>167</v>
      </c>
      <c r="E645" s="222" t="s">
        <v>799</v>
      </c>
      <c r="F645" s="223" t="s">
        <v>800</v>
      </c>
      <c r="G645" s="224" t="s">
        <v>710</v>
      </c>
      <c r="H645" s="225">
        <v>1</v>
      </c>
      <c r="I645" s="226"/>
      <c r="J645" s="227">
        <f>ROUND(I645*H645,2)</f>
        <v>0</v>
      </c>
      <c r="K645" s="228"/>
      <c r="L645" s="45"/>
      <c r="M645" s="229" t="s">
        <v>1</v>
      </c>
      <c r="N645" s="230" t="s">
        <v>46</v>
      </c>
      <c r="O645" s="92"/>
      <c r="P645" s="231">
        <f>O645*H645</f>
        <v>0</v>
      </c>
      <c r="Q645" s="231">
        <v>0</v>
      </c>
      <c r="R645" s="231">
        <f>Q645*H645</f>
        <v>0</v>
      </c>
      <c r="S645" s="231">
        <v>0</v>
      </c>
      <c r="T645" s="232">
        <f>S645*H645</f>
        <v>0</v>
      </c>
      <c r="U645" s="39"/>
      <c r="V645" s="39"/>
      <c r="W645" s="39"/>
      <c r="X645" s="39"/>
      <c r="Y645" s="39"/>
      <c r="Z645" s="39"/>
      <c r="AA645" s="39"/>
      <c r="AB645" s="39"/>
      <c r="AC645" s="39"/>
      <c r="AD645" s="39"/>
      <c r="AE645" s="39"/>
      <c r="AR645" s="233" t="s">
        <v>171</v>
      </c>
      <c r="AT645" s="233" t="s">
        <v>167</v>
      </c>
      <c r="AU645" s="233" t="s">
        <v>91</v>
      </c>
      <c r="AY645" s="18" t="s">
        <v>164</v>
      </c>
      <c r="BE645" s="234">
        <f>IF(N645="základní",J645,0)</f>
        <v>0</v>
      </c>
      <c r="BF645" s="234">
        <f>IF(N645="snížená",J645,0)</f>
        <v>0</v>
      </c>
      <c r="BG645" s="234">
        <f>IF(N645="zákl. přenesená",J645,0)</f>
        <v>0</v>
      </c>
      <c r="BH645" s="234">
        <f>IF(N645="sníž. přenesená",J645,0)</f>
        <v>0</v>
      </c>
      <c r="BI645" s="234">
        <f>IF(N645="nulová",J645,0)</f>
        <v>0</v>
      </c>
      <c r="BJ645" s="18" t="s">
        <v>89</v>
      </c>
      <c r="BK645" s="234">
        <f>ROUND(I645*H645,2)</f>
        <v>0</v>
      </c>
      <c r="BL645" s="18" t="s">
        <v>171</v>
      </c>
      <c r="BM645" s="233" t="s">
        <v>801</v>
      </c>
    </row>
    <row r="646" s="2" customFormat="1">
      <c r="A646" s="39"/>
      <c r="B646" s="40"/>
      <c r="C646" s="41"/>
      <c r="D646" s="237" t="s">
        <v>245</v>
      </c>
      <c r="E646" s="41"/>
      <c r="F646" s="290" t="s">
        <v>802</v>
      </c>
      <c r="G646" s="41"/>
      <c r="H646" s="41"/>
      <c r="I646" s="291"/>
      <c r="J646" s="41"/>
      <c r="K646" s="41"/>
      <c r="L646" s="45"/>
      <c r="M646" s="292"/>
      <c r="N646" s="293"/>
      <c r="O646" s="92"/>
      <c r="P646" s="92"/>
      <c r="Q646" s="92"/>
      <c r="R646" s="92"/>
      <c r="S646" s="92"/>
      <c r="T646" s="93"/>
      <c r="U646" s="39"/>
      <c r="V646" s="39"/>
      <c r="W646" s="39"/>
      <c r="X646" s="39"/>
      <c r="Y646" s="39"/>
      <c r="Z646" s="39"/>
      <c r="AA646" s="39"/>
      <c r="AB646" s="39"/>
      <c r="AC646" s="39"/>
      <c r="AD646" s="39"/>
      <c r="AE646" s="39"/>
      <c r="AT646" s="18" t="s">
        <v>245</v>
      </c>
      <c r="AU646" s="18" t="s">
        <v>91</v>
      </c>
    </row>
    <row r="647" s="2" customFormat="1" ht="24.15" customHeight="1">
      <c r="A647" s="39"/>
      <c r="B647" s="40"/>
      <c r="C647" s="221" t="s">
        <v>803</v>
      </c>
      <c r="D647" s="221" t="s">
        <v>167</v>
      </c>
      <c r="E647" s="222" t="s">
        <v>804</v>
      </c>
      <c r="F647" s="223" t="s">
        <v>805</v>
      </c>
      <c r="G647" s="224" t="s">
        <v>710</v>
      </c>
      <c r="H647" s="225">
        <v>5</v>
      </c>
      <c r="I647" s="226"/>
      <c r="J647" s="227">
        <f>ROUND(I647*H647,2)</f>
        <v>0</v>
      </c>
      <c r="K647" s="228"/>
      <c r="L647" s="45"/>
      <c r="M647" s="229" t="s">
        <v>1</v>
      </c>
      <c r="N647" s="230" t="s">
        <v>46</v>
      </c>
      <c r="O647" s="92"/>
      <c r="P647" s="231">
        <f>O647*H647</f>
        <v>0</v>
      </c>
      <c r="Q647" s="231">
        <v>0</v>
      </c>
      <c r="R647" s="231">
        <f>Q647*H647</f>
        <v>0</v>
      </c>
      <c r="S647" s="231">
        <v>0</v>
      </c>
      <c r="T647" s="232">
        <f>S647*H647</f>
        <v>0</v>
      </c>
      <c r="U647" s="39"/>
      <c r="V647" s="39"/>
      <c r="W647" s="39"/>
      <c r="X647" s="39"/>
      <c r="Y647" s="39"/>
      <c r="Z647" s="39"/>
      <c r="AA647" s="39"/>
      <c r="AB647" s="39"/>
      <c r="AC647" s="39"/>
      <c r="AD647" s="39"/>
      <c r="AE647" s="39"/>
      <c r="AR647" s="233" t="s">
        <v>171</v>
      </c>
      <c r="AT647" s="233" t="s">
        <v>167</v>
      </c>
      <c r="AU647" s="233" t="s">
        <v>91</v>
      </c>
      <c r="AY647" s="18" t="s">
        <v>164</v>
      </c>
      <c r="BE647" s="234">
        <f>IF(N647="základní",J647,0)</f>
        <v>0</v>
      </c>
      <c r="BF647" s="234">
        <f>IF(N647="snížená",J647,0)</f>
        <v>0</v>
      </c>
      <c r="BG647" s="234">
        <f>IF(N647="zákl. přenesená",J647,0)</f>
        <v>0</v>
      </c>
      <c r="BH647" s="234">
        <f>IF(N647="sníž. přenesená",J647,0)</f>
        <v>0</v>
      </c>
      <c r="BI647" s="234">
        <f>IF(N647="nulová",J647,0)</f>
        <v>0</v>
      </c>
      <c r="BJ647" s="18" t="s">
        <v>89</v>
      </c>
      <c r="BK647" s="234">
        <f>ROUND(I647*H647,2)</f>
        <v>0</v>
      </c>
      <c r="BL647" s="18" t="s">
        <v>171</v>
      </c>
      <c r="BM647" s="233" t="s">
        <v>806</v>
      </c>
    </row>
    <row r="648" s="2" customFormat="1">
      <c r="A648" s="39"/>
      <c r="B648" s="40"/>
      <c r="C648" s="41"/>
      <c r="D648" s="237" t="s">
        <v>245</v>
      </c>
      <c r="E648" s="41"/>
      <c r="F648" s="290" t="s">
        <v>807</v>
      </c>
      <c r="G648" s="41"/>
      <c r="H648" s="41"/>
      <c r="I648" s="291"/>
      <c r="J648" s="41"/>
      <c r="K648" s="41"/>
      <c r="L648" s="45"/>
      <c r="M648" s="292"/>
      <c r="N648" s="293"/>
      <c r="O648" s="92"/>
      <c r="P648" s="92"/>
      <c r="Q648" s="92"/>
      <c r="R648" s="92"/>
      <c r="S648" s="92"/>
      <c r="T648" s="93"/>
      <c r="U648" s="39"/>
      <c r="V648" s="39"/>
      <c r="W648" s="39"/>
      <c r="X648" s="39"/>
      <c r="Y648" s="39"/>
      <c r="Z648" s="39"/>
      <c r="AA648" s="39"/>
      <c r="AB648" s="39"/>
      <c r="AC648" s="39"/>
      <c r="AD648" s="39"/>
      <c r="AE648" s="39"/>
      <c r="AT648" s="18" t="s">
        <v>245</v>
      </c>
      <c r="AU648" s="18" t="s">
        <v>91</v>
      </c>
    </row>
    <row r="649" s="2" customFormat="1" ht="24.15" customHeight="1">
      <c r="A649" s="39"/>
      <c r="B649" s="40"/>
      <c r="C649" s="221" t="s">
        <v>808</v>
      </c>
      <c r="D649" s="221" t="s">
        <v>167</v>
      </c>
      <c r="E649" s="222" t="s">
        <v>809</v>
      </c>
      <c r="F649" s="223" t="s">
        <v>810</v>
      </c>
      <c r="G649" s="224" t="s">
        <v>710</v>
      </c>
      <c r="H649" s="225">
        <v>1</v>
      </c>
      <c r="I649" s="226"/>
      <c r="J649" s="227">
        <f>ROUND(I649*H649,2)</f>
        <v>0</v>
      </c>
      <c r="K649" s="228"/>
      <c r="L649" s="45"/>
      <c r="M649" s="229" t="s">
        <v>1</v>
      </c>
      <c r="N649" s="230" t="s">
        <v>46</v>
      </c>
      <c r="O649" s="92"/>
      <c r="P649" s="231">
        <f>O649*H649</f>
        <v>0</v>
      </c>
      <c r="Q649" s="231">
        <v>0</v>
      </c>
      <c r="R649" s="231">
        <f>Q649*H649</f>
        <v>0</v>
      </c>
      <c r="S649" s="231">
        <v>0</v>
      </c>
      <c r="T649" s="232">
        <f>S649*H649</f>
        <v>0</v>
      </c>
      <c r="U649" s="39"/>
      <c r="V649" s="39"/>
      <c r="W649" s="39"/>
      <c r="X649" s="39"/>
      <c r="Y649" s="39"/>
      <c r="Z649" s="39"/>
      <c r="AA649" s="39"/>
      <c r="AB649" s="39"/>
      <c r="AC649" s="39"/>
      <c r="AD649" s="39"/>
      <c r="AE649" s="39"/>
      <c r="AR649" s="233" t="s">
        <v>171</v>
      </c>
      <c r="AT649" s="233" t="s">
        <v>167</v>
      </c>
      <c r="AU649" s="233" t="s">
        <v>91</v>
      </c>
      <c r="AY649" s="18" t="s">
        <v>164</v>
      </c>
      <c r="BE649" s="234">
        <f>IF(N649="základní",J649,0)</f>
        <v>0</v>
      </c>
      <c r="BF649" s="234">
        <f>IF(N649="snížená",J649,0)</f>
        <v>0</v>
      </c>
      <c r="BG649" s="234">
        <f>IF(N649="zákl. přenesená",J649,0)</f>
        <v>0</v>
      </c>
      <c r="BH649" s="234">
        <f>IF(N649="sníž. přenesená",J649,0)</f>
        <v>0</v>
      </c>
      <c r="BI649" s="234">
        <f>IF(N649="nulová",J649,0)</f>
        <v>0</v>
      </c>
      <c r="BJ649" s="18" t="s">
        <v>89</v>
      </c>
      <c r="BK649" s="234">
        <f>ROUND(I649*H649,2)</f>
        <v>0</v>
      </c>
      <c r="BL649" s="18" t="s">
        <v>171</v>
      </c>
      <c r="BM649" s="233" t="s">
        <v>811</v>
      </c>
    </row>
    <row r="650" s="2" customFormat="1">
      <c r="A650" s="39"/>
      <c r="B650" s="40"/>
      <c r="C650" s="41"/>
      <c r="D650" s="237" t="s">
        <v>245</v>
      </c>
      <c r="E650" s="41"/>
      <c r="F650" s="290" t="s">
        <v>812</v>
      </c>
      <c r="G650" s="41"/>
      <c r="H650" s="41"/>
      <c r="I650" s="291"/>
      <c r="J650" s="41"/>
      <c r="K650" s="41"/>
      <c r="L650" s="45"/>
      <c r="M650" s="292"/>
      <c r="N650" s="293"/>
      <c r="O650" s="92"/>
      <c r="P650" s="92"/>
      <c r="Q650" s="92"/>
      <c r="R650" s="92"/>
      <c r="S650" s="92"/>
      <c r="T650" s="93"/>
      <c r="U650" s="39"/>
      <c r="V650" s="39"/>
      <c r="W650" s="39"/>
      <c r="X650" s="39"/>
      <c r="Y650" s="39"/>
      <c r="Z650" s="39"/>
      <c r="AA650" s="39"/>
      <c r="AB650" s="39"/>
      <c r="AC650" s="39"/>
      <c r="AD650" s="39"/>
      <c r="AE650" s="39"/>
      <c r="AT650" s="18" t="s">
        <v>245</v>
      </c>
      <c r="AU650" s="18" t="s">
        <v>91</v>
      </c>
    </row>
    <row r="651" s="12" customFormat="1" ht="22.8" customHeight="1">
      <c r="A651" s="12"/>
      <c r="B651" s="205"/>
      <c r="C651" s="206"/>
      <c r="D651" s="207" t="s">
        <v>80</v>
      </c>
      <c r="E651" s="219" t="s">
        <v>813</v>
      </c>
      <c r="F651" s="219" t="s">
        <v>814</v>
      </c>
      <c r="G651" s="206"/>
      <c r="H651" s="206"/>
      <c r="I651" s="209"/>
      <c r="J651" s="220">
        <f>BK651</f>
        <v>0</v>
      </c>
      <c r="K651" s="206"/>
      <c r="L651" s="211"/>
      <c r="M651" s="212"/>
      <c r="N651" s="213"/>
      <c r="O651" s="213"/>
      <c r="P651" s="214">
        <f>SUM(P652:P680)</f>
        <v>0</v>
      </c>
      <c r="Q651" s="213"/>
      <c r="R651" s="214">
        <f>SUM(R652:R680)</f>
        <v>0</v>
      </c>
      <c r="S651" s="213"/>
      <c r="T651" s="215">
        <f>SUM(T652:T680)</f>
        <v>0</v>
      </c>
      <c r="U651" s="12"/>
      <c r="V651" s="12"/>
      <c r="W651" s="12"/>
      <c r="X651" s="12"/>
      <c r="Y651" s="12"/>
      <c r="Z651" s="12"/>
      <c r="AA651" s="12"/>
      <c r="AB651" s="12"/>
      <c r="AC651" s="12"/>
      <c r="AD651" s="12"/>
      <c r="AE651" s="12"/>
      <c r="AR651" s="216" t="s">
        <v>91</v>
      </c>
      <c r="AT651" s="217" t="s">
        <v>80</v>
      </c>
      <c r="AU651" s="217" t="s">
        <v>89</v>
      </c>
      <c r="AY651" s="216" t="s">
        <v>164</v>
      </c>
      <c r="BK651" s="218">
        <f>SUM(BK652:BK680)</f>
        <v>0</v>
      </c>
    </row>
    <row r="652" s="2" customFormat="1" ht="24.15" customHeight="1">
      <c r="A652" s="39"/>
      <c r="B652" s="40"/>
      <c r="C652" s="221" t="s">
        <v>815</v>
      </c>
      <c r="D652" s="221" t="s">
        <v>167</v>
      </c>
      <c r="E652" s="222" t="s">
        <v>816</v>
      </c>
      <c r="F652" s="223" t="s">
        <v>817</v>
      </c>
      <c r="G652" s="224" t="s">
        <v>710</v>
      </c>
      <c r="H652" s="225">
        <v>1</v>
      </c>
      <c r="I652" s="226"/>
      <c r="J652" s="227">
        <f>ROUND(I652*H652,2)</f>
        <v>0</v>
      </c>
      <c r="K652" s="228"/>
      <c r="L652" s="45"/>
      <c r="M652" s="229" t="s">
        <v>1</v>
      </c>
      <c r="N652" s="230" t="s">
        <v>46</v>
      </c>
      <c r="O652" s="92"/>
      <c r="P652" s="231">
        <f>O652*H652</f>
        <v>0</v>
      </c>
      <c r="Q652" s="231">
        <v>0</v>
      </c>
      <c r="R652" s="231">
        <f>Q652*H652</f>
        <v>0</v>
      </c>
      <c r="S652" s="231">
        <v>0</v>
      </c>
      <c r="T652" s="232">
        <f>S652*H652</f>
        <v>0</v>
      </c>
      <c r="U652" s="39"/>
      <c r="V652" s="39"/>
      <c r="W652" s="39"/>
      <c r="X652" s="39"/>
      <c r="Y652" s="39"/>
      <c r="Z652" s="39"/>
      <c r="AA652" s="39"/>
      <c r="AB652" s="39"/>
      <c r="AC652" s="39"/>
      <c r="AD652" s="39"/>
      <c r="AE652" s="39"/>
      <c r="AR652" s="233" t="s">
        <v>171</v>
      </c>
      <c r="AT652" s="233" t="s">
        <v>167</v>
      </c>
      <c r="AU652" s="233" t="s">
        <v>91</v>
      </c>
      <c r="AY652" s="18" t="s">
        <v>164</v>
      </c>
      <c r="BE652" s="234">
        <f>IF(N652="základní",J652,0)</f>
        <v>0</v>
      </c>
      <c r="BF652" s="234">
        <f>IF(N652="snížená",J652,0)</f>
        <v>0</v>
      </c>
      <c r="BG652" s="234">
        <f>IF(N652="zákl. přenesená",J652,0)</f>
        <v>0</v>
      </c>
      <c r="BH652" s="234">
        <f>IF(N652="sníž. přenesená",J652,0)</f>
        <v>0</v>
      </c>
      <c r="BI652" s="234">
        <f>IF(N652="nulová",J652,0)</f>
        <v>0</v>
      </c>
      <c r="BJ652" s="18" t="s">
        <v>89</v>
      </c>
      <c r="BK652" s="234">
        <f>ROUND(I652*H652,2)</f>
        <v>0</v>
      </c>
      <c r="BL652" s="18" t="s">
        <v>171</v>
      </c>
      <c r="BM652" s="233" t="s">
        <v>818</v>
      </c>
    </row>
    <row r="653" s="2" customFormat="1">
      <c r="A653" s="39"/>
      <c r="B653" s="40"/>
      <c r="C653" s="41"/>
      <c r="D653" s="237" t="s">
        <v>245</v>
      </c>
      <c r="E653" s="41"/>
      <c r="F653" s="290" t="s">
        <v>819</v>
      </c>
      <c r="G653" s="41"/>
      <c r="H653" s="41"/>
      <c r="I653" s="291"/>
      <c r="J653" s="41"/>
      <c r="K653" s="41"/>
      <c r="L653" s="45"/>
      <c r="M653" s="292"/>
      <c r="N653" s="293"/>
      <c r="O653" s="92"/>
      <c r="P653" s="92"/>
      <c r="Q653" s="92"/>
      <c r="R653" s="92"/>
      <c r="S653" s="92"/>
      <c r="T653" s="93"/>
      <c r="U653" s="39"/>
      <c r="V653" s="39"/>
      <c r="W653" s="39"/>
      <c r="X653" s="39"/>
      <c r="Y653" s="39"/>
      <c r="Z653" s="39"/>
      <c r="AA653" s="39"/>
      <c r="AB653" s="39"/>
      <c r="AC653" s="39"/>
      <c r="AD653" s="39"/>
      <c r="AE653" s="39"/>
      <c r="AT653" s="18" t="s">
        <v>245</v>
      </c>
      <c r="AU653" s="18" t="s">
        <v>91</v>
      </c>
    </row>
    <row r="654" s="2" customFormat="1" ht="24.15" customHeight="1">
      <c r="A654" s="39"/>
      <c r="B654" s="40"/>
      <c r="C654" s="221" t="s">
        <v>820</v>
      </c>
      <c r="D654" s="221" t="s">
        <v>167</v>
      </c>
      <c r="E654" s="222" t="s">
        <v>821</v>
      </c>
      <c r="F654" s="223" t="s">
        <v>822</v>
      </c>
      <c r="G654" s="224" t="s">
        <v>710</v>
      </c>
      <c r="H654" s="225">
        <v>1</v>
      </c>
      <c r="I654" s="226"/>
      <c r="J654" s="227">
        <f>ROUND(I654*H654,2)</f>
        <v>0</v>
      </c>
      <c r="K654" s="228"/>
      <c r="L654" s="45"/>
      <c r="M654" s="229" t="s">
        <v>1</v>
      </c>
      <c r="N654" s="230" t="s">
        <v>46</v>
      </c>
      <c r="O654" s="92"/>
      <c r="P654" s="231">
        <f>O654*H654</f>
        <v>0</v>
      </c>
      <c r="Q654" s="231">
        <v>0</v>
      </c>
      <c r="R654" s="231">
        <f>Q654*H654</f>
        <v>0</v>
      </c>
      <c r="S654" s="231">
        <v>0</v>
      </c>
      <c r="T654" s="232">
        <f>S654*H654</f>
        <v>0</v>
      </c>
      <c r="U654" s="39"/>
      <c r="V654" s="39"/>
      <c r="W654" s="39"/>
      <c r="X654" s="39"/>
      <c r="Y654" s="39"/>
      <c r="Z654" s="39"/>
      <c r="AA654" s="39"/>
      <c r="AB654" s="39"/>
      <c r="AC654" s="39"/>
      <c r="AD654" s="39"/>
      <c r="AE654" s="39"/>
      <c r="AR654" s="233" t="s">
        <v>171</v>
      </c>
      <c r="AT654" s="233" t="s">
        <v>167</v>
      </c>
      <c r="AU654" s="233" t="s">
        <v>91</v>
      </c>
      <c r="AY654" s="18" t="s">
        <v>164</v>
      </c>
      <c r="BE654" s="234">
        <f>IF(N654="základní",J654,0)</f>
        <v>0</v>
      </c>
      <c r="BF654" s="234">
        <f>IF(N654="snížená",J654,0)</f>
        <v>0</v>
      </c>
      <c r="BG654" s="234">
        <f>IF(N654="zákl. přenesená",J654,0)</f>
        <v>0</v>
      </c>
      <c r="BH654" s="234">
        <f>IF(N654="sníž. přenesená",J654,0)</f>
        <v>0</v>
      </c>
      <c r="BI654" s="234">
        <f>IF(N654="nulová",J654,0)</f>
        <v>0</v>
      </c>
      <c r="BJ654" s="18" t="s">
        <v>89</v>
      </c>
      <c r="BK654" s="234">
        <f>ROUND(I654*H654,2)</f>
        <v>0</v>
      </c>
      <c r="BL654" s="18" t="s">
        <v>171</v>
      </c>
      <c r="BM654" s="233" t="s">
        <v>823</v>
      </c>
    </row>
    <row r="655" s="2" customFormat="1">
      <c r="A655" s="39"/>
      <c r="B655" s="40"/>
      <c r="C655" s="41"/>
      <c r="D655" s="237" t="s">
        <v>245</v>
      </c>
      <c r="E655" s="41"/>
      <c r="F655" s="290" t="s">
        <v>824</v>
      </c>
      <c r="G655" s="41"/>
      <c r="H655" s="41"/>
      <c r="I655" s="291"/>
      <c r="J655" s="41"/>
      <c r="K655" s="41"/>
      <c r="L655" s="45"/>
      <c r="M655" s="292"/>
      <c r="N655" s="293"/>
      <c r="O655" s="92"/>
      <c r="P655" s="92"/>
      <c r="Q655" s="92"/>
      <c r="R655" s="92"/>
      <c r="S655" s="92"/>
      <c r="T655" s="93"/>
      <c r="U655" s="39"/>
      <c r="V655" s="39"/>
      <c r="W655" s="39"/>
      <c r="X655" s="39"/>
      <c r="Y655" s="39"/>
      <c r="Z655" s="39"/>
      <c r="AA655" s="39"/>
      <c r="AB655" s="39"/>
      <c r="AC655" s="39"/>
      <c r="AD655" s="39"/>
      <c r="AE655" s="39"/>
      <c r="AT655" s="18" t="s">
        <v>245</v>
      </c>
      <c r="AU655" s="18" t="s">
        <v>91</v>
      </c>
    </row>
    <row r="656" s="2" customFormat="1" ht="16.5" customHeight="1">
      <c r="A656" s="39"/>
      <c r="B656" s="40"/>
      <c r="C656" s="221" t="s">
        <v>825</v>
      </c>
      <c r="D656" s="221" t="s">
        <v>167</v>
      </c>
      <c r="E656" s="222" t="s">
        <v>826</v>
      </c>
      <c r="F656" s="223" t="s">
        <v>827</v>
      </c>
      <c r="G656" s="224" t="s">
        <v>710</v>
      </c>
      <c r="H656" s="225">
        <v>1</v>
      </c>
      <c r="I656" s="226"/>
      <c r="J656" s="227">
        <f>ROUND(I656*H656,2)</f>
        <v>0</v>
      </c>
      <c r="K656" s="228"/>
      <c r="L656" s="45"/>
      <c r="M656" s="229" t="s">
        <v>1</v>
      </c>
      <c r="N656" s="230" t="s">
        <v>46</v>
      </c>
      <c r="O656" s="92"/>
      <c r="P656" s="231">
        <f>O656*H656</f>
        <v>0</v>
      </c>
      <c r="Q656" s="231">
        <v>0</v>
      </c>
      <c r="R656" s="231">
        <f>Q656*H656</f>
        <v>0</v>
      </c>
      <c r="S656" s="231">
        <v>0</v>
      </c>
      <c r="T656" s="232">
        <f>S656*H656</f>
        <v>0</v>
      </c>
      <c r="U656" s="39"/>
      <c r="V656" s="39"/>
      <c r="W656" s="39"/>
      <c r="X656" s="39"/>
      <c r="Y656" s="39"/>
      <c r="Z656" s="39"/>
      <c r="AA656" s="39"/>
      <c r="AB656" s="39"/>
      <c r="AC656" s="39"/>
      <c r="AD656" s="39"/>
      <c r="AE656" s="39"/>
      <c r="AR656" s="233" t="s">
        <v>304</v>
      </c>
      <c r="AT656" s="233" t="s">
        <v>167</v>
      </c>
      <c r="AU656" s="233" t="s">
        <v>91</v>
      </c>
      <c r="AY656" s="18" t="s">
        <v>164</v>
      </c>
      <c r="BE656" s="234">
        <f>IF(N656="základní",J656,0)</f>
        <v>0</v>
      </c>
      <c r="BF656" s="234">
        <f>IF(N656="snížená",J656,0)</f>
        <v>0</v>
      </c>
      <c r="BG656" s="234">
        <f>IF(N656="zákl. přenesená",J656,0)</f>
        <v>0</v>
      </c>
      <c r="BH656" s="234">
        <f>IF(N656="sníž. přenesená",J656,0)</f>
        <v>0</v>
      </c>
      <c r="BI656" s="234">
        <f>IF(N656="nulová",J656,0)</f>
        <v>0</v>
      </c>
      <c r="BJ656" s="18" t="s">
        <v>89</v>
      </c>
      <c r="BK656" s="234">
        <f>ROUND(I656*H656,2)</f>
        <v>0</v>
      </c>
      <c r="BL656" s="18" t="s">
        <v>304</v>
      </c>
      <c r="BM656" s="233" t="s">
        <v>828</v>
      </c>
    </row>
    <row r="657" s="2" customFormat="1">
      <c r="A657" s="39"/>
      <c r="B657" s="40"/>
      <c r="C657" s="41"/>
      <c r="D657" s="237" t="s">
        <v>245</v>
      </c>
      <c r="E657" s="41"/>
      <c r="F657" s="290" t="s">
        <v>829</v>
      </c>
      <c r="G657" s="41"/>
      <c r="H657" s="41"/>
      <c r="I657" s="291"/>
      <c r="J657" s="41"/>
      <c r="K657" s="41"/>
      <c r="L657" s="45"/>
      <c r="M657" s="292"/>
      <c r="N657" s="293"/>
      <c r="O657" s="92"/>
      <c r="P657" s="92"/>
      <c r="Q657" s="92"/>
      <c r="R657" s="92"/>
      <c r="S657" s="92"/>
      <c r="T657" s="93"/>
      <c r="U657" s="39"/>
      <c r="V657" s="39"/>
      <c r="W657" s="39"/>
      <c r="X657" s="39"/>
      <c r="Y657" s="39"/>
      <c r="Z657" s="39"/>
      <c r="AA657" s="39"/>
      <c r="AB657" s="39"/>
      <c r="AC657" s="39"/>
      <c r="AD657" s="39"/>
      <c r="AE657" s="39"/>
      <c r="AT657" s="18" t="s">
        <v>245</v>
      </c>
      <c r="AU657" s="18" t="s">
        <v>91</v>
      </c>
    </row>
    <row r="658" s="2" customFormat="1" ht="24.15" customHeight="1">
      <c r="A658" s="39"/>
      <c r="B658" s="40"/>
      <c r="C658" s="221" t="s">
        <v>830</v>
      </c>
      <c r="D658" s="221" t="s">
        <v>167</v>
      </c>
      <c r="E658" s="222" t="s">
        <v>831</v>
      </c>
      <c r="F658" s="223" t="s">
        <v>832</v>
      </c>
      <c r="G658" s="224" t="s">
        <v>710</v>
      </c>
      <c r="H658" s="225">
        <v>1</v>
      </c>
      <c r="I658" s="226"/>
      <c r="J658" s="227">
        <f>ROUND(I658*H658,2)</f>
        <v>0</v>
      </c>
      <c r="K658" s="228"/>
      <c r="L658" s="45"/>
      <c r="M658" s="229" t="s">
        <v>1</v>
      </c>
      <c r="N658" s="230" t="s">
        <v>46</v>
      </c>
      <c r="O658" s="92"/>
      <c r="P658" s="231">
        <f>O658*H658</f>
        <v>0</v>
      </c>
      <c r="Q658" s="231">
        <v>0</v>
      </c>
      <c r="R658" s="231">
        <f>Q658*H658</f>
        <v>0</v>
      </c>
      <c r="S658" s="231">
        <v>0</v>
      </c>
      <c r="T658" s="232">
        <f>S658*H658</f>
        <v>0</v>
      </c>
      <c r="U658" s="39"/>
      <c r="V658" s="39"/>
      <c r="W658" s="39"/>
      <c r="X658" s="39"/>
      <c r="Y658" s="39"/>
      <c r="Z658" s="39"/>
      <c r="AA658" s="39"/>
      <c r="AB658" s="39"/>
      <c r="AC658" s="39"/>
      <c r="AD658" s="39"/>
      <c r="AE658" s="39"/>
      <c r="AR658" s="233" t="s">
        <v>304</v>
      </c>
      <c r="AT658" s="233" t="s">
        <v>167</v>
      </c>
      <c r="AU658" s="233" t="s">
        <v>91</v>
      </c>
      <c r="AY658" s="18" t="s">
        <v>164</v>
      </c>
      <c r="BE658" s="234">
        <f>IF(N658="základní",J658,0)</f>
        <v>0</v>
      </c>
      <c r="BF658" s="234">
        <f>IF(N658="snížená",J658,0)</f>
        <v>0</v>
      </c>
      <c r="BG658" s="234">
        <f>IF(N658="zákl. přenesená",J658,0)</f>
        <v>0</v>
      </c>
      <c r="BH658" s="234">
        <f>IF(N658="sníž. přenesená",J658,0)</f>
        <v>0</v>
      </c>
      <c r="BI658" s="234">
        <f>IF(N658="nulová",J658,0)</f>
        <v>0</v>
      </c>
      <c r="BJ658" s="18" t="s">
        <v>89</v>
      </c>
      <c r="BK658" s="234">
        <f>ROUND(I658*H658,2)</f>
        <v>0</v>
      </c>
      <c r="BL658" s="18" t="s">
        <v>304</v>
      </c>
      <c r="BM658" s="233" t="s">
        <v>833</v>
      </c>
    </row>
    <row r="659" s="2" customFormat="1">
      <c r="A659" s="39"/>
      <c r="B659" s="40"/>
      <c r="C659" s="41"/>
      <c r="D659" s="237" t="s">
        <v>245</v>
      </c>
      <c r="E659" s="41"/>
      <c r="F659" s="290" t="s">
        <v>834</v>
      </c>
      <c r="G659" s="41"/>
      <c r="H659" s="41"/>
      <c r="I659" s="291"/>
      <c r="J659" s="41"/>
      <c r="K659" s="41"/>
      <c r="L659" s="45"/>
      <c r="M659" s="292"/>
      <c r="N659" s="293"/>
      <c r="O659" s="92"/>
      <c r="P659" s="92"/>
      <c r="Q659" s="92"/>
      <c r="R659" s="92"/>
      <c r="S659" s="92"/>
      <c r="T659" s="93"/>
      <c r="U659" s="39"/>
      <c r="V659" s="39"/>
      <c r="W659" s="39"/>
      <c r="X659" s="39"/>
      <c r="Y659" s="39"/>
      <c r="Z659" s="39"/>
      <c r="AA659" s="39"/>
      <c r="AB659" s="39"/>
      <c r="AC659" s="39"/>
      <c r="AD659" s="39"/>
      <c r="AE659" s="39"/>
      <c r="AT659" s="18" t="s">
        <v>245</v>
      </c>
      <c r="AU659" s="18" t="s">
        <v>91</v>
      </c>
    </row>
    <row r="660" s="2" customFormat="1" ht="24.15" customHeight="1">
      <c r="A660" s="39"/>
      <c r="B660" s="40"/>
      <c r="C660" s="221" t="s">
        <v>835</v>
      </c>
      <c r="D660" s="221" t="s">
        <v>167</v>
      </c>
      <c r="E660" s="222" t="s">
        <v>836</v>
      </c>
      <c r="F660" s="223" t="s">
        <v>837</v>
      </c>
      <c r="G660" s="224" t="s">
        <v>710</v>
      </c>
      <c r="H660" s="225">
        <v>1</v>
      </c>
      <c r="I660" s="226"/>
      <c r="J660" s="227">
        <f>ROUND(I660*H660,2)</f>
        <v>0</v>
      </c>
      <c r="K660" s="228"/>
      <c r="L660" s="45"/>
      <c r="M660" s="229" t="s">
        <v>1</v>
      </c>
      <c r="N660" s="230" t="s">
        <v>46</v>
      </c>
      <c r="O660" s="92"/>
      <c r="P660" s="231">
        <f>O660*H660</f>
        <v>0</v>
      </c>
      <c r="Q660" s="231">
        <v>0</v>
      </c>
      <c r="R660" s="231">
        <f>Q660*H660</f>
        <v>0</v>
      </c>
      <c r="S660" s="231">
        <v>0</v>
      </c>
      <c r="T660" s="232">
        <f>S660*H660</f>
        <v>0</v>
      </c>
      <c r="U660" s="39"/>
      <c r="V660" s="39"/>
      <c r="W660" s="39"/>
      <c r="X660" s="39"/>
      <c r="Y660" s="39"/>
      <c r="Z660" s="39"/>
      <c r="AA660" s="39"/>
      <c r="AB660" s="39"/>
      <c r="AC660" s="39"/>
      <c r="AD660" s="39"/>
      <c r="AE660" s="39"/>
      <c r="AR660" s="233" t="s">
        <v>304</v>
      </c>
      <c r="AT660" s="233" t="s">
        <v>167</v>
      </c>
      <c r="AU660" s="233" t="s">
        <v>91</v>
      </c>
      <c r="AY660" s="18" t="s">
        <v>164</v>
      </c>
      <c r="BE660" s="234">
        <f>IF(N660="základní",J660,0)</f>
        <v>0</v>
      </c>
      <c r="BF660" s="234">
        <f>IF(N660="snížená",J660,0)</f>
        <v>0</v>
      </c>
      <c r="BG660" s="234">
        <f>IF(N660="zákl. přenesená",J660,0)</f>
        <v>0</v>
      </c>
      <c r="BH660" s="234">
        <f>IF(N660="sníž. přenesená",J660,0)</f>
        <v>0</v>
      </c>
      <c r="BI660" s="234">
        <f>IF(N660="nulová",J660,0)</f>
        <v>0</v>
      </c>
      <c r="BJ660" s="18" t="s">
        <v>89</v>
      </c>
      <c r="BK660" s="234">
        <f>ROUND(I660*H660,2)</f>
        <v>0</v>
      </c>
      <c r="BL660" s="18" t="s">
        <v>304</v>
      </c>
      <c r="BM660" s="233" t="s">
        <v>838</v>
      </c>
    </row>
    <row r="661" s="2" customFormat="1">
      <c r="A661" s="39"/>
      <c r="B661" s="40"/>
      <c r="C661" s="41"/>
      <c r="D661" s="237" t="s">
        <v>245</v>
      </c>
      <c r="E661" s="41"/>
      <c r="F661" s="290" t="s">
        <v>839</v>
      </c>
      <c r="G661" s="41"/>
      <c r="H661" s="41"/>
      <c r="I661" s="291"/>
      <c r="J661" s="41"/>
      <c r="K661" s="41"/>
      <c r="L661" s="45"/>
      <c r="M661" s="292"/>
      <c r="N661" s="293"/>
      <c r="O661" s="92"/>
      <c r="P661" s="92"/>
      <c r="Q661" s="92"/>
      <c r="R661" s="92"/>
      <c r="S661" s="92"/>
      <c r="T661" s="93"/>
      <c r="U661" s="39"/>
      <c r="V661" s="39"/>
      <c r="W661" s="39"/>
      <c r="X661" s="39"/>
      <c r="Y661" s="39"/>
      <c r="Z661" s="39"/>
      <c r="AA661" s="39"/>
      <c r="AB661" s="39"/>
      <c r="AC661" s="39"/>
      <c r="AD661" s="39"/>
      <c r="AE661" s="39"/>
      <c r="AT661" s="18" t="s">
        <v>245</v>
      </c>
      <c r="AU661" s="18" t="s">
        <v>91</v>
      </c>
    </row>
    <row r="662" s="2" customFormat="1" ht="37.8" customHeight="1">
      <c r="A662" s="39"/>
      <c r="B662" s="40"/>
      <c r="C662" s="221" t="s">
        <v>840</v>
      </c>
      <c r="D662" s="221" t="s">
        <v>167</v>
      </c>
      <c r="E662" s="222" t="s">
        <v>841</v>
      </c>
      <c r="F662" s="223" t="s">
        <v>842</v>
      </c>
      <c r="G662" s="224" t="s">
        <v>710</v>
      </c>
      <c r="H662" s="225">
        <v>1</v>
      </c>
      <c r="I662" s="226"/>
      <c r="J662" s="227">
        <f>ROUND(I662*H662,2)</f>
        <v>0</v>
      </c>
      <c r="K662" s="228"/>
      <c r="L662" s="45"/>
      <c r="M662" s="229" t="s">
        <v>1</v>
      </c>
      <c r="N662" s="230" t="s">
        <v>46</v>
      </c>
      <c r="O662" s="92"/>
      <c r="P662" s="231">
        <f>O662*H662</f>
        <v>0</v>
      </c>
      <c r="Q662" s="231">
        <v>0</v>
      </c>
      <c r="R662" s="231">
        <f>Q662*H662</f>
        <v>0</v>
      </c>
      <c r="S662" s="231">
        <v>0</v>
      </c>
      <c r="T662" s="232">
        <f>S662*H662</f>
        <v>0</v>
      </c>
      <c r="U662" s="39"/>
      <c r="V662" s="39"/>
      <c r="W662" s="39"/>
      <c r="X662" s="39"/>
      <c r="Y662" s="39"/>
      <c r="Z662" s="39"/>
      <c r="AA662" s="39"/>
      <c r="AB662" s="39"/>
      <c r="AC662" s="39"/>
      <c r="AD662" s="39"/>
      <c r="AE662" s="39"/>
      <c r="AR662" s="233" t="s">
        <v>304</v>
      </c>
      <c r="AT662" s="233" t="s">
        <v>167</v>
      </c>
      <c r="AU662" s="233" t="s">
        <v>91</v>
      </c>
      <c r="AY662" s="18" t="s">
        <v>164</v>
      </c>
      <c r="BE662" s="234">
        <f>IF(N662="základní",J662,0)</f>
        <v>0</v>
      </c>
      <c r="BF662" s="234">
        <f>IF(N662="snížená",J662,0)</f>
        <v>0</v>
      </c>
      <c r="BG662" s="234">
        <f>IF(N662="zákl. přenesená",J662,0)</f>
        <v>0</v>
      </c>
      <c r="BH662" s="234">
        <f>IF(N662="sníž. přenesená",J662,0)</f>
        <v>0</v>
      </c>
      <c r="BI662" s="234">
        <f>IF(N662="nulová",J662,0)</f>
        <v>0</v>
      </c>
      <c r="BJ662" s="18" t="s">
        <v>89</v>
      </c>
      <c r="BK662" s="234">
        <f>ROUND(I662*H662,2)</f>
        <v>0</v>
      </c>
      <c r="BL662" s="18" t="s">
        <v>304</v>
      </c>
      <c r="BM662" s="233" t="s">
        <v>843</v>
      </c>
    </row>
    <row r="663" s="2" customFormat="1" ht="16.5" customHeight="1">
      <c r="A663" s="39"/>
      <c r="B663" s="40"/>
      <c r="C663" s="268" t="s">
        <v>844</v>
      </c>
      <c r="D663" s="268" t="s">
        <v>177</v>
      </c>
      <c r="E663" s="269" t="s">
        <v>845</v>
      </c>
      <c r="F663" s="270" t="s">
        <v>846</v>
      </c>
      <c r="G663" s="271" t="s">
        <v>710</v>
      </c>
      <c r="H663" s="272">
        <v>90</v>
      </c>
      <c r="I663" s="273"/>
      <c r="J663" s="274">
        <f>ROUND(I663*H663,2)</f>
        <v>0</v>
      </c>
      <c r="K663" s="275"/>
      <c r="L663" s="276"/>
      <c r="M663" s="277" t="s">
        <v>1</v>
      </c>
      <c r="N663" s="278" t="s">
        <v>46</v>
      </c>
      <c r="O663" s="92"/>
      <c r="P663" s="231">
        <f>O663*H663</f>
        <v>0</v>
      </c>
      <c r="Q663" s="231">
        <v>0</v>
      </c>
      <c r="R663" s="231">
        <f>Q663*H663</f>
        <v>0</v>
      </c>
      <c r="S663" s="231">
        <v>0</v>
      </c>
      <c r="T663" s="232">
        <f>S663*H663</f>
        <v>0</v>
      </c>
      <c r="U663" s="39"/>
      <c r="V663" s="39"/>
      <c r="W663" s="39"/>
      <c r="X663" s="39"/>
      <c r="Y663" s="39"/>
      <c r="Z663" s="39"/>
      <c r="AA663" s="39"/>
      <c r="AB663" s="39"/>
      <c r="AC663" s="39"/>
      <c r="AD663" s="39"/>
      <c r="AE663" s="39"/>
      <c r="AR663" s="233" t="s">
        <v>180</v>
      </c>
      <c r="AT663" s="233" t="s">
        <v>177</v>
      </c>
      <c r="AU663" s="233" t="s">
        <v>91</v>
      </c>
      <c r="AY663" s="18" t="s">
        <v>164</v>
      </c>
      <c r="BE663" s="234">
        <f>IF(N663="základní",J663,0)</f>
        <v>0</v>
      </c>
      <c r="BF663" s="234">
        <f>IF(N663="snížená",J663,0)</f>
        <v>0</v>
      </c>
      <c r="BG663" s="234">
        <f>IF(N663="zákl. přenesená",J663,0)</f>
        <v>0</v>
      </c>
      <c r="BH663" s="234">
        <f>IF(N663="sníž. přenesená",J663,0)</f>
        <v>0</v>
      </c>
      <c r="BI663" s="234">
        <f>IF(N663="nulová",J663,0)</f>
        <v>0</v>
      </c>
      <c r="BJ663" s="18" t="s">
        <v>89</v>
      </c>
      <c r="BK663" s="234">
        <f>ROUND(I663*H663,2)</f>
        <v>0</v>
      </c>
      <c r="BL663" s="18" t="s">
        <v>171</v>
      </c>
      <c r="BM663" s="233" t="s">
        <v>847</v>
      </c>
    </row>
    <row r="664" s="2" customFormat="1" ht="24.15" customHeight="1">
      <c r="A664" s="39"/>
      <c r="B664" s="40"/>
      <c r="C664" s="268" t="s">
        <v>848</v>
      </c>
      <c r="D664" s="268" t="s">
        <v>177</v>
      </c>
      <c r="E664" s="269" t="s">
        <v>849</v>
      </c>
      <c r="F664" s="270" t="s">
        <v>850</v>
      </c>
      <c r="G664" s="271" t="s">
        <v>710</v>
      </c>
      <c r="H664" s="272">
        <v>90</v>
      </c>
      <c r="I664" s="273"/>
      <c r="J664" s="274">
        <f>ROUND(I664*H664,2)</f>
        <v>0</v>
      </c>
      <c r="K664" s="275"/>
      <c r="L664" s="276"/>
      <c r="M664" s="277" t="s">
        <v>1</v>
      </c>
      <c r="N664" s="278" t="s">
        <v>46</v>
      </c>
      <c r="O664" s="92"/>
      <c r="P664" s="231">
        <f>O664*H664</f>
        <v>0</v>
      </c>
      <c r="Q664" s="231">
        <v>0</v>
      </c>
      <c r="R664" s="231">
        <f>Q664*H664</f>
        <v>0</v>
      </c>
      <c r="S664" s="231">
        <v>0</v>
      </c>
      <c r="T664" s="232">
        <f>S664*H664</f>
        <v>0</v>
      </c>
      <c r="U664" s="39"/>
      <c r="V664" s="39"/>
      <c r="W664" s="39"/>
      <c r="X664" s="39"/>
      <c r="Y664" s="39"/>
      <c r="Z664" s="39"/>
      <c r="AA664" s="39"/>
      <c r="AB664" s="39"/>
      <c r="AC664" s="39"/>
      <c r="AD664" s="39"/>
      <c r="AE664" s="39"/>
      <c r="AR664" s="233" t="s">
        <v>180</v>
      </c>
      <c r="AT664" s="233" t="s">
        <v>177</v>
      </c>
      <c r="AU664" s="233" t="s">
        <v>91</v>
      </c>
      <c r="AY664" s="18" t="s">
        <v>164</v>
      </c>
      <c r="BE664" s="234">
        <f>IF(N664="základní",J664,0)</f>
        <v>0</v>
      </c>
      <c r="BF664" s="234">
        <f>IF(N664="snížená",J664,0)</f>
        <v>0</v>
      </c>
      <c r="BG664" s="234">
        <f>IF(N664="zákl. přenesená",J664,0)</f>
        <v>0</v>
      </c>
      <c r="BH664" s="234">
        <f>IF(N664="sníž. přenesená",J664,0)</f>
        <v>0</v>
      </c>
      <c r="BI664" s="234">
        <f>IF(N664="nulová",J664,0)</f>
        <v>0</v>
      </c>
      <c r="BJ664" s="18" t="s">
        <v>89</v>
      </c>
      <c r="BK664" s="234">
        <f>ROUND(I664*H664,2)</f>
        <v>0</v>
      </c>
      <c r="BL664" s="18" t="s">
        <v>171</v>
      </c>
      <c r="BM664" s="233" t="s">
        <v>851</v>
      </c>
    </row>
    <row r="665" s="2" customFormat="1" ht="37.8" customHeight="1">
      <c r="A665" s="39"/>
      <c r="B665" s="40"/>
      <c r="C665" s="268" t="s">
        <v>852</v>
      </c>
      <c r="D665" s="268" t="s">
        <v>177</v>
      </c>
      <c r="E665" s="269" t="s">
        <v>853</v>
      </c>
      <c r="F665" s="270" t="s">
        <v>854</v>
      </c>
      <c r="G665" s="271" t="s">
        <v>710</v>
      </c>
      <c r="H665" s="272">
        <v>20</v>
      </c>
      <c r="I665" s="273"/>
      <c r="J665" s="274">
        <f>ROUND(I665*H665,2)</f>
        <v>0</v>
      </c>
      <c r="K665" s="275"/>
      <c r="L665" s="276"/>
      <c r="M665" s="277" t="s">
        <v>1</v>
      </c>
      <c r="N665" s="278" t="s">
        <v>46</v>
      </c>
      <c r="O665" s="92"/>
      <c r="P665" s="231">
        <f>O665*H665</f>
        <v>0</v>
      </c>
      <c r="Q665" s="231">
        <v>0</v>
      </c>
      <c r="R665" s="231">
        <f>Q665*H665</f>
        <v>0</v>
      </c>
      <c r="S665" s="231">
        <v>0</v>
      </c>
      <c r="T665" s="232">
        <f>S665*H665</f>
        <v>0</v>
      </c>
      <c r="U665" s="39"/>
      <c r="V665" s="39"/>
      <c r="W665" s="39"/>
      <c r="X665" s="39"/>
      <c r="Y665" s="39"/>
      <c r="Z665" s="39"/>
      <c r="AA665" s="39"/>
      <c r="AB665" s="39"/>
      <c r="AC665" s="39"/>
      <c r="AD665" s="39"/>
      <c r="AE665" s="39"/>
      <c r="AR665" s="233" t="s">
        <v>180</v>
      </c>
      <c r="AT665" s="233" t="s">
        <v>177</v>
      </c>
      <c r="AU665" s="233" t="s">
        <v>91</v>
      </c>
      <c r="AY665" s="18" t="s">
        <v>164</v>
      </c>
      <c r="BE665" s="234">
        <f>IF(N665="základní",J665,0)</f>
        <v>0</v>
      </c>
      <c r="BF665" s="234">
        <f>IF(N665="snížená",J665,0)</f>
        <v>0</v>
      </c>
      <c r="BG665" s="234">
        <f>IF(N665="zákl. přenesená",J665,0)</f>
        <v>0</v>
      </c>
      <c r="BH665" s="234">
        <f>IF(N665="sníž. přenesená",J665,0)</f>
        <v>0</v>
      </c>
      <c r="BI665" s="234">
        <f>IF(N665="nulová",J665,0)</f>
        <v>0</v>
      </c>
      <c r="BJ665" s="18" t="s">
        <v>89</v>
      </c>
      <c r="BK665" s="234">
        <f>ROUND(I665*H665,2)</f>
        <v>0</v>
      </c>
      <c r="BL665" s="18" t="s">
        <v>171</v>
      </c>
      <c r="BM665" s="233" t="s">
        <v>855</v>
      </c>
    </row>
    <row r="666" s="2" customFormat="1" ht="37.8" customHeight="1">
      <c r="A666" s="39"/>
      <c r="B666" s="40"/>
      <c r="C666" s="268" t="s">
        <v>856</v>
      </c>
      <c r="D666" s="268" t="s">
        <v>177</v>
      </c>
      <c r="E666" s="269" t="s">
        <v>857</v>
      </c>
      <c r="F666" s="270" t="s">
        <v>858</v>
      </c>
      <c r="G666" s="271" t="s">
        <v>710</v>
      </c>
      <c r="H666" s="272">
        <v>14</v>
      </c>
      <c r="I666" s="273"/>
      <c r="J666" s="274">
        <f>ROUND(I666*H666,2)</f>
        <v>0</v>
      </c>
      <c r="K666" s="275"/>
      <c r="L666" s="276"/>
      <c r="M666" s="277" t="s">
        <v>1</v>
      </c>
      <c r="N666" s="278" t="s">
        <v>46</v>
      </c>
      <c r="O666" s="92"/>
      <c r="P666" s="231">
        <f>O666*H666</f>
        <v>0</v>
      </c>
      <c r="Q666" s="231">
        <v>0</v>
      </c>
      <c r="R666" s="231">
        <f>Q666*H666</f>
        <v>0</v>
      </c>
      <c r="S666" s="231">
        <v>0</v>
      </c>
      <c r="T666" s="232">
        <f>S666*H666</f>
        <v>0</v>
      </c>
      <c r="U666" s="39"/>
      <c r="V666" s="39"/>
      <c r="W666" s="39"/>
      <c r="X666" s="39"/>
      <c r="Y666" s="39"/>
      <c r="Z666" s="39"/>
      <c r="AA666" s="39"/>
      <c r="AB666" s="39"/>
      <c r="AC666" s="39"/>
      <c r="AD666" s="39"/>
      <c r="AE666" s="39"/>
      <c r="AR666" s="233" t="s">
        <v>180</v>
      </c>
      <c r="AT666" s="233" t="s">
        <v>177</v>
      </c>
      <c r="AU666" s="233" t="s">
        <v>91</v>
      </c>
      <c r="AY666" s="18" t="s">
        <v>164</v>
      </c>
      <c r="BE666" s="234">
        <f>IF(N666="základní",J666,0)</f>
        <v>0</v>
      </c>
      <c r="BF666" s="234">
        <f>IF(N666="snížená",J666,0)</f>
        <v>0</v>
      </c>
      <c r="BG666" s="234">
        <f>IF(N666="zákl. přenesená",J666,0)</f>
        <v>0</v>
      </c>
      <c r="BH666" s="234">
        <f>IF(N666="sníž. přenesená",J666,0)</f>
        <v>0</v>
      </c>
      <c r="BI666" s="234">
        <f>IF(N666="nulová",J666,0)</f>
        <v>0</v>
      </c>
      <c r="BJ666" s="18" t="s">
        <v>89</v>
      </c>
      <c r="BK666" s="234">
        <f>ROUND(I666*H666,2)</f>
        <v>0</v>
      </c>
      <c r="BL666" s="18" t="s">
        <v>171</v>
      </c>
      <c r="BM666" s="233" t="s">
        <v>859</v>
      </c>
    </row>
    <row r="667" s="2" customFormat="1" ht="24.15" customHeight="1">
      <c r="A667" s="39"/>
      <c r="B667" s="40"/>
      <c r="C667" s="268" t="s">
        <v>860</v>
      </c>
      <c r="D667" s="268" t="s">
        <v>177</v>
      </c>
      <c r="E667" s="269" t="s">
        <v>861</v>
      </c>
      <c r="F667" s="270" t="s">
        <v>862</v>
      </c>
      <c r="G667" s="271" t="s">
        <v>710</v>
      </c>
      <c r="H667" s="272">
        <v>140</v>
      </c>
      <c r="I667" s="273"/>
      <c r="J667" s="274">
        <f>ROUND(I667*H667,2)</f>
        <v>0</v>
      </c>
      <c r="K667" s="275"/>
      <c r="L667" s="276"/>
      <c r="M667" s="277" t="s">
        <v>1</v>
      </c>
      <c r="N667" s="278" t="s">
        <v>46</v>
      </c>
      <c r="O667" s="92"/>
      <c r="P667" s="231">
        <f>O667*H667</f>
        <v>0</v>
      </c>
      <c r="Q667" s="231">
        <v>0</v>
      </c>
      <c r="R667" s="231">
        <f>Q667*H667</f>
        <v>0</v>
      </c>
      <c r="S667" s="231">
        <v>0</v>
      </c>
      <c r="T667" s="232">
        <f>S667*H667</f>
        <v>0</v>
      </c>
      <c r="U667" s="39"/>
      <c r="V667" s="39"/>
      <c r="W667" s="39"/>
      <c r="X667" s="39"/>
      <c r="Y667" s="39"/>
      <c r="Z667" s="39"/>
      <c r="AA667" s="39"/>
      <c r="AB667" s="39"/>
      <c r="AC667" s="39"/>
      <c r="AD667" s="39"/>
      <c r="AE667" s="39"/>
      <c r="AR667" s="233" t="s">
        <v>180</v>
      </c>
      <c r="AT667" s="233" t="s">
        <v>177</v>
      </c>
      <c r="AU667" s="233" t="s">
        <v>91</v>
      </c>
      <c r="AY667" s="18" t="s">
        <v>164</v>
      </c>
      <c r="BE667" s="234">
        <f>IF(N667="základní",J667,0)</f>
        <v>0</v>
      </c>
      <c r="BF667" s="234">
        <f>IF(N667="snížená",J667,0)</f>
        <v>0</v>
      </c>
      <c r="BG667" s="234">
        <f>IF(N667="zákl. přenesená",J667,0)</f>
        <v>0</v>
      </c>
      <c r="BH667" s="234">
        <f>IF(N667="sníž. přenesená",J667,0)</f>
        <v>0</v>
      </c>
      <c r="BI667" s="234">
        <f>IF(N667="nulová",J667,0)</f>
        <v>0</v>
      </c>
      <c r="BJ667" s="18" t="s">
        <v>89</v>
      </c>
      <c r="BK667" s="234">
        <f>ROUND(I667*H667,2)</f>
        <v>0</v>
      </c>
      <c r="BL667" s="18" t="s">
        <v>171</v>
      </c>
      <c r="BM667" s="233" t="s">
        <v>863</v>
      </c>
    </row>
    <row r="668" s="2" customFormat="1" ht="33" customHeight="1">
      <c r="A668" s="39"/>
      <c r="B668" s="40"/>
      <c r="C668" s="268" t="s">
        <v>864</v>
      </c>
      <c r="D668" s="268" t="s">
        <v>177</v>
      </c>
      <c r="E668" s="269" t="s">
        <v>865</v>
      </c>
      <c r="F668" s="270" t="s">
        <v>866</v>
      </c>
      <c r="G668" s="271" t="s">
        <v>710</v>
      </c>
      <c r="H668" s="272">
        <v>20</v>
      </c>
      <c r="I668" s="273"/>
      <c r="J668" s="274">
        <f>ROUND(I668*H668,2)</f>
        <v>0</v>
      </c>
      <c r="K668" s="275"/>
      <c r="L668" s="276"/>
      <c r="M668" s="277" t="s">
        <v>1</v>
      </c>
      <c r="N668" s="278" t="s">
        <v>46</v>
      </c>
      <c r="O668" s="92"/>
      <c r="P668" s="231">
        <f>O668*H668</f>
        <v>0</v>
      </c>
      <c r="Q668" s="231">
        <v>0</v>
      </c>
      <c r="R668" s="231">
        <f>Q668*H668</f>
        <v>0</v>
      </c>
      <c r="S668" s="231">
        <v>0</v>
      </c>
      <c r="T668" s="232">
        <f>S668*H668</f>
        <v>0</v>
      </c>
      <c r="U668" s="39"/>
      <c r="V668" s="39"/>
      <c r="W668" s="39"/>
      <c r="X668" s="39"/>
      <c r="Y668" s="39"/>
      <c r="Z668" s="39"/>
      <c r="AA668" s="39"/>
      <c r="AB668" s="39"/>
      <c r="AC668" s="39"/>
      <c r="AD668" s="39"/>
      <c r="AE668" s="39"/>
      <c r="AR668" s="233" t="s">
        <v>180</v>
      </c>
      <c r="AT668" s="233" t="s">
        <v>177</v>
      </c>
      <c r="AU668" s="233" t="s">
        <v>91</v>
      </c>
      <c r="AY668" s="18" t="s">
        <v>164</v>
      </c>
      <c r="BE668" s="234">
        <f>IF(N668="základní",J668,0)</f>
        <v>0</v>
      </c>
      <c r="BF668" s="234">
        <f>IF(N668="snížená",J668,0)</f>
        <v>0</v>
      </c>
      <c r="BG668" s="234">
        <f>IF(N668="zákl. přenesená",J668,0)</f>
        <v>0</v>
      </c>
      <c r="BH668" s="234">
        <f>IF(N668="sníž. přenesená",J668,0)</f>
        <v>0</v>
      </c>
      <c r="BI668" s="234">
        <f>IF(N668="nulová",J668,0)</f>
        <v>0</v>
      </c>
      <c r="BJ668" s="18" t="s">
        <v>89</v>
      </c>
      <c r="BK668" s="234">
        <f>ROUND(I668*H668,2)</f>
        <v>0</v>
      </c>
      <c r="BL668" s="18" t="s">
        <v>171</v>
      </c>
      <c r="BM668" s="233" t="s">
        <v>867</v>
      </c>
    </row>
    <row r="669" s="2" customFormat="1" ht="24.15" customHeight="1">
      <c r="A669" s="39"/>
      <c r="B669" s="40"/>
      <c r="C669" s="268" t="s">
        <v>868</v>
      </c>
      <c r="D669" s="268" t="s">
        <v>177</v>
      </c>
      <c r="E669" s="269" t="s">
        <v>869</v>
      </c>
      <c r="F669" s="270" t="s">
        <v>870</v>
      </c>
      <c r="G669" s="271" t="s">
        <v>710</v>
      </c>
      <c r="H669" s="272">
        <v>16</v>
      </c>
      <c r="I669" s="273"/>
      <c r="J669" s="274">
        <f>ROUND(I669*H669,2)</f>
        <v>0</v>
      </c>
      <c r="K669" s="275"/>
      <c r="L669" s="276"/>
      <c r="M669" s="277" t="s">
        <v>1</v>
      </c>
      <c r="N669" s="278" t="s">
        <v>46</v>
      </c>
      <c r="O669" s="92"/>
      <c r="P669" s="231">
        <f>O669*H669</f>
        <v>0</v>
      </c>
      <c r="Q669" s="231">
        <v>0</v>
      </c>
      <c r="R669" s="231">
        <f>Q669*H669</f>
        <v>0</v>
      </c>
      <c r="S669" s="231">
        <v>0</v>
      </c>
      <c r="T669" s="232">
        <f>S669*H669</f>
        <v>0</v>
      </c>
      <c r="U669" s="39"/>
      <c r="V669" s="39"/>
      <c r="W669" s="39"/>
      <c r="X669" s="39"/>
      <c r="Y669" s="39"/>
      <c r="Z669" s="39"/>
      <c r="AA669" s="39"/>
      <c r="AB669" s="39"/>
      <c r="AC669" s="39"/>
      <c r="AD669" s="39"/>
      <c r="AE669" s="39"/>
      <c r="AR669" s="233" t="s">
        <v>180</v>
      </c>
      <c r="AT669" s="233" t="s">
        <v>177</v>
      </c>
      <c r="AU669" s="233" t="s">
        <v>91</v>
      </c>
      <c r="AY669" s="18" t="s">
        <v>164</v>
      </c>
      <c r="BE669" s="234">
        <f>IF(N669="základní",J669,0)</f>
        <v>0</v>
      </c>
      <c r="BF669" s="234">
        <f>IF(N669="snížená",J669,0)</f>
        <v>0</v>
      </c>
      <c r="BG669" s="234">
        <f>IF(N669="zákl. přenesená",J669,0)</f>
        <v>0</v>
      </c>
      <c r="BH669" s="234">
        <f>IF(N669="sníž. přenesená",J669,0)</f>
        <v>0</v>
      </c>
      <c r="BI669" s="234">
        <f>IF(N669="nulová",J669,0)</f>
        <v>0</v>
      </c>
      <c r="BJ669" s="18" t="s">
        <v>89</v>
      </c>
      <c r="BK669" s="234">
        <f>ROUND(I669*H669,2)</f>
        <v>0</v>
      </c>
      <c r="BL669" s="18" t="s">
        <v>171</v>
      </c>
      <c r="BM669" s="233" t="s">
        <v>871</v>
      </c>
    </row>
    <row r="670" s="2" customFormat="1" ht="24.15" customHeight="1">
      <c r="A670" s="39"/>
      <c r="B670" s="40"/>
      <c r="C670" s="268" t="s">
        <v>872</v>
      </c>
      <c r="D670" s="268" t="s">
        <v>177</v>
      </c>
      <c r="E670" s="269" t="s">
        <v>873</v>
      </c>
      <c r="F670" s="270" t="s">
        <v>874</v>
      </c>
      <c r="G670" s="271" t="s">
        <v>710</v>
      </c>
      <c r="H670" s="272">
        <v>10</v>
      </c>
      <c r="I670" s="273"/>
      <c r="J670" s="274">
        <f>ROUND(I670*H670,2)</f>
        <v>0</v>
      </c>
      <c r="K670" s="275"/>
      <c r="L670" s="276"/>
      <c r="M670" s="277" t="s">
        <v>1</v>
      </c>
      <c r="N670" s="278" t="s">
        <v>46</v>
      </c>
      <c r="O670" s="92"/>
      <c r="P670" s="231">
        <f>O670*H670</f>
        <v>0</v>
      </c>
      <c r="Q670" s="231">
        <v>0</v>
      </c>
      <c r="R670" s="231">
        <f>Q670*H670</f>
        <v>0</v>
      </c>
      <c r="S670" s="231">
        <v>0</v>
      </c>
      <c r="T670" s="232">
        <f>S670*H670</f>
        <v>0</v>
      </c>
      <c r="U670" s="39"/>
      <c r="V670" s="39"/>
      <c r="W670" s="39"/>
      <c r="X670" s="39"/>
      <c r="Y670" s="39"/>
      <c r="Z670" s="39"/>
      <c r="AA670" s="39"/>
      <c r="AB670" s="39"/>
      <c r="AC670" s="39"/>
      <c r="AD670" s="39"/>
      <c r="AE670" s="39"/>
      <c r="AR670" s="233" t="s">
        <v>180</v>
      </c>
      <c r="AT670" s="233" t="s">
        <v>177</v>
      </c>
      <c r="AU670" s="233" t="s">
        <v>91</v>
      </c>
      <c r="AY670" s="18" t="s">
        <v>164</v>
      </c>
      <c r="BE670" s="234">
        <f>IF(N670="základní",J670,0)</f>
        <v>0</v>
      </c>
      <c r="BF670" s="234">
        <f>IF(N670="snížená",J670,0)</f>
        <v>0</v>
      </c>
      <c r="BG670" s="234">
        <f>IF(N670="zákl. přenesená",J670,0)</f>
        <v>0</v>
      </c>
      <c r="BH670" s="234">
        <f>IF(N670="sníž. přenesená",J670,0)</f>
        <v>0</v>
      </c>
      <c r="BI670" s="234">
        <f>IF(N670="nulová",J670,0)</f>
        <v>0</v>
      </c>
      <c r="BJ670" s="18" t="s">
        <v>89</v>
      </c>
      <c r="BK670" s="234">
        <f>ROUND(I670*H670,2)</f>
        <v>0</v>
      </c>
      <c r="BL670" s="18" t="s">
        <v>171</v>
      </c>
      <c r="BM670" s="233" t="s">
        <v>875</v>
      </c>
    </row>
    <row r="671" s="2" customFormat="1" ht="24.15" customHeight="1">
      <c r="A671" s="39"/>
      <c r="B671" s="40"/>
      <c r="C671" s="268" t="s">
        <v>876</v>
      </c>
      <c r="D671" s="268" t="s">
        <v>177</v>
      </c>
      <c r="E671" s="269" t="s">
        <v>877</v>
      </c>
      <c r="F671" s="270" t="s">
        <v>878</v>
      </c>
      <c r="G671" s="271" t="s">
        <v>710</v>
      </c>
      <c r="H671" s="272">
        <v>10</v>
      </c>
      <c r="I671" s="273"/>
      <c r="J671" s="274">
        <f>ROUND(I671*H671,2)</f>
        <v>0</v>
      </c>
      <c r="K671" s="275"/>
      <c r="L671" s="276"/>
      <c r="M671" s="277" t="s">
        <v>1</v>
      </c>
      <c r="N671" s="278" t="s">
        <v>46</v>
      </c>
      <c r="O671" s="92"/>
      <c r="P671" s="231">
        <f>O671*H671</f>
        <v>0</v>
      </c>
      <c r="Q671" s="231">
        <v>0</v>
      </c>
      <c r="R671" s="231">
        <f>Q671*H671</f>
        <v>0</v>
      </c>
      <c r="S671" s="231">
        <v>0</v>
      </c>
      <c r="T671" s="232">
        <f>S671*H671</f>
        <v>0</v>
      </c>
      <c r="U671" s="39"/>
      <c r="V671" s="39"/>
      <c r="W671" s="39"/>
      <c r="X671" s="39"/>
      <c r="Y671" s="39"/>
      <c r="Z671" s="39"/>
      <c r="AA671" s="39"/>
      <c r="AB671" s="39"/>
      <c r="AC671" s="39"/>
      <c r="AD671" s="39"/>
      <c r="AE671" s="39"/>
      <c r="AR671" s="233" t="s">
        <v>180</v>
      </c>
      <c r="AT671" s="233" t="s">
        <v>177</v>
      </c>
      <c r="AU671" s="233" t="s">
        <v>91</v>
      </c>
      <c r="AY671" s="18" t="s">
        <v>164</v>
      </c>
      <c r="BE671" s="234">
        <f>IF(N671="základní",J671,0)</f>
        <v>0</v>
      </c>
      <c r="BF671" s="234">
        <f>IF(N671="snížená",J671,0)</f>
        <v>0</v>
      </c>
      <c r="BG671" s="234">
        <f>IF(N671="zákl. přenesená",J671,0)</f>
        <v>0</v>
      </c>
      <c r="BH671" s="234">
        <f>IF(N671="sníž. přenesená",J671,0)</f>
        <v>0</v>
      </c>
      <c r="BI671" s="234">
        <f>IF(N671="nulová",J671,0)</f>
        <v>0</v>
      </c>
      <c r="BJ671" s="18" t="s">
        <v>89</v>
      </c>
      <c r="BK671" s="234">
        <f>ROUND(I671*H671,2)</f>
        <v>0</v>
      </c>
      <c r="BL671" s="18" t="s">
        <v>171</v>
      </c>
      <c r="BM671" s="233" t="s">
        <v>879</v>
      </c>
    </row>
    <row r="672" s="2" customFormat="1" ht="24.15" customHeight="1">
      <c r="A672" s="39"/>
      <c r="B672" s="40"/>
      <c r="C672" s="268" t="s">
        <v>880</v>
      </c>
      <c r="D672" s="268" t="s">
        <v>177</v>
      </c>
      <c r="E672" s="269" t="s">
        <v>881</v>
      </c>
      <c r="F672" s="270" t="s">
        <v>882</v>
      </c>
      <c r="G672" s="271" t="s">
        <v>710</v>
      </c>
      <c r="H672" s="272">
        <v>20</v>
      </c>
      <c r="I672" s="273"/>
      <c r="J672" s="274">
        <f>ROUND(I672*H672,2)</f>
        <v>0</v>
      </c>
      <c r="K672" s="275"/>
      <c r="L672" s="276"/>
      <c r="M672" s="277" t="s">
        <v>1</v>
      </c>
      <c r="N672" s="278" t="s">
        <v>46</v>
      </c>
      <c r="O672" s="92"/>
      <c r="P672" s="231">
        <f>O672*H672</f>
        <v>0</v>
      </c>
      <c r="Q672" s="231">
        <v>0</v>
      </c>
      <c r="R672" s="231">
        <f>Q672*H672</f>
        <v>0</v>
      </c>
      <c r="S672" s="231">
        <v>0</v>
      </c>
      <c r="T672" s="232">
        <f>S672*H672</f>
        <v>0</v>
      </c>
      <c r="U672" s="39"/>
      <c r="V672" s="39"/>
      <c r="W672" s="39"/>
      <c r="X672" s="39"/>
      <c r="Y672" s="39"/>
      <c r="Z672" s="39"/>
      <c r="AA672" s="39"/>
      <c r="AB672" s="39"/>
      <c r="AC672" s="39"/>
      <c r="AD672" s="39"/>
      <c r="AE672" s="39"/>
      <c r="AR672" s="233" t="s">
        <v>180</v>
      </c>
      <c r="AT672" s="233" t="s">
        <v>177</v>
      </c>
      <c r="AU672" s="233" t="s">
        <v>91</v>
      </c>
      <c r="AY672" s="18" t="s">
        <v>164</v>
      </c>
      <c r="BE672" s="234">
        <f>IF(N672="základní",J672,0)</f>
        <v>0</v>
      </c>
      <c r="BF672" s="234">
        <f>IF(N672="snížená",J672,0)</f>
        <v>0</v>
      </c>
      <c r="BG672" s="234">
        <f>IF(N672="zákl. přenesená",J672,0)</f>
        <v>0</v>
      </c>
      <c r="BH672" s="234">
        <f>IF(N672="sníž. přenesená",J672,0)</f>
        <v>0</v>
      </c>
      <c r="BI672" s="234">
        <f>IF(N672="nulová",J672,0)</f>
        <v>0</v>
      </c>
      <c r="BJ672" s="18" t="s">
        <v>89</v>
      </c>
      <c r="BK672" s="234">
        <f>ROUND(I672*H672,2)</f>
        <v>0</v>
      </c>
      <c r="BL672" s="18" t="s">
        <v>171</v>
      </c>
      <c r="BM672" s="233" t="s">
        <v>883</v>
      </c>
    </row>
    <row r="673" s="2" customFormat="1" ht="24.15" customHeight="1">
      <c r="A673" s="39"/>
      <c r="B673" s="40"/>
      <c r="C673" s="268" t="s">
        <v>884</v>
      </c>
      <c r="D673" s="268" t="s">
        <v>177</v>
      </c>
      <c r="E673" s="269" t="s">
        <v>885</v>
      </c>
      <c r="F673" s="270" t="s">
        <v>886</v>
      </c>
      <c r="G673" s="271" t="s">
        <v>710</v>
      </c>
      <c r="H673" s="272">
        <v>10</v>
      </c>
      <c r="I673" s="273"/>
      <c r="J673" s="274">
        <f>ROUND(I673*H673,2)</f>
        <v>0</v>
      </c>
      <c r="K673" s="275"/>
      <c r="L673" s="276"/>
      <c r="M673" s="277" t="s">
        <v>1</v>
      </c>
      <c r="N673" s="278" t="s">
        <v>46</v>
      </c>
      <c r="O673" s="92"/>
      <c r="P673" s="231">
        <f>O673*H673</f>
        <v>0</v>
      </c>
      <c r="Q673" s="231">
        <v>0</v>
      </c>
      <c r="R673" s="231">
        <f>Q673*H673</f>
        <v>0</v>
      </c>
      <c r="S673" s="231">
        <v>0</v>
      </c>
      <c r="T673" s="232">
        <f>S673*H673</f>
        <v>0</v>
      </c>
      <c r="U673" s="39"/>
      <c r="V673" s="39"/>
      <c r="W673" s="39"/>
      <c r="X673" s="39"/>
      <c r="Y673" s="39"/>
      <c r="Z673" s="39"/>
      <c r="AA673" s="39"/>
      <c r="AB673" s="39"/>
      <c r="AC673" s="39"/>
      <c r="AD673" s="39"/>
      <c r="AE673" s="39"/>
      <c r="AR673" s="233" t="s">
        <v>180</v>
      </c>
      <c r="AT673" s="233" t="s">
        <v>177</v>
      </c>
      <c r="AU673" s="233" t="s">
        <v>91</v>
      </c>
      <c r="AY673" s="18" t="s">
        <v>164</v>
      </c>
      <c r="BE673" s="234">
        <f>IF(N673="základní",J673,0)</f>
        <v>0</v>
      </c>
      <c r="BF673" s="234">
        <f>IF(N673="snížená",J673,0)</f>
        <v>0</v>
      </c>
      <c r="BG673" s="234">
        <f>IF(N673="zákl. přenesená",J673,0)</f>
        <v>0</v>
      </c>
      <c r="BH673" s="234">
        <f>IF(N673="sníž. přenesená",J673,0)</f>
        <v>0</v>
      </c>
      <c r="BI673" s="234">
        <f>IF(N673="nulová",J673,0)</f>
        <v>0</v>
      </c>
      <c r="BJ673" s="18" t="s">
        <v>89</v>
      </c>
      <c r="BK673" s="234">
        <f>ROUND(I673*H673,2)</f>
        <v>0</v>
      </c>
      <c r="BL673" s="18" t="s">
        <v>171</v>
      </c>
      <c r="BM673" s="233" t="s">
        <v>887</v>
      </c>
    </row>
    <row r="674" s="2" customFormat="1" ht="24.15" customHeight="1">
      <c r="A674" s="39"/>
      <c r="B674" s="40"/>
      <c r="C674" s="268" t="s">
        <v>888</v>
      </c>
      <c r="D674" s="268" t="s">
        <v>177</v>
      </c>
      <c r="E674" s="269" t="s">
        <v>889</v>
      </c>
      <c r="F674" s="270" t="s">
        <v>890</v>
      </c>
      <c r="G674" s="271" t="s">
        <v>710</v>
      </c>
      <c r="H674" s="272">
        <v>28</v>
      </c>
      <c r="I674" s="273"/>
      <c r="J674" s="274">
        <f>ROUND(I674*H674,2)</f>
        <v>0</v>
      </c>
      <c r="K674" s="275"/>
      <c r="L674" s="276"/>
      <c r="M674" s="277" t="s">
        <v>1</v>
      </c>
      <c r="N674" s="278" t="s">
        <v>46</v>
      </c>
      <c r="O674" s="92"/>
      <c r="P674" s="231">
        <f>O674*H674</f>
        <v>0</v>
      </c>
      <c r="Q674" s="231">
        <v>0</v>
      </c>
      <c r="R674" s="231">
        <f>Q674*H674</f>
        <v>0</v>
      </c>
      <c r="S674" s="231">
        <v>0</v>
      </c>
      <c r="T674" s="232">
        <f>S674*H674</f>
        <v>0</v>
      </c>
      <c r="U674" s="39"/>
      <c r="V674" s="39"/>
      <c r="W674" s="39"/>
      <c r="X674" s="39"/>
      <c r="Y674" s="39"/>
      <c r="Z674" s="39"/>
      <c r="AA674" s="39"/>
      <c r="AB674" s="39"/>
      <c r="AC674" s="39"/>
      <c r="AD674" s="39"/>
      <c r="AE674" s="39"/>
      <c r="AR674" s="233" t="s">
        <v>180</v>
      </c>
      <c r="AT674" s="233" t="s">
        <v>177</v>
      </c>
      <c r="AU674" s="233" t="s">
        <v>91</v>
      </c>
      <c r="AY674" s="18" t="s">
        <v>164</v>
      </c>
      <c r="BE674" s="234">
        <f>IF(N674="základní",J674,0)</f>
        <v>0</v>
      </c>
      <c r="BF674" s="234">
        <f>IF(N674="snížená",J674,0)</f>
        <v>0</v>
      </c>
      <c r="BG674" s="234">
        <f>IF(N674="zákl. přenesená",J674,0)</f>
        <v>0</v>
      </c>
      <c r="BH674" s="234">
        <f>IF(N674="sníž. přenesená",J674,0)</f>
        <v>0</v>
      </c>
      <c r="BI674" s="234">
        <f>IF(N674="nulová",J674,0)</f>
        <v>0</v>
      </c>
      <c r="BJ674" s="18" t="s">
        <v>89</v>
      </c>
      <c r="BK674" s="234">
        <f>ROUND(I674*H674,2)</f>
        <v>0</v>
      </c>
      <c r="BL674" s="18" t="s">
        <v>171</v>
      </c>
      <c r="BM674" s="233" t="s">
        <v>891</v>
      </c>
    </row>
    <row r="675" s="2" customFormat="1" ht="16.5" customHeight="1">
      <c r="A675" s="39"/>
      <c r="B675" s="40"/>
      <c r="C675" s="268" t="s">
        <v>892</v>
      </c>
      <c r="D675" s="268" t="s">
        <v>177</v>
      </c>
      <c r="E675" s="269" t="s">
        <v>893</v>
      </c>
      <c r="F675" s="270" t="s">
        <v>894</v>
      </c>
      <c r="G675" s="271" t="s">
        <v>710</v>
      </c>
      <c r="H675" s="272">
        <v>6</v>
      </c>
      <c r="I675" s="273"/>
      <c r="J675" s="274">
        <f>ROUND(I675*H675,2)</f>
        <v>0</v>
      </c>
      <c r="K675" s="275"/>
      <c r="L675" s="276"/>
      <c r="M675" s="277" t="s">
        <v>1</v>
      </c>
      <c r="N675" s="278" t="s">
        <v>46</v>
      </c>
      <c r="O675" s="92"/>
      <c r="P675" s="231">
        <f>O675*H675</f>
        <v>0</v>
      </c>
      <c r="Q675" s="231">
        <v>0</v>
      </c>
      <c r="R675" s="231">
        <f>Q675*H675</f>
        <v>0</v>
      </c>
      <c r="S675" s="231">
        <v>0</v>
      </c>
      <c r="T675" s="232">
        <f>S675*H675</f>
        <v>0</v>
      </c>
      <c r="U675" s="39"/>
      <c r="V675" s="39"/>
      <c r="W675" s="39"/>
      <c r="X675" s="39"/>
      <c r="Y675" s="39"/>
      <c r="Z675" s="39"/>
      <c r="AA675" s="39"/>
      <c r="AB675" s="39"/>
      <c r="AC675" s="39"/>
      <c r="AD675" s="39"/>
      <c r="AE675" s="39"/>
      <c r="AR675" s="233" t="s">
        <v>180</v>
      </c>
      <c r="AT675" s="233" t="s">
        <v>177</v>
      </c>
      <c r="AU675" s="233" t="s">
        <v>91</v>
      </c>
      <c r="AY675" s="18" t="s">
        <v>164</v>
      </c>
      <c r="BE675" s="234">
        <f>IF(N675="základní",J675,0)</f>
        <v>0</v>
      </c>
      <c r="BF675" s="234">
        <f>IF(N675="snížená",J675,0)</f>
        <v>0</v>
      </c>
      <c r="BG675" s="234">
        <f>IF(N675="zákl. přenesená",J675,0)</f>
        <v>0</v>
      </c>
      <c r="BH675" s="234">
        <f>IF(N675="sníž. přenesená",J675,0)</f>
        <v>0</v>
      </c>
      <c r="BI675" s="234">
        <f>IF(N675="nulová",J675,0)</f>
        <v>0</v>
      </c>
      <c r="BJ675" s="18" t="s">
        <v>89</v>
      </c>
      <c r="BK675" s="234">
        <f>ROUND(I675*H675,2)</f>
        <v>0</v>
      </c>
      <c r="BL675" s="18" t="s">
        <v>171</v>
      </c>
      <c r="BM675" s="233" t="s">
        <v>895</v>
      </c>
    </row>
    <row r="676" s="2" customFormat="1" ht="16.5" customHeight="1">
      <c r="A676" s="39"/>
      <c r="B676" s="40"/>
      <c r="C676" s="268" t="s">
        <v>896</v>
      </c>
      <c r="D676" s="268" t="s">
        <v>177</v>
      </c>
      <c r="E676" s="269" t="s">
        <v>897</v>
      </c>
      <c r="F676" s="270" t="s">
        <v>898</v>
      </c>
      <c r="G676" s="271" t="s">
        <v>710</v>
      </c>
      <c r="H676" s="272">
        <v>6</v>
      </c>
      <c r="I676" s="273"/>
      <c r="J676" s="274">
        <f>ROUND(I676*H676,2)</f>
        <v>0</v>
      </c>
      <c r="K676" s="275"/>
      <c r="L676" s="276"/>
      <c r="M676" s="277" t="s">
        <v>1</v>
      </c>
      <c r="N676" s="278" t="s">
        <v>46</v>
      </c>
      <c r="O676" s="92"/>
      <c r="P676" s="231">
        <f>O676*H676</f>
        <v>0</v>
      </c>
      <c r="Q676" s="231">
        <v>0</v>
      </c>
      <c r="R676" s="231">
        <f>Q676*H676</f>
        <v>0</v>
      </c>
      <c r="S676" s="231">
        <v>0</v>
      </c>
      <c r="T676" s="232">
        <f>S676*H676</f>
        <v>0</v>
      </c>
      <c r="U676" s="39"/>
      <c r="V676" s="39"/>
      <c r="W676" s="39"/>
      <c r="X676" s="39"/>
      <c r="Y676" s="39"/>
      <c r="Z676" s="39"/>
      <c r="AA676" s="39"/>
      <c r="AB676" s="39"/>
      <c r="AC676" s="39"/>
      <c r="AD676" s="39"/>
      <c r="AE676" s="39"/>
      <c r="AR676" s="233" t="s">
        <v>180</v>
      </c>
      <c r="AT676" s="233" t="s">
        <v>177</v>
      </c>
      <c r="AU676" s="233" t="s">
        <v>91</v>
      </c>
      <c r="AY676" s="18" t="s">
        <v>164</v>
      </c>
      <c r="BE676" s="234">
        <f>IF(N676="základní",J676,0)</f>
        <v>0</v>
      </c>
      <c r="BF676" s="234">
        <f>IF(N676="snížená",J676,0)</f>
        <v>0</v>
      </c>
      <c r="BG676" s="234">
        <f>IF(N676="zákl. přenesená",J676,0)</f>
        <v>0</v>
      </c>
      <c r="BH676" s="234">
        <f>IF(N676="sníž. přenesená",J676,0)</f>
        <v>0</v>
      </c>
      <c r="BI676" s="234">
        <f>IF(N676="nulová",J676,0)</f>
        <v>0</v>
      </c>
      <c r="BJ676" s="18" t="s">
        <v>89</v>
      </c>
      <c r="BK676" s="234">
        <f>ROUND(I676*H676,2)</f>
        <v>0</v>
      </c>
      <c r="BL676" s="18" t="s">
        <v>171</v>
      </c>
      <c r="BM676" s="233" t="s">
        <v>899</v>
      </c>
    </row>
    <row r="677" s="2" customFormat="1" ht="16.5" customHeight="1">
      <c r="A677" s="39"/>
      <c r="B677" s="40"/>
      <c r="C677" s="268" t="s">
        <v>900</v>
      </c>
      <c r="D677" s="268" t="s">
        <v>177</v>
      </c>
      <c r="E677" s="269" t="s">
        <v>901</v>
      </c>
      <c r="F677" s="270" t="s">
        <v>902</v>
      </c>
      <c r="G677" s="271" t="s">
        <v>710</v>
      </c>
      <c r="H677" s="272">
        <v>6</v>
      </c>
      <c r="I677" s="273"/>
      <c r="J677" s="274">
        <f>ROUND(I677*H677,2)</f>
        <v>0</v>
      </c>
      <c r="K677" s="275"/>
      <c r="L677" s="276"/>
      <c r="M677" s="277" t="s">
        <v>1</v>
      </c>
      <c r="N677" s="278" t="s">
        <v>46</v>
      </c>
      <c r="O677" s="92"/>
      <c r="P677" s="231">
        <f>O677*H677</f>
        <v>0</v>
      </c>
      <c r="Q677" s="231">
        <v>0</v>
      </c>
      <c r="R677" s="231">
        <f>Q677*H677</f>
        <v>0</v>
      </c>
      <c r="S677" s="231">
        <v>0</v>
      </c>
      <c r="T677" s="232">
        <f>S677*H677</f>
        <v>0</v>
      </c>
      <c r="U677" s="39"/>
      <c r="V677" s="39"/>
      <c r="W677" s="39"/>
      <c r="X677" s="39"/>
      <c r="Y677" s="39"/>
      <c r="Z677" s="39"/>
      <c r="AA677" s="39"/>
      <c r="AB677" s="39"/>
      <c r="AC677" s="39"/>
      <c r="AD677" s="39"/>
      <c r="AE677" s="39"/>
      <c r="AR677" s="233" t="s">
        <v>180</v>
      </c>
      <c r="AT677" s="233" t="s">
        <v>177</v>
      </c>
      <c r="AU677" s="233" t="s">
        <v>91</v>
      </c>
      <c r="AY677" s="18" t="s">
        <v>164</v>
      </c>
      <c r="BE677" s="234">
        <f>IF(N677="základní",J677,0)</f>
        <v>0</v>
      </c>
      <c r="BF677" s="234">
        <f>IF(N677="snížená",J677,0)</f>
        <v>0</v>
      </c>
      <c r="BG677" s="234">
        <f>IF(N677="zákl. přenesená",J677,0)</f>
        <v>0</v>
      </c>
      <c r="BH677" s="234">
        <f>IF(N677="sníž. přenesená",J677,0)</f>
        <v>0</v>
      </c>
      <c r="BI677" s="234">
        <f>IF(N677="nulová",J677,0)</f>
        <v>0</v>
      </c>
      <c r="BJ677" s="18" t="s">
        <v>89</v>
      </c>
      <c r="BK677" s="234">
        <f>ROUND(I677*H677,2)</f>
        <v>0</v>
      </c>
      <c r="BL677" s="18" t="s">
        <v>171</v>
      </c>
      <c r="BM677" s="233" t="s">
        <v>903</v>
      </c>
    </row>
    <row r="678" s="2" customFormat="1" ht="16.5" customHeight="1">
      <c r="A678" s="39"/>
      <c r="B678" s="40"/>
      <c r="C678" s="221" t="s">
        <v>904</v>
      </c>
      <c r="D678" s="221" t="s">
        <v>167</v>
      </c>
      <c r="E678" s="222" t="s">
        <v>905</v>
      </c>
      <c r="F678" s="223" t="s">
        <v>906</v>
      </c>
      <c r="G678" s="224" t="s">
        <v>710</v>
      </c>
      <c r="H678" s="225">
        <v>1</v>
      </c>
      <c r="I678" s="226"/>
      <c r="J678" s="227">
        <f>ROUND(I678*H678,2)</f>
        <v>0</v>
      </c>
      <c r="K678" s="228"/>
      <c r="L678" s="45"/>
      <c r="M678" s="229" t="s">
        <v>1</v>
      </c>
      <c r="N678" s="230" t="s">
        <v>46</v>
      </c>
      <c r="O678" s="92"/>
      <c r="P678" s="231">
        <f>O678*H678</f>
        <v>0</v>
      </c>
      <c r="Q678" s="231">
        <v>0</v>
      </c>
      <c r="R678" s="231">
        <f>Q678*H678</f>
        <v>0</v>
      </c>
      <c r="S678" s="231">
        <v>0</v>
      </c>
      <c r="T678" s="232">
        <f>S678*H678</f>
        <v>0</v>
      </c>
      <c r="U678" s="39"/>
      <c r="V678" s="39"/>
      <c r="W678" s="39"/>
      <c r="X678" s="39"/>
      <c r="Y678" s="39"/>
      <c r="Z678" s="39"/>
      <c r="AA678" s="39"/>
      <c r="AB678" s="39"/>
      <c r="AC678" s="39"/>
      <c r="AD678" s="39"/>
      <c r="AE678" s="39"/>
      <c r="AR678" s="233" t="s">
        <v>171</v>
      </c>
      <c r="AT678" s="233" t="s">
        <v>167</v>
      </c>
      <c r="AU678" s="233" t="s">
        <v>91</v>
      </c>
      <c r="AY678" s="18" t="s">
        <v>164</v>
      </c>
      <c r="BE678" s="234">
        <f>IF(N678="základní",J678,0)</f>
        <v>0</v>
      </c>
      <c r="BF678" s="234">
        <f>IF(N678="snížená",J678,0)</f>
        <v>0</v>
      </c>
      <c r="BG678" s="234">
        <f>IF(N678="zákl. přenesená",J678,0)</f>
        <v>0</v>
      </c>
      <c r="BH678" s="234">
        <f>IF(N678="sníž. přenesená",J678,0)</f>
        <v>0</v>
      </c>
      <c r="BI678" s="234">
        <f>IF(N678="nulová",J678,0)</f>
        <v>0</v>
      </c>
      <c r="BJ678" s="18" t="s">
        <v>89</v>
      </c>
      <c r="BK678" s="234">
        <f>ROUND(I678*H678,2)</f>
        <v>0</v>
      </c>
      <c r="BL678" s="18" t="s">
        <v>171</v>
      </c>
      <c r="BM678" s="233" t="s">
        <v>907</v>
      </c>
    </row>
    <row r="679" s="2" customFormat="1" ht="24.15" customHeight="1">
      <c r="A679" s="39"/>
      <c r="B679" s="40"/>
      <c r="C679" s="221" t="s">
        <v>908</v>
      </c>
      <c r="D679" s="221" t="s">
        <v>167</v>
      </c>
      <c r="E679" s="222" t="s">
        <v>909</v>
      </c>
      <c r="F679" s="223" t="s">
        <v>910</v>
      </c>
      <c r="G679" s="224" t="s">
        <v>911</v>
      </c>
      <c r="H679" s="225">
        <v>3</v>
      </c>
      <c r="I679" s="226"/>
      <c r="J679" s="227">
        <f>ROUND(I679*H679,2)</f>
        <v>0</v>
      </c>
      <c r="K679" s="228"/>
      <c r="L679" s="45"/>
      <c r="M679" s="229" t="s">
        <v>1</v>
      </c>
      <c r="N679" s="230" t="s">
        <v>46</v>
      </c>
      <c r="O679" s="92"/>
      <c r="P679" s="231">
        <f>O679*H679</f>
        <v>0</v>
      </c>
      <c r="Q679" s="231">
        <v>0</v>
      </c>
      <c r="R679" s="231">
        <f>Q679*H679</f>
        <v>0</v>
      </c>
      <c r="S679" s="231">
        <v>0</v>
      </c>
      <c r="T679" s="232">
        <f>S679*H679</f>
        <v>0</v>
      </c>
      <c r="U679" s="39"/>
      <c r="V679" s="39"/>
      <c r="W679" s="39"/>
      <c r="X679" s="39"/>
      <c r="Y679" s="39"/>
      <c r="Z679" s="39"/>
      <c r="AA679" s="39"/>
      <c r="AB679" s="39"/>
      <c r="AC679" s="39"/>
      <c r="AD679" s="39"/>
      <c r="AE679" s="39"/>
      <c r="AR679" s="233" t="s">
        <v>171</v>
      </c>
      <c r="AT679" s="233" t="s">
        <v>167</v>
      </c>
      <c r="AU679" s="233" t="s">
        <v>91</v>
      </c>
      <c r="AY679" s="18" t="s">
        <v>164</v>
      </c>
      <c r="BE679" s="234">
        <f>IF(N679="základní",J679,0)</f>
        <v>0</v>
      </c>
      <c r="BF679" s="234">
        <f>IF(N679="snížená",J679,0)</f>
        <v>0</v>
      </c>
      <c r="BG679" s="234">
        <f>IF(N679="zákl. přenesená",J679,0)</f>
        <v>0</v>
      </c>
      <c r="BH679" s="234">
        <f>IF(N679="sníž. přenesená",J679,0)</f>
        <v>0</v>
      </c>
      <c r="BI679" s="234">
        <f>IF(N679="nulová",J679,0)</f>
        <v>0</v>
      </c>
      <c r="BJ679" s="18" t="s">
        <v>89</v>
      </c>
      <c r="BK679" s="234">
        <f>ROUND(I679*H679,2)</f>
        <v>0</v>
      </c>
      <c r="BL679" s="18" t="s">
        <v>171</v>
      </c>
      <c r="BM679" s="233" t="s">
        <v>912</v>
      </c>
    </row>
    <row r="680" s="2" customFormat="1" ht="49.05" customHeight="1">
      <c r="A680" s="39"/>
      <c r="B680" s="40"/>
      <c r="C680" s="221" t="s">
        <v>913</v>
      </c>
      <c r="D680" s="221" t="s">
        <v>167</v>
      </c>
      <c r="E680" s="222" t="s">
        <v>914</v>
      </c>
      <c r="F680" s="223" t="s">
        <v>915</v>
      </c>
      <c r="G680" s="224" t="s">
        <v>170</v>
      </c>
      <c r="H680" s="225">
        <v>0.65400000000000003</v>
      </c>
      <c r="I680" s="226"/>
      <c r="J680" s="227">
        <f>ROUND(I680*H680,2)</f>
        <v>0</v>
      </c>
      <c r="K680" s="228"/>
      <c r="L680" s="45"/>
      <c r="M680" s="229" t="s">
        <v>1</v>
      </c>
      <c r="N680" s="230" t="s">
        <v>46</v>
      </c>
      <c r="O680" s="92"/>
      <c r="P680" s="231">
        <f>O680*H680</f>
        <v>0</v>
      </c>
      <c r="Q680" s="231">
        <v>0</v>
      </c>
      <c r="R680" s="231">
        <f>Q680*H680</f>
        <v>0</v>
      </c>
      <c r="S680" s="231">
        <v>0</v>
      </c>
      <c r="T680" s="232">
        <f>S680*H680</f>
        <v>0</v>
      </c>
      <c r="U680" s="39"/>
      <c r="V680" s="39"/>
      <c r="W680" s="39"/>
      <c r="X680" s="39"/>
      <c r="Y680" s="39"/>
      <c r="Z680" s="39"/>
      <c r="AA680" s="39"/>
      <c r="AB680" s="39"/>
      <c r="AC680" s="39"/>
      <c r="AD680" s="39"/>
      <c r="AE680" s="39"/>
      <c r="AR680" s="233" t="s">
        <v>304</v>
      </c>
      <c r="AT680" s="233" t="s">
        <v>167</v>
      </c>
      <c r="AU680" s="233" t="s">
        <v>91</v>
      </c>
      <c r="AY680" s="18" t="s">
        <v>164</v>
      </c>
      <c r="BE680" s="234">
        <f>IF(N680="základní",J680,0)</f>
        <v>0</v>
      </c>
      <c r="BF680" s="234">
        <f>IF(N680="snížená",J680,0)</f>
        <v>0</v>
      </c>
      <c r="BG680" s="234">
        <f>IF(N680="zákl. přenesená",J680,0)</f>
        <v>0</v>
      </c>
      <c r="BH680" s="234">
        <f>IF(N680="sníž. přenesená",J680,0)</f>
        <v>0</v>
      </c>
      <c r="BI680" s="234">
        <f>IF(N680="nulová",J680,0)</f>
        <v>0</v>
      </c>
      <c r="BJ680" s="18" t="s">
        <v>89</v>
      </c>
      <c r="BK680" s="234">
        <f>ROUND(I680*H680,2)</f>
        <v>0</v>
      </c>
      <c r="BL680" s="18" t="s">
        <v>304</v>
      </c>
      <c r="BM680" s="233" t="s">
        <v>916</v>
      </c>
    </row>
    <row r="681" s="12" customFormat="1" ht="22.8" customHeight="1">
      <c r="A681" s="12"/>
      <c r="B681" s="205"/>
      <c r="C681" s="206"/>
      <c r="D681" s="207" t="s">
        <v>80</v>
      </c>
      <c r="E681" s="219" t="s">
        <v>917</v>
      </c>
      <c r="F681" s="219" t="s">
        <v>918</v>
      </c>
      <c r="G681" s="206"/>
      <c r="H681" s="206"/>
      <c r="I681" s="209"/>
      <c r="J681" s="220">
        <f>BK681</f>
        <v>0</v>
      </c>
      <c r="K681" s="206"/>
      <c r="L681" s="211"/>
      <c r="M681" s="212"/>
      <c r="N681" s="213"/>
      <c r="O681" s="213"/>
      <c r="P681" s="214">
        <f>SUM(P682:P710)</f>
        <v>0</v>
      </c>
      <c r="Q681" s="213"/>
      <c r="R681" s="214">
        <f>SUM(R682:R710)</f>
        <v>1.5422417000000002</v>
      </c>
      <c r="S681" s="213"/>
      <c r="T681" s="215">
        <f>SUM(T682:T710)</f>
        <v>0</v>
      </c>
      <c r="U681" s="12"/>
      <c r="V681" s="12"/>
      <c r="W681" s="12"/>
      <c r="X681" s="12"/>
      <c r="Y681" s="12"/>
      <c r="Z681" s="12"/>
      <c r="AA681" s="12"/>
      <c r="AB681" s="12"/>
      <c r="AC681" s="12"/>
      <c r="AD681" s="12"/>
      <c r="AE681" s="12"/>
      <c r="AR681" s="216" t="s">
        <v>91</v>
      </c>
      <c r="AT681" s="217" t="s">
        <v>80</v>
      </c>
      <c r="AU681" s="217" t="s">
        <v>89</v>
      </c>
      <c r="AY681" s="216" t="s">
        <v>164</v>
      </c>
      <c r="BK681" s="218">
        <f>SUM(BK682:BK710)</f>
        <v>0</v>
      </c>
    </row>
    <row r="682" s="2" customFormat="1" ht="24.15" customHeight="1">
      <c r="A682" s="39"/>
      <c r="B682" s="40"/>
      <c r="C682" s="221" t="s">
        <v>919</v>
      </c>
      <c r="D682" s="221" t="s">
        <v>167</v>
      </c>
      <c r="E682" s="222" t="s">
        <v>920</v>
      </c>
      <c r="F682" s="223" t="s">
        <v>921</v>
      </c>
      <c r="G682" s="224" t="s">
        <v>185</v>
      </c>
      <c r="H682" s="225">
        <v>17.850000000000001</v>
      </c>
      <c r="I682" s="226"/>
      <c r="J682" s="227">
        <f>ROUND(I682*H682,2)</f>
        <v>0</v>
      </c>
      <c r="K682" s="228"/>
      <c r="L682" s="45"/>
      <c r="M682" s="229" t="s">
        <v>1</v>
      </c>
      <c r="N682" s="230" t="s">
        <v>46</v>
      </c>
      <c r="O682" s="92"/>
      <c r="P682" s="231">
        <f>O682*H682</f>
        <v>0</v>
      </c>
      <c r="Q682" s="231">
        <v>0.06583</v>
      </c>
      <c r="R682" s="231">
        <f>Q682*H682</f>
        <v>1.1750655000000001</v>
      </c>
      <c r="S682" s="231">
        <v>0</v>
      </c>
      <c r="T682" s="232">
        <f>S682*H682</f>
        <v>0</v>
      </c>
      <c r="U682" s="39"/>
      <c r="V682" s="39"/>
      <c r="W682" s="39"/>
      <c r="X682" s="39"/>
      <c r="Y682" s="39"/>
      <c r="Z682" s="39"/>
      <c r="AA682" s="39"/>
      <c r="AB682" s="39"/>
      <c r="AC682" s="39"/>
      <c r="AD682" s="39"/>
      <c r="AE682" s="39"/>
      <c r="AR682" s="233" t="s">
        <v>304</v>
      </c>
      <c r="AT682" s="233" t="s">
        <v>167</v>
      </c>
      <c r="AU682" s="233" t="s">
        <v>91</v>
      </c>
      <c r="AY682" s="18" t="s">
        <v>164</v>
      </c>
      <c r="BE682" s="234">
        <f>IF(N682="základní",J682,0)</f>
        <v>0</v>
      </c>
      <c r="BF682" s="234">
        <f>IF(N682="snížená",J682,0)</f>
        <v>0</v>
      </c>
      <c r="BG682" s="234">
        <f>IF(N682="zákl. přenesená",J682,0)</f>
        <v>0</v>
      </c>
      <c r="BH682" s="234">
        <f>IF(N682="sníž. přenesená",J682,0)</f>
        <v>0</v>
      </c>
      <c r="BI682" s="234">
        <f>IF(N682="nulová",J682,0)</f>
        <v>0</v>
      </c>
      <c r="BJ682" s="18" t="s">
        <v>89</v>
      </c>
      <c r="BK682" s="234">
        <f>ROUND(I682*H682,2)</f>
        <v>0</v>
      </c>
      <c r="BL682" s="18" t="s">
        <v>304</v>
      </c>
      <c r="BM682" s="233" t="s">
        <v>922</v>
      </c>
    </row>
    <row r="683" s="13" customFormat="1">
      <c r="A683" s="13"/>
      <c r="B683" s="235"/>
      <c r="C683" s="236"/>
      <c r="D683" s="237" t="s">
        <v>173</v>
      </c>
      <c r="E683" s="238" t="s">
        <v>1</v>
      </c>
      <c r="F683" s="239" t="s">
        <v>319</v>
      </c>
      <c r="G683" s="236"/>
      <c r="H683" s="238" t="s">
        <v>1</v>
      </c>
      <c r="I683" s="240"/>
      <c r="J683" s="236"/>
      <c r="K683" s="236"/>
      <c r="L683" s="241"/>
      <c r="M683" s="242"/>
      <c r="N683" s="243"/>
      <c r="O683" s="243"/>
      <c r="P683" s="243"/>
      <c r="Q683" s="243"/>
      <c r="R683" s="243"/>
      <c r="S683" s="243"/>
      <c r="T683" s="244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T683" s="245" t="s">
        <v>173</v>
      </c>
      <c r="AU683" s="245" t="s">
        <v>91</v>
      </c>
      <c r="AV683" s="13" t="s">
        <v>89</v>
      </c>
      <c r="AW683" s="13" t="s">
        <v>36</v>
      </c>
      <c r="AX683" s="13" t="s">
        <v>81</v>
      </c>
      <c r="AY683" s="245" t="s">
        <v>164</v>
      </c>
    </row>
    <row r="684" s="13" customFormat="1">
      <c r="A684" s="13"/>
      <c r="B684" s="235"/>
      <c r="C684" s="236"/>
      <c r="D684" s="237" t="s">
        <v>173</v>
      </c>
      <c r="E684" s="238" t="s">
        <v>1</v>
      </c>
      <c r="F684" s="239" t="s">
        <v>221</v>
      </c>
      <c r="G684" s="236"/>
      <c r="H684" s="238" t="s">
        <v>1</v>
      </c>
      <c r="I684" s="240"/>
      <c r="J684" s="236"/>
      <c r="K684" s="236"/>
      <c r="L684" s="241"/>
      <c r="M684" s="242"/>
      <c r="N684" s="243"/>
      <c r="O684" s="243"/>
      <c r="P684" s="243"/>
      <c r="Q684" s="243"/>
      <c r="R684" s="243"/>
      <c r="S684" s="243"/>
      <c r="T684" s="244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T684" s="245" t="s">
        <v>173</v>
      </c>
      <c r="AU684" s="245" t="s">
        <v>91</v>
      </c>
      <c r="AV684" s="13" t="s">
        <v>89</v>
      </c>
      <c r="AW684" s="13" t="s">
        <v>36</v>
      </c>
      <c r="AX684" s="13" t="s">
        <v>81</v>
      </c>
      <c r="AY684" s="245" t="s">
        <v>164</v>
      </c>
    </row>
    <row r="685" s="13" customFormat="1">
      <c r="A685" s="13"/>
      <c r="B685" s="235"/>
      <c r="C685" s="236"/>
      <c r="D685" s="237" t="s">
        <v>173</v>
      </c>
      <c r="E685" s="238" t="s">
        <v>1</v>
      </c>
      <c r="F685" s="239" t="s">
        <v>320</v>
      </c>
      <c r="G685" s="236"/>
      <c r="H685" s="238" t="s">
        <v>1</v>
      </c>
      <c r="I685" s="240"/>
      <c r="J685" s="236"/>
      <c r="K685" s="236"/>
      <c r="L685" s="241"/>
      <c r="M685" s="242"/>
      <c r="N685" s="243"/>
      <c r="O685" s="243"/>
      <c r="P685" s="243"/>
      <c r="Q685" s="243"/>
      <c r="R685" s="243"/>
      <c r="S685" s="243"/>
      <c r="T685" s="244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T685" s="245" t="s">
        <v>173</v>
      </c>
      <c r="AU685" s="245" t="s">
        <v>91</v>
      </c>
      <c r="AV685" s="13" t="s">
        <v>89</v>
      </c>
      <c r="AW685" s="13" t="s">
        <v>36</v>
      </c>
      <c r="AX685" s="13" t="s">
        <v>81</v>
      </c>
      <c r="AY685" s="245" t="s">
        <v>164</v>
      </c>
    </row>
    <row r="686" s="13" customFormat="1">
      <c r="A686" s="13"/>
      <c r="B686" s="235"/>
      <c r="C686" s="236"/>
      <c r="D686" s="237" t="s">
        <v>173</v>
      </c>
      <c r="E686" s="238" t="s">
        <v>1</v>
      </c>
      <c r="F686" s="239" t="s">
        <v>321</v>
      </c>
      <c r="G686" s="236"/>
      <c r="H686" s="238" t="s">
        <v>1</v>
      </c>
      <c r="I686" s="240"/>
      <c r="J686" s="236"/>
      <c r="K686" s="236"/>
      <c r="L686" s="241"/>
      <c r="M686" s="242"/>
      <c r="N686" s="243"/>
      <c r="O686" s="243"/>
      <c r="P686" s="243"/>
      <c r="Q686" s="243"/>
      <c r="R686" s="243"/>
      <c r="S686" s="243"/>
      <c r="T686" s="244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T686" s="245" t="s">
        <v>173</v>
      </c>
      <c r="AU686" s="245" t="s">
        <v>91</v>
      </c>
      <c r="AV686" s="13" t="s">
        <v>89</v>
      </c>
      <c r="AW686" s="13" t="s">
        <v>36</v>
      </c>
      <c r="AX686" s="13" t="s">
        <v>81</v>
      </c>
      <c r="AY686" s="245" t="s">
        <v>164</v>
      </c>
    </row>
    <row r="687" s="14" customFormat="1">
      <c r="A687" s="14"/>
      <c r="B687" s="246"/>
      <c r="C687" s="247"/>
      <c r="D687" s="237" t="s">
        <v>173</v>
      </c>
      <c r="E687" s="248" t="s">
        <v>1</v>
      </c>
      <c r="F687" s="249" t="s">
        <v>408</v>
      </c>
      <c r="G687" s="247"/>
      <c r="H687" s="250">
        <v>11.300000000000001</v>
      </c>
      <c r="I687" s="251"/>
      <c r="J687" s="247"/>
      <c r="K687" s="247"/>
      <c r="L687" s="252"/>
      <c r="M687" s="253"/>
      <c r="N687" s="254"/>
      <c r="O687" s="254"/>
      <c r="P687" s="254"/>
      <c r="Q687" s="254"/>
      <c r="R687" s="254"/>
      <c r="S687" s="254"/>
      <c r="T687" s="255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T687" s="256" t="s">
        <v>173</v>
      </c>
      <c r="AU687" s="256" t="s">
        <v>91</v>
      </c>
      <c r="AV687" s="14" t="s">
        <v>91</v>
      </c>
      <c r="AW687" s="14" t="s">
        <v>36</v>
      </c>
      <c r="AX687" s="14" t="s">
        <v>81</v>
      </c>
      <c r="AY687" s="256" t="s">
        <v>164</v>
      </c>
    </row>
    <row r="688" s="13" customFormat="1">
      <c r="A688" s="13"/>
      <c r="B688" s="235"/>
      <c r="C688" s="236"/>
      <c r="D688" s="237" t="s">
        <v>173</v>
      </c>
      <c r="E688" s="238" t="s">
        <v>1</v>
      </c>
      <c r="F688" s="239" t="s">
        <v>323</v>
      </c>
      <c r="G688" s="236"/>
      <c r="H688" s="238" t="s">
        <v>1</v>
      </c>
      <c r="I688" s="240"/>
      <c r="J688" s="236"/>
      <c r="K688" s="236"/>
      <c r="L688" s="241"/>
      <c r="M688" s="242"/>
      <c r="N688" s="243"/>
      <c r="O688" s="243"/>
      <c r="P688" s="243"/>
      <c r="Q688" s="243"/>
      <c r="R688" s="243"/>
      <c r="S688" s="243"/>
      <c r="T688" s="244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T688" s="245" t="s">
        <v>173</v>
      </c>
      <c r="AU688" s="245" t="s">
        <v>91</v>
      </c>
      <c r="AV688" s="13" t="s">
        <v>89</v>
      </c>
      <c r="AW688" s="13" t="s">
        <v>36</v>
      </c>
      <c r="AX688" s="13" t="s">
        <v>81</v>
      </c>
      <c r="AY688" s="245" t="s">
        <v>164</v>
      </c>
    </row>
    <row r="689" s="14" customFormat="1">
      <c r="A689" s="14"/>
      <c r="B689" s="246"/>
      <c r="C689" s="247"/>
      <c r="D689" s="237" t="s">
        <v>173</v>
      </c>
      <c r="E689" s="248" t="s">
        <v>1</v>
      </c>
      <c r="F689" s="249" t="s">
        <v>409</v>
      </c>
      <c r="G689" s="247"/>
      <c r="H689" s="250">
        <v>6.5499999999999998</v>
      </c>
      <c r="I689" s="251"/>
      <c r="J689" s="247"/>
      <c r="K689" s="247"/>
      <c r="L689" s="252"/>
      <c r="M689" s="253"/>
      <c r="N689" s="254"/>
      <c r="O689" s="254"/>
      <c r="P689" s="254"/>
      <c r="Q689" s="254"/>
      <c r="R689" s="254"/>
      <c r="S689" s="254"/>
      <c r="T689" s="255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T689" s="256" t="s">
        <v>173</v>
      </c>
      <c r="AU689" s="256" t="s">
        <v>91</v>
      </c>
      <c r="AV689" s="14" t="s">
        <v>91</v>
      </c>
      <c r="AW689" s="14" t="s">
        <v>36</v>
      </c>
      <c r="AX689" s="14" t="s">
        <v>81</v>
      </c>
      <c r="AY689" s="256" t="s">
        <v>164</v>
      </c>
    </row>
    <row r="690" s="16" customFormat="1">
      <c r="A690" s="16"/>
      <c r="B690" s="279"/>
      <c r="C690" s="280"/>
      <c r="D690" s="237" t="s">
        <v>173</v>
      </c>
      <c r="E690" s="281" t="s">
        <v>1</v>
      </c>
      <c r="F690" s="282" t="s">
        <v>240</v>
      </c>
      <c r="G690" s="280"/>
      <c r="H690" s="283">
        <v>17.850000000000001</v>
      </c>
      <c r="I690" s="284"/>
      <c r="J690" s="280"/>
      <c r="K690" s="280"/>
      <c r="L690" s="285"/>
      <c r="M690" s="286"/>
      <c r="N690" s="287"/>
      <c r="O690" s="287"/>
      <c r="P690" s="287"/>
      <c r="Q690" s="287"/>
      <c r="R690" s="287"/>
      <c r="S690" s="287"/>
      <c r="T690" s="288"/>
      <c r="U690" s="16"/>
      <c r="V690" s="16"/>
      <c r="W690" s="16"/>
      <c r="X690" s="16"/>
      <c r="Y690" s="16"/>
      <c r="Z690" s="16"/>
      <c r="AA690" s="16"/>
      <c r="AB690" s="16"/>
      <c r="AC690" s="16"/>
      <c r="AD690" s="16"/>
      <c r="AE690" s="16"/>
      <c r="AT690" s="289" t="s">
        <v>173</v>
      </c>
      <c r="AU690" s="289" t="s">
        <v>91</v>
      </c>
      <c r="AV690" s="16" t="s">
        <v>165</v>
      </c>
      <c r="AW690" s="16" t="s">
        <v>36</v>
      </c>
      <c r="AX690" s="16" t="s">
        <v>81</v>
      </c>
      <c r="AY690" s="289" t="s">
        <v>164</v>
      </c>
    </row>
    <row r="691" s="15" customFormat="1">
      <c r="A691" s="15"/>
      <c r="B691" s="257"/>
      <c r="C691" s="258"/>
      <c r="D691" s="237" t="s">
        <v>173</v>
      </c>
      <c r="E691" s="259" t="s">
        <v>1</v>
      </c>
      <c r="F691" s="260" t="s">
        <v>176</v>
      </c>
      <c r="G691" s="258"/>
      <c r="H691" s="261">
        <v>17.850000000000001</v>
      </c>
      <c r="I691" s="262"/>
      <c r="J691" s="258"/>
      <c r="K691" s="258"/>
      <c r="L691" s="263"/>
      <c r="M691" s="264"/>
      <c r="N691" s="265"/>
      <c r="O691" s="265"/>
      <c r="P691" s="265"/>
      <c r="Q691" s="265"/>
      <c r="R691" s="265"/>
      <c r="S691" s="265"/>
      <c r="T691" s="266"/>
      <c r="U691" s="15"/>
      <c r="V691" s="15"/>
      <c r="W691" s="15"/>
      <c r="X691" s="15"/>
      <c r="Y691" s="15"/>
      <c r="Z691" s="15"/>
      <c r="AA691" s="15"/>
      <c r="AB691" s="15"/>
      <c r="AC691" s="15"/>
      <c r="AD691" s="15"/>
      <c r="AE691" s="15"/>
      <c r="AT691" s="267" t="s">
        <v>173</v>
      </c>
      <c r="AU691" s="267" t="s">
        <v>91</v>
      </c>
      <c r="AV691" s="15" t="s">
        <v>171</v>
      </c>
      <c r="AW691" s="15" t="s">
        <v>36</v>
      </c>
      <c r="AX691" s="15" t="s">
        <v>89</v>
      </c>
      <c r="AY691" s="267" t="s">
        <v>164</v>
      </c>
    </row>
    <row r="692" s="2" customFormat="1" ht="24.15" customHeight="1">
      <c r="A692" s="39"/>
      <c r="B692" s="40"/>
      <c r="C692" s="221" t="s">
        <v>923</v>
      </c>
      <c r="D692" s="221" t="s">
        <v>167</v>
      </c>
      <c r="E692" s="222" t="s">
        <v>924</v>
      </c>
      <c r="F692" s="223" t="s">
        <v>925</v>
      </c>
      <c r="G692" s="224" t="s">
        <v>185</v>
      </c>
      <c r="H692" s="225">
        <v>17.850000000000001</v>
      </c>
      <c r="I692" s="226"/>
      <c r="J692" s="227">
        <f>ROUND(I692*H692,2)</f>
        <v>0</v>
      </c>
      <c r="K692" s="228"/>
      <c r="L692" s="45"/>
      <c r="M692" s="229" t="s">
        <v>1</v>
      </c>
      <c r="N692" s="230" t="s">
        <v>46</v>
      </c>
      <c r="O692" s="92"/>
      <c r="P692" s="231">
        <f>O692*H692</f>
        <v>0</v>
      </c>
      <c r="Q692" s="231">
        <v>0</v>
      </c>
      <c r="R692" s="231">
        <f>Q692*H692</f>
        <v>0</v>
      </c>
      <c r="S692" s="231">
        <v>0</v>
      </c>
      <c r="T692" s="232">
        <f>S692*H692</f>
        <v>0</v>
      </c>
      <c r="U692" s="39"/>
      <c r="V692" s="39"/>
      <c r="W692" s="39"/>
      <c r="X692" s="39"/>
      <c r="Y692" s="39"/>
      <c r="Z692" s="39"/>
      <c r="AA692" s="39"/>
      <c r="AB692" s="39"/>
      <c r="AC692" s="39"/>
      <c r="AD692" s="39"/>
      <c r="AE692" s="39"/>
      <c r="AR692" s="233" t="s">
        <v>304</v>
      </c>
      <c r="AT692" s="233" t="s">
        <v>167</v>
      </c>
      <c r="AU692" s="233" t="s">
        <v>91</v>
      </c>
      <c r="AY692" s="18" t="s">
        <v>164</v>
      </c>
      <c r="BE692" s="234">
        <f>IF(N692="základní",J692,0)</f>
        <v>0</v>
      </c>
      <c r="BF692" s="234">
        <f>IF(N692="snížená",J692,0)</f>
        <v>0</v>
      </c>
      <c r="BG692" s="234">
        <f>IF(N692="zákl. přenesená",J692,0)</f>
        <v>0</v>
      </c>
      <c r="BH692" s="234">
        <f>IF(N692="sníž. přenesená",J692,0)</f>
        <v>0</v>
      </c>
      <c r="BI692" s="234">
        <f>IF(N692="nulová",J692,0)</f>
        <v>0</v>
      </c>
      <c r="BJ692" s="18" t="s">
        <v>89</v>
      </c>
      <c r="BK692" s="234">
        <f>ROUND(I692*H692,2)</f>
        <v>0</v>
      </c>
      <c r="BL692" s="18" t="s">
        <v>304</v>
      </c>
      <c r="BM692" s="233" t="s">
        <v>926</v>
      </c>
    </row>
    <row r="693" s="2" customFormat="1" ht="33" customHeight="1">
      <c r="A693" s="39"/>
      <c r="B693" s="40"/>
      <c r="C693" s="221" t="s">
        <v>927</v>
      </c>
      <c r="D693" s="221" t="s">
        <v>167</v>
      </c>
      <c r="E693" s="222" t="s">
        <v>928</v>
      </c>
      <c r="F693" s="223" t="s">
        <v>929</v>
      </c>
      <c r="G693" s="224" t="s">
        <v>185</v>
      </c>
      <c r="H693" s="225">
        <v>17.850000000000001</v>
      </c>
      <c r="I693" s="226"/>
      <c r="J693" s="227">
        <f>ROUND(I693*H693,2)</f>
        <v>0</v>
      </c>
      <c r="K693" s="228"/>
      <c r="L693" s="45"/>
      <c r="M693" s="229" t="s">
        <v>1</v>
      </c>
      <c r="N693" s="230" t="s">
        <v>46</v>
      </c>
      <c r="O693" s="92"/>
      <c r="P693" s="231">
        <f>O693*H693</f>
        <v>0</v>
      </c>
      <c r="Q693" s="231">
        <v>0.016740000000000001</v>
      </c>
      <c r="R693" s="231">
        <f>Q693*H693</f>
        <v>0.29880900000000005</v>
      </c>
      <c r="S693" s="231">
        <v>0</v>
      </c>
      <c r="T693" s="232">
        <f>S693*H693</f>
        <v>0</v>
      </c>
      <c r="U693" s="39"/>
      <c r="V693" s="39"/>
      <c r="W693" s="39"/>
      <c r="X693" s="39"/>
      <c r="Y693" s="39"/>
      <c r="Z693" s="39"/>
      <c r="AA693" s="39"/>
      <c r="AB693" s="39"/>
      <c r="AC693" s="39"/>
      <c r="AD693" s="39"/>
      <c r="AE693" s="39"/>
      <c r="AR693" s="233" t="s">
        <v>304</v>
      </c>
      <c r="AT693" s="233" t="s">
        <v>167</v>
      </c>
      <c r="AU693" s="233" t="s">
        <v>91</v>
      </c>
      <c r="AY693" s="18" t="s">
        <v>164</v>
      </c>
      <c r="BE693" s="234">
        <f>IF(N693="základní",J693,0)</f>
        <v>0</v>
      </c>
      <c r="BF693" s="234">
        <f>IF(N693="snížená",J693,0)</f>
        <v>0</v>
      </c>
      <c r="BG693" s="234">
        <f>IF(N693="zákl. přenesená",J693,0)</f>
        <v>0</v>
      </c>
      <c r="BH693" s="234">
        <f>IF(N693="sníž. přenesená",J693,0)</f>
        <v>0</v>
      </c>
      <c r="BI693" s="234">
        <f>IF(N693="nulová",J693,0)</f>
        <v>0</v>
      </c>
      <c r="BJ693" s="18" t="s">
        <v>89</v>
      </c>
      <c r="BK693" s="234">
        <f>ROUND(I693*H693,2)</f>
        <v>0</v>
      </c>
      <c r="BL693" s="18" t="s">
        <v>304</v>
      </c>
      <c r="BM693" s="233" t="s">
        <v>930</v>
      </c>
    </row>
    <row r="694" s="2" customFormat="1" ht="24.15" customHeight="1">
      <c r="A694" s="39"/>
      <c r="B694" s="40"/>
      <c r="C694" s="221" t="s">
        <v>931</v>
      </c>
      <c r="D694" s="221" t="s">
        <v>167</v>
      </c>
      <c r="E694" s="222" t="s">
        <v>932</v>
      </c>
      <c r="F694" s="223" t="s">
        <v>933</v>
      </c>
      <c r="G694" s="224" t="s">
        <v>185</v>
      </c>
      <c r="H694" s="225">
        <v>17.850000000000001</v>
      </c>
      <c r="I694" s="226"/>
      <c r="J694" s="227">
        <f>ROUND(I694*H694,2)</f>
        <v>0</v>
      </c>
      <c r="K694" s="228"/>
      <c r="L694" s="45"/>
      <c r="M694" s="229" t="s">
        <v>1</v>
      </c>
      <c r="N694" s="230" t="s">
        <v>46</v>
      </c>
      <c r="O694" s="92"/>
      <c r="P694" s="231">
        <f>O694*H694</f>
        <v>0</v>
      </c>
      <c r="Q694" s="231">
        <v>0</v>
      </c>
      <c r="R694" s="231">
        <f>Q694*H694</f>
        <v>0</v>
      </c>
      <c r="S694" s="231">
        <v>0</v>
      </c>
      <c r="T694" s="232">
        <f>S694*H694</f>
        <v>0</v>
      </c>
      <c r="U694" s="39"/>
      <c r="V694" s="39"/>
      <c r="W694" s="39"/>
      <c r="X694" s="39"/>
      <c r="Y694" s="39"/>
      <c r="Z694" s="39"/>
      <c r="AA694" s="39"/>
      <c r="AB694" s="39"/>
      <c r="AC694" s="39"/>
      <c r="AD694" s="39"/>
      <c r="AE694" s="39"/>
      <c r="AR694" s="233" t="s">
        <v>304</v>
      </c>
      <c r="AT694" s="233" t="s">
        <v>167</v>
      </c>
      <c r="AU694" s="233" t="s">
        <v>91</v>
      </c>
      <c r="AY694" s="18" t="s">
        <v>164</v>
      </c>
      <c r="BE694" s="234">
        <f>IF(N694="základní",J694,0)</f>
        <v>0</v>
      </c>
      <c r="BF694" s="234">
        <f>IF(N694="snížená",J694,0)</f>
        <v>0</v>
      </c>
      <c r="BG694" s="234">
        <f>IF(N694="zákl. přenesená",J694,0)</f>
        <v>0</v>
      </c>
      <c r="BH694" s="234">
        <f>IF(N694="sníž. přenesená",J694,0)</f>
        <v>0</v>
      </c>
      <c r="BI694" s="234">
        <f>IF(N694="nulová",J694,0)</f>
        <v>0</v>
      </c>
      <c r="BJ694" s="18" t="s">
        <v>89</v>
      </c>
      <c r="BK694" s="234">
        <f>ROUND(I694*H694,2)</f>
        <v>0</v>
      </c>
      <c r="BL694" s="18" t="s">
        <v>304</v>
      </c>
      <c r="BM694" s="233" t="s">
        <v>934</v>
      </c>
    </row>
    <row r="695" s="2" customFormat="1" ht="24.15" customHeight="1">
      <c r="A695" s="39"/>
      <c r="B695" s="40"/>
      <c r="C695" s="221" t="s">
        <v>935</v>
      </c>
      <c r="D695" s="221" t="s">
        <v>167</v>
      </c>
      <c r="E695" s="222" t="s">
        <v>936</v>
      </c>
      <c r="F695" s="223" t="s">
        <v>937</v>
      </c>
      <c r="G695" s="224" t="s">
        <v>185</v>
      </c>
      <c r="H695" s="225">
        <v>17.850000000000001</v>
      </c>
      <c r="I695" s="226"/>
      <c r="J695" s="227">
        <f>ROUND(I695*H695,2)</f>
        <v>0</v>
      </c>
      <c r="K695" s="228"/>
      <c r="L695" s="45"/>
      <c r="M695" s="229" t="s">
        <v>1</v>
      </c>
      <c r="N695" s="230" t="s">
        <v>46</v>
      </c>
      <c r="O695" s="92"/>
      <c r="P695" s="231">
        <f>O695*H695</f>
        <v>0</v>
      </c>
      <c r="Q695" s="231">
        <v>0.00019000000000000001</v>
      </c>
      <c r="R695" s="231">
        <f>Q695*H695</f>
        <v>0.0033915000000000004</v>
      </c>
      <c r="S695" s="231">
        <v>0</v>
      </c>
      <c r="T695" s="232">
        <f>S695*H695</f>
        <v>0</v>
      </c>
      <c r="U695" s="39"/>
      <c r="V695" s="39"/>
      <c r="W695" s="39"/>
      <c r="X695" s="39"/>
      <c r="Y695" s="39"/>
      <c r="Z695" s="39"/>
      <c r="AA695" s="39"/>
      <c r="AB695" s="39"/>
      <c r="AC695" s="39"/>
      <c r="AD695" s="39"/>
      <c r="AE695" s="39"/>
      <c r="AR695" s="233" t="s">
        <v>304</v>
      </c>
      <c r="AT695" s="233" t="s">
        <v>167</v>
      </c>
      <c r="AU695" s="233" t="s">
        <v>91</v>
      </c>
      <c r="AY695" s="18" t="s">
        <v>164</v>
      </c>
      <c r="BE695" s="234">
        <f>IF(N695="základní",J695,0)</f>
        <v>0</v>
      </c>
      <c r="BF695" s="234">
        <f>IF(N695="snížená",J695,0)</f>
        <v>0</v>
      </c>
      <c r="BG695" s="234">
        <f>IF(N695="zákl. přenesená",J695,0)</f>
        <v>0</v>
      </c>
      <c r="BH695" s="234">
        <f>IF(N695="sníž. přenesená",J695,0)</f>
        <v>0</v>
      </c>
      <c r="BI695" s="234">
        <f>IF(N695="nulová",J695,0)</f>
        <v>0</v>
      </c>
      <c r="BJ695" s="18" t="s">
        <v>89</v>
      </c>
      <c r="BK695" s="234">
        <f>ROUND(I695*H695,2)</f>
        <v>0</v>
      </c>
      <c r="BL695" s="18" t="s">
        <v>304</v>
      </c>
      <c r="BM695" s="233" t="s">
        <v>938</v>
      </c>
    </row>
    <row r="696" s="2" customFormat="1" ht="33" customHeight="1">
      <c r="A696" s="39"/>
      <c r="B696" s="40"/>
      <c r="C696" s="221" t="s">
        <v>939</v>
      </c>
      <c r="D696" s="221" t="s">
        <v>167</v>
      </c>
      <c r="E696" s="222" t="s">
        <v>940</v>
      </c>
      <c r="F696" s="223" t="s">
        <v>941</v>
      </c>
      <c r="G696" s="224" t="s">
        <v>337</v>
      </c>
      <c r="H696" s="225">
        <v>17.850000000000001</v>
      </c>
      <c r="I696" s="226"/>
      <c r="J696" s="227">
        <f>ROUND(I696*H696,2)</f>
        <v>0</v>
      </c>
      <c r="K696" s="228"/>
      <c r="L696" s="45"/>
      <c r="M696" s="229" t="s">
        <v>1</v>
      </c>
      <c r="N696" s="230" t="s">
        <v>46</v>
      </c>
      <c r="O696" s="92"/>
      <c r="P696" s="231">
        <f>O696*H696</f>
        <v>0</v>
      </c>
      <c r="Q696" s="231">
        <v>1.0000000000000001E-05</v>
      </c>
      <c r="R696" s="231">
        <f>Q696*H696</f>
        <v>0.00017850000000000003</v>
      </c>
      <c r="S696" s="231">
        <v>0</v>
      </c>
      <c r="T696" s="232">
        <f>S696*H696</f>
        <v>0</v>
      </c>
      <c r="U696" s="39"/>
      <c r="V696" s="39"/>
      <c r="W696" s="39"/>
      <c r="X696" s="39"/>
      <c r="Y696" s="39"/>
      <c r="Z696" s="39"/>
      <c r="AA696" s="39"/>
      <c r="AB696" s="39"/>
      <c r="AC696" s="39"/>
      <c r="AD696" s="39"/>
      <c r="AE696" s="39"/>
      <c r="AR696" s="233" t="s">
        <v>304</v>
      </c>
      <c r="AT696" s="233" t="s">
        <v>167</v>
      </c>
      <c r="AU696" s="233" t="s">
        <v>91</v>
      </c>
      <c r="AY696" s="18" t="s">
        <v>164</v>
      </c>
      <c r="BE696" s="234">
        <f>IF(N696="základní",J696,0)</f>
        <v>0</v>
      </c>
      <c r="BF696" s="234">
        <f>IF(N696="snížená",J696,0)</f>
        <v>0</v>
      </c>
      <c r="BG696" s="234">
        <f>IF(N696="zákl. přenesená",J696,0)</f>
        <v>0</v>
      </c>
      <c r="BH696" s="234">
        <f>IF(N696="sníž. přenesená",J696,0)</f>
        <v>0</v>
      </c>
      <c r="BI696" s="234">
        <f>IF(N696="nulová",J696,0)</f>
        <v>0</v>
      </c>
      <c r="BJ696" s="18" t="s">
        <v>89</v>
      </c>
      <c r="BK696" s="234">
        <f>ROUND(I696*H696,2)</f>
        <v>0</v>
      </c>
      <c r="BL696" s="18" t="s">
        <v>304</v>
      </c>
      <c r="BM696" s="233" t="s">
        <v>942</v>
      </c>
    </row>
    <row r="697" s="2" customFormat="1" ht="16.5" customHeight="1">
      <c r="A697" s="39"/>
      <c r="B697" s="40"/>
      <c r="C697" s="268" t="s">
        <v>943</v>
      </c>
      <c r="D697" s="268" t="s">
        <v>177</v>
      </c>
      <c r="E697" s="269" t="s">
        <v>944</v>
      </c>
      <c r="F697" s="270" t="s">
        <v>945</v>
      </c>
      <c r="G697" s="271" t="s">
        <v>337</v>
      </c>
      <c r="H697" s="272">
        <v>18.742999999999999</v>
      </c>
      <c r="I697" s="273"/>
      <c r="J697" s="274">
        <f>ROUND(I697*H697,2)</f>
        <v>0</v>
      </c>
      <c r="K697" s="275"/>
      <c r="L697" s="276"/>
      <c r="M697" s="277" t="s">
        <v>1</v>
      </c>
      <c r="N697" s="278" t="s">
        <v>46</v>
      </c>
      <c r="O697" s="92"/>
      <c r="P697" s="231">
        <f>O697*H697</f>
        <v>0</v>
      </c>
      <c r="Q697" s="231">
        <v>0.0033999999999999998</v>
      </c>
      <c r="R697" s="231">
        <f>Q697*H697</f>
        <v>0.063726199999999997</v>
      </c>
      <c r="S697" s="231">
        <v>0</v>
      </c>
      <c r="T697" s="232">
        <f>S697*H697</f>
        <v>0</v>
      </c>
      <c r="U697" s="39"/>
      <c r="V697" s="39"/>
      <c r="W697" s="39"/>
      <c r="X697" s="39"/>
      <c r="Y697" s="39"/>
      <c r="Z697" s="39"/>
      <c r="AA697" s="39"/>
      <c r="AB697" s="39"/>
      <c r="AC697" s="39"/>
      <c r="AD697" s="39"/>
      <c r="AE697" s="39"/>
      <c r="AR697" s="233" t="s">
        <v>422</v>
      </c>
      <c r="AT697" s="233" t="s">
        <v>177</v>
      </c>
      <c r="AU697" s="233" t="s">
        <v>91</v>
      </c>
      <c r="AY697" s="18" t="s">
        <v>164</v>
      </c>
      <c r="BE697" s="234">
        <f>IF(N697="základní",J697,0)</f>
        <v>0</v>
      </c>
      <c r="BF697" s="234">
        <f>IF(N697="snížená",J697,0)</f>
        <v>0</v>
      </c>
      <c r="BG697" s="234">
        <f>IF(N697="zákl. přenesená",J697,0)</f>
        <v>0</v>
      </c>
      <c r="BH697" s="234">
        <f>IF(N697="sníž. přenesená",J697,0)</f>
        <v>0</v>
      </c>
      <c r="BI697" s="234">
        <f>IF(N697="nulová",J697,0)</f>
        <v>0</v>
      </c>
      <c r="BJ697" s="18" t="s">
        <v>89</v>
      </c>
      <c r="BK697" s="234">
        <f>ROUND(I697*H697,2)</f>
        <v>0</v>
      </c>
      <c r="BL697" s="18" t="s">
        <v>304</v>
      </c>
      <c r="BM697" s="233" t="s">
        <v>946</v>
      </c>
    </row>
    <row r="698" s="14" customFormat="1">
      <c r="A698" s="14"/>
      <c r="B698" s="246"/>
      <c r="C698" s="247"/>
      <c r="D698" s="237" t="s">
        <v>173</v>
      </c>
      <c r="E698" s="248" t="s">
        <v>1</v>
      </c>
      <c r="F698" s="249" t="s">
        <v>947</v>
      </c>
      <c r="G698" s="247"/>
      <c r="H698" s="250">
        <v>18.742999999999999</v>
      </c>
      <c r="I698" s="251"/>
      <c r="J698" s="247"/>
      <c r="K698" s="247"/>
      <c r="L698" s="252"/>
      <c r="M698" s="253"/>
      <c r="N698" s="254"/>
      <c r="O698" s="254"/>
      <c r="P698" s="254"/>
      <c r="Q698" s="254"/>
      <c r="R698" s="254"/>
      <c r="S698" s="254"/>
      <c r="T698" s="255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T698" s="256" t="s">
        <v>173</v>
      </c>
      <c r="AU698" s="256" t="s">
        <v>91</v>
      </c>
      <c r="AV698" s="14" t="s">
        <v>91</v>
      </c>
      <c r="AW698" s="14" t="s">
        <v>36</v>
      </c>
      <c r="AX698" s="14" t="s">
        <v>89</v>
      </c>
      <c r="AY698" s="256" t="s">
        <v>164</v>
      </c>
    </row>
    <row r="699" s="2" customFormat="1" ht="24.15" customHeight="1">
      <c r="A699" s="39"/>
      <c r="B699" s="40"/>
      <c r="C699" s="221" t="s">
        <v>948</v>
      </c>
      <c r="D699" s="221" t="s">
        <v>167</v>
      </c>
      <c r="E699" s="222" t="s">
        <v>949</v>
      </c>
      <c r="F699" s="223" t="s">
        <v>950</v>
      </c>
      <c r="G699" s="224" t="s">
        <v>185</v>
      </c>
      <c r="H699" s="225">
        <v>17.850000000000001</v>
      </c>
      <c r="I699" s="226"/>
      <c r="J699" s="227">
        <f>ROUND(I699*H699,2)</f>
        <v>0</v>
      </c>
      <c r="K699" s="228"/>
      <c r="L699" s="45"/>
      <c r="M699" s="229" t="s">
        <v>1</v>
      </c>
      <c r="N699" s="230" t="s">
        <v>46</v>
      </c>
      <c r="O699" s="92"/>
      <c r="P699" s="231">
        <f>O699*H699</f>
        <v>0</v>
      </c>
      <c r="Q699" s="231">
        <v>6.0000000000000002E-05</v>
      </c>
      <c r="R699" s="231">
        <f>Q699*H699</f>
        <v>0.0010710000000000001</v>
      </c>
      <c r="S699" s="231">
        <v>0</v>
      </c>
      <c r="T699" s="232">
        <f>S699*H699</f>
        <v>0</v>
      </c>
      <c r="U699" s="39"/>
      <c r="V699" s="39"/>
      <c r="W699" s="39"/>
      <c r="X699" s="39"/>
      <c r="Y699" s="39"/>
      <c r="Z699" s="39"/>
      <c r="AA699" s="39"/>
      <c r="AB699" s="39"/>
      <c r="AC699" s="39"/>
      <c r="AD699" s="39"/>
      <c r="AE699" s="39"/>
      <c r="AR699" s="233" t="s">
        <v>304</v>
      </c>
      <c r="AT699" s="233" t="s">
        <v>167</v>
      </c>
      <c r="AU699" s="233" t="s">
        <v>91</v>
      </c>
      <c r="AY699" s="18" t="s">
        <v>164</v>
      </c>
      <c r="BE699" s="234">
        <f>IF(N699="základní",J699,0)</f>
        <v>0</v>
      </c>
      <c r="BF699" s="234">
        <f>IF(N699="snížená",J699,0)</f>
        <v>0</v>
      </c>
      <c r="BG699" s="234">
        <f>IF(N699="zákl. přenesená",J699,0)</f>
        <v>0</v>
      </c>
      <c r="BH699" s="234">
        <f>IF(N699="sníž. přenesená",J699,0)</f>
        <v>0</v>
      </c>
      <c r="BI699" s="234">
        <f>IF(N699="nulová",J699,0)</f>
        <v>0</v>
      </c>
      <c r="BJ699" s="18" t="s">
        <v>89</v>
      </c>
      <c r="BK699" s="234">
        <f>ROUND(I699*H699,2)</f>
        <v>0</v>
      </c>
      <c r="BL699" s="18" t="s">
        <v>304</v>
      </c>
      <c r="BM699" s="233" t="s">
        <v>951</v>
      </c>
    </row>
    <row r="700" s="2" customFormat="1">
      <c r="A700" s="39"/>
      <c r="B700" s="40"/>
      <c r="C700" s="41"/>
      <c r="D700" s="237" t="s">
        <v>245</v>
      </c>
      <c r="E700" s="41"/>
      <c r="F700" s="290" t="s">
        <v>952</v>
      </c>
      <c r="G700" s="41"/>
      <c r="H700" s="41"/>
      <c r="I700" s="291"/>
      <c r="J700" s="41"/>
      <c r="K700" s="41"/>
      <c r="L700" s="45"/>
      <c r="M700" s="292"/>
      <c r="N700" s="293"/>
      <c r="O700" s="92"/>
      <c r="P700" s="92"/>
      <c r="Q700" s="92"/>
      <c r="R700" s="92"/>
      <c r="S700" s="92"/>
      <c r="T700" s="93"/>
      <c r="U700" s="39"/>
      <c r="V700" s="39"/>
      <c r="W700" s="39"/>
      <c r="X700" s="39"/>
      <c r="Y700" s="39"/>
      <c r="Z700" s="39"/>
      <c r="AA700" s="39"/>
      <c r="AB700" s="39"/>
      <c r="AC700" s="39"/>
      <c r="AD700" s="39"/>
      <c r="AE700" s="39"/>
      <c r="AT700" s="18" t="s">
        <v>245</v>
      </c>
      <c r="AU700" s="18" t="s">
        <v>91</v>
      </c>
    </row>
    <row r="701" s="13" customFormat="1">
      <c r="A701" s="13"/>
      <c r="B701" s="235"/>
      <c r="C701" s="236"/>
      <c r="D701" s="237" t="s">
        <v>173</v>
      </c>
      <c r="E701" s="238" t="s">
        <v>1</v>
      </c>
      <c r="F701" s="239" t="s">
        <v>319</v>
      </c>
      <c r="G701" s="236"/>
      <c r="H701" s="238" t="s">
        <v>1</v>
      </c>
      <c r="I701" s="240"/>
      <c r="J701" s="236"/>
      <c r="K701" s="236"/>
      <c r="L701" s="241"/>
      <c r="M701" s="242"/>
      <c r="N701" s="243"/>
      <c r="O701" s="243"/>
      <c r="P701" s="243"/>
      <c r="Q701" s="243"/>
      <c r="R701" s="243"/>
      <c r="S701" s="243"/>
      <c r="T701" s="244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T701" s="245" t="s">
        <v>173</v>
      </c>
      <c r="AU701" s="245" t="s">
        <v>91</v>
      </c>
      <c r="AV701" s="13" t="s">
        <v>89</v>
      </c>
      <c r="AW701" s="13" t="s">
        <v>36</v>
      </c>
      <c r="AX701" s="13" t="s">
        <v>81</v>
      </c>
      <c r="AY701" s="245" t="s">
        <v>164</v>
      </c>
    </row>
    <row r="702" s="13" customFormat="1">
      <c r="A702" s="13"/>
      <c r="B702" s="235"/>
      <c r="C702" s="236"/>
      <c r="D702" s="237" t="s">
        <v>173</v>
      </c>
      <c r="E702" s="238" t="s">
        <v>1</v>
      </c>
      <c r="F702" s="239" t="s">
        <v>221</v>
      </c>
      <c r="G702" s="236"/>
      <c r="H702" s="238" t="s">
        <v>1</v>
      </c>
      <c r="I702" s="240"/>
      <c r="J702" s="236"/>
      <c r="K702" s="236"/>
      <c r="L702" s="241"/>
      <c r="M702" s="242"/>
      <c r="N702" s="243"/>
      <c r="O702" s="243"/>
      <c r="P702" s="243"/>
      <c r="Q702" s="243"/>
      <c r="R702" s="243"/>
      <c r="S702" s="243"/>
      <c r="T702" s="244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T702" s="245" t="s">
        <v>173</v>
      </c>
      <c r="AU702" s="245" t="s">
        <v>91</v>
      </c>
      <c r="AV702" s="13" t="s">
        <v>89</v>
      </c>
      <c r="AW702" s="13" t="s">
        <v>36</v>
      </c>
      <c r="AX702" s="13" t="s">
        <v>81</v>
      </c>
      <c r="AY702" s="245" t="s">
        <v>164</v>
      </c>
    </row>
    <row r="703" s="13" customFormat="1">
      <c r="A703" s="13"/>
      <c r="B703" s="235"/>
      <c r="C703" s="236"/>
      <c r="D703" s="237" t="s">
        <v>173</v>
      </c>
      <c r="E703" s="238" t="s">
        <v>1</v>
      </c>
      <c r="F703" s="239" t="s">
        <v>320</v>
      </c>
      <c r="G703" s="236"/>
      <c r="H703" s="238" t="s">
        <v>1</v>
      </c>
      <c r="I703" s="240"/>
      <c r="J703" s="236"/>
      <c r="K703" s="236"/>
      <c r="L703" s="241"/>
      <c r="M703" s="242"/>
      <c r="N703" s="243"/>
      <c r="O703" s="243"/>
      <c r="P703" s="243"/>
      <c r="Q703" s="243"/>
      <c r="R703" s="243"/>
      <c r="S703" s="243"/>
      <c r="T703" s="244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T703" s="245" t="s">
        <v>173</v>
      </c>
      <c r="AU703" s="245" t="s">
        <v>91</v>
      </c>
      <c r="AV703" s="13" t="s">
        <v>89</v>
      </c>
      <c r="AW703" s="13" t="s">
        <v>36</v>
      </c>
      <c r="AX703" s="13" t="s">
        <v>81</v>
      </c>
      <c r="AY703" s="245" t="s">
        <v>164</v>
      </c>
    </row>
    <row r="704" s="13" customFormat="1">
      <c r="A704" s="13"/>
      <c r="B704" s="235"/>
      <c r="C704" s="236"/>
      <c r="D704" s="237" t="s">
        <v>173</v>
      </c>
      <c r="E704" s="238" t="s">
        <v>1</v>
      </c>
      <c r="F704" s="239" t="s">
        <v>321</v>
      </c>
      <c r="G704" s="236"/>
      <c r="H704" s="238" t="s">
        <v>1</v>
      </c>
      <c r="I704" s="240"/>
      <c r="J704" s="236"/>
      <c r="K704" s="236"/>
      <c r="L704" s="241"/>
      <c r="M704" s="242"/>
      <c r="N704" s="243"/>
      <c r="O704" s="243"/>
      <c r="P704" s="243"/>
      <c r="Q704" s="243"/>
      <c r="R704" s="243"/>
      <c r="S704" s="243"/>
      <c r="T704" s="244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T704" s="245" t="s">
        <v>173</v>
      </c>
      <c r="AU704" s="245" t="s">
        <v>91</v>
      </c>
      <c r="AV704" s="13" t="s">
        <v>89</v>
      </c>
      <c r="AW704" s="13" t="s">
        <v>36</v>
      </c>
      <c r="AX704" s="13" t="s">
        <v>81</v>
      </c>
      <c r="AY704" s="245" t="s">
        <v>164</v>
      </c>
    </row>
    <row r="705" s="14" customFormat="1">
      <c r="A705" s="14"/>
      <c r="B705" s="246"/>
      <c r="C705" s="247"/>
      <c r="D705" s="237" t="s">
        <v>173</v>
      </c>
      <c r="E705" s="248" t="s">
        <v>1</v>
      </c>
      <c r="F705" s="249" t="s">
        <v>408</v>
      </c>
      <c r="G705" s="247"/>
      <c r="H705" s="250">
        <v>11.300000000000001</v>
      </c>
      <c r="I705" s="251"/>
      <c r="J705" s="247"/>
      <c r="K705" s="247"/>
      <c r="L705" s="252"/>
      <c r="M705" s="253"/>
      <c r="N705" s="254"/>
      <c r="O705" s="254"/>
      <c r="P705" s="254"/>
      <c r="Q705" s="254"/>
      <c r="R705" s="254"/>
      <c r="S705" s="254"/>
      <c r="T705" s="255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T705" s="256" t="s">
        <v>173</v>
      </c>
      <c r="AU705" s="256" t="s">
        <v>91</v>
      </c>
      <c r="AV705" s="14" t="s">
        <v>91</v>
      </c>
      <c r="AW705" s="14" t="s">
        <v>36</v>
      </c>
      <c r="AX705" s="14" t="s">
        <v>81</v>
      </c>
      <c r="AY705" s="256" t="s">
        <v>164</v>
      </c>
    </row>
    <row r="706" s="13" customFormat="1">
      <c r="A706" s="13"/>
      <c r="B706" s="235"/>
      <c r="C706" s="236"/>
      <c r="D706" s="237" t="s">
        <v>173</v>
      </c>
      <c r="E706" s="238" t="s">
        <v>1</v>
      </c>
      <c r="F706" s="239" t="s">
        <v>323</v>
      </c>
      <c r="G706" s="236"/>
      <c r="H706" s="238" t="s">
        <v>1</v>
      </c>
      <c r="I706" s="240"/>
      <c r="J706" s="236"/>
      <c r="K706" s="236"/>
      <c r="L706" s="241"/>
      <c r="M706" s="242"/>
      <c r="N706" s="243"/>
      <c r="O706" s="243"/>
      <c r="P706" s="243"/>
      <c r="Q706" s="243"/>
      <c r="R706" s="243"/>
      <c r="S706" s="243"/>
      <c r="T706" s="244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T706" s="245" t="s">
        <v>173</v>
      </c>
      <c r="AU706" s="245" t="s">
        <v>91</v>
      </c>
      <c r="AV706" s="13" t="s">
        <v>89</v>
      </c>
      <c r="AW706" s="13" t="s">
        <v>36</v>
      </c>
      <c r="AX706" s="13" t="s">
        <v>81</v>
      </c>
      <c r="AY706" s="245" t="s">
        <v>164</v>
      </c>
    </row>
    <row r="707" s="14" customFormat="1">
      <c r="A707" s="14"/>
      <c r="B707" s="246"/>
      <c r="C707" s="247"/>
      <c r="D707" s="237" t="s">
        <v>173</v>
      </c>
      <c r="E707" s="248" t="s">
        <v>1</v>
      </c>
      <c r="F707" s="249" t="s">
        <v>409</v>
      </c>
      <c r="G707" s="247"/>
      <c r="H707" s="250">
        <v>6.5499999999999998</v>
      </c>
      <c r="I707" s="251"/>
      <c r="J707" s="247"/>
      <c r="K707" s="247"/>
      <c r="L707" s="252"/>
      <c r="M707" s="253"/>
      <c r="N707" s="254"/>
      <c r="O707" s="254"/>
      <c r="P707" s="254"/>
      <c r="Q707" s="254"/>
      <c r="R707" s="254"/>
      <c r="S707" s="254"/>
      <c r="T707" s="255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T707" s="256" t="s">
        <v>173</v>
      </c>
      <c r="AU707" s="256" t="s">
        <v>91</v>
      </c>
      <c r="AV707" s="14" t="s">
        <v>91</v>
      </c>
      <c r="AW707" s="14" t="s">
        <v>36</v>
      </c>
      <c r="AX707" s="14" t="s">
        <v>81</v>
      </c>
      <c r="AY707" s="256" t="s">
        <v>164</v>
      </c>
    </row>
    <row r="708" s="16" customFormat="1">
      <c r="A708" s="16"/>
      <c r="B708" s="279"/>
      <c r="C708" s="280"/>
      <c r="D708" s="237" t="s">
        <v>173</v>
      </c>
      <c r="E708" s="281" t="s">
        <v>1</v>
      </c>
      <c r="F708" s="282" t="s">
        <v>240</v>
      </c>
      <c r="G708" s="280"/>
      <c r="H708" s="283">
        <v>17.850000000000001</v>
      </c>
      <c r="I708" s="284"/>
      <c r="J708" s="280"/>
      <c r="K708" s="280"/>
      <c r="L708" s="285"/>
      <c r="M708" s="286"/>
      <c r="N708" s="287"/>
      <c r="O708" s="287"/>
      <c r="P708" s="287"/>
      <c r="Q708" s="287"/>
      <c r="R708" s="287"/>
      <c r="S708" s="287"/>
      <c r="T708" s="288"/>
      <c r="U708" s="16"/>
      <c r="V708" s="16"/>
      <c r="W708" s="16"/>
      <c r="X708" s="16"/>
      <c r="Y708" s="16"/>
      <c r="Z708" s="16"/>
      <c r="AA708" s="16"/>
      <c r="AB708" s="16"/>
      <c r="AC708" s="16"/>
      <c r="AD708" s="16"/>
      <c r="AE708" s="16"/>
      <c r="AT708" s="289" t="s">
        <v>173</v>
      </c>
      <c r="AU708" s="289" t="s">
        <v>91</v>
      </c>
      <c r="AV708" s="16" t="s">
        <v>165</v>
      </c>
      <c r="AW708" s="16" t="s">
        <v>36</v>
      </c>
      <c r="AX708" s="16" t="s">
        <v>81</v>
      </c>
      <c r="AY708" s="289" t="s">
        <v>164</v>
      </c>
    </row>
    <row r="709" s="15" customFormat="1">
      <c r="A709" s="15"/>
      <c r="B709" s="257"/>
      <c r="C709" s="258"/>
      <c r="D709" s="237" t="s">
        <v>173</v>
      </c>
      <c r="E709" s="259" t="s">
        <v>1</v>
      </c>
      <c r="F709" s="260" t="s">
        <v>176</v>
      </c>
      <c r="G709" s="258"/>
      <c r="H709" s="261">
        <v>17.850000000000001</v>
      </c>
      <c r="I709" s="262"/>
      <c r="J709" s="258"/>
      <c r="K709" s="258"/>
      <c r="L709" s="263"/>
      <c r="M709" s="264"/>
      <c r="N709" s="265"/>
      <c r="O709" s="265"/>
      <c r="P709" s="265"/>
      <c r="Q709" s="265"/>
      <c r="R709" s="265"/>
      <c r="S709" s="265"/>
      <c r="T709" s="266"/>
      <c r="U709" s="15"/>
      <c r="V709" s="15"/>
      <c r="W709" s="15"/>
      <c r="X709" s="15"/>
      <c r="Y709" s="15"/>
      <c r="Z709" s="15"/>
      <c r="AA709" s="15"/>
      <c r="AB709" s="15"/>
      <c r="AC709" s="15"/>
      <c r="AD709" s="15"/>
      <c r="AE709" s="15"/>
      <c r="AT709" s="267" t="s">
        <v>173</v>
      </c>
      <c r="AU709" s="267" t="s">
        <v>91</v>
      </c>
      <c r="AV709" s="15" t="s">
        <v>171</v>
      </c>
      <c r="AW709" s="15" t="s">
        <v>36</v>
      </c>
      <c r="AX709" s="15" t="s">
        <v>89</v>
      </c>
      <c r="AY709" s="267" t="s">
        <v>164</v>
      </c>
    </row>
    <row r="710" s="2" customFormat="1" ht="55.5" customHeight="1">
      <c r="A710" s="39"/>
      <c r="B710" s="40"/>
      <c r="C710" s="221" t="s">
        <v>953</v>
      </c>
      <c r="D710" s="221" t="s">
        <v>167</v>
      </c>
      <c r="E710" s="222" t="s">
        <v>954</v>
      </c>
      <c r="F710" s="223" t="s">
        <v>955</v>
      </c>
      <c r="G710" s="224" t="s">
        <v>170</v>
      </c>
      <c r="H710" s="225">
        <v>1.542</v>
      </c>
      <c r="I710" s="226"/>
      <c r="J710" s="227">
        <f>ROUND(I710*H710,2)</f>
        <v>0</v>
      </c>
      <c r="K710" s="228"/>
      <c r="L710" s="45"/>
      <c r="M710" s="229" t="s">
        <v>1</v>
      </c>
      <c r="N710" s="230" t="s">
        <v>46</v>
      </c>
      <c r="O710" s="92"/>
      <c r="P710" s="231">
        <f>O710*H710</f>
        <v>0</v>
      </c>
      <c r="Q710" s="231">
        <v>0</v>
      </c>
      <c r="R710" s="231">
        <f>Q710*H710</f>
        <v>0</v>
      </c>
      <c r="S710" s="231">
        <v>0</v>
      </c>
      <c r="T710" s="232">
        <f>S710*H710</f>
        <v>0</v>
      </c>
      <c r="U710" s="39"/>
      <c r="V710" s="39"/>
      <c r="W710" s="39"/>
      <c r="X710" s="39"/>
      <c r="Y710" s="39"/>
      <c r="Z710" s="39"/>
      <c r="AA710" s="39"/>
      <c r="AB710" s="39"/>
      <c r="AC710" s="39"/>
      <c r="AD710" s="39"/>
      <c r="AE710" s="39"/>
      <c r="AR710" s="233" t="s">
        <v>304</v>
      </c>
      <c r="AT710" s="233" t="s">
        <v>167</v>
      </c>
      <c r="AU710" s="233" t="s">
        <v>91</v>
      </c>
      <c r="AY710" s="18" t="s">
        <v>164</v>
      </c>
      <c r="BE710" s="234">
        <f>IF(N710="základní",J710,0)</f>
        <v>0</v>
      </c>
      <c r="BF710" s="234">
        <f>IF(N710="snížená",J710,0)</f>
        <v>0</v>
      </c>
      <c r="BG710" s="234">
        <f>IF(N710="zákl. přenesená",J710,0)</f>
        <v>0</v>
      </c>
      <c r="BH710" s="234">
        <f>IF(N710="sníž. přenesená",J710,0)</f>
        <v>0</v>
      </c>
      <c r="BI710" s="234">
        <f>IF(N710="nulová",J710,0)</f>
        <v>0</v>
      </c>
      <c r="BJ710" s="18" t="s">
        <v>89</v>
      </c>
      <c r="BK710" s="234">
        <f>ROUND(I710*H710,2)</f>
        <v>0</v>
      </c>
      <c r="BL710" s="18" t="s">
        <v>304</v>
      </c>
      <c r="BM710" s="233" t="s">
        <v>956</v>
      </c>
    </row>
    <row r="711" s="12" customFormat="1" ht="22.8" customHeight="1">
      <c r="A711" s="12"/>
      <c r="B711" s="205"/>
      <c r="C711" s="206"/>
      <c r="D711" s="207" t="s">
        <v>80</v>
      </c>
      <c r="E711" s="219" t="s">
        <v>957</v>
      </c>
      <c r="F711" s="219" t="s">
        <v>958</v>
      </c>
      <c r="G711" s="206"/>
      <c r="H711" s="206"/>
      <c r="I711" s="209"/>
      <c r="J711" s="220">
        <f>BK711</f>
        <v>0</v>
      </c>
      <c r="K711" s="206"/>
      <c r="L711" s="211"/>
      <c r="M711" s="212"/>
      <c r="N711" s="213"/>
      <c r="O711" s="213"/>
      <c r="P711" s="214">
        <f>SUM(P712:P725)</f>
        <v>0</v>
      </c>
      <c r="Q711" s="213"/>
      <c r="R711" s="214">
        <f>SUM(R712:R725)</f>
        <v>0</v>
      </c>
      <c r="S711" s="213"/>
      <c r="T711" s="215">
        <f>SUM(T712:T725)</f>
        <v>2.4254999999999995</v>
      </c>
      <c r="U711" s="12"/>
      <c r="V711" s="12"/>
      <c r="W711" s="12"/>
      <c r="X711" s="12"/>
      <c r="Y711" s="12"/>
      <c r="Z711" s="12"/>
      <c r="AA711" s="12"/>
      <c r="AB711" s="12"/>
      <c r="AC711" s="12"/>
      <c r="AD711" s="12"/>
      <c r="AE711" s="12"/>
      <c r="AR711" s="216" t="s">
        <v>91</v>
      </c>
      <c r="AT711" s="217" t="s">
        <v>80</v>
      </c>
      <c r="AU711" s="217" t="s">
        <v>89</v>
      </c>
      <c r="AY711" s="216" t="s">
        <v>164</v>
      </c>
      <c r="BK711" s="218">
        <f>SUM(BK712:BK725)</f>
        <v>0</v>
      </c>
    </row>
    <row r="712" s="2" customFormat="1" ht="24.15" customHeight="1">
      <c r="A712" s="39"/>
      <c r="B712" s="40"/>
      <c r="C712" s="221" t="s">
        <v>959</v>
      </c>
      <c r="D712" s="221" t="s">
        <v>167</v>
      </c>
      <c r="E712" s="222" t="s">
        <v>960</v>
      </c>
      <c r="F712" s="223" t="s">
        <v>961</v>
      </c>
      <c r="G712" s="224" t="s">
        <v>185</v>
      </c>
      <c r="H712" s="225">
        <v>161.69999999999999</v>
      </c>
      <c r="I712" s="226"/>
      <c r="J712" s="227">
        <f>ROUND(I712*H712,2)</f>
        <v>0</v>
      </c>
      <c r="K712" s="228"/>
      <c r="L712" s="45"/>
      <c r="M712" s="229" t="s">
        <v>1</v>
      </c>
      <c r="N712" s="230" t="s">
        <v>46</v>
      </c>
      <c r="O712" s="92"/>
      <c r="P712" s="231">
        <f>O712*H712</f>
        <v>0</v>
      </c>
      <c r="Q712" s="231">
        <v>0</v>
      </c>
      <c r="R712" s="231">
        <f>Q712*H712</f>
        <v>0</v>
      </c>
      <c r="S712" s="231">
        <v>0.014999999999999999</v>
      </c>
      <c r="T712" s="232">
        <f>S712*H712</f>
        <v>2.4254999999999995</v>
      </c>
      <c r="U712" s="39"/>
      <c r="V712" s="39"/>
      <c r="W712" s="39"/>
      <c r="X712" s="39"/>
      <c r="Y712" s="39"/>
      <c r="Z712" s="39"/>
      <c r="AA712" s="39"/>
      <c r="AB712" s="39"/>
      <c r="AC712" s="39"/>
      <c r="AD712" s="39"/>
      <c r="AE712" s="39"/>
      <c r="AR712" s="233" t="s">
        <v>304</v>
      </c>
      <c r="AT712" s="233" t="s">
        <v>167</v>
      </c>
      <c r="AU712" s="233" t="s">
        <v>91</v>
      </c>
      <c r="AY712" s="18" t="s">
        <v>164</v>
      </c>
      <c r="BE712" s="234">
        <f>IF(N712="základní",J712,0)</f>
        <v>0</v>
      </c>
      <c r="BF712" s="234">
        <f>IF(N712="snížená",J712,0)</f>
        <v>0</v>
      </c>
      <c r="BG712" s="234">
        <f>IF(N712="zákl. přenesená",J712,0)</f>
        <v>0</v>
      </c>
      <c r="BH712" s="234">
        <f>IF(N712="sníž. přenesená",J712,0)</f>
        <v>0</v>
      </c>
      <c r="BI712" s="234">
        <f>IF(N712="nulová",J712,0)</f>
        <v>0</v>
      </c>
      <c r="BJ712" s="18" t="s">
        <v>89</v>
      </c>
      <c r="BK712" s="234">
        <f>ROUND(I712*H712,2)</f>
        <v>0</v>
      </c>
      <c r="BL712" s="18" t="s">
        <v>304</v>
      </c>
      <c r="BM712" s="233" t="s">
        <v>962</v>
      </c>
    </row>
    <row r="713" s="13" customFormat="1">
      <c r="A713" s="13"/>
      <c r="B713" s="235"/>
      <c r="C713" s="236"/>
      <c r="D713" s="237" t="s">
        <v>173</v>
      </c>
      <c r="E713" s="238" t="s">
        <v>1</v>
      </c>
      <c r="F713" s="239" t="s">
        <v>464</v>
      </c>
      <c r="G713" s="236"/>
      <c r="H713" s="238" t="s">
        <v>1</v>
      </c>
      <c r="I713" s="240"/>
      <c r="J713" s="236"/>
      <c r="K713" s="236"/>
      <c r="L713" s="241"/>
      <c r="M713" s="242"/>
      <c r="N713" s="243"/>
      <c r="O713" s="243"/>
      <c r="P713" s="243"/>
      <c r="Q713" s="243"/>
      <c r="R713" s="243"/>
      <c r="S713" s="243"/>
      <c r="T713" s="244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T713" s="245" t="s">
        <v>173</v>
      </c>
      <c r="AU713" s="245" t="s">
        <v>91</v>
      </c>
      <c r="AV713" s="13" t="s">
        <v>89</v>
      </c>
      <c r="AW713" s="13" t="s">
        <v>36</v>
      </c>
      <c r="AX713" s="13" t="s">
        <v>81</v>
      </c>
      <c r="AY713" s="245" t="s">
        <v>164</v>
      </c>
    </row>
    <row r="714" s="13" customFormat="1">
      <c r="A714" s="13"/>
      <c r="B714" s="235"/>
      <c r="C714" s="236"/>
      <c r="D714" s="237" t="s">
        <v>173</v>
      </c>
      <c r="E714" s="238" t="s">
        <v>1</v>
      </c>
      <c r="F714" s="239" t="s">
        <v>380</v>
      </c>
      <c r="G714" s="236"/>
      <c r="H714" s="238" t="s">
        <v>1</v>
      </c>
      <c r="I714" s="240"/>
      <c r="J714" s="236"/>
      <c r="K714" s="236"/>
      <c r="L714" s="241"/>
      <c r="M714" s="242"/>
      <c r="N714" s="243"/>
      <c r="O714" s="243"/>
      <c r="P714" s="243"/>
      <c r="Q714" s="243"/>
      <c r="R714" s="243"/>
      <c r="S714" s="243"/>
      <c r="T714" s="244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T714" s="245" t="s">
        <v>173</v>
      </c>
      <c r="AU714" s="245" t="s">
        <v>91</v>
      </c>
      <c r="AV714" s="13" t="s">
        <v>89</v>
      </c>
      <c r="AW714" s="13" t="s">
        <v>36</v>
      </c>
      <c r="AX714" s="13" t="s">
        <v>81</v>
      </c>
      <c r="AY714" s="245" t="s">
        <v>164</v>
      </c>
    </row>
    <row r="715" s="13" customFormat="1">
      <c r="A715" s="13"/>
      <c r="B715" s="235"/>
      <c r="C715" s="236"/>
      <c r="D715" s="237" t="s">
        <v>173</v>
      </c>
      <c r="E715" s="238" t="s">
        <v>1</v>
      </c>
      <c r="F715" s="239" t="s">
        <v>347</v>
      </c>
      <c r="G715" s="236"/>
      <c r="H715" s="238" t="s">
        <v>1</v>
      </c>
      <c r="I715" s="240"/>
      <c r="J715" s="236"/>
      <c r="K715" s="236"/>
      <c r="L715" s="241"/>
      <c r="M715" s="242"/>
      <c r="N715" s="243"/>
      <c r="O715" s="243"/>
      <c r="P715" s="243"/>
      <c r="Q715" s="243"/>
      <c r="R715" s="243"/>
      <c r="S715" s="243"/>
      <c r="T715" s="244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T715" s="245" t="s">
        <v>173</v>
      </c>
      <c r="AU715" s="245" t="s">
        <v>91</v>
      </c>
      <c r="AV715" s="13" t="s">
        <v>89</v>
      </c>
      <c r="AW715" s="13" t="s">
        <v>36</v>
      </c>
      <c r="AX715" s="13" t="s">
        <v>81</v>
      </c>
      <c r="AY715" s="245" t="s">
        <v>164</v>
      </c>
    </row>
    <row r="716" s="13" customFormat="1">
      <c r="A716" s="13"/>
      <c r="B716" s="235"/>
      <c r="C716" s="236"/>
      <c r="D716" s="237" t="s">
        <v>173</v>
      </c>
      <c r="E716" s="238" t="s">
        <v>1</v>
      </c>
      <c r="F716" s="239" t="s">
        <v>348</v>
      </c>
      <c r="G716" s="236"/>
      <c r="H716" s="238" t="s">
        <v>1</v>
      </c>
      <c r="I716" s="240"/>
      <c r="J716" s="236"/>
      <c r="K716" s="236"/>
      <c r="L716" s="241"/>
      <c r="M716" s="242"/>
      <c r="N716" s="243"/>
      <c r="O716" s="243"/>
      <c r="P716" s="243"/>
      <c r="Q716" s="243"/>
      <c r="R716" s="243"/>
      <c r="S716" s="243"/>
      <c r="T716" s="244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T716" s="245" t="s">
        <v>173</v>
      </c>
      <c r="AU716" s="245" t="s">
        <v>91</v>
      </c>
      <c r="AV716" s="13" t="s">
        <v>89</v>
      </c>
      <c r="AW716" s="13" t="s">
        <v>36</v>
      </c>
      <c r="AX716" s="13" t="s">
        <v>81</v>
      </c>
      <c r="AY716" s="245" t="s">
        <v>164</v>
      </c>
    </row>
    <row r="717" s="13" customFormat="1">
      <c r="A717" s="13"/>
      <c r="B717" s="235"/>
      <c r="C717" s="236"/>
      <c r="D717" s="237" t="s">
        <v>173</v>
      </c>
      <c r="E717" s="238" t="s">
        <v>1</v>
      </c>
      <c r="F717" s="239" t="s">
        <v>349</v>
      </c>
      <c r="G717" s="236"/>
      <c r="H717" s="238" t="s">
        <v>1</v>
      </c>
      <c r="I717" s="240"/>
      <c r="J717" s="236"/>
      <c r="K717" s="236"/>
      <c r="L717" s="241"/>
      <c r="M717" s="242"/>
      <c r="N717" s="243"/>
      <c r="O717" s="243"/>
      <c r="P717" s="243"/>
      <c r="Q717" s="243"/>
      <c r="R717" s="243"/>
      <c r="S717" s="243"/>
      <c r="T717" s="244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T717" s="245" t="s">
        <v>173</v>
      </c>
      <c r="AU717" s="245" t="s">
        <v>91</v>
      </c>
      <c r="AV717" s="13" t="s">
        <v>89</v>
      </c>
      <c r="AW717" s="13" t="s">
        <v>36</v>
      </c>
      <c r="AX717" s="13" t="s">
        <v>81</v>
      </c>
      <c r="AY717" s="245" t="s">
        <v>164</v>
      </c>
    </row>
    <row r="718" s="14" customFormat="1">
      <c r="A718" s="14"/>
      <c r="B718" s="246"/>
      <c r="C718" s="247"/>
      <c r="D718" s="237" t="s">
        <v>173</v>
      </c>
      <c r="E718" s="248" t="s">
        <v>1</v>
      </c>
      <c r="F718" s="249" t="s">
        <v>410</v>
      </c>
      <c r="G718" s="247"/>
      <c r="H718" s="250">
        <v>120.98</v>
      </c>
      <c r="I718" s="251"/>
      <c r="J718" s="247"/>
      <c r="K718" s="247"/>
      <c r="L718" s="252"/>
      <c r="M718" s="253"/>
      <c r="N718" s="254"/>
      <c r="O718" s="254"/>
      <c r="P718" s="254"/>
      <c r="Q718" s="254"/>
      <c r="R718" s="254"/>
      <c r="S718" s="254"/>
      <c r="T718" s="255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T718" s="256" t="s">
        <v>173</v>
      </c>
      <c r="AU718" s="256" t="s">
        <v>91</v>
      </c>
      <c r="AV718" s="14" t="s">
        <v>91</v>
      </c>
      <c r="AW718" s="14" t="s">
        <v>36</v>
      </c>
      <c r="AX718" s="14" t="s">
        <v>81</v>
      </c>
      <c r="AY718" s="256" t="s">
        <v>164</v>
      </c>
    </row>
    <row r="719" s="13" customFormat="1">
      <c r="A719" s="13"/>
      <c r="B719" s="235"/>
      <c r="C719" s="236"/>
      <c r="D719" s="237" t="s">
        <v>173</v>
      </c>
      <c r="E719" s="238" t="s">
        <v>1</v>
      </c>
      <c r="F719" s="239" t="s">
        <v>351</v>
      </c>
      <c r="G719" s="236"/>
      <c r="H719" s="238" t="s">
        <v>1</v>
      </c>
      <c r="I719" s="240"/>
      <c r="J719" s="236"/>
      <c r="K719" s="236"/>
      <c r="L719" s="241"/>
      <c r="M719" s="242"/>
      <c r="N719" s="243"/>
      <c r="O719" s="243"/>
      <c r="P719" s="243"/>
      <c r="Q719" s="243"/>
      <c r="R719" s="243"/>
      <c r="S719" s="243"/>
      <c r="T719" s="244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T719" s="245" t="s">
        <v>173</v>
      </c>
      <c r="AU719" s="245" t="s">
        <v>91</v>
      </c>
      <c r="AV719" s="13" t="s">
        <v>89</v>
      </c>
      <c r="AW719" s="13" t="s">
        <v>36</v>
      </c>
      <c r="AX719" s="13" t="s">
        <v>81</v>
      </c>
      <c r="AY719" s="245" t="s">
        <v>164</v>
      </c>
    </row>
    <row r="720" s="14" customFormat="1">
      <c r="A720" s="14"/>
      <c r="B720" s="246"/>
      <c r="C720" s="247"/>
      <c r="D720" s="237" t="s">
        <v>173</v>
      </c>
      <c r="E720" s="248" t="s">
        <v>1</v>
      </c>
      <c r="F720" s="249" t="s">
        <v>412</v>
      </c>
      <c r="G720" s="247"/>
      <c r="H720" s="250">
        <v>34.740000000000002</v>
      </c>
      <c r="I720" s="251"/>
      <c r="J720" s="247"/>
      <c r="K720" s="247"/>
      <c r="L720" s="252"/>
      <c r="M720" s="253"/>
      <c r="N720" s="254"/>
      <c r="O720" s="254"/>
      <c r="P720" s="254"/>
      <c r="Q720" s="254"/>
      <c r="R720" s="254"/>
      <c r="S720" s="254"/>
      <c r="T720" s="255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T720" s="256" t="s">
        <v>173</v>
      </c>
      <c r="AU720" s="256" t="s">
        <v>91</v>
      </c>
      <c r="AV720" s="14" t="s">
        <v>91</v>
      </c>
      <c r="AW720" s="14" t="s">
        <v>36</v>
      </c>
      <c r="AX720" s="14" t="s">
        <v>81</v>
      </c>
      <c r="AY720" s="256" t="s">
        <v>164</v>
      </c>
    </row>
    <row r="721" s="13" customFormat="1">
      <c r="A721" s="13"/>
      <c r="B721" s="235"/>
      <c r="C721" s="236"/>
      <c r="D721" s="237" t="s">
        <v>173</v>
      </c>
      <c r="E721" s="238" t="s">
        <v>1</v>
      </c>
      <c r="F721" s="239" t="s">
        <v>353</v>
      </c>
      <c r="G721" s="236"/>
      <c r="H721" s="238" t="s">
        <v>1</v>
      </c>
      <c r="I721" s="240"/>
      <c r="J721" s="236"/>
      <c r="K721" s="236"/>
      <c r="L721" s="241"/>
      <c r="M721" s="242"/>
      <c r="N721" s="243"/>
      <c r="O721" s="243"/>
      <c r="P721" s="243"/>
      <c r="Q721" s="243"/>
      <c r="R721" s="243"/>
      <c r="S721" s="243"/>
      <c r="T721" s="244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T721" s="245" t="s">
        <v>173</v>
      </c>
      <c r="AU721" s="245" t="s">
        <v>91</v>
      </c>
      <c r="AV721" s="13" t="s">
        <v>89</v>
      </c>
      <c r="AW721" s="13" t="s">
        <v>36</v>
      </c>
      <c r="AX721" s="13" t="s">
        <v>81</v>
      </c>
      <c r="AY721" s="245" t="s">
        <v>164</v>
      </c>
    </row>
    <row r="722" s="14" customFormat="1">
      <c r="A722" s="14"/>
      <c r="B722" s="246"/>
      <c r="C722" s="247"/>
      <c r="D722" s="237" t="s">
        <v>173</v>
      </c>
      <c r="E722" s="248" t="s">
        <v>1</v>
      </c>
      <c r="F722" s="249" t="s">
        <v>413</v>
      </c>
      <c r="G722" s="247"/>
      <c r="H722" s="250">
        <v>5.9800000000000004</v>
      </c>
      <c r="I722" s="251"/>
      <c r="J722" s="247"/>
      <c r="K722" s="247"/>
      <c r="L722" s="252"/>
      <c r="M722" s="253"/>
      <c r="N722" s="254"/>
      <c r="O722" s="254"/>
      <c r="P722" s="254"/>
      <c r="Q722" s="254"/>
      <c r="R722" s="254"/>
      <c r="S722" s="254"/>
      <c r="T722" s="255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T722" s="256" t="s">
        <v>173</v>
      </c>
      <c r="AU722" s="256" t="s">
        <v>91</v>
      </c>
      <c r="AV722" s="14" t="s">
        <v>91</v>
      </c>
      <c r="AW722" s="14" t="s">
        <v>36</v>
      </c>
      <c r="AX722" s="14" t="s">
        <v>81</v>
      </c>
      <c r="AY722" s="256" t="s">
        <v>164</v>
      </c>
    </row>
    <row r="723" s="16" customFormat="1">
      <c r="A723" s="16"/>
      <c r="B723" s="279"/>
      <c r="C723" s="280"/>
      <c r="D723" s="237" t="s">
        <v>173</v>
      </c>
      <c r="E723" s="281" t="s">
        <v>1</v>
      </c>
      <c r="F723" s="282" t="s">
        <v>240</v>
      </c>
      <c r="G723" s="280"/>
      <c r="H723" s="283">
        <v>161.69999999999999</v>
      </c>
      <c r="I723" s="284"/>
      <c r="J723" s="280"/>
      <c r="K723" s="280"/>
      <c r="L723" s="285"/>
      <c r="M723" s="286"/>
      <c r="N723" s="287"/>
      <c r="O723" s="287"/>
      <c r="P723" s="287"/>
      <c r="Q723" s="287"/>
      <c r="R723" s="287"/>
      <c r="S723" s="287"/>
      <c r="T723" s="288"/>
      <c r="U723" s="16"/>
      <c r="V723" s="16"/>
      <c r="W723" s="16"/>
      <c r="X723" s="16"/>
      <c r="Y723" s="16"/>
      <c r="Z723" s="16"/>
      <c r="AA723" s="16"/>
      <c r="AB723" s="16"/>
      <c r="AC723" s="16"/>
      <c r="AD723" s="16"/>
      <c r="AE723" s="16"/>
      <c r="AT723" s="289" t="s">
        <v>173</v>
      </c>
      <c r="AU723" s="289" t="s">
        <v>91</v>
      </c>
      <c r="AV723" s="16" t="s">
        <v>165</v>
      </c>
      <c r="AW723" s="16" t="s">
        <v>36</v>
      </c>
      <c r="AX723" s="16" t="s">
        <v>81</v>
      </c>
      <c r="AY723" s="289" t="s">
        <v>164</v>
      </c>
    </row>
    <row r="724" s="15" customFormat="1">
      <c r="A724" s="15"/>
      <c r="B724" s="257"/>
      <c r="C724" s="258"/>
      <c r="D724" s="237" t="s">
        <v>173</v>
      </c>
      <c r="E724" s="259" t="s">
        <v>1</v>
      </c>
      <c r="F724" s="260" t="s">
        <v>176</v>
      </c>
      <c r="G724" s="258"/>
      <c r="H724" s="261">
        <v>161.69999999999999</v>
      </c>
      <c r="I724" s="262"/>
      <c r="J724" s="258"/>
      <c r="K724" s="258"/>
      <c r="L724" s="263"/>
      <c r="M724" s="264"/>
      <c r="N724" s="265"/>
      <c r="O724" s="265"/>
      <c r="P724" s="265"/>
      <c r="Q724" s="265"/>
      <c r="R724" s="265"/>
      <c r="S724" s="265"/>
      <c r="T724" s="266"/>
      <c r="U724" s="15"/>
      <c r="V724" s="15"/>
      <c r="W724" s="15"/>
      <c r="X724" s="15"/>
      <c r="Y724" s="15"/>
      <c r="Z724" s="15"/>
      <c r="AA724" s="15"/>
      <c r="AB724" s="15"/>
      <c r="AC724" s="15"/>
      <c r="AD724" s="15"/>
      <c r="AE724" s="15"/>
      <c r="AT724" s="267" t="s">
        <v>173</v>
      </c>
      <c r="AU724" s="267" t="s">
        <v>91</v>
      </c>
      <c r="AV724" s="15" t="s">
        <v>171</v>
      </c>
      <c r="AW724" s="15" t="s">
        <v>36</v>
      </c>
      <c r="AX724" s="15" t="s">
        <v>89</v>
      </c>
      <c r="AY724" s="267" t="s">
        <v>164</v>
      </c>
    </row>
    <row r="725" s="2" customFormat="1" ht="55.5" customHeight="1">
      <c r="A725" s="39"/>
      <c r="B725" s="40"/>
      <c r="C725" s="221" t="s">
        <v>963</v>
      </c>
      <c r="D725" s="221" t="s">
        <v>167</v>
      </c>
      <c r="E725" s="222" t="s">
        <v>964</v>
      </c>
      <c r="F725" s="223" t="s">
        <v>965</v>
      </c>
      <c r="G725" s="224" t="s">
        <v>966</v>
      </c>
      <c r="H725" s="294"/>
      <c r="I725" s="226"/>
      <c r="J725" s="227">
        <f>ROUND(I725*H725,2)</f>
        <v>0</v>
      </c>
      <c r="K725" s="228"/>
      <c r="L725" s="45"/>
      <c r="M725" s="229" t="s">
        <v>1</v>
      </c>
      <c r="N725" s="230" t="s">
        <v>46</v>
      </c>
      <c r="O725" s="92"/>
      <c r="P725" s="231">
        <f>O725*H725</f>
        <v>0</v>
      </c>
      <c r="Q725" s="231">
        <v>0</v>
      </c>
      <c r="R725" s="231">
        <f>Q725*H725</f>
        <v>0</v>
      </c>
      <c r="S725" s="231">
        <v>0</v>
      </c>
      <c r="T725" s="232">
        <f>S725*H725</f>
        <v>0</v>
      </c>
      <c r="U725" s="39"/>
      <c r="V725" s="39"/>
      <c r="W725" s="39"/>
      <c r="X725" s="39"/>
      <c r="Y725" s="39"/>
      <c r="Z725" s="39"/>
      <c r="AA725" s="39"/>
      <c r="AB725" s="39"/>
      <c r="AC725" s="39"/>
      <c r="AD725" s="39"/>
      <c r="AE725" s="39"/>
      <c r="AR725" s="233" t="s">
        <v>304</v>
      </c>
      <c r="AT725" s="233" t="s">
        <v>167</v>
      </c>
      <c r="AU725" s="233" t="s">
        <v>91</v>
      </c>
      <c r="AY725" s="18" t="s">
        <v>164</v>
      </c>
      <c r="BE725" s="234">
        <f>IF(N725="základní",J725,0)</f>
        <v>0</v>
      </c>
      <c r="BF725" s="234">
        <f>IF(N725="snížená",J725,0)</f>
        <v>0</v>
      </c>
      <c r="BG725" s="234">
        <f>IF(N725="zákl. přenesená",J725,0)</f>
        <v>0</v>
      </c>
      <c r="BH725" s="234">
        <f>IF(N725="sníž. přenesená",J725,0)</f>
        <v>0</v>
      </c>
      <c r="BI725" s="234">
        <f>IF(N725="nulová",J725,0)</f>
        <v>0</v>
      </c>
      <c r="BJ725" s="18" t="s">
        <v>89</v>
      </c>
      <c r="BK725" s="234">
        <f>ROUND(I725*H725,2)</f>
        <v>0</v>
      </c>
      <c r="BL725" s="18" t="s">
        <v>304</v>
      </c>
      <c r="BM725" s="233" t="s">
        <v>967</v>
      </c>
    </row>
    <row r="726" s="12" customFormat="1" ht="22.8" customHeight="1">
      <c r="A726" s="12"/>
      <c r="B726" s="205"/>
      <c r="C726" s="206"/>
      <c r="D726" s="207" t="s">
        <v>80</v>
      </c>
      <c r="E726" s="219" t="s">
        <v>968</v>
      </c>
      <c r="F726" s="219" t="s">
        <v>969</v>
      </c>
      <c r="G726" s="206"/>
      <c r="H726" s="206"/>
      <c r="I726" s="209"/>
      <c r="J726" s="220">
        <f>BK726</f>
        <v>0</v>
      </c>
      <c r="K726" s="206"/>
      <c r="L726" s="211"/>
      <c r="M726" s="212"/>
      <c r="N726" s="213"/>
      <c r="O726" s="213"/>
      <c r="P726" s="214">
        <f>SUM(P727:P745)</f>
        <v>0</v>
      </c>
      <c r="Q726" s="213"/>
      <c r="R726" s="214">
        <f>SUM(R727:R745)</f>
        <v>0</v>
      </c>
      <c r="S726" s="213"/>
      <c r="T726" s="215">
        <f>SUM(T727:T745)</f>
        <v>0.134571</v>
      </c>
      <c r="U726" s="12"/>
      <c r="V726" s="12"/>
      <c r="W726" s="12"/>
      <c r="X726" s="12"/>
      <c r="Y726" s="12"/>
      <c r="Z726" s="12"/>
      <c r="AA726" s="12"/>
      <c r="AB726" s="12"/>
      <c r="AC726" s="12"/>
      <c r="AD726" s="12"/>
      <c r="AE726" s="12"/>
      <c r="AR726" s="216" t="s">
        <v>91</v>
      </c>
      <c r="AT726" s="217" t="s">
        <v>80</v>
      </c>
      <c r="AU726" s="217" t="s">
        <v>89</v>
      </c>
      <c r="AY726" s="216" t="s">
        <v>164</v>
      </c>
      <c r="BK726" s="218">
        <f>SUM(BK727:BK745)</f>
        <v>0</v>
      </c>
    </row>
    <row r="727" s="2" customFormat="1" ht="24.15" customHeight="1">
      <c r="A727" s="39"/>
      <c r="B727" s="40"/>
      <c r="C727" s="221" t="s">
        <v>970</v>
      </c>
      <c r="D727" s="221" t="s">
        <v>167</v>
      </c>
      <c r="E727" s="222" t="s">
        <v>971</v>
      </c>
      <c r="F727" s="223" t="s">
        <v>972</v>
      </c>
      <c r="G727" s="224" t="s">
        <v>185</v>
      </c>
      <c r="H727" s="225">
        <v>40.719999999999999</v>
      </c>
      <c r="I727" s="226"/>
      <c r="J727" s="227">
        <f>ROUND(I727*H727,2)</f>
        <v>0</v>
      </c>
      <c r="K727" s="228"/>
      <c r="L727" s="45"/>
      <c r="M727" s="229" t="s">
        <v>1</v>
      </c>
      <c r="N727" s="230" t="s">
        <v>46</v>
      </c>
      <c r="O727" s="92"/>
      <c r="P727" s="231">
        <f>O727*H727</f>
        <v>0</v>
      </c>
      <c r="Q727" s="231">
        <v>0</v>
      </c>
      <c r="R727" s="231">
        <f>Q727*H727</f>
        <v>0</v>
      </c>
      <c r="S727" s="231">
        <v>0.0030000000000000001</v>
      </c>
      <c r="T727" s="232">
        <f>S727*H727</f>
        <v>0.12216000000000001</v>
      </c>
      <c r="U727" s="39"/>
      <c r="V727" s="39"/>
      <c r="W727" s="39"/>
      <c r="X727" s="39"/>
      <c r="Y727" s="39"/>
      <c r="Z727" s="39"/>
      <c r="AA727" s="39"/>
      <c r="AB727" s="39"/>
      <c r="AC727" s="39"/>
      <c r="AD727" s="39"/>
      <c r="AE727" s="39"/>
      <c r="AR727" s="233" t="s">
        <v>304</v>
      </c>
      <c r="AT727" s="233" t="s">
        <v>167</v>
      </c>
      <c r="AU727" s="233" t="s">
        <v>91</v>
      </c>
      <c r="AY727" s="18" t="s">
        <v>164</v>
      </c>
      <c r="BE727" s="234">
        <f>IF(N727="základní",J727,0)</f>
        <v>0</v>
      </c>
      <c r="BF727" s="234">
        <f>IF(N727="snížená",J727,0)</f>
        <v>0</v>
      </c>
      <c r="BG727" s="234">
        <f>IF(N727="zákl. přenesená",J727,0)</f>
        <v>0</v>
      </c>
      <c r="BH727" s="234">
        <f>IF(N727="sníž. přenesená",J727,0)</f>
        <v>0</v>
      </c>
      <c r="BI727" s="234">
        <f>IF(N727="nulová",J727,0)</f>
        <v>0</v>
      </c>
      <c r="BJ727" s="18" t="s">
        <v>89</v>
      </c>
      <c r="BK727" s="234">
        <f>ROUND(I727*H727,2)</f>
        <v>0</v>
      </c>
      <c r="BL727" s="18" t="s">
        <v>304</v>
      </c>
      <c r="BM727" s="233" t="s">
        <v>973</v>
      </c>
    </row>
    <row r="728" s="13" customFormat="1">
      <c r="A728" s="13"/>
      <c r="B728" s="235"/>
      <c r="C728" s="236"/>
      <c r="D728" s="237" t="s">
        <v>173</v>
      </c>
      <c r="E728" s="238" t="s">
        <v>1</v>
      </c>
      <c r="F728" s="239" t="s">
        <v>406</v>
      </c>
      <c r="G728" s="236"/>
      <c r="H728" s="238" t="s">
        <v>1</v>
      </c>
      <c r="I728" s="240"/>
      <c r="J728" s="236"/>
      <c r="K728" s="236"/>
      <c r="L728" s="241"/>
      <c r="M728" s="242"/>
      <c r="N728" s="243"/>
      <c r="O728" s="243"/>
      <c r="P728" s="243"/>
      <c r="Q728" s="243"/>
      <c r="R728" s="243"/>
      <c r="S728" s="243"/>
      <c r="T728" s="244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T728" s="245" t="s">
        <v>173</v>
      </c>
      <c r="AU728" s="245" t="s">
        <v>91</v>
      </c>
      <c r="AV728" s="13" t="s">
        <v>89</v>
      </c>
      <c r="AW728" s="13" t="s">
        <v>36</v>
      </c>
      <c r="AX728" s="13" t="s">
        <v>81</v>
      </c>
      <c r="AY728" s="245" t="s">
        <v>164</v>
      </c>
    </row>
    <row r="729" s="13" customFormat="1">
      <c r="A729" s="13"/>
      <c r="B729" s="235"/>
      <c r="C729" s="236"/>
      <c r="D729" s="237" t="s">
        <v>173</v>
      </c>
      <c r="E729" s="238" t="s">
        <v>1</v>
      </c>
      <c r="F729" s="239" t="s">
        <v>262</v>
      </c>
      <c r="G729" s="236"/>
      <c r="H729" s="238" t="s">
        <v>1</v>
      </c>
      <c r="I729" s="240"/>
      <c r="J729" s="236"/>
      <c r="K729" s="236"/>
      <c r="L729" s="241"/>
      <c r="M729" s="242"/>
      <c r="N729" s="243"/>
      <c r="O729" s="243"/>
      <c r="P729" s="243"/>
      <c r="Q729" s="243"/>
      <c r="R729" s="243"/>
      <c r="S729" s="243"/>
      <c r="T729" s="244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T729" s="245" t="s">
        <v>173</v>
      </c>
      <c r="AU729" s="245" t="s">
        <v>91</v>
      </c>
      <c r="AV729" s="13" t="s">
        <v>89</v>
      </c>
      <c r="AW729" s="13" t="s">
        <v>36</v>
      </c>
      <c r="AX729" s="13" t="s">
        <v>81</v>
      </c>
      <c r="AY729" s="245" t="s">
        <v>164</v>
      </c>
    </row>
    <row r="730" s="13" customFormat="1">
      <c r="A730" s="13"/>
      <c r="B730" s="235"/>
      <c r="C730" s="236"/>
      <c r="D730" s="237" t="s">
        <v>173</v>
      </c>
      <c r="E730" s="238" t="s">
        <v>1</v>
      </c>
      <c r="F730" s="239" t="s">
        <v>411</v>
      </c>
      <c r="G730" s="236"/>
      <c r="H730" s="238" t="s">
        <v>1</v>
      </c>
      <c r="I730" s="240"/>
      <c r="J730" s="236"/>
      <c r="K730" s="236"/>
      <c r="L730" s="241"/>
      <c r="M730" s="242"/>
      <c r="N730" s="243"/>
      <c r="O730" s="243"/>
      <c r="P730" s="243"/>
      <c r="Q730" s="243"/>
      <c r="R730" s="243"/>
      <c r="S730" s="243"/>
      <c r="T730" s="244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T730" s="245" t="s">
        <v>173</v>
      </c>
      <c r="AU730" s="245" t="s">
        <v>91</v>
      </c>
      <c r="AV730" s="13" t="s">
        <v>89</v>
      </c>
      <c r="AW730" s="13" t="s">
        <v>36</v>
      </c>
      <c r="AX730" s="13" t="s">
        <v>81</v>
      </c>
      <c r="AY730" s="245" t="s">
        <v>164</v>
      </c>
    </row>
    <row r="731" s="14" customFormat="1">
      <c r="A731" s="14"/>
      <c r="B731" s="246"/>
      <c r="C731" s="247"/>
      <c r="D731" s="237" t="s">
        <v>173</v>
      </c>
      <c r="E731" s="248" t="s">
        <v>1</v>
      </c>
      <c r="F731" s="249" t="s">
        <v>412</v>
      </c>
      <c r="G731" s="247"/>
      <c r="H731" s="250">
        <v>34.740000000000002</v>
      </c>
      <c r="I731" s="251"/>
      <c r="J731" s="247"/>
      <c r="K731" s="247"/>
      <c r="L731" s="252"/>
      <c r="M731" s="253"/>
      <c r="N731" s="254"/>
      <c r="O731" s="254"/>
      <c r="P731" s="254"/>
      <c r="Q731" s="254"/>
      <c r="R731" s="254"/>
      <c r="S731" s="254"/>
      <c r="T731" s="255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T731" s="256" t="s">
        <v>173</v>
      </c>
      <c r="AU731" s="256" t="s">
        <v>91</v>
      </c>
      <c r="AV731" s="14" t="s">
        <v>91</v>
      </c>
      <c r="AW731" s="14" t="s">
        <v>36</v>
      </c>
      <c r="AX731" s="14" t="s">
        <v>81</v>
      </c>
      <c r="AY731" s="256" t="s">
        <v>164</v>
      </c>
    </row>
    <row r="732" s="13" customFormat="1">
      <c r="A732" s="13"/>
      <c r="B732" s="235"/>
      <c r="C732" s="236"/>
      <c r="D732" s="237" t="s">
        <v>173</v>
      </c>
      <c r="E732" s="238" t="s">
        <v>1</v>
      </c>
      <c r="F732" s="239" t="s">
        <v>293</v>
      </c>
      <c r="G732" s="236"/>
      <c r="H732" s="238" t="s">
        <v>1</v>
      </c>
      <c r="I732" s="240"/>
      <c r="J732" s="236"/>
      <c r="K732" s="236"/>
      <c r="L732" s="241"/>
      <c r="M732" s="242"/>
      <c r="N732" s="243"/>
      <c r="O732" s="243"/>
      <c r="P732" s="243"/>
      <c r="Q732" s="243"/>
      <c r="R732" s="243"/>
      <c r="S732" s="243"/>
      <c r="T732" s="244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T732" s="245" t="s">
        <v>173</v>
      </c>
      <c r="AU732" s="245" t="s">
        <v>91</v>
      </c>
      <c r="AV732" s="13" t="s">
        <v>89</v>
      </c>
      <c r="AW732" s="13" t="s">
        <v>36</v>
      </c>
      <c r="AX732" s="13" t="s">
        <v>81</v>
      </c>
      <c r="AY732" s="245" t="s">
        <v>164</v>
      </c>
    </row>
    <row r="733" s="14" customFormat="1">
      <c r="A733" s="14"/>
      <c r="B733" s="246"/>
      <c r="C733" s="247"/>
      <c r="D733" s="237" t="s">
        <v>173</v>
      </c>
      <c r="E733" s="248" t="s">
        <v>1</v>
      </c>
      <c r="F733" s="249" t="s">
        <v>413</v>
      </c>
      <c r="G733" s="247"/>
      <c r="H733" s="250">
        <v>5.9800000000000004</v>
      </c>
      <c r="I733" s="251"/>
      <c r="J733" s="247"/>
      <c r="K733" s="247"/>
      <c r="L733" s="252"/>
      <c r="M733" s="253"/>
      <c r="N733" s="254"/>
      <c r="O733" s="254"/>
      <c r="P733" s="254"/>
      <c r="Q733" s="254"/>
      <c r="R733" s="254"/>
      <c r="S733" s="254"/>
      <c r="T733" s="255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T733" s="256" t="s">
        <v>173</v>
      </c>
      <c r="AU733" s="256" t="s">
        <v>91</v>
      </c>
      <c r="AV733" s="14" t="s">
        <v>91</v>
      </c>
      <c r="AW733" s="14" t="s">
        <v>36</v>
      </c>
      <c r="AX733" s="14" t="s">
        <v>81</v>
      </c>
      <c r="AY733" s="256" t="s">
        <v>164</v>
      </c>
    </row>
    <row r="734" s="16" customFormat="1">
      <c r="A734" s="16"/>
      <c r="B734" s="279"/>
      <c r="C734" s="280"/>
      <c r="D734" s="237" t="s">
        <v>173</v>
      </c>
      <c r="E734" s="281" t="s">
        <v>1</v>
      </c>
      <c r="F734" s="282" t="s">
        <v>240</v>
      </c>
      <c r="G734" s="280"/>
      <c r="H734" s="283">
        <v>40.719999999999999</v>
      </c>
      <c r="I734" s="284"/>
      <c r="J734" s="280"/>
      <c r="K734" s="280"/>
      <c r="L734" s="285"/>
      <c r="M734" s="286"/>
      <c r="N734" s="287"/>
      <c r="O734" s="287"/>
      <c r="P734" s="287"/>
      <c r="Q734" s="287"/>
      <c r="R734" s="287"/>
      <c r="S734" s="287"/>
      <c r="T734" s="288"/>
      <c r="U734" s="16"/>
      <c r="V734" s="16"/>
      <c r="W734" s="16"/>
      <c r="X734" s="16"/>
      <c r="Y734" s="16"/>
      <c r="Z734" s="16"/>
      <c r="AA734" s="16"/>
      <c r="AB734" s="16"/>
      <c r="AC734" s="16"/>
      <c r="AD734" s="16"/>
      <c r="AE734" s="16"/>
      <c r="AT734" s="289" t="s">
        <v>173</v>
      </c>
      <c r="AU734" s="289" t="s">
        <v>91</v>
      </c>
      <c r="AV734" s="16" t="s">
        <v>165</v>
      </c>
      <c r="AW734" s="16" t="s">
        <v>36</v>
      </c>
      <c r="AX734" s="16" t="s">
        <v>81</v>
      </c>
      <c r="AY734" s="289" t="s">
        <v>164</v>
      </c>
    </row>
    <row r="735" s="15" customFormat="1">
      <c r="A735" s="15"/>
      <c r="B735" s="257"/>
      <c r="C735" s="258"/>
      <c r="D735" s="237" t="s">
        <v>173</v>
      </c>
      <c r="E735" s="259" t="s">
        <v>1</v>
      </c>
      <c r="F735" s="260" t="s">
        <v>176</v>
      </c>
      <c r="G735" s="258"/>
      <c r="H735" s="261">
        <v>40.719999999999999</v>
      </c>
      <c r="I735" s="262"/>
      <c r="J735" s="258"/>
      <c r="K735" s="258"/>
      <c r="L735" s="263"/>
      <c r="M735" s="264"/>
      <c r="N735" s="265"/>
      <c r="O735" s="265"/>
      <c r="P735" s="265"/>
      <c r="Q735" s="265"/>
      <c r="R735" s="265"/>
      <c r="S735" s="265"/>
      <c r="T735" s="266"/>
      <c r="U735" s="15"/>
      <c r="V735" s="15"/>
      <c r="W735" s="15"/>
      <c r="X735" s="15"/>
      <c r="Y735" s="15"/>
      <c r="Z735" s="15"/>
      <c r="AA735" s="15"/>
      <c r="AB735" s="15"/>
      <c r="AC735" s="15"/>
      <c r="AD735" s="15"/>
      <c r="AE735" s="15"/>
      <c r="AT735" s="267" t="s">
        <v>173</v>
      </c>
      <c r="AU735" s="267" t="s">
        <v>91</v>
      </c>
      <c r="AV735" s="15" t="s">
        <v>171</v>
      </c>
      <c r="AW735" s="15" t="s">
        <v>36</v>
      </c>
      <c r="AX735" s="15" t="s">
        <v>89</v>
      </c>
      <c r="AY735" s="267" t="s">
        <v>164</v>
      </c>
    </row>
    <row r="736" s="2" customFormat="1" ht="21.75" customHeight="1">
      <c r="A736" s="39"/>
      <c r="B736" s="40"/>
      <c r="C736" s="221" t="s">
        <v>974</v>
      </c>
      <c r="D736" s="221" t="s">
        <v>167</v>
      </c>
      <c r="E736" s="222" t="s">
        <v>975</v>
      </c>
      <c r="F736" s="223" t="s">
        <v>976</v>
      </c>
      <c r="G736" s="224" t="s">
        <v>337</v>
      </c>
      <c r="H736" s="225">
        <v>41.369999999999997</v>
      </c>
      <c r="I736" s="226"/>
      <c r="J736" s="227">
        <f>ROUND(I736*H736,2)</f>
        <v>0</v>
      </c>
      <c r="K736" s="228"/>
      <c r="L736" s="45"/>
      <c r="M736" s="229" t="s">
        <v>1</v>
      </c>
      <c r="N736" s="230" t="s">
        <v>46</v>
      </c>
      <c r="O736" s="92"/>
      <c r="P736" s="231">
        <f>O736*H736</f>
        <v>0</v>
      </c>
      <c r="Q736" s="231">
        <v>0</v>
      </c>
      <c r="R736" s="231">
        <f>Q736*H736</f>
        <v>0</v>
      </c>
      <c r="S736" s="231">
        <v>0.00029999999999999997</v>
      </c>
      <c r="T736" s="232">
        <f>S736*H736</f>
        <v>0.012410999999999998</v>
      </c>
      <c r="U736" s="39"/>
      <c r="V736" s="39"/>
      <c r="W736" s="39"/>
      <c r="X736" s="39"/>
      <c r="Y736" s="39"/>
      <c r="Z736" s="39"/>
      <c r="AA736" s="39"/>
      <c r="AB736" s="39"/>
      <c r="AC736" s="39"/>
      <c r="AD736" s="39"/>
      <c r="AE736" s="39"/>
      <c r="AR736" s="233" t="s">
        <v>304</v>
      </c>
      <c r="AT736" s="233" t="s">
        <v>167</v>
      </c>
      <c r="AU736" s="233" t="s">
        <v>91</v>
      </c>
      <c r="AY736" s="18" t="s">
        <v>164</v>
      </c>
      <c r="BE736" s="234">
        <f>IF(N736="základní",J736,0)</f>
        <v>0</v>
      </c>
      <c r="BF736" s="234">
        <f>IF(N736="snížená",J736,0)</f>
        <v>0</v>
      </c>
      <c r="BG736" s="234">
        <f>IF(N736="zákl. přenesená",J736,0)</f>
        <v>0</v>
      </c>
      <c r="BH736" s="234">
        <f>IF(N736="sníž. přenesená",J736,0)</f>
        <v>0</v>
      </c>
      <c r="BI736" s="234">
        <f>IF(N736="nulová",J736,0)</f>
        <v>0</v>
      </c>
      <c r="BJ736" s="18" t="s">
        <v>89</v>
      </c>
      <c r="BK736" s="234">
        <f>ROUND(I736*H736,2)</f>
        <v>0</v>
      </c>
      <c r="BL736" s="18" t="s">
        <v>304</v>
      </c>
      <c r="BM736" s="233" t="s">
        <v>977</v>
      </c>
    </row>
    <row r="737" s="13" customFormat="1">
      <c r="A737" s="13"/>
      <c r="B737" s="235"/>
      <c r="C737" s="236"/>
      <c r="D737" s="237" t="s">
        <v>173</v>
      </c>
      <c r="E737" s="238" t="s">
        <v>1</v>
      </c>
      <c r="F737" s="239" t="s">
        <v>406</v>
      </c>
      <c r="G737" s="236"/>
      <c r="H737" s="238" t="s">
        <v>1</v>
      </c>
      <c r="I737" s="240"/>
      <c r="J737" s="236"/>
      <c r="K737" s="236"/>
      <c r="L737" s="241"/>
      <c r="M737" s="242"/>
      <c r="N737" s="243"/>
      <c r="O737" s="243"/>
      <c r="P737" s="243"/>
      <c r="Q737" s="243"/>
      <c r="R737" s="243"/>
      <c r="S737" s="243"/>
      <c r="T737" s="244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T737" s="245" t="s">
        <v>173</v>
      </c>
      <c r="AU737" s="245" t="s">
        <v>91</v>
      </c>
      <c r="AV737" s="13" t="s">
        <v>89</v>
      </c>
      <c r="AW737" s="13" t="s">
        <v>36</v>
      </c>
      <c r="AX737" s="13" t="s">
        <v>81</v>
      </c>
      <c r="AY737" s="245" t="s">
        <v>164</v>
      </c>
    </row>
    <row r="738" s="13" customFormat="1">
      <c r="A738" s="13"/>
      <c r="B738" s="235"/>
      <c r="C738" s="236"/>
      <c r="D738" s="237" t="s">
        <v>173</v>
      </c>
      <c r="E738" s="238" t="s">
        <v>1</v>
      </c>
      <c r="F738" s="239" t="s">
        <v>262</v>
      </c>
      <c r="G738" s="236"/>
      <c r="H738" s="238" t="s">
        <v>1</v>
      </c>
      <c r="I738" s="240"/>
      <c r="J738" s="236"/>
      <c r="K738" s="236"/>
      <c r="L738" s="241"/>
      <c r="M738" s="242"/>
      <c r="N738" s="243"/>
      <c r="O738" s="243"/>
      <c r="P738" s="243"/>
      <c r="Q738" s="243"/>
      <c r="R738" s="243"/>
      <c r="S738" s="243"/>
      <c r="T738" s="244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T738" s="245" t="s">
        <v>173</v>
      </c>
      <c r="AU738" s="245" t="s">
        <v>91</v>
      </c>
      <c r="AV738" s="13" t="s">
        <v>89</v>
      </c>
      <c r="AW738" s="13" t="s">
        <v>36</v>
      </c>
      <c r="AX738" s="13" t="s">
        <v>81</v>
      </c>
      <c r="AY738" s="245" t="s">
        <v>164</v>
      </c>
    </row>
    <row r="739" s="13" customFormat="1">
      <c r="A739" s="13"/>
      <c r="B739" s="235"/>
      <c r="C739" s="236"/>
      <c r="D739" s="237" t="s">
        <v>173</v>
      </c>
      <c r="E739" s="238" t="s">
        <v>1</v>
      </c>
      <c r="F739" s="239" t="s">
        <v>411</v>
      </c>
      <c r="G739" s="236"/>
      <c r="H739" s="238" t="s">
        <v>1</v>
      </c>
      <c r="I739" s="240"/>
      <c r="J739" s="236"/>
      <c r="K739" s="236"/>
      <c r="L739" s="241"/>
      <c r="M739" s="242"/>
      <c r="N739" s="243"/>
      <c r="O739" s="243"/>
      <c r="P739" s="243"/>
      <c r="Q739" s="243"/>
      <c r="R739" s="243"/>
      <c r="S739" s="243"/>
      <c r="T739" s="244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T739" s="245" t="s">
        <v>173</v>
      </c>
      <c r="AU739" s="245" t="s">
        <v>91</v>
      </c>
      <c r="AV739" s="13" t="s">
        <v>89</v>
      </c>
      <c r="AW739" s="13" t="s">
        <v>36</v>
      </c>
      <c r="AX739" s="13" t="s">
        <v>81</v>
      </c>
      <c r="AY739" s="245" t="s">
        <v>164</v>
      </c>
    </row>
    <row r="740" s="14" customFormat="1">
      <c r="A740" s="14"/>
      <c r="B740" s="246"/>
      <c r="C740" s="247"/>
      <c r="D740" s="237" t="s">
        <v>173</v>
      </c>
      <c r="E740" s="248" t="s">
        <v>1</v>
      </c>
      <c r="F740" s="249" t="s">
        <v>689</v>
      </c>
      <c r="G740" s="247"/>
      <c r="H740" s="250">
        <v>32.020000000000003</v>
      </c>
      <c r="I740" s="251"/>
      <c r="J740" s="247"/>
      <c r="K740" s="247"/>
      <c r="L740" s="252"/>
      <c r="M740" s="253"/>
      <c r="N740" s="254"/>
      <c r="O740" s="254"/>
      <c r="P740" s="254"/>
      <c r="Q740" s="254"/>
      <c r="R740" s="254"/>
      <c r="S740" s="254"/>
      <c r="T740" s="255"/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  <c r="AT740" s="256" t="s">
        <v>173</v>
      </c>
      <c r="AU740" s="256" t="s">
        <v>91</v>
      </c>
      <c r="AV740" s="14" t="s">
        <v>91</v>
      </c>
      <c r="AW740" s="14" t="s">
        <v>36</v>
      </c>
      <c r="AX740" s="14" t="s">
        <v>81</v>
      </c>
      <c r="AY740" s="256" t="s">
        <v>164</v>
      </c>
    </row>
    <row r="741" s="13" customFormat="1">
      <c r="A741" s="13"/>
      <c r="B741" s="235"/>
      <c r="C741" s="236"/>
      <c r="D741" s="237" t="s">
        <v>173</v>
      </c>
      <c r="E741" s="238" t="s">
        <v>1</v>
      </c>
      <c r="F741" s="239" t="s">
        <v>293</v>
      </c>
      <c r="G741" s="236"/>
      <c r="H741" s="238" t="s">
        <v>1</v>
      </c>
      <c r="I741" s="240"/>
      <c r="J741" s="236"/>
      <c r="K741" s="236"/>
      <c r="L741" s="241"/>
      <c r="M741" s="242"/>
      <c r="N741" s="243"/>
      <c r="O741" s="243"/>
      <c r="P741" s="243"/>
      <c r="Q741" s="243"/>
      <c r="R741" s="243"/>
      <c r="S741" s="243"/>
      <c r="T741" s="244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T741" s="245" t="s">
        <v>173</v>
      </c>
      <c r="AU741" s="245" t="s">
        <v>91</v>
      </c>
      <c r="AV741" s="13" t="s">
        <v>89</v>
      </c>
      <c r="AW741" s="13" t="s">
        <v>36</v>
      </c>
      <c r="AX741" s="13" t="s">
        <v>81</v>
      </c>
      <c r="AY741" s="245" t="s">
        <v>164</v>
      </c>
    </row>
    <row r="742" s="14" customFormat="1">
      <c r="A742" s="14"/>
      <c r="B742" s="246"/>
      <c r="C742" s="247"/>
      <c r="D742" s="237" t="s">
        <v>173</v>
      </c>
      <c r="E742" s="248" t="s">
        <v>1</v>
      </c>
      <c r="F742" s="249" t="s">
        <v>690</v>
      </c>
      <c r="G742" s="247"/>
      <c r="H742" s="250">
        <v>9.3499999999999996</v>
      </c>
      <c r="I742" s="251"/>
      <c r="J742" s="247"/>
      <c r="K742" s="247"/>
      <c r="L742" s="252"/>
      <c r="M742" s="253"/>
      <c r="N742" s="254"/>
      <c r="O742" s="254"/>
      <c r="P742" s="254"/>
      <c r="Q742" s="254"/>
      <c r="R742" s="254"/>
      <c r="S742" s="254"/>
      <c r="T742" s="255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T742" s="256" t="s">
        <v>173</v>
      </c>
      <c r="AU742" s="256" t="s">
        <v>91</v>
      </c>
      <c r="AV742" s="14" t="s">
        <v>91</v>
      </c>
      <c r="AW742" s="14" t="s">
        <v>36</v>
      </c>
      <c r="AX742" s="14" t="s">
        <v>81</v>
      </c>
      <c r="AY742" s="256" t="s">
        <v>164</v>
      </c>
    </row>
    <row r="743" s="16" customFormat="1">
      <c r="A743" s="16"/>
      <c r="B743" s="279"/>
      <c r="C743" s="280"/>
      <c r="D743" s="237" t="s">
        <v>173</v>
      </c>
      <c r="E743" s="281" t="s">
        <v>1</v>
      </c>
      <c r="F743" s="282" t="s">
        <v>240</v>
      </c>
      <c r="G743" s="280"/>
      <c r="H743" s="283">
        <v>41.369999999999997</v>
      </c>
      <c r="I743" s="284"/>
      <c r="J743" s="280"/>
      <c r="K743" s="280"/>
      <c r="L743" s="285"/>
      <c r="M743" s="286"/>
      <c r="N743" s="287"/>
      <c r="O743" s="287"/>
      <c r="P743" s="287"/>
      <c r="Q743" s="287"/>
      <c r="R743" s="287"/>
      <c r="S743" s="287"/>
      <c r="T743" s="288"/>
      <c r="U743" s="16"/>
      <c r="V743" s="16"/>
      <c r="W743" s="16"/>
      <c r="X743" s="16"/>
      <c r="Y743" s="16"/>
      <c r="Z743" s="16"/>
      <c r="AA743" s="16"/>
      <c r="AB743" s="16"/>
      <c r="AC743" s="16"/>
      <c r="AD743" s="16"/>
      <c r="AE743" s="16"/>
      <c r="AT743" s="289" t="s">
        <v>173</v>
      </c>
      <c r="AU743" s="289" t="s">
        <v>91</v>
      </c>
      <c r="AV743" s="16" t="s">
        <v>165</v>
      </c>
      <c r="AW743" s="16" t="s">
        <v>36</v>
      </c>
      <c r="AX743" s="16" t="s">
        <v>81</v>
      </c>
      <c r="AY743" s="289" t="s">
        <v>164</v>
      </c>
    </row>
    <row r="744" s="15" customFormat="1">
      <c r="A744" s="15"/>
      <c r="B744" s="257"/>
      <c r="C744" s="258"/>
      <c r="D744" s="237" t="s">
        <v>173</v>
      </c>
      <c r="E744" s="259" t="s">
        <v>1</v>
      </c>
      <c r="F744" s="260" t="s">
        <v>176</v>
      </c>
      <c r="G744" s="258"/>
      <c r="H744" s="261">
        <v>41.369999999999997</v>
      </c>
      <c r="I744" s="262"/>
      <c r="J744" s="258"/>
      <c r="K744" s="258"/>
      <c r="L744" s="263"/>
      <c r="M744" s="264"/>
      <c r="N744" s="265"/>
      <c r="O744" s="265"/>
      <c r="P744" s="265"/>
      <c r="Q744" s="265"/>
      <c r="R744" s="265"/>
      <c r="S744" s="265"/>
      <c r="T744" s="266"/>
      <c r="U744" s="15"/>
      <c r="V744" s="15"/>
      <c r="W744" s="15"/>
      <c r="X744" s="15"/>
      <c r="Y744" s="15"/>
      <c r="Z744" s="15"/>
      <c r="AA744" s="15"/>
      <c r="AB744" s="15"/>
      <c r="AC744" s="15"/>
      <c r="AD744" s="15"/>
      <c r="AE744" s="15"/>
      <c r="AT744" s="267" t="s">
        <v>173</v>
      </c>
      <c r="AU744" s="267" t="s">
        <v>91</v>
      </c>
      <c r="AV744" s="15" t="s">
        <v>171</v>
      </c>
      <c r="AW744" s="15" t="s">
        <v>36</v>
      </c>
      <c r="AX744" s="15" t="s">
        <v>89</v>
      </c>
      <c r="AY744" s="267" t="s">
        <v>164</v>
      </c>
    </row>
    <row r="745" s="2" customFormat="1" ht="55.5" customHeight="1">
      <c r="A745" s="39"/>
      <c r="B745" s="40"/>
      <c r="C745" s="221" t="s">
        <v>978</v>
      </c>
      <c r="D745" s="221" t="s">
        <v>167</v>
      </c>
      <c r="E745" s="222" t="s">
        <v>979</v>
      </c>
      <c r="F745" s="223" t="s">
        <v>980</v>
      </c>
      <c r="G745" s="224" t="s">
        <v>966</v>
      </c>
      <c r="H745" s="294"/>
      <c r="I745" s="226"/>
      <c r="J745" s="227">
        <f>ROUND(I745*H745,2)</f>
        <v>0</v>
      </c>
      <c r="K745" s="228"/>
      <c r="L745" s="45"/>
      <c r="M745" s="229" t="s">
        <v>1</v>
      </c>
      <c r="N745" s="230" t="s">
        <v>46</v>
      </c>
      <c r="O745" s="92"/>
      <c r="P745" s="231">
        <f>O745*H745</f>
        <v>0</v>
      </c>
      <c r="Q745" s="231">
        <v>0</v>
      </c>
      <c r="R745" s="231">
        <f>Q745*H745</f>
        <v>0</v>
      </c>
      <c r="S745" s="231">
        <v>0</v>
      </c>
      <c r="T745" s="232">
        <f>S745*H745</f>
        <v>0</v>
      </c>
      <c r="U745" s="39"/>
      <c r="V745" s="39"/>
      <c r="W745" s="39"/>
      <c r="X745" s="39"/>
      <c r="Y745" s="39"/>
      <c r="Z745" s="39"/>
      <c r="AA745" s="39"/>
      <c r="AB745" s="39"/>
      <c r="AC745" s="39"/>
      <c r="AD745" s="39"/>
      <c r="AE745" s="39"/>
      <c r="AR745" s="233" t="s">
        <v>304</v>
      </c>
      <c r="AT745" s="233" t="s">
        <v>167</v>
      </c>
      <c r="AU745" s="233" t="s">
        <v>91</v>
      </c>
      <c r="AY745" s="18" t="s">
        <v>164</v>
      </c>
      <c r="BE745" s="234">
        <f>IF(N745="základní",J745,0)</f>
        <v>0</v>
      </c>
      <c r="BF745" s="234">
        <f>IF(N745="snížená",J745,0)</f>
        <v>0</v>
      </c>
      <c r="BG745" s="234">
        <f>IF(N745="zákl. přenesená",J745,0)</f>
        <v>0</v>
      </c>
      <c r="BH745" s="234">
        <f>IF(N745="sníž. přenesená",J745,0)</f>
        <v>0</v>
      </c>
      <c r="BI745" s="234">
        <f>IF(N745="nulová",J745,0)</f>
        <v>0</v>
      </c>
      <c r="BJ745" s="18" t="s">
        <v>89</v>
      </c>
      <c r="BK745" s="234">
        <f>ROUND(I745*H745,2)</f>
        <v>0</v>
      </c>
      <c r="BL745" s="18" t="s">
        <v>304</v>
      </c>
      <c r="BM745" s="233" t="s">
        <v>981</v>
      </c>
    </row>
    <row r="746" s="12" customFormat="1" ht="22.8" customHeight="1">
      <c r="A746" s="12"/>
      <c r="B746" s="205"/>
      <c r="C746" s="206"/>
      <c r="D746" s="207" t="s">
        <v>80</v>
      </c>
      <c r="E746" s="219" t="s">
        <v>982</v>
      </c>
      <c r="F746" s="219" t="s">
        <v>983</v>
      </c>
      <c r="G746" s="206"/>
      <c r="H746" s="206"/>
      <c r="I746" s="209"/>
      <c r="J746" s="220">
        <f>BK746</f>
        <v>0</v>
      </c>
      <c r="K746" s="206"/>
      <c r="L746" s="211"/>
      <c r="M746" s="212"/>
      <c r="N746" s="213"/>
      <c r="O746" s="213"/>
      <c r="P746" s="214">
        <f>SUM(P747:P769)</f>
        <v>0</v>
      </c>
      <c r="Q746" s="213"/>
      <c r="R746" s="214">
        <f>SUM(R747:R769)</f>
        <v>1.06344664</v>
      </c>
      <c r="S746" s="213"/>
      <c r="T746" s="215">
        <f>SUM(T747:T769)</f>
        <v>0</v>
      </c>
      <c r="U746" s="12"/>
      <c r="V746" s="12"/>
      <c r="W746" s="12"/>
      <c r="X746" s="12"/>
      <c r="Y746" s="12"/>
      <c r="Z746" s="12"/>
      <c r="AA746" s="12"/>
      <c r="AB746" s="12"/>
      <c r="AC746" s="12"/>
      <c r="AD746" s="12"/>
      <c r="AE746" s="12"/>
      <c r="AR746" s="216" t="s">
        <v>91</v>
      </c>
      <c r="AT746" s="217" t="s">
        <v>80</v>
      </c>
      <c r="AU746" s="217" t="s">
        <v>89</v>
      </c>
      <c r="AY746" s="216" t="s">
        <v>164</v>
      </c>
      <c r="BK746" s="218">
        <f>SUM(BK747:BK769)</f>
        <v>0</v>
      </c>
    </row>
    <row r="747" s="2" customFormat="1" ht="24.15" customHeight="1">
      <c r="A747" s="39"/>
      <c r="B747" s="40"/>
      <c r="C747" s="221" t="s">
        <v>984</v>
      </c>
      <c r="D747" s="221" t="s">
        <v>167</v>
      </c>
      <c r="E747" s="222" t="s">
        <v>985</v>
      </c>
      <c r="F747" s="223" t="s">
        <v>986</v>
      </c>
      <c r="G747" s="224" t="s">
        <v>185</v>
      </c>
      <c r="H747" s="225">
        <v>47.997999999999998</v>
      </c>
      <c r="I747" s="226"/>
      <c r="J747" s="227">
        <f>ROUND(I747*H747,2)</f>
        <v>0</v>
      </c>
      <c r="K747" s="228"/>
      <c r="L747" s="45"/>
      <c r="M747" s="229" t="s">
        <v>1</v>
      </c>
      <c r="N747" s="230" t="s">
        <v>46</v>
      </c>
      <c r="O747" s="92"/>
      <c r="P747" s="231">
        <f>O747*H747</f>
        <v>0</v>
      </c>
      <c r="Q747" s="231">
        <v>0</v>
      </c>
      <c r="R747" s="231">
        <f>Q747*H747</f>
        <v>0</v>
      </c>
      <c r="S747" s="231">
        <v>0</v>
      </c>
      <c r="T747" s="232">
        <f>S747*H747</f>
        <v>0</v>
      </c>
      <c r="U747" s="39"/>
      <c r="V747" s="39"/>
      <c r="W747" s="39"/>
      <c r="X747" s="39"/>
      <c r="Y747" s="39"/>
      <c r="Z747" s="39"/>
      <c r="AA747" s="39"/>
      <c r="AB747" s="39"/>
      <c r="AC747" s="39"/>
      <c r="AD747" s="39"/>
      <c r="AE747" s="39"/>
      <c r="AR747" s="233" t="s">
        <v>304</v>
      </c>
      <c r="AT747" s="233" t="s">
        <v>167</v>
      </c>
      <c r="AU747" s="233" t="s">
        <v>91</v>
      </c>
      <c r="AY747" s="18" t="s">
        <v>164</v>
      </c>
      <c r="BE747" s="234">
        <f>IF(N747="základní",J747,0)</f>
        <v>0</v>
      </c>
      <c r="BF747" s="234">
        <f>IF(N747="snížená",J747,0)</f>
        <v>0</v>
      </c>
      <c r="BG747" s="234">
        <f>IF(N747="zákl. přenesená",J747,0)</f>
        <v>0</v>
      </c>
      <c r="BH747" s="234">
        <f>IF(N747="sníž. přenesená",J747,0)</f>
        <v>0</v>
      </c>
      <c r="BI747" s="234">
        <f>IF(N747="nulová",J747,0)</f>
        <v>0</v>
      </c>
      <c r="BJ747" s="18" t="s">
        <v>89</v>
      </c>
      <c r="BK747" s="234">
        <f>ROUND(I747*H747,2)</f>
        <v>0</v>
      </c>
      <c r="BL747" s="18" t="s">
        <v>304</v>
      </c>
      <c r="BM747" s="233" t="s">
        <v>987</v>
      </c>
    </row>
    <row r="748" s="2" customFormat="1" ht="24.15" customHeight="1">
      <c r="A748" s="39"/>
      <c r="B748" s="40"/>
      <c r="C748" s="221" t="s">
        <v>988</v>
      </c>
      <c r="D748" s="221" t="s">
        <v>167</v>
      </c>
      <c r="E748" s="222" t="s">
        <v>989</v>
      </c>
      <c r="F748" s="223" t="s">
        <v>990</v>
      </c>
      <c r="G748" s="224" t="s">
        <v>185</v>
      </c>
      <c r="H748" s="225">
        <v>47.997999999999998</v>
      </c>
      <c r="I748" s="226"/>
      <c r="J748" s="227">
        <f>ROUND(I748*H748,2)</f>
        <v>0</v>
      </c>
      <c r="K748" s="228"/>
      <c r="L748" s="45"/>
      <c r="M748" s="229" t="s">
        <v>1</v>
      </c>
      <c r="N748" s="230" t="s">
        <v>46</v>
      </c>
      <c r="O748" s="92"/>
      <c r="P748" s="231">
        <f>O748*H748</f>
        <v>0</v>
      </c>
      <c r="Q748" s="231">
        <v>0.00029999999999999997</v>
      </c>
      <c r="R748" s="231">
        <f>Q748*H748</f>
        <v>0.014399399999999998</v>
      </c>
      <c r="S748" s="231">
        <v>0</v>
      </c>
      <c r="T748" s="232">
        <f>S748*H748</f>
        <v>0</v>
      </c>
      <c r="U748" s="39"/>
      <c r="V748" s="39"/>
      <c r="W748" s="39"/>
      <c r="X748" s="39"/>
      <c r="Y748" s="39"/>
      <c r="Z748" s="39"/>
      <c r="AA748" s="39"/>
      <c r="AB748" s="39"/>
      <c r="AC748" s="39"/>
      <c r="AD748" s="39"/>
      <c r="AE748" s="39"/>
      <c r="AR748" s="233" t="s">
        <v>304</v>
      </c>
      <c r="AT748" s="233" t="s">
        <v>167</v>
      </c>
      <c r="AU748" s="233" t="s">
        <v>91</v>
      </c>
      <c r="AY748" s="18" t="s">
        <v>164</v>
      </c>
      <c r="BE748" s="234">
        <f>IF(N748="základní",J748,0)</f>
        <v>0</v>
      </c>
      <c r="BF748" s="234">
        <f>IF(N748="snížená",J748,0)</f>
        <v>0</v>
      </c>
      <c r="BG748" s="234">
        <f>IF(N748="zákl. přenesená",J748,0)</f>
        <v>0</v>
      </c>
      <c r="BH748" s="234">
        <f>IF(N748="sníž. přenesená",J748,0)</f>
        <v>0</v>
      </c>
      <c r="BI748" s="234">
        <f>IF(N748="nulová",J748,0)</f>
        <v>0</v>
      </c>
      <c r="BJ748" s="18" t="s">
        <v>89</v>
      </c>
      <c r="BK748" s="234">
        <f>ROUND(I748*H748,2)</f>
        <v>0</v>
      </c>
      <c r="BL748" s="18" t="s">
        <v>304</v>
      </c>
      <c r="BM748" s="233" t="s">
        <v>991</v>
      </c>
    </row>
    <row r="749" s="2" customFormat="1" ht="37.8" customHeight="1">
      <c r="A749" s="39"/>
      <c r="B749" s="40"/>
      <c r="C749" s="221" t="s">
        <v>992</v>
      </c>
      <c r="D749" s="221" t="s">
        <v>167</v>
      </c>
      <c r="E749" s="222" t="s">
        <v>993</v>
      </c>
      <c r="F749" s="223" t="s">
        <v>994</v>
      </c>
      <c r="G749" s="224" t="s">
        <v>185</v>
      </c>
      <c r="H749" s="225">
        <v>47.997999999999998</v>
      </c>
      <c r="I749" s="226"/>
      <c r="J749" s="227">
        <f>ROUND(I749*H749,2)</f>
        <v>0</v>
      </c>
      <c r="K749" s="228"/>
      <c r="L749" s="45"/>
      <c r="M749" s="229" t="s">
        <v>1</v>
      </c>
      <c r="N749" s="230" t="s">
        <v>46</v>
      </c>
      <c r="O749" s="92"/>
      <c r="P749" s="231">
        <f>O749*H749</f>
        <v>0</v>
      </c>
      <c r="Q749" s="231">
        <v>0.0055799999999999999</v>
      </c>
      <c r="R749" s="231">
        <f>Q749*H749</f>
        <v>0.26782883999999996</v>
      </c>
      <c r="S749" s="231">
        <v>0</v>
      </c>
      <c r="T749" s="232">
        <f>S749*H749</f>
        <v>0</v>
      </c>
      <c r="U749" s="39"/>
      <c r="V749" s="39"/>
      <c r="W749" s="39"/>
      <c r="X749" s="39"/>
      <c r="Y749" s="39"/>
      <c r="Z749" s="39"/>
      <c r="AA749" s="39"/>
      <c r="AB749" s="39"/>
      <c r="AC749" s="39"/>
      <c r="AD749" s="39"/>
      <c r="AE749" s="39"/>
      <c r="AR749" s="233" t="s">
        <v>304</v>
      </c>
      <c r="AT749" s="233" t="s">
        <v>167</v>
      </c>
      <c r="AU749" s="233" t="s">
        <v>91</v>
      </c>
      <c r="AY749" s="18" t="s">
        <v>164</v>
      </c>
      <c r="BE749" s="234">
        <f>IF(N749="základní",J749,0)</f>
        <v>0</v>
      </c>
      <c r="BF749" s="234">
        <f>IF(N749="snížená",J749,0)</f>
        <v>0</v>
      </c>
      <c r="BG749" s="234">
        <f>IF(N749="zákl. přenesená",J749,0)</f>
        <v>0</v>
      </c>
      <c r="BH749" s="234">
        <f>IF(N749="sníž. přenesená",J749,0)</f>
        <v>0</v>
      </c>
      <c r="BI749" s="234">
        <f>IF(N749="nulová",J749,0)</f>
        <v>0</v>
      </c>
      <c r="BJ749" s="18" t="s">
        <v>89</v>
      </c>
      <c r="BK749" s="234">
        <f>ROUND(I749*H749,2)</f>
        <v>0</v>
      </c>
      <c r="BL749" s="18" t="s">
        <v>304</v>
      </c>
      <c r="BM749" s="233" t="s">
        <v>995</v>
      </c>
    </row>
    <row r="750" s="13" customFormat="1">
      <c r="A750" s="13"/>
      <c r="B750" s="235"/>
      <c r="C750" s="236"/>
      <c r="D750" s="237" t="s">
        <v>173</v>
      </c>
      <c r="E750" s="238" t="s">
        <v>1</v>
      </c>
      <c r="F750" s="239" t="s">
        <v>251</v>
      </c>
      <c r="G750" s="236"/>
      <c r="H750" s="238" t="s">
        <v>1</v>
      </c>
      <c r="I750" s="240"/>
      <c r="J750" s="236"/>
      <c r="K750" s="236"/>
      <c r="L750" s="241"/>
      <c r="M750" s="242"/>
      <c r="N750" s="243"/>
      <c r="O750" s="243"/>
      <c r="P750" s="243"/>
      <c r="Q750" s="243"/>
      <c r="R750" s="243"/>
      <c r="S750" s="243"/>
      <c r="T750" s="244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T750" s="245" t="s">
        <v>173</v>
      </c>
      <c r="AU750" s="245" t="s">
        <v>91</v>
      </c>
      <c r="AV750" s="13" t="s">
        <v>89</v>
      </c>
      <c r="AW750" s="13" t="s">
        <v>36</v>
      </c>
      <c r="AX750" s="13" t="s">
        <v>81</v>
      </c>
      <c r="AY750" s="245" t="s">
        <v>164</v>
      </c>
    </row>
    <row r="751" s="13" customFormat="1">
      <c r="A751" s="13"/>
      <c r="B751" s="235"/>
      <c r="C751" s="236"/>
      <c r="D751" s="237" t="s">
        <v>173</v>
      </c>
      <c r="E751" s="238" t="s">
        <v>1</v>
      </c>
      <c r="F751" s="239" t="s">
        <v>252</v>
      </c>
      <c r="G751" s="236"/>
      <c r="H751" s="238" t="s">
        <v>1</v>
      </c>
      <c r="I751" s="240"/>
      <c r="J751" s="236"/>
      <c r="K751" s="236"/>
      <c r="L751" s="241"/>
      <c r="M751" s="242"/>
      <c r="N751" s="243"/>
      <c r="O751" s="243"/>
      <c r="P751" s="243"/>
      <c r="Q751" s="243"/>
      <c r="R751" s="243"/>
      <c r="S751" s="243"/>
      <c r="T751" s="244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T751" s="245" t="s">
        <v>173</v>
      </c>
      <c r="AU751" s="245" t="s">
        <v>91</v>
      </c>
      <c r="AV751" s="13" t="s">
        <v>89</v>
      </c>
      <c r="AW751" s="13" t="s">
        <v>36</v>
      </c>
      <c r="AX751" s="13" t="s">
        <v>81</v>
      </c>
      <c r="AY751" s="245" t="s">
        <v>164</v>
      </c>
    </row>
    <row r="752" s="13" customFormat="1">
      <c r="A752" s="13"/>
      <c r="B752" s="235"/>
      <c r="C752" s="236"/>
      <c r="D752" s="237" t="s">
        <v>173</v>
      </c>
      <c r="E752" s="238" t="s">
        <v>1</v>
      </c>
      <c r="F752" s="239" t="s">
        <v>221</v>
      </c>
      <c r="G752" s="236"/>
      <c r="H752" s="238" t="s">
        <v>1</v>
      </c>
      <c r="I752" s="240"/>
      <c r="J752" s="236"/>
      <c r="K752" s="236"/>
      <c r="L752" s="241"/>
      <c r="M752" s="242"/>
      <c r="N752" s="243"/>
      <c r="O752" s="243"/>
      <c r="P752" s="243"/>
      <c r="Q752" s="243"/>
      <c r="R752" s="243"/>
      <c r="S752" s="243"/>
      <c r="T752" s="244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T752" s="245" t="s">
        <v>173</v>
      </c>
      <c r="AU752" s="245" t="s">
        <v>91</v>
      </c>
      <c r="AV752" s="13" t="s">
        <v>89</v>
      </c>
      <c r="AW752" s="13" t="s">
        <v>36</v>
      </c>
      <c r="AX752" s="13" t="s">
        <v>81</v>
      </c>
      <c r="AY752" s="245" t="s">
        <v>164</v>
      </c>
    </row>
    <row r="753" s="13" customFormat="1">
      <c r="A753" s="13"/>
      <c r="B753" s="235"/>
      <c r="C753" s="236"/>
      <c r="D753" s="237" t="s">
        <v>173</v>
      </c>
      <c r="E753" s="238" t="s">
        <v>1</v>
      </c>
      <c r="F753" s="239" t="s">
        <v>253</v>
      </c>
      <c r="G753" s="236"/>
      <c r="H753" s="238" t="s">
        <v>1</v>
      </c>
      <c r="I753" s="240"/>
      <c r="J753" s="236"/>
      <c r="K753" s="236"/>
      <c r="L753" s="241"/>
      <c r="M753" s="242"/>
      <c r="N753" s="243"/>
      <c r="O753" s="243"/>
      <c r="P753" s="243"/>
      <c r="Q753" s="243"/>
      <c r="R753" s="243"/>
      <c r="S753" s="243"/>
      <c r="T753" s="244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T753" s="245" t="s">
        <v>173</v>
      </c>
      <c r="AU753" s="245" t="s">
        <v>91</v>
      </c>
      <c r="AV753" s="13" t="s">
        <v>89</v>
      </c>
      <c r="AW753" s="13" t="s">
        <v>36</v>
      </c>
      <c r="AX753" s="13" t="s">
        <v>81</v>
      </c>
      <c r="AY753" s="245" t="s">
        <v>164</v>
      </c>
    </row>
    <row r="754" s="14" customFormat="1">
      <c r="A754" s="14"/>
      <c r="B754" s="246"/>
      <c r="C754" s="247"/>
      <c r="D754" s="237" t="s">
        <v>173</v>
      </c>
      <c r="E754" s="248" t="s">
        <v>1</v>
      </c>
      <c r="F754" s="249" t="s">
        <v>254</v>
      </c>
      <c r="G754" s="247"/>
      <c r="H754" s="250">
        <v>25.385000000000002</v>
      </c>
      <c r="I754" s="251"/>
      <c r="J754" s="247"/>
      <c r="K754" s="247"/>
      <c r="L754" s="252"/>
      <c r="M754" s="253"/>
      <c r="N754" s="254"/>
      <c r="O754" s="254"/>
      <c r="P754" s="254"/>
      <c r="Q754" s="254"/>
      <c r="R754" s="254"/>
      <c r="S754" s="254"/>
      <c r="T754" s="255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T754" s="256" t="s">
        <v>173</v>
      </c>
      <c r="AU754" s="256" t="s">
        <v>91</v>
      </c>
      <c r="AV754" s="14" t="s">
        <v>91</v>
      </c>
      <c r="AW754" s="14" t="s">
        <v>36</v>
      </c>
      <c r="AX754" s="14" t="s">
        <v>81</v>
      </c>
      <c r="AY754" s="256" t="s">
        <v>164</v>
      </c>
    </row>
    <row r="755" s="13" customFormat="1">
      <c r="A755" s="13"/>
      <c r="B755" s="235"/>
      <c r="C755" s="236"/>
      <c r="D755" s="237" t="s">
        <v>173</v>
      </c>
      <c r="E755" s="238" t="s">
        <v>1</v>
      </c>
      <c r="F755" s="239" t="s">
        <v>255</v>
      </c>
      <c r="G755" s="236"/>
      <c r="H755" s="238" t="s">
        <v>1</v>
      </c>
      <c r="I755" s="240"/>
      <c r="J755" s="236"/>
      <c r="K755" s="236"/>
      <c r="L755" s="241"/>
      <c r="M755" s="242"/>
      <c r="N755" s="243"/>
      <c r="O755" s="243"/>
      <c r="P755" s="243"/>
      <c r="Q755" s="243"/>
      <c r="R755" s="243"/>
      <c r="S755" s="243"/>
      <c r="T755" s="244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T755" s="245" t="s">
        <v>173</v>
      </c>
      <c r="AU755" s="245" t="s">
        <v>91</v>
      </c>
      <c r="AV755" s="13" t="s">
        <v>89</v>
      </c>
      <c r="AW755" s="13" t="s">
        <v>36</v>
      </c>
      <c r="AX755" s="13" t="s">
        <v>81</v>
      </c>
      <c r="AY755" s="245" t="s">
        <v>164</v>
      </c>
    </row>
    <row r="756" s="14" customFormat="1">
      <c r="A756" s="14"/>
      <c r="B756" s="246"/>
      <c r="C756" s="247"/>
      <c r="D756" s="237" t="s">
        <v>173</v>
      </c>
      <c r="E756" s="248" t="s">
        <v>1</v>
      </c>
      <c r="F756" s="249" t="s">
        <v>256</v>
      </c>
      <c r="G756" s="247"/>
      <c r="H756" s="250">
        <v>22.613</v>
      </c>
      <c r="I756" s="251"/>
      <c r="J756" s="247"/>
      <c r="K756" s="247"/>
      <c r="L756" s="252"/>
      <c r="M756" s="253"/>
      <c r="N756" s="254"/>
      <c r="O756" s="254"/>
      <c r="P756" s="254"/>
      <c r="Q756" s="254"/>
      <c r="R756" s="254"/>
      <c r="S756" s="254"/>
      <c r="T756" s="255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T756" s="256" t="s">
        <v>173</v>
      </c>
      <c r="AU756" s="256" t="s">
        <v>91</v>
      </c>
      <c r="AV756" s="14" t="s">
        <v>91</v>
      </c>
      <c r="AW756" s="14" t="s">
        <v>36</v>
      </c>
      <c r="AX756" s="14" t="s">
        <v>81</v>
      </c>
      <c r="AY756" s="256" t="s">
        <v>164</v>
      </c>
    </row>
    <row r="757" s="16" customFormat="1">
      <c r="A757" s="16"/>
      <c r="B757" s="279"/>
      <c r="C757" s="280"/>
      <c r="D757" s="237" t="s">
        <v>173</v>
      </c>
      <c r="E757" s="281" t="s">
        <v>1</v>
      </c>
      <c r="F757" s="282" t="s">
        <v>240</v>
      </c>
      <c r="G757" s="280"/>
      <c r="H757" s="283">
        <v>47.997999999999998</v>
      </c>
      <c r="I757" s="284"/>
      <c r="J757" s="280"/>
      <c r="K757" s="280"/>
      <c r="L757" s="285"/>
      <c r="M757" s="286"/>
      <c r="N757" s="287"/>
      <c r="O757" s="287"/>
      <c r="P757" s="287"/>
      <c r="Q757" s="287"/>
      <c r="R757" s="287"/>
      <c r="S757" s="287"/>
      <c r="T757" s="288"/>
      <c r="U757" s="16"/>
      <c r="V757" s="16"/>
      <c r="W757" s="16"/>
      <c r="X757" s="16"/>
      <c r="Y757" s="16"/>
      <c r="Z757" s="16"/>
      <c r="AA757" s="16"/>
      <c r="AB757" s="16"/>
      <c r="AC757" s="16"/>
      <c r="AD757" s="16"/>
      <c r="AE757" s="16"/>
      <c r="AT757" s="289" t="s">
        <v>173</v>
      </c>
      <c r="AU757" s="289" t="s">
        <v>91</v>
      </c>
      <c r="AV757" s="16" t="s">
        <v>165</v>
      </c>
      <c r="AW757" s="16" t="s">
        <v>36</v>
      </c>
      <c r="AX757" s="16" t="s">
        <v>81</v>
      </c>
      <c r="AY757" s="289" t="s">
        <v>164</v>
      </c>
    </row>
    <row r="758" s="15" customFormat="1">
      <c r="A758" s="15"/>
      <c r="B758" s="257"/>
      <c r="C758" s="258"/>
      <c r="D758" s="237" t="s">
        <v>173</v>
      </c>
      <c r="E758" s="259" t="s">
        <v>1</v>
      </c>
      <c r="F758" s="260" t="s">
        <v>176</v>
      </c>
      <c r="G758" s="258"/>
      <c r="H758" s="261">
        <v>47.997999999999998</v>
      </c>
      <c r="I758" s="262"/>
      <c r="J758" s="258"/>
      <c r="K758" s="258"/>
      <c r="L758" s="263"/>
      <c r="M758" s="264"/>
      <c r="N758" s="265"/>
      <c r="O758" s="265"/>
      <c r="P758" s="265"/>
      <c r="Q758" s="265"/>
      <c r="R758" s="265"/>
      <c r="S758" s="265"/>
      <c r="T758" s="266"/>
      <c r="U758" s="15"/>
      <c r="V758" s="15"/>
      <c r="W758" s="15"/>
      <c r="X758" s="15"/>
      <c r="Y758" s="15"/>
      <c r="Z758" s="15"/>
      <c r="AA758" s="15"/>
      <c r="AB758" s="15"/>
      <c r="AC758" s="15"/>
      <c r="AD758" s="15"/>
      <c r="AE758" s="15"/>
      <c r="AT758" s="267" t="s">
        <v>173</v>
      </c>
      <c r="AU758" s="267" t="s">
        <v>91</v>
      </c>
      <c r="AV758" s="15" t="s">
        <v>171</v>
      </c>
      <c r="AW758" s="15" t="s">
        <v>36</v>
      </c>
      <c r="AX758" s="15" t="s">
        <v>89</v>
      </c>
      <c r="AY758" s="267" t="s">
        <v>164</v>
      </c>
    </row>
    <row r="759" s="2" customFormat="1" ht="24.15" customHeight="1">
      <c r="A759" s="39"/>
      <c r="B759" s="40"/>
      <c r="C759" s="268" t="s">
        <v>996</v>
      </c>
      <c r="D759" s="268" t="s">
        <v>177</v>
      </c>
      <c r="E759" s="269" t="s">
        <v>997</v>
      </c>
      <c r="F759" s="270" t="s">
        <v>998</v>
      </c>
      <c r="G759" s="271" t="s">
        <v>185</v>
      </c>
      <c r="H759" s="272">
        <v>52.798000000000002</v>
      </c>
      <c r="I759" s="273"/>
      <c r="J759" s="274">
        <f>ROUND(I759*H759,2)</f>
        <v>0</v>
      </c>
      <c r="K759" s="275"/>
      <c r="L759" s="276"/>
      <c r="M759" s="277" t="s">
        <v>1</v>
      </c>
      <c r="N759" s="278" t="s">
        <v>46</v>
      </c>
      <c r="O759" s="92"/>
      <c r="P759" s="231">
        <f>O759*H759</f>
        <v>0</v>
      </c>
      <c r="Q759" s="231">
        <v>0.014290000000000001</v>
      </c>
      <c r="R759" s="231">
        <f>Q759*H759</f>
        <v>0.75448342000000002</v>
      </c>
      <c r="S759" s="231">
        <v>0</v>
      </c>
      <c r="T759" s="232">
        <f>S759*H759</f>
        <v>0</v>
      </c>
      <c r="U759" s="39"/>
      <c r="V759" s="39"/>
      <c r="W759" s="39"/>
      <c r="X759" s="39"/>
      <c r="Y759" s="39"/>
      <c r="Z759" s="39"/>
      <c r="AA759" s="39"/>
      <c r="AB759" s="39"/>
      <c r="AC759" s="39"/>
      <c r="AD759" s="39"/>
      <c r="AE759" s="39"/>
      <c r="AR759" s="233" t="s">
        <v>422</v>
      </c>
      <c r="AT759" s="233" t="s">
        <v>177</v>
      </c>
      <c r="AU759" s="233" t="s">
        <v>91</v>
      </c>
      <c r="AY759" s="18" t="s">
        <v>164</v>
      </c>
      <c r="BE759" s="234">
        <f>IF(N759="základní",J759,0)</f>
        <v>0</v>
      </c>
      <c r="BF759" s="234">
        <f>IF(N759="snížená",J759,0)</f>
        <v>0</v>
      </c>
      <c r="BG759" s="234">
        <f>IF(N759="zákl. přenesená",J759,0)</f>
        <v>0</v>
      </c>
      <c r="BH759" s="234">
        <f>IF(N759="sníž. přenesená",J759,0)</f>
        <v>0</v>
      </c>
      <c r="BI759" s="234">
        <f>IF(N759="nulová",J759,0)</f>
        <v>0</v>
      </c>
      <c r="BJ759" s="18" t="s">
        <v>89</v>
      </c>
      <c r="BK759" s="234">
        <f>ROUND(I759*H759,2)</f>
        <v>0</v>
      </c>
      <c r="BL759" s="18" t="s">
        <v>304</v>
      </c>
      <c r="BM759" s="233" t="s">
        <v>999</v>
      </c>
    </row>
    <row r="760" s="14" customFormat="1">
      <c r="A760" s="14"/>
      <c r="B760" s="246"/>
      <c r="C760" s="247"/>
      <c r="D760" s="237" t="s">
        <v>173</v>
      </c>
      <c r="E760" s="248" t="s">
        <v>1</v>
      </c>
      <c r="F760" s="249" t="s">
        <v>1000</v>
      </c>
      <c r="G760" s="247"/>
      <c r="H760" s="250">
        <v>52.798000000000002</v>
      </c>
      <c r="I760" s="251"/>
      <c r="J760" s="247"/>
      <c r="K760" s="247"/>
      <c r="L760" s="252"/>
      <c r="M760" s="253"/>
      <c r="N760" s="254"/>
      <c r="O760" s="254"/>
      <c r="P760" s="254"/>
      <c r="Q760" s="254"/>
      <c r="R760" s="254"/>
      <c r="S760" s="254"/>
      <c r="T760" s="255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T760" s="256" t="s">
        <v>173</v>
      </c>
      <c r="AU760" s="256" t="s">
        <v>91</v>
      </c>
      <c r="AV760" s="14" t="s">
        <v>91</v>
      </c>
      <c r="AW760" s="14" t="s">
        <v>36</v>
      </c>
      <c r="AX760" s="14" t="s">
        <v>89</v>
      </c>
      <c r="AY760" s="256" t="s">
        <v>164</v>
      </c>
    </row>
    <row r="761" s="2" customFormat="1" ht="33" customHeight="1">
      <c r="A761" s="39"/>
      <c r="B761" s="40"/>
      <c r="C761" s="221" t="s">
        <v>1001</v>
      </c>
      <c r="D761" s="221" t="s">
        <v>167</v>
      </c>
      <c r="E761" s="222" t="s">
        <v>1002</v>
      </c>
      <c r="F761" s="223" t="s">
        <v>1003</v>
      </c>
      <c r="G761" s="224" t="s">
        <v>337</v>
      </c>
      <c r="H761" s="225">
        <v>16.798999999999999</v>
      </c>
      <c r="I761" s="226"/>
      <c r="J761" s="227">
        <f>ROUND(I761*H761,2)</f>
        <v>0</v>
      </c>
      <c r="K761" s="228"/>
      <c r="L761" s="45"/>
      <c r="M761" s="229" t="s">
        <v>1</v>
      </c>
      <c r="N761" s="230" t="s">
        <v>46</v>
      </c>
      <c r="O761" s="92"/>
      <c r="P761" s="231">
        <f>O761*H761</f>
        <v>0</v>
      </c>
      <c r="Q761" s="231">
        <v>0.00020000000000000001</v>
      </c>
      <c r="R761" s="231">
        <f>Q761*H761</f>
        <v>0.0033598</v>
      </c>
      <c r="S761" s="231">
        <v>0</v>
      </c>
      <c r="T761" s="232">
        <f>S761*H761</f>
        <v>0</v>
      </c>
      <c r="U761" s="39"/>
      <c r="V761" s="39"/>
      <c r="W761" s="39"/>
      <c r="X761" s="39"/>
      <c r="Y761" s="39"/>
      <c r="Z761" s="39"/>
      <c r="AA761" s="39"/>
      <c r="AB761" s="39"/>
      <c r="AC761" s="39"/>
      <c r="AD761" s="39"/>
      <c r="AE761" s="39"/>
      <c r="AR761" s="233" t="s">
        <v>304</v>
      </c>
      <c r="AT761" s="233" t="s">
        <v>167</v>
      </c>
      <c r="AU761" s="233" t="s">
        <v>91</v>
      </c>
      <c r="AY761" s="18" t="s">
        <v>164</v>
      </c>
      <c r="BE761" s="234">
        <f>IF(N761="základní",J761,0)</f>
        <v>0</v>
      </c>
      <c r="BF761" s="234">
        <f>IF(N761="snížená",J761,0)</f>
        <v>0</v>
      </c>
      <c r="BG761" s="234">
        <f>IF(N761="zákl. přenesená",J761,0)</f>
        <v>0</v>
      </c>
      <c r="BH761" s="234">
        <f>IF(N761="sníž. přenesená",J761,0)</f>
        <v>0</v>
      </c>
      <c r="BI761" s="234">
        <f>IF(N761="nulová",J761,0)</f>
        <v>0</v>
      </c>
      <c r="BJ761" s="18" t="s">
        <v>89</v>
      </c>
      <c r="BK761" s="234">
        <f>ROUND(I761*H761,2)</f>
        <v>0</v>
      </c>
      <c r="BL761" s="18" t="s">
        <v>304</v>
      </c>
      <c r="BM761" s="233" t="s">
        <v>1004</v>
      </c>
    </row>
    <row r="762" s="14" customFormat="1">
      <c r="A762" s="14"/>
      <c r="B762" s="246"/>
      <c r="C762" s="247"/>
      <c r="D762" s="237" t="s">
        <v>173</v>
      </c>
      <c r="E762" s="248" t="s">
        <v>1</v>
      </c>
      <c r="F762" s="249" t="s">
        <v>1005</v>
      </c>
      <c r="G762" s="247"/>
      <c r="H762" s="250">
        <v>16.798999999999999</v>
      </c>
      <c r="I762" s="251"/>
      <c r="J762" s="247"/>
      <c r="K762" s="247"/>
      <c r="L762" s="252"/>
      <c r="M762" s="253"/>
      <c r="N762" s="254"/>
      <c r="O762" s="254"/>
      <c r="P762" s="254"/>
      <c r="Q762" s="254"/>
      <c r="R762" s="254"/>
      <c r="S762" s="254"/>
      <c r="T762" s="255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  <c r="AT762" s="256" t="s">
        <v>173</v>
      </c>
      <c r="AU762" s="256" t="s">
        <v>91</v>
      </c>
      <c r="AV762" s="14" t="s">
        <v>91</v>
      </c>
      <c r="AW762" s="14" t="s">
        <v>36</v>
      </c>
      <c r="AX762" s="14" t="s">
        <v>89</v>
      </c>
      <c r="AY762" s="256" t="s">
        <v>164</v>
      </c>
    </row>
    <row r="763" s="2" customFormat="1" ht="16.5" customHeight="1">
      <c r="A763" s="39"/>
      <c r="B763" s="40"/>
      <c r="C763" s="268" t="s">
        <v>1006</v>
      </c>
      <c r="D763" s="268" t="s">
        <v>177</v>
      </c>
      <c r="E763" s="269" t="s">
        <v>1007</v>
      </c>
      <c r="F763" s="270" t="s">
        <v>1008</v>
      </c>
      <c r="G763" s="271" t="s">
        <v>337</v>
      </c>
      <c r="H763" s="272">
        <v>16.798999999999999</v>
      </c>
      <c r="I763" s="273"/>
      <c r="J763" s="274">
        <f>ROUND(I763*H763,2)</f>
        <v>0</v>
      </c>
      <c r="K763" s="275"/>
      <c r="L763" s="276"/>
      <c r="M763" s="277" t="s">
        <v>1</v>
      </c>
      <c r="N763" s="278" t="s">
        <v>46</v>
      </c>
      <c r="O763" s="92"/>
      <c r="P763" s="231">
        <f>O763*H763</f>
        <v>0</v>
      </c>
      <c r="Q763" s="231">
        <v>0.00032000000000000003</v>
      </c>
      <c r="R763" s="231">
        <f>Q763*H763</f>
        <v>0.0053756799999999999</v>
      </c>
      <c r="S763" s="231">
        <v>0</v>
      </c>
      <c r="T763" s="232">
        <f>S763*H763</f>
        <v>0</v>
      </c>
      <c r="U763" s="39"/>
      <c r="V763" s="39"/>
      <c r="W763" s="39"/>
      <c r="X763" s="39"/>
      <c r="Y763" s="39"/>
      <c r="Z763" s="39"/>
      <c r="AA763" s="39"/>
      <c r="AB763" s="39"/>
      <c r="AC763" s="39"/>
      <c r="AD763" s="39"/>
      <c r="AE763" s="39"/>
      <c r="AR763" s="233" t="s">
        <v>422</v>
      </c>
      <c r="AT763" s="233" t="s">
        <v>177</v>
      </c>
      <c r="AU763" s="233" t="s">
        <v>91</v>
      </c>
      <c r="AY763" s="18" t="s">
        <v>164</v>
      </c>
      <c r="BE763" s="234">
        <f>IF(N763="základní",J763,0)</f>
        <v>0</v>
      </c>
      <c r="BF763" s="234">
        <f>IF(N763="snížená",J763,0)</f>
        <v>0</v>
      </c>
      <c r="BG763" s="234">
        <f>IF(N763="zákl. přenesená",J763,0)</f>
        <v>0</v>
      </c>
      <c r="BH763" s="234">
        <f>IF(N763="sníž. přenesená",J763,0)</f>
        <v>0</v>
      </c>
      <c r="BI763" s="234">
        <f>IF(N763="nulová",J763,0)</f>
        <v>0</v>
      </c>
      <c r="BJ763" s="18" t="s">
        <v>89</v>
      </c>
      <c r="BK763" s="234">
        <f>ROUND(I763*H763,2)</f>
        <v>0</v>
      </c>
      <c r="BL763" s="18" t="s">
        <v>304</v>
      </c>
      <c r="BM763" s="233" t="s">
        <v>1009</v>
      </c>
    </row>
    <row r="764" s="14" customFormat="1">
      <c r="A764" s="14"/>
      <c r="B764" s="246"/>
      <c r="C764" s="247"/>
      <c r="D764" s="237" t="s">
        <v>173</v>
      </c>
      <c r="E764" s="248" t="s">
        <v>1</v>
      </c>
      <c r="F764" s="249" t="s">
        <v>1005</v>
      </c>
      <c r="G764" s="247"/>
      <c r="H764" s="250">
        <v>16.798999999999999</v>
      </c>
      <c r="I764" s="251"/>
      <c r="J764" s="247"/>
      <c r="K764" s="247"/>
      <c r="L764" s="252"/>
      <c r="M764" s="253"/>
      <c r="N764" s="254"/>
      <c r="O764" s="254"/>
      <c r="P764" s="254"/>
      <c r="Q764" s="254"/>
      <c r="R764" s="254"/>
      <c r="S764" s="254"/>
      <c r="T764" s="255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  <c r="AT764" s="256" t="s">
        <v>173</v>
      </c>
      <c r="AU764" s="256" t="s">
        <v>91</v>
      </c>
      <c r="AV764" s="14" t="s">
        <v>91</v>
      </c>
      <c r="AW764" s="14" t="s">
        <v>36</v>
      </c>
      <c r="AX764" s="14" t="s">
        <v>89</v>
      </c>
      <c r="AY764" s="256" t="s">
        <v>164</v>
      </c>
    </row>
    <row r="765" s="2" customFormat="1" ht="33" customHeight="1">
      <c r="A765" s="39"/>
      <c r="B765" s="40"/>
      <c r="C765" s="221" t="s">
        <v>1010</v>
      </c>
      <c r="D765" s="221" t="s">
        <v>167</v>
      </c>
      <c r="E765" s="222" t="s">
        <v>1011</v>
      </c>
      <c r="F765" s="223" t="s">
        <v>1012</v>
      </c>
      <c r="G765" s="224" t="s">
        <v>337</v>
      </c>
      <c r="H765" s="225">
        <v>35.999000000000002</v>
      </c>
      <c r="I765" s="226"/>
      <c r="J765" s="227">
        <f>ROUND(I765*H765,2)</f>
        <v>0</v>
      </c>
      <c r="K765" s="228"/>
      <c r="L765" s="45"/>
      <c r="M765" s="229" t="s">
        <v>1</v>
      </c>
      <c r="N765" s="230" t="s">
        <v>46</v>
      </c>
      <c r="O765" s="92"/>
      <c r="P765" s="231">
        <f>O765*H765</f>
        <v>0</v>
      </c>
      <c r="Q765" s="231">
        <v>0.00018000000000000001</v>
      </c>
      <c r="R765" s="231">
        <f>Q765*H765</f>
        <v>0.0064798200000000007</v>
      </c>
      <c r="S765" s="231">
        <v>0</v>
      </c>
      <c r="T765" s="232">
        <f>S765*H765</f>
        <v>0</v>
      </c>
      <c r="U765" s="39"/>
      <c r="V765" s="39"/>
      <c r="W765" s="39"/>
      <c r="X765" s="39"/>
      <c r="Y765" s="39"/>
      <c r="Z765" s="39"/>
      <c r="AA765" s="39"/>
      <c r="AB765" s="39"/>
      <c r="AC765" s="39"/>
      <c r="AD765" s="39"/>
      <c r="AE765" s="39"/>
      <c r="AR765" s="233" t="s">
        <v>304</v>
      </c>
      <c r="AT765" s="233" t="s">
        <v>167</v>
      </c>
      <c r="AU765" s="233" t="s">
        <v>91</v>
      </c>
      <c r="AY765" s="18" t="s">
        <v>164</v>
      </c>
      <c r="BE765" s="234">
        <f>IF(N765="základní",J765,0)</f>
        <v>0</v>
      </c>
      <c r="BF765" s="234">
        <f>IF(N765="snížená",J765,0)</f>
        <v>0</v>
      </c>
      <c r="BG765" s="234">
        <f>IF(N765="zákl. přenesená",J765,0)</f>
        <v>0</v>
      </c>
      <c r="BH765" s="234">
        <f>IF(N765="sníž. přenesená",J765,0)</f>
        <v>0</v>
      </c>
      <c r="BI765" s="234">
        <f>IF(N765="nulová",J765,0)</f>
        <v>0</v>
      </c>
      <c r="BJ765" s="18" t="s">
        <v>89</v>
      </c>
      <c r="BK765" s="234">
        <f>ROUND(I765*H765,2)</f>
        <v>0</v>
      </c>
      <c r="BL765" s="18" t="s">
        <v>304</v>
      </c>
      <c r="BM765" s="233" t="s">
        <v>1013</v>
      </c>
    </row>
    <row r="766" s="14" customFormat="1">
      <c r="A766" s="14"/>
      <c r="B766" s="246"/>
      <c r="C766" s="247"/>
      <c r="D766" s="237" t="s">
        <v>173</v>
      </c>
      <c r="E766" s="248" t="s">
        <v>1</v>
      </c>
      <c r="F766" s="249" t="s">
        <v>1014</v>
      </c>
      <c r="G766" s="247"/>
      <c r="H766" s="250">
        <v>35.999000000000002</v>
      </c>
      <c r="I766" s="251"/>
      <c r="J766" s="247"/>
      <c r="K766" s="247"/>
      <c r="L766" s="252"/>
      <c r="M766" s="253"/>
      <c r="N766" s="254"/>
      <c r="O766" s="254"/>
      <c r="P766" s="254"/>
      <c r="Q766" s="254"/>
      <c r="R766" s="254"/>
      <c r="S766" s="254"/>
      <c r="T766" s="255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  <c r="AT766" s="256" t="s">
        <v>173</v>
      </c>
      <c r="AU766" s="256" t="s">
        <v>91</v>
      </c>
      <c r="AV766" s="14" t="s">
        <v>91</v>
      </c>
      <c r="AW766" s="14" t="s">
        <v>36</v>
      </c>
      <c r="AX766" s="14" t="s">
        <v>89</v>
      </c>
      <c r="AY766" s="256" t="s">
        <v>164</v>
      </c>
    </row>
    <row r="767" s="2" customFormat="1" ht="16.5" customHeight="1">
      <c r="A767" s="39"/>
      <c r="B767" s="40"/>
      <c r="C767" s="268" t="s">
        <v>1015</v>
      </c>
      <c r="D767" s="268" t="s">
        <v>177</v>
      </c>
      <c r="E767" s="269" t="s">
        <v>1007</v>
      </c>
      <c r="F767" s="270" t="s">
        <v>1008</v>
      </c>
      <c r="G767" s="271" t="s">
        <v>337</v>
      </c>
      <c r="H767" s="272">
        <v>35.999000000000002</v>
      </c>
      <c r="I767" s="273"/>
      <c r="J767" s="274">
        <f>ROUND(I767*H767,2)</f>
        <v>0</v>
      </c>
      <c r="K767" s="275"/>
      <c r="L767" s="276"/>
      <c r="M767" s="277" t="s">
        <v>1</v>
      </c>
      <c r="N767" s="278" t="s">
        <v>46</v>
      </c>
      <c r="O767" s="92"/>
      <c r="P767" s="231">
        <f>O767*H767</f>
        <v>0</v>
      </c>
      <c r="Q767" s="231">
        <v>0.00032000000000000003</v>
      </c>
      <c r="R767" s="231">
        <f>Q767*H767</f>
        <v>0.011519680000000001</v>
      </c>
      <c r="S767" s="231">
        <v>0</v>
      </c>
      <c r="T767" s="232">
        <f>S767*H767</f>
        <v>0</v>
      </c>
      <c r="U767" s="39"/>
      <c r="V767" s="39"/>
      <c r="W767" s="39"/>
      <c r="X767" s="39"/>
      <c r="Y767" s="39"/>
      <c r="Z767" s="39"/>
      <c r="AA767" s="39"/>
      <c r="AB767" s="39"/>
      <c r="AC767" s="39"/>
      <c r="AD767" s="39"/>
      <c r="AE767" s="39"/>
      <c r="AR767" s="233" t="s">
        <v>422</v>
      </c>
      <c r="AT767" s="233" t="s">
        <v>177</v>
      </c>
      <c r="AU767" s="233" t="s">
        <v>91</v>
      </c>
      <c r="AY767" s="18" t="s">
        <v>164</v>
      </c>
      <c r="BE767" s="234">
        <f>IF(N767="základní",J767,0)</f>
        <v>0</v>
      </c>
      <c r="BF767" s="234">
        <f>IF(N767="snížená",J767,0)</f>
        <v>0</v>
      </c>
      <c r="BG767" s="234">
        <f>IF(N767="zákl. přenesená",J767,0)</f>
        <v>0</v>
      </c>
      <c r="BH767" s="234">
        <f>IF(N767="sníž. přenesená",J767,0)</f>
        <v>0</v>
      </c>
      <c r="BI767" s="234">
        <f>IF(N767="nulová",J767,0)</f>
        <v>0</v>
      </c>
      <c r="BJ767" s="18" t="s">
        <v>89</v>
      </c>
      <c r="BK767" s="234">
        <f>ROUND(I767*H767,2)</f>
        <v>0</v>
      </c>
      <c r="BL767" s="18" t="s">
        <v>304</v>
      </c>
      <c r="BM767" s="233" t="s">
        <v>1016</v>
      </c>
    </row>
    <row r="768" s="14" customFormat="1">
      <c r="A768" s="14"/>
      <c r="B768" s="246"/>
      <c r="C768" s="247"/>
      <c r="D768" s="237" t="s">
        <v>173</v>
      </c>
      <c r="E768" s="248" t="s">
        <v>1</v>
      </c>
      <c r="F768" s="249" t="s">
        <v>1014</v>
      </c>
      <c r="G768" s="247"/>
      <c r="H768" s="250">
        <v>35.999000000000002</v>
      </c>
      <c r="I768" s="251"/>
      <c r="J768" s="247"/>
      <c r="K768" s="247"/>
      <c r="L768" s="252"/>
      <c r="M768" s="253"/>
      <c r="N768" s="254"/>
      <c r="O768" s="254"/>
      <c r="P768" s="254"/>
      <c r="Q768" s="254"/>
      <c r="R768" s="254"/>
      <c r="S768" s="254"/>
      <c r="T768" s="255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T768" s="256" t="s">
        <v>173</v>
      </c>
      <c r="AU768" s="256" t="s">
        <v>91</v>
      </c>
      <c r="AV768" s="14" t="s">
        <v>91</v>
      </c>
      <c r="AW768" s="14" t="s">
        <v>36</v>
      </c>
      <c r="AX768" s="14" t="s">
        <v>89</v>
      </c>
      <c r="AY768" s="256" t="s">
        <v>164</v>
      </c>
    </row>
    <row r="769" s="2" customFormat="1" ht="55.5" customHeight="1">
      <c r="A769" s="39"/>
      <c r="B769" s="40"/>
      <c r="C769" s="221" t="s">
        <v>1017</v>
      </c>
      <c r="D769" s="221" t="s">
        <v>167</v>
      </c>
      <c r="E769" s="222" t="s">
        <v>1018</v>
      </c>
      <c r="F769" s="223" t="s">
        <v>1019</v>
      </c>
      <c r="G769" s="224" t="s">
        <v>170</v>
      </c>
      <c r="H769" s="225">
        <v>1.0629999999999999</v>
      </c>
      <c r="I769" s="226"/>
      <c r="J769" s="227">
        <f>ROUND(I769*H769,2)</f>
        <v>0</v>
      </c>
      <c r="K769" s="228"/>
      <c r="L769" s="45"/>
      <c r="M769" s="229" t="s">
        <v>1</v>
      </c>
      <c r="N769" s="230" t="s">
        <v>46</v>
      </c>
      <c r="O769" s="92"/>
      <c r="P769" s="231">
        <f>O769*H769</f>
        <v>0</v>
      </c>
      <c r="Q769" s="231">
        <v>0</v>
      </c>
      <c r="R769" s="231">
        <f>Q769*H769</f>
        <v>0</v>
      </c>
      <c r="S769" s="231">
        <v>0</v>
      </c>
      <c r="T769" s="232">
        <f>S769*H769</f>
        <v>0</v>
      </c>
      <c r="U769" s="39"/>
      <c r="V769" s="39"/>
      <c r="W769" s="39"/>
      <c r="X769" s="39"/>
      <c r="Y769" s="39"/>
      <c r="Z769" s="39"/>
      <c r="AA769" s="39"/>
      <c r="AB769" s="39"/>
      <c r="AC769" s="39"/>
      <c r="AD769" s="39"/>
      <c r="AE769" s="39"/>
      <c r="AR769" s="233" t="s">
        <v>304</v>
      </c>
      <c r="AT769" s="233" t="s">
        <v>167</v>
      </c>
      <c r="AU769" s="233" t="s">
        <v>91</v>
      </c>
      <c r="AY769" s="18" t="s">
        <v>164</v>
      </c>
      <c r="BE769" s="234">
        <f>IF(N769="základní",J769,0)</f>
        <v>0</v>
      </c>
      <c r="BF769" s="234">
        <f>IF(N769="snížená",J769,0)</f>
        <v>0</v>
      </c>
      <c r="BG769" s="234">
        <f>IF(N769="zákl. přenesená",J769,0)</f>
        <v>0</v>
      </c>
      <c r="BH769" s="234">
        <f>IF(N769="sníž. přenesená",J769,0)</f>
        <v>0</v>
      </c>
      <c r="BI769" s="234">
        <f>IF(N769="nulová",J769,0)</f>
        <v>0</v>
      </c>
      <c r="BJ769" s="18" t="s">
        <v>89</v>
      </c>
      <c r="BK769" s="234">
        <f>ROUND(I769*H769,2)</f>
        <v>0</v>
      </c>
      <c r="BL769" s="18" t="s">
        <v>304</v>
      </c>
      <c r="BM769" s="233" t="s">
        <v>1020</v>
      </c>
    </row>
    <row r="770" s="12" customFormat="1" ht="22.8" customHeight="1">
      <c r="A770" s="12"/>
      <c r="B770" s="205"/>
      <c r="C770" s="206"/>
      <c r="D770" s="207" t="s">
        <v>80</v>
      </c>
      <c r="E770" s="219" t="s">
        <v>1021</v>
      </c>
      <c r="F770" s="219" t="s">
        <v>1022</v>
      </c>
      <c r="G770" s="206"/>
      <c r="H770" s="206"/>
      <c r="I770" s="209"/>
      <c r="J770" s="220">
        <f>BK770</f>
        <v>0</v>
      </c>
      <c r="K770" s="206"/>
      <c r="L770" s="211"/>
      <c r="M770" s="212"/>
      <c r="N770" s="213"/>
      <c r="O770" s="213"/>
      <c r="P770" s="214">
        <f>SUM(P771:P777)</f>
        <v>0</v>
      </c>
      <c r="Q770" s="213"/>
      <c r="R770" s="214">
        <f>SUM(R771:R777)</f>
        <v>0.019482399999999997</v>
      </c>
      <c r="S770" s="213"/>
      <c r="T770" s="215">
        <f>SUM(T771:T777)</f>
        <v>0</v>
      </c>
      <c r="U770" s="12"/>
      <c r="V770" s="12"/>
      <c r="W770" s="12"/>
      <c r="X770" s="12"/>
      <c r="Y770" s="12"/>
      <c r="Z770" s="12"/>
      <c r="AA770" s="12"/>
      <c r="AB770" s="12"/>
      <c r="AC770" s="12"/>
      <c r="AD770" s="12"/>
      <c r="AE770" s="12"/>
      <c r="AR770" s="216" t="s">
        <v>91</v>
      </c>
      <c r="AT770" s="217" t="s">
        <v>80</v>
      </c>
      <c r="AU770" s="217" t="s">
        <v>89</v>
      </c>
      <c r="AY770" s="216" t="s">
        <v>164</v>
      </c>
      <c r="BK770" s="218">
        <f>SUM(BK771:BK777)</f>
        <v>0</v>
      </c>
    </row>
    <row r="771" s="2" customFormat="1" ht="24.15" customHeight="1">
      <c r="A771" s="39"/>
      <c r="B771" s="40"/>
      <c r="C771" s="221" t="s">
        <v>1023</v>
      </c>
      <c r="D771" s="221" t="s">
        <v>167</v>
      </c>
      <c r="E771" s="222" t="s">
        <v>1024</v>
      </c>
      <c r="F771" s="223" t="s">
        <v>1025</v>
      </c>
      <c r="G771" s="224" t="s">
        <v>185</v>
      </c>
      <c r="H771" s="225">
        <v>0.56000000000000005</v>
      </c>
      <c r="I771" s="226"/>
      <c r="J771" s="227">
        <f>ROUND(I771*H771,2)</f>
        <v>0</v>
      </c>
      <c r="K771" s="228"/>
      <c r="L771" s="45"/>
      <c r="M771" s="229" t="s">
        <v>1</v>
      </c>
      <c r="N771" s="230" t="s">
        <v>46</v>
      </c>
      <c r="O771" s="92"/>
      <c r="P771" s="231">
        <f>O771*H771</f>
        <v>0</v>
      </c>
      <c r="Q771" s="231">
        <v>0.00013999999999999999</v>
      </c>
      <c r="R771" s="231">
        <f>Q771*H771</f>
        <v>7.8399999999999995E-05</v>
      </c>
      <c r="S771" s="231">
        <v>0</v>
      </c>
      <c r="T771" s="232">
        <f>S771*H771</f>
        <v>0</v>
      </c>
      <c r="U771" s="39"/>
      <c r="V771" s="39"/>
      <c r="W771" s="39"/>
      <c r="X771" s="39"/>
      <c r="Y771" s="39"/>
      <c r="Z771" s="39"/>
      <c r="AA771" s="39"/>
      <c r="AB771" s="39"/>
      <c r="AC771" s="39"/>
      <c r="AD771" s="39"/>
      <c r="AE771" s="39"/>
      <c r="AR771" s="233" t="s">
        <v>304</v>
      </c>
      <c r="AT771" s="233" t="s">
        <v>167</v>
      </c>
      <c r="AU771" s="233" t="s">
        <v>91</v>
      </c>
      <c r="AY771" s="18" t="s">
        <v>164</v>
      </c>
      <c r="BE771" s="234">
        <f>IF(N771="základní",J771,0)</f>
        <v>0</v>
      </c>
      <c r="BF771" s="234">
        <f>IF(N771="snížená",J771,0)</f>
        <v>0</v>
      </c>
      <c r="BG771" s="234">
        <f>IF(N771="zákl. přenesená",J771,0)</f>
        <v>0</v>
      </c>
      <c r="BH771" s="234">
        <f>IF(N771="sníž. přenesená",J771,0)</f>
        <v>0</v>
      </c>
      <c r="BI771" s="234">
        <f>IF(N771="nulová",J771,0)</f>
        <v>0</v>
      </c>
      <c r="BJ771" s="18" t="s">
        <v>89</v>
      </c>
      <c r="BK771" s="234">
        <f>ROUND(I771*H771,2)</f>
        <v>0</v>
      </c>
      <c r="BL771" s="18" t="s">
        <v>304</v>
      </c>
      <c r="BM771" s="233" t="s">
        <v>1026</v>
      </c>
    </row>
    <row r="772" s="13" customFormat="1">
      <c r="A772" s="13"/>
      <c r="B772" s="235"/>
      <c r="C772" s="236"/>
      <c r="D772" s="237" t="s">
        <v>173</v>
      </c>
      <c r="E772" s="238" t="s">
        <v>1</v>
      </c>
      <c r="F772" s="239" t="s">
        <v>1027</v>
      </c>
      <c r="G772" s="236"/>
      <c r="H772" s="238" t="s">
        <v>1</v>
      </c>
      <c r="I772" s="240"/>
      <c r="J772" s="236"/>
      <c r="K772" s="236"/>
      <c r="L772" s="241"/>
      <c r="M772" s="242"/>
      <c r="N772" s="243"/>
      <c r="O772" s="243"/>
      <c r="P772" s="243"/>
      <c r="Q772" s="243"/>
      <c r="R772" s="243"/>
      <c r="S772" s="243"/>
      <c r="T772" s="244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T772" s="245" t="s">
        <v>173</v>
      </c>
      <c r="AU772" s="245" t="s">
        <v>91</v>
      </c>
      <c r="AV772" s="13" t="s">
        <v>89</v>
      </c>
      <c r="AW772" s="13" t="s">
        <v>36</v>
      </c>
      <c r="AX772" s="13" t="s">
        <v>81</v>
      </c>
      <c r="AY772" s="245" t="s">
        <v>164</v>
      </c>
    </row>
    <row r="773" s="14" customFormat="1">
      <c r="A773" s="14"/>
      <c r="B773" s="246"/>
      <c r="C773" s="247"/>
      <c r="D773" s="237" t="s">
        <v>173</v>
      </c>
      <c r="E773" s="248" t="s">
        <v>1</v>
      </c>
      <c r="F773" s="249" t="s">
        <v>1028</v>
      </c>
      <c r="G773" s="247"/>
      <c r="H773" s="250">
        <v>0.56000000000000005</v>
      </c>
      <c r="I773" s="251"/>
      <c r="J773" s="247"/>
      <c r="K773" s="247"/>
      <c r="L773" s="252"/>
      <c r="M773" s="253"/>
      <c r="N773" s="254"/>
      <c r="O773" s="254"/>
      <c r="P773" s="254"/>
      <c r="Q773" s="254"/>
      <c r="R773" s="254"/>
      <c r="S773" s="254"/>
      <c r="T773" s="255"/>
      <c r="U773" s="14"/>
      <c r="V773" s="14"/>
      <c r="W773" s="14"/>
      <c r="X773" s="14"/>
      <c r="Y773" s="14"/>
      <c r="Z773" s="14"/>
      <c r="AA773" s="14"/>
      <c r="AB773" s="14"/>
      <c r="AC773" s="14"/>
      <c r="AD773" s="14"/>
      <c r="AE773" s="14"/>
      <c r="AT773" s="256" t="s">
        <v>173</v>
      </c>
      <c r="AU773" s="256" t="s">
        <v>91</v>
      </c>
      <c r="AV773" s="14" t="s">
        <v>91</v>
      </c>
      <c r="AW773" s="14" t="s">
        <v>36</v>
      </c>
      <c r="AX773" s="14" t="s">
        <v>81</v>
      </c>
      <c r="AY773" s="256" t="s">
        <v>164</v>
      </c>
    </row>
    <row r="774" s="15" customFormat="1">
      <c r="A774" s="15"/>
      <c r="B774" s="257"/>
      <c r="C774" s="258"/>
      <c r="D774" s="237" t="s">
        <v>173</v>
      </c>
      <c r="E774" s="259" t="s">
        <v>1</v>
      </c>
      <c r="F774" s="260" t="s">
        <v>176</v>
      </c>
      <c r="G774" s="258"/>
      <c r="H774" s="261">
        <v>0.56000000000000005</v>
      </c>
      <c r="I774" s="262"/>
      <c r="J774" s="258"/>
      <c r="K774" s="258"/>
      <c r="L774" s="263"/>
      <c r="M774" s="264"/>
      <c r="N774" s="265"/>
      <c r="O774" s="265"/>
      <c r="P774" s="265"/>
      <c r="Q774" s="265"/>
      <c r="R774" s="265"/>
      <c r="S774" s="265"/>
      <c r="T774" s="266"/>
      <c r="U774" s="15"/>
      <c r="V774" s="15"/>
      <c r="W774" s="15"/>
      <c r="X774" s="15"/>
      <c r="Y774" s="15"/>
      <c r="Z774" s="15"/>
      <c r="AA774" s="15"/>
      <c r="AB774" s="15"/>
      <c r="AC774" s="15"/>
      <c r="AD774" s="15"/>
      <c r="AE774" s="15"/>
      <c r="AT774" s="267" t="s">
        <v>173</v>
      </c>
      <c r="AU774" s="267" t="s">
        <v>91</v>
      </c>
      <c r="AV774" s="15" t="s">
        <v>171</v>
      </c>
      <c r="AW774" s="15" t="s">
        <v>36</v>
      </c>
      <c r="AX774" s="15" t="s">
        <v>89</v>
      </c>
      <c r="AY774" s="267" t="s">
        <v>164</v>
      </c>
    </row>
    <row r="775" s="2" customFormat="1" ht="24.15" customHeight="1">
      <c r="A775" s="39"/>
      <c r="B775" s="40"/>
      <c r="C775" s="221" t="s">
        <v>1029</v>
      </c>
      <c r="D775" s="221" t="s">
        <v>167</v>
      </c>
      <c r="E775" s="222" t="s">
        <v>1030</v>
      </c>
      <c r="F775" s="223" t="s">
        <v>1031</v>
      </c>
      <c r="G775" s="224" t="s">
        <v>185</v>
      </c>
      <c r="H775" s="225">
        <v>161.69999999999999</v>
      </c>
      <c r="I775" s="226"/>
      <c r="J775" s="227">
        <f>ROUND(I775*H775,2)</f>
        <v>0</v>
      </c>
      <c r="K775" s="228"/>
      <c r="L775" s="45"/>
      <c r="M775" s="229" t="s">
        <v>1</v>
      </c>
      <c r="N775" s="230" t="s">
        <v>46</v>
      </c>
      <c r="O775" s="92"/>
      <c r="P775" s="231">
        <f>O775*H775</f>
        <v>0</v>
      </c>
      <c r="Q775" s="231">
        <v>0.00012</v>
      </c>
      <c r="R775" s="231">
        <f>Q775*H775</f>
        <v>0.019403999999999998</v>
      </c>
      <c r="S775" s="231">
        <v>0</v>
      </c>
      <c r="T775" s="232">
        <f>S775*H775</f>
        <v>0</v>
      </c>
      <c r="U775" s="39"/>
      <c r="V775" s="39"/>
      <c r="W775" s="39"/>
      <c r="X775" s="39"/>
      <c r="Y775" s="39"/>
      <c r="Z775" s="39"/>
      <c r="AA775" s="39"/>
      <c r="AB775" s="39"/>
      <c r="AC775" s="39"/>
      <c r="AD775" s="39"/>
      <c r="AE775" s="39"/>
      <c r="AR775" s="233" t="s">
        <v>304</v>
      </c>
      <c r="AT775" s="233" t="s">
        <v>167</v>
      </c>
      <c r="AU775" s="233" t="s">
        <v>91</v>
      </c>
      <c r="AY775" s="18" t="s">
        <v>164</v>
      </c>
      <c r="BE775" s="234">
        <f>IF(N775="základní",J775,0)</f>
        <v>0</v>
      </c>
      <c r="BF775" s="234">
        <f>IF(N775="snížená",J775,0)</f>
        <v>0</v>
      </c>
      <c r="BG775" s="234">
        <f>IF(N775="zákl. přenesená",J775,0)</f>
        <v>0</v>
      </c>
      <c r="BH775" s="234">
        <f>IF(N775="sníž. přenesená",J775,0)</f>
        <v>0</v>
      </c>
      <c r="BI775" s="234">
        <f>IF(N775="nulová",J775,0)</f>
        <v>0</v>
      </c>
      <c r="BJ775" s="18" t="s">
        <v>89</v>
      </c>
      <c r="BK775" s="234">
        <f>ROUND(I775*H775,2)</f>
        <v>0</v>
      </c>
      <c r="BL775" s="18" t="s">
        <v>304</v>
      </c>
      <c r="BM775" s="233" t="s">
        <v>1032</v>
      </c>
    </row>
    <row r="776" s="2" customFormat="1" ht="55.5" customHeight="1">
      <c r="A776" s="39"/>
      <c r="B776" s="40"/>
      <c r="C776" s="221" t="s">
        <v>1033</v>
      </c>
      <c r="D776" s="221" t="s">
        <v>167</v>
      </c>
      <c r="E776" s="222" t="s">
        <v>1034</v>
      </c>
      <c r="F776" s="223" t="s">
        <v>1035</v>
      </c>
      <c r="G776" s="224" t="s">
        <v>185</v>
      </c>
      <c r="H776" s="225">
        <v>161.69999999999999</v>
      </c>
      <c r="I776" s="226"/>
      <c r="J776" s="227">
        <f>ROUND(I776*H776,2)</f>
        <v>0</v>
      </c>
      <c r="K776" s="228"/>
      <c r="L776" s="45"/>
      <c r="M776" s="229" t="s">
        <v>1</v>
      </c>
      <c r="N776" s="230" t="s">
        <v>46</v>
      </c>
      <c r="O776" s="92"/>
      <c r="P776" s="231">
        <f>O776*H776</f>
        <v>0</v>
      </c>
      <c r="Q776" s="231">
        <v>0</v>
      </c>
      <c r="R776" s="231">
        <f>Q776*H776</f>
        <v>0</v>
      </c>
      <c r="S776" s="231">
        <v>0</v>
      </c>
      <c r="T776" s="232">
        <f>S776*H776</f>
        <v>0</v>
      </c>
      <c r="U776" s="39"/>
      <c r="V776" s="39"/>
      <c r="W776" s="39"/>
      <c r="X776" s="39"/>
      <c r="Y776" s="39"/>
      <c r="Z776" s="39"/>
      <c r="AA776" s="39"/>
      <c r="AB776" s="39"/>
      <c r="AC776" s="39"/>
      <c r="AD776" s="39"/>
      <c r="AE776" s="39"/>
      <c r="AR776" s="233" t="s">
        <v>304</v>
      </c>
      <c r="AT776" s="233" t="s">
        <v>167</v>
      </c>
      <c r="AU776" s="233" t="s">
        <v>91</v>
      </c>
      <c r="AY776" s="18" t="s">
        <v>164</v>
      </c>
      <c r="BE776" s="234">
        <f>IF(N776="základní",J776,0)</f>
        <v>0</v>
      </c>
      <c r="BF776" s="234">
        <f>IF(N776="snížená",J776,0)</f>
        <v>0</v>
      </c>
      <c r="BG776" s="234">
        <f>IF(N776="zákl. přenesená",J776,0)</f>
        <v>0</v>
      </c>
      <c r="BH776" s="234">
        <f>IF(N776="sníž. přenesená",J776,0)</f>
        <v>0</v>
      </c>
      <c r="BI776" s="234">
        <f>IF(N776="nulová",J776,0)</f>
        <v>0</v>
      </c>
      <c r="BJ776" s="18" t="s">
        <v>89</v>
      </c>
      <c r="BK776" s="234">
        <f>ROUND(I776*H776,2)</f>
        <v>0</v>
      </c>
      <c r="BL776" s="18" t="s">
        <v>304</v>
      </c>
      <c r="BM776" s="233" t="s">
        <v>1036</v>
      </c>
    </row>
    <row r="777" s="2" customFormat="1">
      <c r="A777" s="39"/>
      <c r="B777" s="40"/>
      <c r="C777" s="41"/>
      <c r="D777" s="237" t="s">
        <v>245</v>
      </c>
      <c r="E777" s="41"/>
      <c r="F777" s="290" t="s">
        <v>1037</v>
      </c>
      <c r="G777" s="41"/>
      <c r="H777" s="41"/>
      <c r="I777" s="291"/>
      <c r="J777" s="41"/>
      <c r="K777" s="41"/>
      <c r="L777" s="45"/>
      <c r="M777" s="292"/>
      <c r="N777" s="293"/>
      <c r="O777" s="92"/>
      <c r="P777" s="92"/>
      <c r="Q777" s="92"/>
      <c r="R777" s="92"/>
      <c r="S777" s="92"/>
      <c r="T777" s="93"/>
      <c r="U777" s="39"/>
      <c r="V777" s="39"/>
      <c r="W777" s="39"/>
      <c r="X777" s="39"/>
      <c r="Y777" s="39"/>
      <c r="Z777" s="39"/>
      <c r="AA777" s="39"/>
      <c r="AB777" s="39"/>
      <c r="AC777" s="39"/>
      <c r="AD777" s="39"/>
      <c r="AE777" s="39"/>
      <c r="AT777" s="18" t="s">
        <v>245</v>
      </c>
      <c r="AU777" s="18" t="s">
        <v>91</v>
      </c>
    </row>
    <row r="778" s="12" customFormat="1" ht="22.8" customHeight="1">
      <c r="A778" s="12"/>
      <c r="B778" s="205"/>
      <c r="C778" s="206"/>
      <c r="D778" s="207" t="s">
        <v>80</v>
      </c>
      <c r="E778" s="219" t="s">
        <v>1038</v>
      </c>
      <c r="F778" s="219" t="s">
        <v>1039</v>
      </c>
      <c r="G778" s="206"/>
      <c r="H778" s="206"/>
      <c r="I778" s="209"/>
      <c r="J778" s="220">
        <f>BK778</f>
        <v>0</v>
      </c>
      <c r="K778" s="206"/>
      <c r="L778" s="211"/>
      <c r="M778" s="212"/>
      <c r="N778" s="213"/>
      <c r="O778" s="213"/>
      <c r="P778" s="214">
        <f>SUM(P779:P813)</f>
        <v>0</v>
      </c>
      <c r="Q778" s="213"/>
      <c r="R778" s="214">
        <f>SUM(R779:R813)</f>
        <v>1.1072815600000001</v>
      </c>
      <c r="S778" s="213"/>
      <c r="T778" s="215">
        <f>SUM(T779:T813)</f>
        <v>0.17892517999999999</v>
      </c>
      <c r="U778" s="12"/>
      <c r="V778" s="12"/>
      <c r="W778" s="12"/>
      <c r="X778" s="12"/>
      <c r="Y778" s="12"/>
      <c r="Z778" s="12"/>
      <c r="AA778" s="12"/>
      <c r="AB778" s="12"/>
      <c r="AC778" s="12"/>
      <c r="AD778" s="12"/>
      <c r="AE778" s="12"/>
      <c r="AR778" s="216" t="s">
        <v>91</v>
      </c>
      <c r="AT778" s="217" t="s">
        <v>80</v>
      </c>
      <c r="AU778" s="217" t="s">
        <v>89</v>
      </c>
      <c r="AY778" s="216" t="s">
        <v>164</v>
      </c>
      <c r="BK778" s="218">
        <f>SUM(BK779:BK813)</f>
        <v>0</v>
      </c>
    </row>
    <row r="779" s="2" customFormat="1" ht="24.15" customHeight="1">
      <c r="A779" s="39"/>
      <c r="B779" s="40"/>
      <c r="C779" s="221" t="s">
        <v>1040</v>
      </c>
      <c r="D779" s="221" t="s">
        <v>167</v>
      </c>
      <c r="E779" s="222" t="s">
        <v>1041</v>
      </c>
      <c r="F779" s="223" t="s">
        <v>1042</v>
      </c>
      <c r="G779" s="224" t="s">
        <v>185</v>
      </c>
      <c r="H779" s="225">
        <v>534.34699999999998</v>
      </c>
      <c r="I779" s="226"/>
      <c r="J779" s="227">
        <f>ROUND(I779*H779,2)</f>
        <v>0</v>
      </c>
      <c r="K779" s="228"/>
      <c r="L779" s="45"/>
      <c r="M779" s="229" t="s">
        <v>1</v>
      </c>
      <c r="N779" s="230" t="s">
        <v>46</v>
      </c>
      <c r="O779" s="92"/>
      <c r="P779" s="231">
        <f>O779*H779</f>
        <v>0</v>
      </c>
      <c r="Q779" s="231">
        <v>0</v>
      </c>
      <c r="R779" s="231">
        <f>Q779*H779</f>
        <v>0</v>
      </c>
      <c r="S779" s="231">
        <v>0</v>
      </c>
      <c r="T779" s="232">
        <f>S779*H779</f>
        <v>0</v>
      </c>
      <c r="U779" s="39"/>
      <c r="V779" s="39"/>
      <c r="W779" s="39"/>
      <c r="X779" s="39"/>
      <c r="Y779" s="39"/>
      <c r="Z779" s="39"/>
      <c r="AA779" s="39"/>
      <c r="AB779" s="39"/>
      <c r="AC779" s="39"/>
      <c r="AD779" s="39"/>
      <c r="AE779" s="39"/>
      <c r="AR779" s="233" t="s">
        <v>304</v>
      </c>
      <c r="AT779" s="233" t="s">
        <v>167</v>
      </c>
      <c r="AU779" s="233" t="s">
        <v>91</v>
      </c>
      <c r="AY779" s="18" t="s">
        <v>164</v>
      </c>
      <c r="BE779" s="234">
        <f>IF(N779="základní",J779,0)</f>
        <v>0</v>
      </c>
      <c r="BF779" s="234">
        <f>IF(N779="snížená",J779,0)</f>
        <v>0</v>
      </c>
      <c r="BG779" s="234">
        <f>IF(N779="zákl. přenesená",J779,0)</f>
        <v>0</v>
      </c>
      <c r="BH779" s="234">
        <f>IF(N779="sníž. přenesená",J779,0)</f>
        <v>0</v>
      </c>
      <c r="BI779" s="234">
        <f>IF(N779="nulová",J779,0)</f>
        <v>0</v>
      </c>
      <c r="BJ779" s="18" t="s">
        <v>89</v>
      </c>
      <c r="BK779" s="234">
        <f>ROUND(I779*H779,2)</f>
        <v>0</v>
      </c>
      <c r="BL779" s="18" t="s">
        <v>304</v>
      </c>
      <c r="BM779" s="233" t="s">
        <v>1043</v>
      </c>
    </row>
    <row r="780" s="14" customFormat="1">
      <c r="A780" s="14"/>
      <c r="B780" s="246"/>
      <c r="C780" s="247"/>
      <c r="D780" s="237" t="s">
        <v>173</v>
      </c>
      <c r="E780" s="248" t="s">
        <v>1</v>
      </c>
      <c r="F780" s="249" t="s">
        <v>1044</v>
      </c>
      <c r="G780" s="247"/>
      <c r="H780" s="250">
        <v>534.34699999999998</v>
      </c>
      <c r="I780" s="251"/>
      <c r="J780" s="247"/>
      <c r="K780" s="247"/>
      <c r="L780" s="252"/>
      <c r="M780" s="253"/>
      <c r="N780" s="254"/>
      <c r="O780" s="254"/>
      <c r="P780" s="254"/>
      <c r="Q780" s="254"/>
      <c r="R780" s="254"/>
      <c r="S780" s="254"/>
      <c r="T780" s="255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T780" s="256" t="s">
        <v>173</v>
      </c>
      <c r="AU780" s="256" t="s">
        <v>91</v>
      </c>
      <c r="AV780" s="14" t="s">
        <v>91</v>
      </c>
      <c r="AW780" s="14" t="s">
        <v>36</v>
      </c>
      <c r="AX780" s="14" t="s">
        <v>89</v>
      </c>
      <c r="AY780" s="256" t="s">
        <v>164</v>
      </c>
    </row>
    <row r="781" s="2" customFormat="1" ht="24.15" customHeight="1">
      <c r="A781" s="39"/>
      <c r="B781" s="40"/>
      <c r="C781" s="221" t="s">
        <v>1045</v>
      </c>
      <c r="D781" s="221" t="s">
        <v>167</v>
      </c>
      <c r="E781" s="222" t="s">
        <v>1046</v>
      </c>
      <c r="F781" s="223" t="s">
        <v>1047</v>
      </c>
      <c r="G781" s="224" t="s">
        <v>185</v>
      </c>
      <c r="H781" s="225">
        <v>42.831000000000003</v>
      </c>
      <c r="I781" s="226"/>
      <c r="J781" s="227">
        <f>ROUND(I781*H781,2)</f>
        <v>0</v>
      </c>
      <c r="K781" s="228"/>
      <c r="L781" s="45"/>
      <c r="M781" s="229" t="s">
        <v>1</v>
      </c>
      <c r="N781" s="230" t="s">
        <v>46</v>
      </c>
      <c r="O781" s="92"/>
      <c r="P781" s="231">
        <f>O781*H781</f>
        <v>0</v>
      </c>
      <c r="Q781" s="231">
        <v>0</v>
      </c>
      <c r="R781" s="231">
        <f>Q781*H781</f>
        <v>0</v>
      </c>
      <c r="S781" s="231">
        <v>0</v>
      </c>
      <c r="T781" s="232">
        <f>S781*H781</f>
        <v>0</v>
      </c>
      <c r="U781" s="39"/>
      <c r="V781" s="39"/>
      <c r="W781" s="39"/>
      <c r="X781" s="39"/>
      <c r="Y781" s="39"/>
      <c r="Z781" s="39"/>
      <c r="AA781" s="39"/>
      <c r="AB781" s="39"/>
      <c r="AC781" s="39"/>
      <c r="AD781" s="39"/>
      <c r="AE781" s="39"/>
      <c r="AR781" s="233" t="s">
        <v>304</v>
      </c>
      <c r="AT781" s="233" t="s">
        <v>167</v>
      </c>
      <c r="AU781" s="233" t="s">
        <v>91</v>
      </c>
      <c r="AY781" s="18" t="s">
        <v>164</v>
      </c>
      <c r="BE781" s="234">
        <f>IF(N781="základní",J781,0)</f>
        <v>0</v>
      </c>
      <c r="BF781" s="234">
        <f>IF(N781="snížená",J781,0)</f>
        <v>0</v>
      </c>
      <c r="BG781" s="234">
        <f>IF(N781="zákl. přenesená",J781,0)</f>
        <v>0</v>
      </c>
      <c r="BH781" s="234">
        <f>IF(N781="sníž. přenesená",J781,0)</f>
        <v>0</v>
      </c>
      <c r="BI781" s="234">
        <f>IF(N781="nulová",J781,0)</f>
        <v>0</v>
      </c>
      <c r="BJ781" s="18" t="s">
        <v>89</v>
      </c>
      <c r="BK781" s="234">
        <f>ROUND(I781*H781,2)</f>
        <v>0</v>
      </c>
      <c r="BL781" s="18" t="s">
        <v>304</v>
      </c>
      <c r="BM781" s="233" t="s">
        <v>1048</v>
      </c>
    </row>
    <row r="782" s="13" customFormat="1">
      <c r="A782" s="13"/>
      <c r="B782" s="235"/>
      <c r="C782" s="236"/>
      <c r="D782" s="237" t="s">
        <v>173</v>
      </c>
      <c r="E782" s="238" t="s">
        <v>1</v>
      </c>
      <c r="F782" s="239" t="s">
        <v>216</v>
      </c>
      <c r="G782" s="236"/>
      <c r="H782" s="238" t="s">
        <v>1</v>
      </c>
      <c r="I782" s="240"/>
      <c r="J782" s="236"/>
      <c r="K782" s="236"/>
      <c r="L782" s="241"/>
      <c r="M782" s="242"/>
      <c r="N782" s="243"/>
      <c r="O782" s="243"/>
      <c r="P782" s="243"/>
      <c r="Q782" s="243"/>
      <c r="R782" s="243"/>
      <c r="S782" s="243"/>
      <c r="T782" s="244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T782" s="245" t="s">
        <v>173</v>
      </c>
      <c r="AU782" s="245" t="s">
        <v>91</v>
      </c>
      <c r="AV782" s="13" t="s">
        <v>89</v>
      </c>
      <c r="AW782" s="13" t="s">
        <v>36</v>
      </c>
      <c r="AX782" s="13" t="s">
        <v>81</v>
      </c>
      <c r="AY782" s="245" t="s">
        <v>164</v>
      </c>
    </row>
    <row r="783" s="13" customFormat="1">
      <c r="A783" s="13"/>
      <c r="B783" s="235"/>
      <c r="C783" s="236"/>
      <c r="D783" s="237" t="s">
        <v>173</v>
      </c>
      <c r="E783" s="238" t="s">
        <v>1</v>
      </c>
      <c r="F783" s="239" t="s">
        <v>217</v>
      </c>
      <c r="G783" s="236"/>
      <c r="H783" s="238" t="s">
        <v>1</v>
      </c>
      <c r="I783" s="240"/>
      <c r="J783" s="236"/>
      <c r="K783" s="236"/>
      <c r="L783" s="241"/>
      <c r="M783" s="242"/>
      <c r="N783" s="243"/>
      <c r="O783" s="243"/>
      <c r="P783" s="243"/>
      <c r="Q783" s="243"/>
      <c r="R783" s="243"/>
      <c r="S783" s="243"/>
      <c r="T783" s="244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T783" s="245" t="s">
        <v>173</v>
      </c>
      <c r="AU783" s="245" t="s">
        <v>91</v>
      </c>
      <c r="AV783" s="13" t="s">
        <v>89</v>
      </c>
      <c r="AW783" s="13" t="s">
        <v>36</v>
      </c>
      <c r="AX783" s="13" t="s">
        <v>81</v>
      </c>
      <c r="AY783" s="245" t="s">
        <v>164</v>
      </c>
    </row>
    <row r="784" s="13" customFormat="1">
      <c r="A784" s="13"/>
      <c r="B784" s="235"/>
      <c r="C784" s="236"/>
      <c r="D784" s="237" t="s">
        <v>173</v>
      </c>
      <c r="E784" s="238" t="s">
        <v>1</v>
      </c>
      <c r="F784" s="239" t="s">
        <v>218</v>
      </c>
      <c r="G784" s="236"/>
      <c r="H784" s="238" t="s">
        <v>1</v>
      </c>
      <c r="I784" s="240"/>
      <c r="J784" s="236"/>
      <c r="K784" s="236"/>
      <c r="L784" s="241"/>
      <c r="M784" s="242"/>
      <c r="N784" s="243"/>
      <c r="O784" s="243"/>
      <c r="P784" s="243"/>
      <c r="Q784" s="243"/>
      <c r="R784" s="243"/>
      <c r="S784" s="243"/>
      <c r="T784" s="244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T784" s="245" t="s">
        <v>173</v>
      </c>
      <c r="AU784" s="245" t="s">
        <v>91</v>
      </c>
      <c r="AV784" s="13" t="s">
        <v>89</v>
      </c>
      <c r="AW784" s="13" t="s">
        <v>36</v>
      </c>
      <c r="AX784" s="13" t="s">
        <v>81</v>
      </c>
      <c r="AY784" s="245" t="s">
        <v>164</v>
      </c>
    </row>
    <row r="785" s="13" customFormat="1">
      <c r="A785" s="13"/>
      <c r="B785" s="235"/>
      <c r="C785" s="236"/>
      <c r="D785" s="237" t="s">
        <v>173</v>
      </c>
      <c r="E785" s="238" t="s">
        <v>1</v>
      </c>
      <c r="F785" s="239" t="s">
        <v>219</v>
      </c>
      <c r="G785" s="236"/>
      <c r="H785" s="238" t="s">
        <v>1</v>
      </c>
      <c r="I785" s="240"/>
      <c r="J785" s="236"/>
      <c r="K785" s="236"/>
      <c r="L785" s="241"/>
      <c r="M785" s="242"/>
      <c r="N785" s="243"/>
      <c r="O785" s="243"/>
      <c r="P785" s="243"/>
      <c r="Q785" s="243"/>
      <c r="R785" s="243"/>
      <c r="S785" s="243"/>
      <c r="T785" s="244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T785" s="245" t="s">
        <v>173</v>
      </c>
      <c r="AU785" s="245" t="s">
        <v>91</v>
      </c>
      <c r="AV785" s="13" t="s">
        <v>89</v>
      </c>
      <c r="AW785" s="13" t="s">
        <v>36</v>
      </c>
      <c r="AX785" s="13" t="s">
        <v>81</v>
      </c>
      <c r="AY785" s="245" t="s">
        <v>164</v>
      </c>
    </row>
    <row r="786" s="13" customFormat="1">
      <c r="A786" s="13"/>
      <c r="B786" s="235"/>
      <c r="C786" s="236"/>
      <c r="D786" s="237" t="s">
        <v>173</v>
      </c>
      <c r="E786" s="238" t="s">
        <v>1</v>
      </c>
      <c r="F786" s="239" t="s">
        <v>1049</v>
      </c>
      <c r="G786" s="236"/>
      <c r="H786" s="238" t="s">
        <v>1</v>
      </c>
      <c r="I786" s="240"/>
      <c r="J786" s="236"/>
      <c r="K786" s="236"/>
      <c r="L786" s="241"/>
      <c r="M786" s="242"/>
      <c r="N786" s="243"/>
      <c r="O786" s="243"/>
      <c r="P786" s="243"/>
      <c r="Q786" s="243"/>
      <c r="R786" s="243"/>
      <c r="S786" s="243"/>
      <c r="T786" s="244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T786" s="245" t="s">
        <v>173</v>
      </c>
      <c r="AU786" s="245" t="s">
        <v>91</v>
      </c>
      <c r="AV786" s="13" t="s">
        <v>89</v>
      </c>
      <c r="AW786" s="13" t="s">
        <v>36</v>
      </c>
      <c r="AX786" s="13" t="s">
        <v>81</v>
      </c>
      <c r="AY786" s="245" t="s">
        <v>164</v>
      </c>
    </row>
    <row r="787" s="14" customFormat="1">
      <c r="A787" s="14"/>
      <c r="B787" s="246"/>
      <c r="C787" s="247"/>
      <c r="D787" s="237" t="s">
        <v>173</v>
      </c>
      <c r="E787" s="248" t="s">
        <v>1</v>
      </c>
      <c r="F787" s="249" t="s">
        <v>1050</v>
      </c>
      <c r="G787" s="247"/>
      <c r="H787" s="250">
        <v>11.583</v>
      </c>
      <c r="I787" s="251"/>
      <c r="J787" s="247"/>
      <c r="K787" s="247"/>
      <c r="L787" s="252"/>
      <c r="M787" s="253"/>
      <c r="N787" s="254"/>
      <c r="O787" s="254"/>
      <c r="P787" s="254"/>
      <c r="Q787" s="254"/>
      <c r="R787" s="254"/>
      <c r="S787" s="254"/>
      <c r="T787" s="255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  <c r="AE787" s="14"/>
      <c r="AT787" s="256" t="s">
        <v>173</v>
      </c>
      <c r="AU787" s="256" t="s">
        <v>91</v>
      </c>
      <c r="AV787" s="14" t="s">
        <v>91</v>
      </c>
      <c r="AW787" s="14" t="s">
        <v>36</v>
      </c>
      <c r="AX787" s="14" t="s">
        <v>81</v>
      </c>
      <c r="AY787" s="256" t="s">
        <v>164</v>
      </c>
    </row>
    <row r="788" s="16" customFormat="1">
      <c r="A788" s="16"/>
      <c r="B788" s="279"/>
      <c r="C788" s="280"/>
      <c r="D788" s="237" t="s">
        <v>173</v>
      </c>
      <c r="E788" s="281" t="s">
        <v>1</v>
      </c>
      <c r="F788" s="282" t="s">
        <v>240</v>
      </c>
      <c r="G788" s="280"/>
      <c r="H788" s="283">
        <v>11.583</v>
      </c>
      <c r="I788" s="284"/>
      <c r="J788" s="280"/>
      <c r="K788" s="280"/>
      <c r="L788" s="285"/>
      <c r="M788" s="286"/>
      <c r="N788" s="287"/>
      <c r="O788" s="287"/>
      <c r="P788" s="287"/>
      <c r="Q788" s="287"/>
      <c r="R788" s="287"/>
      <c r="S788" s="287"/>
      <c r="T788" s="288"/>
      <c r="U788" s="16"/>
      <c r="V788" s="16"/>
      <c r="W788" s="16"/>
      <c r="X788" s="16"/>
      <c r="Y788" s="16"/>
      <c r="Z788" s="16"/>
      <c r="AA788" s="16"/>
      <c r="AB788" s="16"/>
      <c r="AC788" s="16"/>
      <c r="AD788" s="16"/>
      <c r="AE788" s="16"/>
      <c r="AT788" s="289" t="s">
        <v>173</v>
      </c>
      <c r="AU788" s="289" t="s">
        <v>91</v>
      </c>
      <c r="AV788" s="16" t="s">
        <v>165</v>
      </c>
      <c r="AW788" s="16" t="s">
        <v>36</v>
      </c>
      <c r="AX788" s="16" t="s">
        <v>81</v>
      </c>
      <c r="AY788" s="289" t="s">
        <v>164</v>
      </c>
    </row>
    <row r="789" s="13" customFormat="1">
      <c r="A789" s="13"/>
      <c r="B789" s="235"/>
      <c r="C789" s="236"/>
      <c r="D789" s="237" t="s">
        <v>173</v>
      </c>
      <c r="E789" s="238" t="s">
        <v>1</v>
      </c>
      <c r="F789" s="239" t="s">
        <v>216</v>
      </c>
      <c r="G789" s="236"/>
      <c r="H789" s="238" t="s">
        <v>1</v>
      </c>
      <c r="I789" s="240"/>
      <c r="J789" s="236"/>
      <c r="K789" s="236"/>
      <c r="L789" s="241"/>
      <c r="M789" s="242"/>
      <c r="N789" s="243"/>
      <c r="O789" s="243"/>
      <c r="P789" s="243"/>
      <c r="Q789" s="243"/>
      <c r="R789" s="243"/>
      <c r="S789" s="243"/>
      <c r="T789" s="244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T789" s="245" t="s">
        <v>173</v>
      </c>
      <c r="AU789" s="245" t="s">
        <v>91</v>
      </c>
      <c r="AV789" s="13" t="s">
        <v>89</v>
      </c>
      <c r="AW789" s="13" t="s">
        <v>36</v>
      </c>
      <c r="AX789" s="13" t="s">
        <v>81</v>
      </c>
      <c r="AY789" s="245" t="s">
        <v>164</v>
      </c>
    </row>
    <row r="790" s="13" customFormat="1">
      <c r="A790" s="13"/>
      <c r="B790" s="235"/>
      <c r="C790" s="236"/>
      <c r="D790" s="237" t="s">
        <v>173</v>
      </c>
      <c r="E790" s="238" t="s">
        <v>1</v>
      </c>
      <c r="F790" s="239" t="s">
        <v>278</v>
      </c>
      <c r="G790" s="236"/>
      <c r="H790" s="238" t="s">
        <v>1</v>
      </c>
      <c r="I790" s="240"/>
      <c r="J790" s="236"/>
      <c r="K790" s="236"/>
      <c r="L790" s="241"/>
      <c r="M790" s="242"/>
      <c r="N790" s="243"/>
      <c r="O790" s="243"/>
      <c r="P790" s="243"/>
      <c r="Q790" s="243"/>
      <c r="R790" s="243"/>
      <c r="S790" s="243"/>
      <c r="T790" s="244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T790" s="245" t="s">
        <v>173</v>
      </c>
      <c r="AU790" s="245" t="s">
        <v>91</v>
      </c>
      <c r="AV790" s="13" t="s">
        <v>89</v>
      </c>
      <c r="AW790" s="13" t="s">
        <v>36</v>
      </c>
      <c r="AX790" s="13" t="s">
        <v>81</v>
      </c>
      <c r="AY790" s="245" t="s">
        <v>164</v>
      </c>
    </row>
    <row r="791" s="13" customFormat="1">
      <c r="A791" s="13"/>
      <c r="B791" s="235"/>
      <c r="C791" s="236"/>
      <c r="D791" s="237" t="s">
        <v>173</v>
      </c>
      <c r="E791" s="238" t="s">
        <v>1</v>
      </c>
      <c r="F791" s="239" t="s">
        <v>219</v>
      </c>
      <c r="G791" s="236"/>
      <c r="H791" s="238" t="s">
        <v>1</v>
      </c>
      <c r="I791" s="240"/>
      <c r="J791" s="236"/>
      <c r="K791" s="236"/>
      <c r="L791" s="241"/>
      <c r="M791" s="242"/>
      <c r="N791" s="243"/>
      <c r="O791" s="243"/>
      <c r="P791" s="243"/>
      <c r="Q791" s="243"/>
      <c r="R791" s="243"/>
      <c r="S791" s="243"/>
      <c r="T791" s="244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T791" s="245" t="s">
        <v>173</v>
      </c>
      <c r="AU791" s="245" t="s">
        <v>91</v>
      </c>
      <c r="AV791" s="13" t="s">
        <v>89</v>
      </c>
      <c r="AW791" s="13" t="s">
        <v>36</v>
      </c>
      <c r="AX791" s="13" t="s">
        <v>81</v>
      </c>
      <c r="AY791" s="245" t="s">
        <v>164</v>
      </c>
    </row>
    <row r="792" s="13" customFormat="1">
      <c r="A792" s="13"/>
      <c r="B792" s="235"/>
      <c r="C792" s="236"/>
      <c r="D792" s="237" t="s">
        <v>173</v>
      </c>
      <c r="E792" s="238" t="s">
        <v>1</v>
      </c>
      <c r="F792" s="239" t="s">
        <v>279</v>
      </c>
      <c r="G792" s="236"/>
      <c r="H792" s="238" t="s">
        <v>1</v>
      </c>
      <c r="I792" s="240"/>
      <c r="J792" s="236"/>
      <c r="K792" s="236"/>
      <c r="L792" s="241"/>
      <c r="M792" s="242"/>
      <c r="N792" s="243"/>
      <c r="O792" s="243"/>
      <c r="P792" s="243"/>
      <c r="Q792" s="243"/>
      <c r="R792" s="243"/>
      <c r="S792" s="243"/>
      <c r="T792" s="244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T792" s="245" t="s">
        <v>173</v>
      </c>
      <c r="AU792" s="245" t="s">
        <v>91</v>
      </c>
      <c r="AV792" s="13" t="s">
        <v>89</v>
      </c>
      <c r="AW792" s="13" t="s">
        <v>36</v>
      </c>
      <c r="AX792" s="13" t="s">
        <v>81</v>
      </c>
      <c r="AY792" s="245" t="s">
        <v>164</v>
      </c>
    </row>
    <row r="793" s="13" customFormat="1">
      <c r="A793" s="13"/>
      <c r="B793" s="235"/>
      <c r="C793" s="236"/>
      <c r="D793" s="237" t="s">
        <v>173</v>
      </c>
      <c r="E793" s="238" t="s">
        <v>1</v>
      </c>
      <c r="F793" s="239" t="s">
        <v>1051</v>
      </c>
      <c r="G793" s="236"/>
      <c r="H793" s="238" t="s">
        <v>1</v>
      </c>
      <c r="I793" s="240"/>
      <c r="J793" s="236"/>
      <c r="K793" s="236"/>
      <c r="L793" s="241"/>
      <c r="M793" s="242"/>
      <c r="N793" s="243"/>
      <c r="O793" s="243"/>
      <c r="P793" s="243"/>
      <c r="Q793" s="243"/>
      <c r="R793" s="243"/>
      <c r="S793" s="243"/>
      <c r="T793" s="244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T793" s="245" t="s">
        <v>173</v>
      </c>
      <c r="AU793" s="245" t="s">
        <v>91</v>
      </c>
      <c r="AV793" s="13" t="s">
        <v>89</v>
      </c>
      <c r="AW793" s="13" t="s">
        <v>36</v>
      </c>
      <c r="AX793" s="13" t="s">
        <v>81</v>
      </c>
      <c r="AY793" s="245" t="s">
        <v>164</v>
      </c>
    </row>
    <row r="794" s="14" customFormat="1">
      <c r="A794" s="14"/>
      <c r="B794" s="246"/>
      <c r="C794" s="247"/>
      <c r="D794" s="237" t="s">
        <v>173</v>
      </c>
      <c r="E794" s="248" t="s">
        <v>1</v>
      </c>
      <c r="F794" s="249" t="s">
        <v>280</v>
      </c>
      <c r="G794" s="247"/>
      <c r="H794" s="250">
        <v>31.248000000000001</v>
      </c>
      <c r="I794" s="251"/>
      <c r="J794" s="247"/>
      <c r="K794" s="247"/>
      <c r="L794" s="252"/>
      <c r="M794" s="253"/>
      <c r="N794" s="254"/>
      <c r="O794" s="254"/>
      <c r="P794" s="254"/>
      <c r="Q794" s="254"/>
      <c r="R794" s="254"/>
      <c r="S794" s="254"/>
      <c r="T794" s="255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T794" s="256" t="s">
        <v>173</v>
      </c>
      <c r="AU794" s="256" t="s">
        <v>91</v>
      </c>
      <c r="AV794" s="14" t="s">
        <v>91</v>
      </c>
      <c r="AW794" s="14" t="s">
        <v>36</v>
      </c>
      <c r="AX794" s="14" t="s">
        <v>81</v>
      </c>
      <c r="AY794" s="256" t="s">
        <v>164</v>
      </c>
    </row>
    <row r="795" s="16" customFormat="1">
      <c r="A795" s="16"/>
      <c r="B795" s="279"/>
      <c r="C795" s="280"/>
      <c r="D795" s="237" t="s">
        <v>173</v>
      </c>
      <c r="E795" s="281" t="s">
        <v>1</v>
      </c>
      <c r="F795" s="282" t="s">
        <v>240</v>
      </c>
      <c r="G795" s="280"/>
      <c r="H795" s="283">
        <v>31.248000000000001</v>
      </c>
      <c r="I795" s="284"/>
      <c r="J795" s="280"/>
      <c r="K795" s="280"/>
      <c r="L795" s="285"/>
      <c r="M795" s="286"/>
      <c r="N795" s="287"/>
      <c r="O795" s="287"/>
      <c r="P795" s="287"/>
      <c r="Q795" s="287"/>
      <c r="R795" s="287"/>
      <c r="S795" s="287"/>
      <c r="T795" s="288"/>
      <c r="U795" s="16"/>
      <c r="V795" s="16"/>
      <c r="W795" s="16"/>
      <c r="X795" s="16"/>
      <c r="Y795" s="16"/>
      <c r="Z795" s="16"/>
      <c r="AA795" s="16"/>
      <c r="AB795" s="16"/>
      <c r="AC795" s="16"/>
      <c r="AD795" s="16"/>
      <c r="AE795" s="16"/>
      <c r="AT795" s="289" t="s">
        <v>173</v>
      </c>
      <c r="AU795" s="289" t="s">
        <v>91</v>
      </c>
      <c r="AV795" s="16" t="s">
        <v>165</v>
      </c>
      <c r="AW795" s="16" t="s">
        <v>36</v>
      </c>
      <c r="AX795" s="16" t="s">
        <v>81</v>
      </c>
      <c r="AY795" s="289" t="s">
        <v>164</v>
      </c>
    </row>
    <row r="796" s="15" customFormat="1">
      <c r="A796" s="15"/>
      <c r="B796" s="257"/>
      <c r="C796" s="258"/>
      <c r="D796" s="237" t="s">
        <v>173</v>
      </c>
      <c r="E796" s="259" t="s">
        <v>107</v>
      </c>
      <c r="F796" s="260" t="s">
        <v>176</v>
      </c>
      <c r="G796" s="258"/>
      <c r="H796" s="261">
        <v>42.831000000000003</v>
      </c>
      <c r="I796" s="262"/>
      <c r="J796" s="258"/>
      <c r="K796" s="258"/>
      <c r="L796" s="263"/>
      <c r="M796" s="264"/>
      <c r="N796" s="265"/>
      <c r="O796" s="265"/>
      <c r="P796" s="265"/>
      <c r="Q796" s="265"/>
      <c r="R796" s="265"/>
      <c r="S796" s="265"/>
      <c r="T796" s="266"/>
      <c r="U796" s="15"/>
      <c r="V796" s="15"/>
      <c r="W796" s="15"/>
      <c r="X796" s="15"/>
      <c r="Y796" s="15"/>
      <c r="Z796" s="15"/>
      <c r="AA796" s="15"/>
      <c r="AB796" s="15"/>
      <c r="AC796" s="15"/>
      <c r="AD796" s="15"/>
      <c r="AE796" s="15"/>
      <c r="AT796" s="267" t="s">
        <v>173</v>
      </c>
      <c r="AU796" s="267" t="s">
        <v>91</v>
      </c>
      <c r="AV796" s="15" t="s">
        <v>171</v>
      </c>
      <c r="AW796" s="15" t="s">
        <v>36</v>
      </c>
      <c r="AX796" s="15" t="s">
        <v>89</v>
      </c>
      <c r="AY796" s="267" t="s">
        <v>164</v>
      </c>
    </row>
    <row r="797" s="2" customFormat="1" ht="24.15" customHeight="1">
      <c r="A797" s="39"/>
      <c r="B797" s="40"/>
      <c r="C797" s="221" t="s">
        <v>1052</v>
      </c>
      <c r="D797" s="221" t="s">
        <v>167</v>
      </c>
      <c r="E797" s="222" t="s">
        <v>1053</v>
      </c>
      <c r="F797" s="223" t="s">
        <v>1054</v>
      </c>
      <c r="G797" s="224" t="s">
        <v>185</v>
      </c>
      <c r="H797" s="225">
        <v>534.34699999999998</v>
      </c>
      <c r="I797" s="226"/>
      <c r="J797" s="227">
        <f>ROUND(I797*H797,2)</f>
        <v>0</v>
      </c>
      <c r="K797" s="228"/>
      <c r="L797" s="45"/>
      <c r="M797" s="229" t="s">
        <v>1</v>
      </c>
      <c r="N797" s="230" t="s">
        <v>46</v>
      </c>
      <c r="O797" s="92"/>
      <c r="P797" s="231">
        <f>O797*H797</f>
        <v>0</v>
      </c>
      <c r="Q797" s="231">
        <v>0</v>
      </c>
      <c r="R797" s="231">
        <f>Q797*H797</f>
        <v>0</v>
      </c>
      <c r="S797" s="231">
        <v>0</v>
      </c>
      <c r="T797" s="232">
        <f>S797*H797</f>
        <v>0</v>
      </c>
      <c r="U797" s="39"/>
      <c r="V797" s="39"/>
      <c r="W797" s="39"/>
      <c r="X797" s="39"/>
      <c r="Y797" s="39"/>
      <c r="Z797" s="39"/>
      <c r="AA797" s="39"/>
      <c r="AB797" s="39"/>
      <c r="AC797" s="39"/>
      <c r="AD797" s="39"/>
      <c r="AE797" s="39"/>
      <c r="AR797" s="233" t="s">
        <v>304</v>
      </c>
      <c r="AT797" s="233" t="s">
        <v>167</v>
      </c>
      <c r="AU797" s="233" t="s">
        <v>91</v>
      </c>
      <c r="AY797" s="18" t="s">
        <v>164</v>
      </c>
      <c r="BE797" s="234">
        <f>IF(N797="základní",J797,0)</f>
        <v>0</v>
      </c>
      <c r="BF797" s="234">
        <f>IF(N797="snížená",J797,0)</f>
        <v>0</v>
      </c>
      <c r="BG797" s="234">
        <f>IF(N797="zákl. přenesená",J797,0)</f>
        <v>0</v>
      </c>
      <c r="BH797" s="234">
        <f>IF(N797="sníž. přenesená",J797,0)</f>
        <v>0</v>
      </c>
      <c r="BI797" s="234">
        <f>IF(N797="nulová",J797,0)</f>
        <v>0</v>
      </c>
      <c r="BJ797" s="18" t="s">
        <v>89</v>
      </c>
      <c r="BK797" s="234">
        <f>ROUND(I797*H797,2)</f>
        <v>0</v>
      </c>
      <c r="BL797" s="18" t="s">
        <v>304</v>
      </c>
      <c r="BM797" s="233" t="s">
        <v>1055</v>
      </c>
    </row>
    <row r="798" s="2" customFormat="1" ht="24.15" customHeight="1">
      <c r="A798" s="39"/>
      <c r="B798" s="40"/>
      <c r="C798" s="221" t="s">
        <v>1056</v>
      </c>
      <c r="D798" s="221" t="s">
        <v>167</v>
      </c>
      <c r="E798" s="222" t="s">
        <v>1057</v>
      </c>
      <c r="F798" s="223" t="s">
        <v>1058</v>
      </c>
      <c r="G798" s="224" t="s">
        <v>185</v>
      </c>
      <c r="H798" s="225">
        <v>42.831000000000003</v>
      </c>
      <c r="I798" s="226"/>
      <c r="J798" s="227">
        <f>ROUND(I798*H798,2)</f>
        <v>0</v>
      </c>
      <c r="K798" s="228"/>
      <c r="L798" s="45"/>
      <c r="M798" s="229" t="s">
        <v>1</v>
      </c>
      <c r="N798" s="230" t="s">
        <v>46</v>
      </c>
      <c r="O798" s="92"/>
      <c r="P798" s="231">
        <f>O798*H798</f>
        <v>0</v>
      </c>
      <c r="Q798" s="231">
        <v>0</v>
      </c>
      <c r="R798" s="231">
        <f>Q798*H798</f>
        <v>0</v>
      </c>
      <c r="S798" s="231">
        <v>0</v>
      </c>
      <c r="T798" s="232">
        <f>S798*H798</f>
        <v>0</v>
      </c>
      <c r="U798" s="39"/>
      <c r="V798" s="39"/>
      <c r="W798" s="39"/>
      <c r="X798" s="39"/>
      <c r="Y798" s="39"/>
      <c r="Z798" s="39"/>
      <c r="AA798" s="39"/>
      <c r="AB798" s="39"/>
      <c r="AC798" s="39"/>
      <c r="AD798" s="39"/>
      <c r="AE798" s="39"/>
      <c r="AR798" s="233" t="s">
        <v>304</v>
      </c>
      <c r="AT798" s="233" t="s">
        <v>167</v>
      </c>
      <c r="AU798" s="233" t="s">
        <v>91</v>
      </c>
      <c r="AY798" s="18" t="s">
        <v>164</v>
      </c>
      <c r="BE798" s="234">
        <f>IF(N798="základní",J798,0)</f>
        <v>0</v>
      </c>
      <c r="BF798" s="234">
        <f>IF(N798="snížená",J798,0)</f>
        <v>0</v>
      </c>
      <c r="BG798" s="234">
        <f>IF(N798="zákl. přenesená",J798,0)</f>
        <v>0</v>
      </c>
      <c r="BH798" s="234">
        <f>IF(N798="sníž. přenesená",J798,0)</f>
        <v>0</v>
      </c>
      <c r="BI798" s="234">
        <f>IF(N798="nulová",J798,0)</f>
        <v>0</v>
      </c>
      <c r="BJ798" s="18" t="s">
        <v>89</v>
      </c>
      <c r="BK798" s="234">
        <f>ROUND(I798*H798,2)</f>
        <v>0</v>
      </c>
      <c r="BL798" s="18" t="s">
        <v>304</v>
      </c>
      <c r="BM798" s="233" t="s">
        <v>1059</v>
      </c>
    </row>
    <row r="799" s="2" customFormat="1" ht="24.15" customHeight="1">
      <c r="A799" s="39"/>
      <c r="B799" s="40"/>
      <c r="C799" s="221" t="s">
        <v>1060</v>
      </c>
      <c r="D799" s="221" t="s">
        <v>167</v>
      </c>
      <c r="E799" s="222" t="s">
        <v>1061</v>
      </c>
      <c r="F799" s="223" t="s">
        <v>1062</v>
      </c>
      <c r="G799" s="224" t="s">
        <v>185</v>
      </c>
      <c r="H799" s="225">
        <v>534.34699999999998</v>
      </c>
      <c r="I799" s="226"/>
      <c r="J799" s="227">
        <f>ROUND(I799*H799,2)</f>
        <v>0</v>
      </c>
      <c r="K799" s="228"/>
      <c r="L799" s="45"/>
      <c r="M799" s="229" t="s">
        <v>1</v>
      </c>
      <c r="N799" s="230" t="s">
        <v>46</v>
      </c>
      <c r="O799" s="92"/>
      <c r="P799" s="231">
        <f>O799*H799</f>
        <v>0</v>
      </c>
      <c r="Q799" s="231">
        <v>0.001</v>
      </c>
      <c r="R799" s="231">
        <f>Q799*H799</f>
        <v>0.53434700000000002</v>
      </c>
      <c r="S799" s="231">
        <v>0.00031</v>
      </c>
      <c r="T799" s="232">
        <f>S799*H799</f>
        <v>0.16564756999999999</v>
      </c>
      <c r="U799" s="39"/>
      <c r="V799" s="39"/>
      <c r="W799" s="39"/>
      <c r="X799" s="39"/>
      <c r="Y799" s="39"/>
      <c r="Z799" s="39"/>
      <c r="AA799" s="39"/>
      <c r="AB799" s="39"/>
      <c r="AC799" s="39"/>
      <c r="AD799" s="39"/>
      <c r="AE799" s="39"/>
      <c r="AR799" s="233" t="s">
        <v>304</v>
      </c>
      <c r="AT799" s="233" t="s">
        <v>167</v>
      </c>
      <c r="AU799" s="233" t="s">
        <v>91</v>
      </c>
      <c r="AY799" s="18" t="s">
        <v>164</v>
      </c>
      <c r="BE799" s="234">
        <f>IF(N799="základní",J799,0)</f>
        <v>0</v>
      </c>
      <c r="BF799" s="234">
        <f>IF(N799="snížená",J799,0)</f>
        <v>0</v>
      </c>
      <c r="BG799" s="234">
        <f>IF(N799="zákl. přenesená",J799,0)</f>
        <v>0</v>
      </c>
      <c r="BH799" s="234">
        <f>IF(N799="sníž. přenesená",J799,0)</f>
        <v>0</v>
      </c>
      <c r="BI799" s="234">
        <f>IF(N799="nulová",J799,0)</f>
        <v>0</v>
      </c>
      <c r="BJ799" s="18" t="s">
        <v>89</v>
      </c>
      <c r="BK799" s="234">
        <f>ROUND(I799*H799,2)</f>
        <v>0</v>
      </c>
      <c r="BL799" s="18" t="s">
        <v>304</v>
      </c>
      <c r="BM799" s="233" t="s">
        <v>1063</v>
      </c>
    </row>
    <row r="800" s="2" customFormat="1" ht="24.15" customHeight="1">
      <c r="A800" s="39"/>
      <c r="B800" s="40"/>
      <c r="C800" s="221" t="s">
        <v>1064</v>
      </c>
      <c r="D800" s="221" t="s">
        <v>167</v>
      </c>
      <c r="E800" s="222" t="s">
        <v>1065</v>
      </c>
      <c r="F800" s="223" t="s">
        <v>1066</v>
      </c>
      <c r="G800" s="224" t="s">
        <v>185</v>
      </c>
      <c r="H800" s="225">
        <v>42.831000000000003</v>
      </c>
      <c r="I800" s="226"/>
      <c r="J800" s="227">
        <f>ROUND(I800*H800,2)</f>
        <v>0</v>
      </c>
      <c r="K800" s="228"/>
      <c r="L800" s="45"/>
      <c r="M800" s="229" t="s">
        <v>1</v>
      </c>
      <c r="N800" s="230" t="s">
        <v>46</v>
      </c>
      <c r="O800" s="92"/>
      <c r="P800" s="231">
        <f>O800*H800</f>
        <v>0</v>
      </c>
      <c r="Q800" s="231">
        <v>0.001</v>
      </c>
      <c r="R800" s="231">
        <f>Q800*H800</f>
        <v>0.042831000000000001</v>
      </c>
      <c r="S800" s="231">
        <v>0.00031</v>
      </c>
      <c r="T800" s="232">
        <f>S800*H800</f>
        <v>0.013277610000000001</v>
      </c>
      <c r="U800" s="39"/>
      <c r="V800" s="39"/>
      <c r="W800" s="39"/>
      <c r="X800" s="39"/>
      <c r="Y800" s="39"/>
      <c r="Z800" s="39"/>
      <c r="AA800" s="39"/>
      <c r="AB800" s="39"/>
      <c r="AC800" s="39"/>
      <c r="AD800" s="39"/>
      <c r="AE800" s="39"/>
      <c r="AR800" s="233" t="s">
        <v>304</v>
      </c>
      <c r="AT800" s="233" t="s">
        <v>167</v>
      </c>
      <c r="AU800" s="233" t="s">
        <v>91</v>
      </c>
      <c r="AY800" s="18" t="s">
        <v>164</v>
      </c>
      <c r="BE800" s="234">
        <f>IF(N800="základní",J800,0)</f>
        <v>0</v>
      </c>
      <c r="BF800" s="234">
        <f>IF(N800="snížená",J800,0)</f>
        <v>0</v>
      </c>
      <c r="BG800" s="234">
        <f>IF(N800="zákl. přenesená",J800,0)</f>
        <v>0</v>
      </c>
      <c r="BH800" s="234">
        <f>IF(N800="sníž. přenesená",J800,0)</f>
        <v>0</v>
      </c>
      <c r="BI800" s="234">
        <f>IF(N800="nulová",J800,0)</f>
        <v>0</v>
      </c>
      <c r="BJ800" s="18" t="s">
        <v>89</v>
      </c>
      <c r="BK800" s="234">
        <f>ROUND(I800*H800,2)</f>
        <v>0</v>
      </c>
      <c r="BL800" s="18" t="s">
        <v>304</v>
      </c>
      <c r="BM800" s="233" t="s">
        <v>1067</v>
      </c>
    </row>
    <row r="801" s="2" customFormat="1" ht="24.15" customHeight="1">
      <c r="A801" s="39"/>
      <c r="B801" s="40"/>
      <c r="C801" s="221" t="s">
        <v>1068</v>
      </c>
      <c r="D801" s="221" t="s">
        <v>167</v>
      </c>
      <c r="E801" s="222" t="s">
        <v>1069</v>
      </c>
      <c r="F801" s="223" t="s">
        <v>1070</v>
      </c>
      <c r="G801" s="224" t="s">
        <v>185</v>
      </c>
      <c r="H801" s="225">
        <v>534.34699999999998</v>
      </c>
      <c r="I801" s="226"/>
      <c r="J801" s="227">
        <f>ROUND(I801*H801,2)</f>
        <v>0</v>
      </c>
      <c r="K801" s="228"/>
      <c r="L801" s="45"/>
      <c r="M801" s="229" t="s">
        <v>1</v>
      </c>
      <c r="N801" s="230" t="s">
        <v>46</v>
      </c>
      <c r="O801" s="92"/>
      <c r="P801" s="231">
        <f>O801*H801</f>
        <v>0</v>
      </c>
      <c r="Q801" s="231">
        <v>0</v>
      </c>
      <c r="R801" s="231">
        <f>Q801*H801</f>
        <v>0</v>
      </c>
      <c r="S801" s="231">
        <v>0</v>
      </c>
      <c r="T801" s="232">
        <f>S801*H801</f>
        <v>0</v>
      </c>
      <c r="U801" s="39"/>
      <c r="V801" s="39"/>
      <c r="W801" s="39"/>
      <c r="X801" s="39"/>
      <c r="Y801" s="39"/>
      <c r="Z801" s="39"/>
      <c r="AA801" s="39"/>
      <c r="AB801" s="39"/>
      <c r="AC801" s="39"/>
      <c r="AD801" s="39"/>
      <c r="AE801" s="39"/>
      <c r="AR801" s="233" t="s">
        <v>304</v>
      </c>
      <c r="AT801" s="233" t="s">
        <v>167</v>
      </c>
      <c r="AU801" s="233" t="s">
        <v>91</v>
      </c>
      <c r="AY801" s="18" t="s">
        <v>164</v>
      </c>
      <c r="BE801" s="234">
        <f>IF(N801="základní",J801,0)</f>
        <v>0</v>
      </c>
      <c r="BF801" s="234">
        <f>IF(N801="snížená",J801,0)</f>
        <v>0</v>
      </c>
      <c r="BG801" s="234">
        <f>IF(N801="zákl. přenesená",J801,0)</f>
        <v>0</v>
      </c>
      <c r="BH801" s="234">
        <f>IF(N801="sníž. přenesená",J801,0)</f>
        <v>0</v>
      </c>
      <c r="BI801" s="234">
        <f>IF(N801="nulová",J801,0)</f>
        <v>0</v>
      </c>
      <c r="BJ801" s="18" t="s">
        <v>89</v>
      </c>
      <c r="BK801" s="234">
        <f>ROUND(I801*H801,2)</f>
        <v>0</v>
      </c>
      <c r="BL801" s="18" t="s">
        <v>304</v>
      </c>
      <c r="BM801" s="233" t="s">
        <v>1071</v>
      </c>
    </row>
    <row r="802" s="2" customFormat="1" ht="24.15" customHeight="1">
      <c r="A802" s="39"/>
      <c r="B802" s="40"/>
      <c r="C802" s="221" t="s">
        <v>1072</v>
      </c>
      <c r="D802" s="221" t="s">
        <v>167</v>
      </c>
      <c r="E802" s="222" t="s">
        <v>1073</v>
      </c>
      <c r="F802" s="223" t="s">
        <v>1074</v>
      </c>
      <c r="G802" s="224" t="s">
        <v>185</v>
      </c>
      <c r="H802" s="225">
        <v>42.831000000000003</v>
      </c>
      <c r="I802" s="226"/>
      <c r="J802" s="227">
        <f>ROUND(I802*H802,2)</f>
        <v>0</v>
      </c>
      <c r="K802" s="228"/>
      <c r="L802" s="45"/>
      <c r="M802" s="229" t="s">
        <v>1</v>
      </c>
      <c r="N802" s="230" t="s">
        <v>46</v>
      </c>
      <c r="O802" s="92"/>
      <c r="P802" s="231">
        <f>O802*H802</f>
        <v>0</v>
      </c>
      <c r="Q802" s="231">
        <v>0</v>
      </c>
      <c r="R802" s="231">
        <f>Q802*H802</f>
        <v>0</v>
      </c>
      <c r="S802" s="231">
        <v>0</v>
      </c>
      <c r="T802" s="232">
        <f>S802*H802</f>
        <v>0</v>
      </c>
      <c r="U802" s="39"/>
      <c r="V802" s="39"/>
      <c r="W802" s="39"/>
      <c r="X802" s="39"/>
      <c r="Y802" s="39"/>
      <c r="Z802" s="39"/>
      <c r="AA802" s="39"/>
      <c r="AB802" s="39"/>
      <c r="AC802" s="39"/>
      <c r="AD802" s="39"/>
      <c r="AE802" s="39"/>
      <c r="AR802" s="233" t="s">
        <v>304</v>
      </c>
      <c r="AT802" s="233" t="s">
        <v>167</v>
      </c>
      <c r="AU802" s="233" t="s">
        <v>91</v>
      </c>
      <c r="AY802" s="18" t="s">
        <v>164</v>
      </c>
      <c r="BE802" s="234">
        <f>IF(N802="základní",J802,0)</f>
        <v>0</v>
      </c>
      <c r="BF802" s="234">
        <f>IF(N802="snížená",J802,0)</f>
        <v>0</v>
      </c>
      <c r="BG802" s="234">
        <f>IF(N802="zákl. přenesená",J802,0)</f>
        <v>0</v>
      </c>
      <c r="BH802" s="234">
        <f>IF(N802="sníž. přenesená",J802,0)</f>
        <v>0</v>
      </c>
      <c r="BI802" s="234">
        <f>IF(N802="nulová",J802,0)</f>
        <v>0</v>
      </c>
      <c r="BJ802" s="18" t="s">
        <v>89</v>
      </c>
      <c r="BK802" s="234">
        <f>ROUND(I802*H802,2)</f>
        <v>0</v>
      </c>
      <c r="BL802" s="18" t="s">
        <v>304</v>
      </c>
      <c r="BM802" s="233" t="s">
        <v>1075</v>
      </c>
    </row>
    <row r="803" s="2" customFormat="1" ht="24.15" customHeight="1">
      <c r="A803" s="39"/>
      <c r="B803" s="40"/>
      <c r="C803" s="221" t="s">
        <v>1076</v>
      </c>
      <c r="D803" s="221" t="s">
        <v>167</v>
      </c>
      <c r="E803" s="222" t="s">
        <v>1077</v>
      </c>
      <c r="F803" s="223" t="s">
        <v>1078</v>
      </c>
      <c r="G803" s="224" t="s">
        <v>185</v>
      </c>
      <c r="H803" s="225">
        <v>313.39800000000002</v>
      </c>
      <c r="I803" s="226"/>
      <c r="J803" s="227">
        <f>ROUND(I803*H803,2)</f>
        <v>0</v>
      </c>
      <c r="K803" s="228"/>
      <c r="L803" s="45"/>
      <c r="M803" s="229" t="s">
        <v>1</v>
      </c>
      <c r="N803" s="230" t="s">
        <v>46</v>
      </c>
      <c r="O803" s="92"/>
      <c r="P803" s="231">
        <f>O803*H803</f>
        <v>0</v>
      </c>
      <c r="Q803" s="231">
        <v>0.00044000000000000002</v>
      </c>
      <c r="R803" s="231">
        <f>Q803*H803</f>
        <v>0.13789512000000001</v>
      </c>
      <c r="S803" s="231">
        <v>0</v>
      </c>
      <c r="T803" s="232">
        <f>S803*H803</f>
        <v>0</v>
      </c>
      <c r="U803" s="39"/>
      <c r="V803" s="39"/>
      <c r="W803" s="39"/>
      <c r="X803" s="39"/>
      <c r="Y803" s="39"/>
      <c r="Z803" s="39"/>
      <c r="AA803" s="39"/>
      <c r="AB803" s="39"/>
      <c r="AC803" s="39"/>
      <c r="AD803" s="39"/>
      <c r="AE803" s="39"/>
      <c r="AR803" s="233" t="s">
        <v>304</v>
      </c>
      <c r="AT803" s="233" t="s">
        <v>167</v>
      </c>
      <c r="AU803" s="233" t="s">
        <v>91</v>
      </c>
      <c r="AY803" s="18" t="s">
        <v>164</v>
      </c>
      <c r="BE803" s="234">
        <f>IF(N803="základní",J803,0)</f>
        <v>0</v>
      </c>
      <c r="BF803" s="234">
        <f>IF(N803="snížená",J803,0)</f>
        <v>0</v>
      </c>
      <c r="BG803" s="234">
        <f>IF(N803="zákl. přenesená",J803,0)</f>
        <v>0</v>
      </c>
      <c r="BH803" s="234">
        <f>IF(N803="sníž. přenesená",J803,0)</f>
        <v>0</v>
      </c>
      <c r="BI803" s="234">
        <f>IF(N803="nulová",J803,0)</f>
        <v>0</v>
      </c>
      <c r="BJ803" s="18" t="s">
        <v>89</v>
      </c>
      <c r="BK803" s="234">
        <f>ROUND(I803*H803,2)</f>
        <v>0</v>
      </c>
      <c r="BL803" s="18" t="s">
        <v>304</v>
      </c>
      <c r="BM803" s="233" t="s">
        <v>1079</v>
      </c>
    </row>
    <row r="804" s="14" customFormat="1">
      <c r="A804" s="14"/>
      <c r="B804" s="246"/>
      <c r="C804" s="247"/>
      <c r="D804" s="237" t="s">
        <v>173</v>
      </c>
      <c r="E804" s="248" t="s">
        <v>1</v>
      </c>
      <c r="F804" s="249" t="s">
        <v>1080</v>
      </c>
      <c r="G804" s="247"/>
      <c r="H804" s="250">
        <v>313.39800000000002</v>
      </c>
      <c r="I804" s="251"/>
      <c r="J804" s="247"/>
      <c r="K804" s="247"/>
      <c r="L804" s="252"/>
      <c r="M804" s="253"/>
      <c r="N804" s="254"/>
      <c r="O804" s="254"/>
      <c r="P804" s="254"/>
      <c r="Q804" s="254"/>
      <c r="R804" s="254"/>
      <c r="S804" s="254"/>
      <c r="T804" s="255"/>
      <c r="U804" s="14"/>
      <c r="V804" s="14"/>
      <c r="W804" s="14"/>
      <c r="X804" s="14"/>
      <c r="Y804" s="14"/>
      <c r="Z804" s="14"/>
      <c r="AA804" s="14"/>
      <c r="AB804" s="14"/>
      <c r="AC804" s="14"/>
      <c r="AD804" s="14"/>
      <c r="AE804" s="14"/>
      <c r="AT804" s="256" t="s">
        <v>173</v>
      </c>
      <c r="AU804" s="256" t="s">
        <v>91</v>
      </c>
      <c r="AV804" s="14" t="s">
        <v>91</v>
      </c>
      <c r="AW804" s="14" t="s">
        <v>36</v>
      </c>
      <c r="AX804" s="14" t="s">
        <v>89</v>
      </c>
      <c r="AY804" s="256" t="s">
        <v>164</v>
      </c>
    </row>
    <row r="805" s="2" customFormat="1" ht="24.15" customHeight="1">
      <c r="A805" s="39"/>
      <c r="B805" s="40"/>
      <c r="C805" s="221" t="s">
        <v>1081</v>
      </c>
      <c r="D805" s="221" t="s">
        <v>167</v>
      </c>
      <c r="E805" s="222" t="s">
        <v>1082</v>
      </c>
      <c r="F805" s="223" t="s">
        <v>1083</v>
      </c>
      <c r="G805" s="224" t="s">
        <v>185</v>
      </c>
      <c r="H805" s="225">
        <v>42.831000000000003</v>
      </c>
      <c r="I805" s="226"/>
      <c r="J805" s="227">
        <f>ROUND(I805*H805,2)</f>
        <v>0</v>
      </c>
      <c r="K805" s="228"/>
      <c r="L805" s="45"/>
      <c r="M805" s="229" t="s">
        <v>1</v>
      </c>
      <c r="N805" s="230" t="s">
        <v>46</v>
      </c>
      <c r="O805" s="92"/>
      <c r="P805" s="231">
        <f>O805*H805</f>
        <v>0</v>
      </c>
      <c r="Q805" s="231">
        <v>0.00044000000000000002</v>
      </c>
      <c r="R805" s="231">
        <f>Q805*H805</f>
        <v>0.01884564</v>
      </c>
      <c r="S805" s="231">
        <v>0</v>
      </c>
      <c r="T805" s="232">
        <f>S805*H805</f>
        <v>0</v>
      </c>
      <c r="U805" s="39"/>
      <c r="V805" s="39"/>
      <c r="W805" s="39"/>
      <c r="X805" s="39"/>
      <c r="Y805" s="39"/>
      <c r="Z805" s="39"/>
      <c r="AA805" s="39"/>
      <c r="AB805" s="39"/>
      <c r="AC805" s="39"/>
      <c r="AD805" s="39"/>
      <c r="AE805" s="39"/>
      <c r="AR805" s="233" t="s">
        <v>304</v>
      </c>
      <c r="AT805" s="233" t="s">
        <v>167</v>
      </c>
      <c r="AU805" s="233" t="s">
        <v>91</v>
      </c>
      <c r="AY805" s="18" t="s">
        <v>164</v>
      </c>
      <c r="BE805" s="234">
        <f>IF(N805="základní",J805,0)</f>
        <v>0</v>
      </c>
      <c r="BF805" s="234">
        <f>IF(N805="snížená",J805,0)</f>
        <v>0</v>
      </c>
      <c r="BG805" s="234">
        <f>IF(N805="zákl. přenesená",J805,0)</f>
        <v>0</v>
      </c>
      <c r="BH805" s="234">
        <f>IF(N805="sníž. přenesená",J805,0)</f>
        <v>0</v>
      </c>
      <c r="BI805" s="234">
        <f>IF(N805="nulová",J805,0)</f>
        <v>0</v>
      </c>
      <c r="BJ805" s="18" t="s">
        <v>89</v>
      </c>
      <c r="BK805" s="234">
        <f>ROUND(I805*H805,2)</f>
        <v>0</v>
      </c>
      <c r="BL805" s="18" t="s">
        <v>304</v>
      </c>
      <c r="BM805" s="233" t="s">
        <v>1084</v>
      </c>
    </row>
    <row r="806" s="2" customFormat="1" ht="24.15" customHeight="1">
      <c r="A806" s="39"/>
      <c r="B806" s="40"/>
      <c r="C806" s="221" t="s">
        <v>1085</v>
      </c>
      <c r="D806" s="221" t="s">
        <v>167</v>
      </c>
      <c r="E806" s="222" t="s">
        <v>1086</v>
      </c>
      <c r="F806" s="223" t="s">
        <v>1087</v>
      </c>
      <c r="G806" s="224" t="s">
        <v>185</v>
      </c>
      <c r="H806" s="225">
        <v>890.57600000000002</v>
      </c>
      <c r="I806" s="226"/>
      <c r="J806" s="227">
        <f>ROUND(I806*H806,2)</f>
        <v>0</v>
      </c>
      <c r="K806" s="228"/>
      <c r="L806" s="45"/>
      <c r="M806" s="229" t="s">
        <v>1</v>
      </c>
      <c r="N806" s="230" t="s">
        <v>46</v>
      </c>
      <c r="O806" s="92"/>
      <c r="P806" s="231">
        <f>O806*H806</f>
        <v>0</v>
      </c>
      <c r="Q806" s="231">
        <v>0.00040000000000000002</v>
      </c>
      <c r="R806" s="231">
        <f>Q806*H806</f>
        <v>0.3562304</v>
      </c>
      <c r="S806" s="231">
        <v>0</v>
      </c>
      <c r="T806" s="232">
        <f>S806*H806</f>
        <v>0</v>
      </c>
      <c r="U806" s="39"/>
      <c r="V806" s="39"/>
      <c r="W806" s="39"/>
      <c r="X806" s="39"/>
      <c r="Y806" s="39"/>
      <c r="Z806" s="39"/>
      <c r="AA806" s="39"/>
      <c r="AB806" s="39"/>
      <c r="AC806" s="39"/>
      <c r="AD806" s="39"/>
      <c r="AE806" s="39"/>
      <c r="AR806" s="233" t="s">
        <v>304</v>
      </c>
      <c r="AT806" s="233" t="s">
        <v>167</v>
      </c>
      <c r="AU806" s="233" t="s">
        <v>91</v>
      </c>
      <c r="AY806" s="18" t="s">
        <v>164</v>
      </c>
      <c r="BE806" s="234">
        <f>IF(N806="základní",J806,0)</f>
        <v>0</v>
      </c>
      <c r="BF806" s="234">
        <f>IF(N806="snížená",J806,0)</f>
        <v>0</v>
      </c>
      <c r="BG806" s="234">
        <f>IF(N806="zákl. přenesená",J806,0)</f>
        <v>0</v>
      </c>
      <c r="BH806" s="234">
        <f>IF(N806="sníž. přenesená",J806,0)</f>
        <v>0</v>
      </c>
      <c r="BI806" s="234">
        <f>IF(N806="nulová",J806,0)</f>
        <v>0</v>
      </c>
      <c r="BJ806" s="18" t="s">
        <v>89</v>
      </c>
      <c r="BK806" s="234">
        <f>ROUND(I806*H806,2)</f>
        <v>0</v>
      </c>
      <c r="BL806" s="18" t="s">
        <v>304</v>
      </c>
      <c r="BM806" s="233" t="s">
        <v>1088</v>
      </c>
    </row>
    <row r="807" s="14" customFormat="1">
      <c r="A807" s="14"/>
      <c r="B807" s="246"/>
      <c r="C807" s="247"/>
      <c r="D807" s="237" t="s">
        <v>173</v>
      </c>
      <c r="E807" s="248" t="s">
        <v>1</v>
      </c>
      <c r="F807" s="249" t="s">
        <v>1089</v>
      </c>
      <c r="G807" s="247"/>
      <c r="H807" s="250">
        <v>890.57600000000002</v>
      </c>
      <c r="I807" s="251"/>
      <c r="J807" s="247"/>
      <c r="K807" s="247"/>
      <c r="L807" s="252"/>
      <c r="M807" s="253"/>
      <c r="N807" s="254"/>
      <c r="O807" s="254"/>
      <c r="P807" s="254"/>
      <c r="Q807" s="254"/>
      <c r="R807" s="254"/>
      <c r="S807" s="254"/>
      <c r="T807" s="255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  <c r="AT807" s="256" t="s">
        <v>173</v>
      </c>
      <c r="AU807" s="256" t="s">
        <v>91</v>
      </c>
      <c r="AV807" s="14" t="s">
        <v>91</v>
      </c>
      <c r="AW807" s="14" t="s">
        <v>36</v>
      </c>
      <c r="AX807" s="14" t="s">
        <v>89</v>
      </c>
      <c r="AY807" s="256" t="s">
        <v>164</v>
      </c>
    </row>
    <row r="808" s="2" customFormat="1" ht="24.15" customHeight="1">
      <c r="A808" s="39"/>
      <c r="B808" s="40"/>
      <c r="C808" s="221" t="s">
        <v>1090</v>
      </c>
      <c r="D808" s="221" t="s">
        <v>167</v>
      </c>
      <c r="E808" s="222" t="s">
        <v>1091</v>
      </c>
      <c r="F808" s="223" t="s">
        <v>1092</v>
      </c>
      <c r="G808" s="224" t="s">
        <v>185</v>
      </c>
      <c r="H808" s="225">
        <v>42.831000000000003</v>
      </c>
      <c r="I808" s="226"/>
      <c r="J808" s="227">
        <f>ROUND(I808*H808,2)</f>
        <v>0</v>
      </c>
      <c r="K808" s="228"/>
      <c r="L808" s="45"/>
      <c r="M808" s="229" t="s">
        <v>1</v>
      </c>
      <c r="N808" s="230" t="s">
        <v>46</v>
      </c>
      <c r="O808" s="92"/>
      <c r="P808" s="231">
        <f>O808*H808</f>
        <v>0</v>
      </c>
      <c r="Q808" s="231">
        <v>0.00040000000000000002</v>
      </c>
      <c r="R808" s="231">
        <f>Q808*H808</f>
        <v>0.017132400000000002</v>
      </c>
      <c r="S808" s="231">
        <v>0</v>
      </c>
      <c r="T808" s="232">
        <f>S808*H808</f>
        <v>0</v>
      </c>
      <c r="U808" s="39"/>
      <c r="V808" s="39"/>
      <c r="W808" s="39"/>
      <c r="X808" s="39"/>
      <c r="Y808" s="39"/>
      <c r="Z808" s="39"/>
      <c r="AA808" s="39"/>
      <c r="AB808" s="39"/>
      <c r="AC808" s="39"/>
      <c r="AD808" s="39"/>
      <c r="AE808" s="39"/>
      <c r="AR808" s="233" t="s">
        <v>304</v>
      </c>
      <c r="AT808" s="233" t="s">
        <v>167</v>
      </c>
      <c r="AU808" s="233" t="s">
        <v>91</v>
      </c>
      <c r="AY808" s="18" t="s">
        <v>164</v>
      </c>
      <c r="BE808" s="234">
        <f>IF(N808="základní",J808,0)</f>
        <v>0</v>
      </c>
      <c r="BF808" s="234">
        <f>IF(N808="snížená",J808,0)</f>
        <v>0</v>
      </c>
      <c r="BG808" s="234">
        <f>IF(N808="zákl. přenesená",J808,0)</f>
        <v>0</v>
      </c>
      <c r="BH808" s="234">
        <f>IF(N808="sníž. přenesená",J808,0)</f>
        <v>0</v>
      </c>
      <c r="BI808" s="234">
        <f>IF(N808="nulová",J808,0)</f>
        <v>0</v>
      </c>
      <c r="BJ808" s="18" t="s">
        <v>89</v>
      </c>
      <c r="BK808" s="234">
        <f>ROUND(I808*H808,2)</f>
        <v>0</v>
      </c>
      <c r="BL808" s="18" t="s">
        <v>304</v>
      </c>
      <c r="BM808" s="233" t="s">
        <v>1093</v>
      </c>
    </row>
    <row r="809" s="2" customFormat="1" ht="24.15" customHeight="1">
      <c r="A809" s="39"/>
      <c r="B809" s="40"/>
      <c r="C809" s="221" t="s">
        <v>1094</v>
      </c>
      <c r="D809" s="221" t="s">
        <v>167</v>
      </c>
      <c r="E809" s="222" t="s">
        <v>1095</v>
      </c>
      <c r="F809" s="223" t="s">
        <v>1096</v>
      </c>
      <c r="G809" s="224" t="s">
        <v>391</v>
      </c>
      <c r="H809" s="225">
        <v>1</v>
      </c>
      <c r="I809" s="226"/>
      <c r="J809" s="227">
        <f>ROUND(I809*H809,2)</f>
        <v>0</v>
      </c>
      <c r="K809" s="228"/>
      <c r="L809" s="45"/>
      <c r="M809" s="229" t="s">
        <v>1</v>
      </c>
      <c r="N809" s="230" t="s">
        <v>46</v>
      </c>
      <c r="O809" s="92"/>
      <c r="P809" s="231">
        <f>O809*H809</f>
        <v>0</v>
      </c>
      <c r="Q809" s="231">
        <v>0</v>
      </c>
      <c r="R809" s="231">
        <f>Q809*H809</f>
        <v>0</v>
      </c>
      <c r="S809" s="231">
        <v>0</v>
      </c>
      <c r="T809" s="232">
        <f>S809*H809</f>
        <v>0</v>
      </c>
      <c r="U809" s="39"/>
      <c r="V809" s="39"/>
      <c r="W809" s="39"/>
      <c r="X809" s="39"/>
      <c r="Y809" s="39"/>
      <c r="Z809" s="39"/>
      <c r="AA809" s="39"/>
      <c r="AB809" s="39"/>
      <c r="AC809" s="39"/>
      <c r="AD809" s="39"/>
      <c r="AE809" s="39"/>
      <c r="AR809" s="233" t="s">
        <v>304</v>
      </c>
      <c r="AT809" s="233" t="s">
        <v>167</v>
      </c>
      <c r="AU809" s="233" t="s">
        <v>91</v>
      </c>
      <c r="AY809" s="18" t="s">
        <v>164</v>
      </c>
      <c r="BE809" s="234">
        <f>IF(N809="základní",J809,0)</f>
        <v>0</v>
      </c>
      <c r="BF809" s="234">
        <f>IF(N809="snížená",J809,0)</f>
        <v>0</v>
      </c>
      <c r="BG809" s="234">
        <f>IF(N809="zákl. přenesená",J809,0)</f>
        <v>0</v>
      </c>
      <c r="BH809" s="234">
        <f>IF(N809="sníž. přenesená",J809,0)</f>
        <v>0</v>
      </c>
      <c r="BI809" s="234">
        <f>IF(N809="nulová",J809,0)</f>
        <v>0</v>
      </c>
      <c r="BJ809" s="18" t="s">
        <v>89</v>
      </c>
      <c r="BK809" s="234">
        <f>ROUND(I809*H809,2)</f>
        <v>0</v>
      </c>
      <c r="BL809" s="18" t="s">
        <v>304</v>
      </c>
      <c r="BM809" s="233" t="s">
        <v>1097</v>
      </c>
    </row>
    <row r="810" s="2" customFormat="1">
      <c r="A810" s="39"/>
      <c r="B810" s="40"/>
      <c r="C810" s="41"/>
      <c r="D810" s="237" t="s">
        <v>245</v>
      </c>
      <c r="E810" s="41"/>
      <c r="F810" s="290" t="s">
        <v>1098</v>
      </c>
      <c r="G810" s="41"/>
      <c r="H810" s="41"/>
      <c r="I810" s="291"/>
      <c r="J810" s="41"/>
      <c r="K810" s="41"/>
      <c r="L810" s="45"/>
      <c r="M810" s="292"/>
      <c r="N810" s="293"/>
      <c r="O810" s="92"/>
      <c r="P810" s="92"/>
      <c r="Q810" s="92"/>
      <c r="R810" s="92"/>
      <c r="S810" s="92"/>
      <c r="T810" s="93"/>
      <c r="U810" s="39"/>
      <c r="V810" s="39"/>
      <c r="W810" s="39"/>
      <c r="X810" s="39"/>
      <c r="Y810" s="39"/>
      <c r="Z810" s="39"/>
      <c r="AA810" s="39"/>
      <c r="AB810" s="39"/>
      <c r="AC810" s="39"/>
      <c r="AD810" s="39"/>
      <c r="AE810" s="39"/>
      <c r="AT810" s="18" t="s">
        <v>245</v>
      </c>
      <c r="AU810" s="18" t="s">
        <v>91</v>
      </c>
    </row>
    <row r="811" s="2" customFormat="1" ht="24.15" customHeight="1">
      <c r="A811" s="39"/>
      <c r="B811" s="40"/>
      <c r="C811" s="221" t="s">
        <v>1099</v>
      </c>
      <c r="D811" s="221" t="s">
        <v>167</v>
      </c>
      <c r="E811" s="222" t="s">
        <v>1100</v>
      </c>
      <c r="F811" s="223" t="s">
        <v>1101</v>
      </c>
      <c r="G811" s="224" t="s">
        <v>391</v>
      </c>
      <c r="H811" s="225">
        <v>1</v>
      </c>
      <c r="I811" s="226"/>
      <c r="J811" s="227">
        <f>ROUND(I811*H811,2)</f>
        <v>0</v>
      </c>
      <c r="K811" s="228"/>
      <c r="L811" s="45"/>
      <c r="M811" s="229" t="s">
        <v>1</v>
      </c>
      <c r="N811" s="230" t="s">
        <v>46</v>
      </c>
      <c r="O811" s="92"/>
      <c r="P811" s="231">
        <f>O811*H811</f>
        <v>0</v>
      </c>
      <c r="Q811" s="231">
        <v>0</v>
      </c>
      <c r="R811" s="231">
        <f>Q811*H811</f>
        <v>0</v>
      </c>
      <c r="S811" s="231">
        <v>0</v>
      </c>
      <c r="T811" s="232">
        <f>S811*H811</f>
        <v>0</v>
      </c>
      <c r="U811" s="39"/>
      <c r="V811" s="39"/>
      <c r="W811" s="39"/>
      <c r="X811" s="39"/>
      <c r="Y811" s="39"/>
      <c r="Z811" s="39"/>
      <c r="AA811" s="39"/>
      <c r="AB811" s="39"/>
      <c r="AC811" s="39"/>
      <c r="AD811" s="39"/>
      <c r="AE811" s="39"/>
      <c r="AR811" s="233" t="s">
        <v>304</v>
      </c>
      <c r="AT811" s="233" t="s">
        <v>167</v>
      </c>
      <c r="AU811" s="233" t="s">
        <v>91</v>
      </c>
      <c r="AY811" s="18" t="s">
        <v>164</v>
      </c>
      <c r="BE811" s="234">
        <f>IF(N811="základní",J811,0)</f>
        <v>0</v>
      </c>
      <c r="BF811" s="234">
        <f>IF(N811="snížená",J811,0)</f>
        <v>0</v>
      </c>
      <c r="BG811" s="234">
        <f>IF(N811="zákl. přenesená",J811,0)</f>
        <v>0</v>
      </c>
      <c r="BH811" s="234">
        <f>IF(N811="sníž. přenesená",J811,0)</f>
        <v>0</v>
      </c>
      <c r="BI811" s="234">
        <f>IF(N811="nulová",J811,0)</f>
        <v>0</v>
      </c>
      <c r="BJ811" s="18" t="s">
        <v>89</v>
      </c>
      <c r="BK811" s="234">
        <f>ROUND(I811*H811,2)</f>
        <v>0</v>
      </c>
      <c r="BL811" s="18" t="s">
        <v>304</v>
      </c>
      <c r="BM811" s="233" t="s">
        <v>1102</v>
      </c>
    </row>
    <row r="812" s="2" customFormat="1">
      <c r="A812" s="39"/>
      <c r="B812" s="40"/>
      <c r="C812" s="41"/>
      <c r="D812" s="237" t="s">
        <v>245</v>
      </c>
      <c r="E812" s="41"/>
      <c r="F812" s="290" t="s">
        <v>1103</v>
      </c>
      <c r="G812" s="41"/>
      <c r="H812" s="41"/>
      <c r="I812" s="291"/>
      <c r="J812" s="41"/>
      <c r="K812" s="41"/>
      <c r="L812" s="45"/>
      <c r="M812" s="292"/>
      <c r="N812" s="293"/>
      <c r="O812" s="92"/>
      <c r="P812" s="92"/>
      <c r="Q812" s="92"/>
      <c r="R812" s="92"/>
      <c r="S812" s="92"/>
      <c r="T812" s="93"/>
      <c r="U812" s="39"/>
      <c r="V812" s="39"/>
      <c r="W812" s="39"/>
      <c r="X812" s="39"/>
      <c r="Y812" s="39"/>
      <c r="Z812" s="39"/>
      <c r="AA812" s="39"/>
      <c r="AB812" s="39"/>
      <c r="AC812" s="39"/>
      <c r="AD812" s="39"/>
      <c r="AE812" s="39"/>
      <c r="AT812" s="18" t="s">
        <v>245</v>
      </c>
      <c r="AU812" s="18" t="s">
        <v>91</v>
      </c>
    </row>
    <row r="813" s="14" customFormat="1">
      <c r="A813" s="14"/>
      <c r="B813" s="246"/>
      <c r="C813" s="247"/>
      <c r="D813" s="237" t="s">
        <v>173</v>
      </c>
      <c r="E813" s="248" t="s">
        <v>1</v>
      </c>
      <c r="F813" s="249" t="s">
        <v>1104</v>
      </c>
      <c r="G813" s="247"/>
      <c r="H813" s="250">
        <v>1</v>
      </c>
      <c r="I813" s="251"/>
      <c r="J813" s="247"/>
      <c r="K813" s="247"/>
      <c r="L813" s="252"/>
      <c r="M813" s="295"/>
      <c r="N813" s="296"/>
      <c r="O813" s="296"/>
      <c r="P813" s="296"/>
      <c r="Q813" s="296"/>
      <c r="R813" s="296"/>
      <c r="S813" s="296"/>
      <c r="T813" s="297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  <c r="AT813" s="256" t="s">
        <v>173</v>
      </c>
      <c r="AU813" s="256" t="s">
        <v>91</v>
      </c>
      <c r="AV813" s="14" t="s">
        <v>91</v>
      </c>
      <c r="AW813" s="14" t="s">
        <v>36</v>
      </c>
      <c r="AX813" s="14" t="s">
        <v>89</v>
      </c>
      <c r="AY813" s="256" t="s">
        <v>164</v>
      </c>
    </row>
    <row r="814" s="2" customFormat="1" ht="6.96" customHeight="1">
      <c r="A814" s="39"/>
      <c r="B814" s="67"/>
      <c r="C814" s="68"/>
      <c r="D814" s="68"/>
      <c r="E814" s="68"/>
      <c r="F814" s="68"/>
      <c r="G814" s="68"/>
      <c r="H814" s="68"/>
      <c r="I814" s="68"/>
      <c r="J814" s="68"/>
      <c r="K814" s="68"/>
      <c r="L814" s="45"/>
      <c r="M814" s="39"/>
      <c r="O814" s="39"/>
      <c r="P814" s="39"/>
      <c r="Q814" s="39"/>
      <c r="R814" s="39"/>
      <c r="S814" s="39"/>
      <c r="T814" s="39"/>
      <c r="U814" s="39"/>
      <c r="V814" s="39"/>
      <c r="W814" s="39"/>
      <c r="X814" s="39"/>
      <c r="Y814" s="39"/>
      <c r="Z814" s="39"/>
      <c r="AA814" s="39"/>
      <c r="AB814" s="39"/>
      <c r="AC814" s="39"/>
      <c r="AD814" s="39"/>
      <c r="AE814" s="39"/>
    </row>
  </sheetData>
  <sheetProtection sheet="1" autoFilter="0" formatColumns="0" formatRows="0" objects="1" scenarios="1" spinCount="100000" saltValue="2VExv4H2mOG6v5iPrc7q+0A3ygPQ2zc78adKa4+dcpzWFs8o85ZsfxmwFZ2dZ3vC01zXZBzjaalA9jSLTwG2aQ==" hashValue="OZ5U76124rKoY8G/HR96HzhjNVfiim90Yvtg/xwmV3sQycDmWwCkOP1BExklXuNMXWWp/av99p1uqop72phBiA==" algorithmName="SHA-512" password="CC35"/>
  <autoFilter ref="C133:K813"/>
  <mergeCells count="9">
    <mergeCell ref="E7:H7"/>
    <mergeCell ref="E9:H9"/>
    <mergeCell ref="E18:H18"/>
    <mergeCell ref="E27:H27"/>
    <mergeCell ref="E85:H85"/>
    <mergeCell ref="E87:H87"/>
    <mergeCell ref="E124:H124"/>
    <mergeCell ref="E126:H12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94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1"/>
      <c r="AT3" s="18" t="s">
        <v>91</v>
      </c>
    </row>
    <row r="4" s="1" customFormat="1" ht="24.96" customHeight="1">
      <c r="B4" s="21"/>
      <c r="D4" s="140" t="s">
        <v>113</v>
      </c>
      <c r="L4" s="21"/>
      <c r="M4" s="14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2" t="s">
        <v>16</v>
      </c>
      <c r="L6" s="21"/>
    </row>
    <row r="7" s="1" customFormat="1" ht="16.5" customHeight="1">
      <c r="B7" s="21"/>
      <c r="E7" s="143" t="str">
        <f>'Rekapitulace stavby'!K6</f>
        <v>Zámek - rozšíření turistického informačního centra</v>
      </c>
      <c r="F7" s="142"/>
      <c r="G7" s="142"/>
      <c r="H7" s="142"/>
      <c r="L7" s="21"/>
    </row>
    <row r="8" s="2" customFormat="1" ht="12" customHeight="1">
      <c r="A8" s="39"/>
      <c r="B8" s="45"/>
      <c r="C8" s="39"/>
      <c r="D8" s="142" t="s">
        <v>123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4" t="s">
        <v>1105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2" t="s">
        <v>18</v>
      </c>
      <c r="E11" s="39"/>
      <c r="F11" s="145" t="s">
        <v>1</v>
      </c>
      <c r="G11" s="39"/>
      <c r="H11" s="39"/>
      <c r="I11" s="142" t="s">
        <v>19</v>
      </c>
      <c r="J11" s="145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2" t="s">
        <v>20</v>
      </c>
      <c r="E12" s="39"/>
      <c r="F12" s="145" t="s">
        <v>21</v>
      </c>
      <c r="G12" s="39"/>
      <c r="H12" s="39"/>
      <c r="I12" s="142" t="s">
        <v>22</v>
      </c>
      <c r="J12" s="146" t="str">
        <f>'Rekapitulace stavby'!AN8</f>
        <v>5. 5. 2025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2" t="s">
        <v>24</v>
      </c>
      <c r="E14" s="39"/>
      <c r="F14" s="39"/>
      <c r="G14" s="39"/>
      <c r="H14" s="39"/>
      <c r="I14" s="142" t="s">
        <v>25</v>
      </c>
      <c r="J14" s="145" t="s">
        <v>26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5" t="s">
        <v>27</v>
      </c>
      <c r="F15" s="39"/>
      <c r="G15" s="39"/>
      <c r="H15" s="39"/>
      <c r="I15" s="142" t="s">
        <v>28</v>
      </c>
      <c r="J15" s="145" t="s">
        <v>29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2" t="s">
        <v>30</v>
      </c>
      <c r="E17" s="39"/>
      <c r="F17" s="39"/>
      <c r="G17" s="39"/>
      <c r="H17" s="39"/>
      <c r="I17" s="142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5"/>
      <c r="G18" s="145"/>
      <c r="H18" s="145"/>
      <c r="I18" s="142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2" t="s">
        <v>32</v>
      </c>
      <c r="E20" s="39"/>
      <c r="F20" s="39"/>
      <c r="G20" s="39"/>
      <c r="H20" s="39"/>
      <c r="I20" s="142" t="s">
        <v>25</v>
      </c>
      <c r="J20" s="145" t="s">
        <v>33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5" t="s">
        <v>34</v>
      </c>
      <c r="F21" s="39"/>
      <c r="G21" s="39"/>
      <c r="H21" s="39"/>
      <c r="I21" s="142" t="s">
        <v>28</v>
      </c>
      <c r="J21" s="145" t="s">
        <v>35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2" t="s">
        <v>37</v>
      </c>
      <c r="E23" s="39"/>
      <c r="F23" s="39"/>
      <c r="G23" s="39"/>
      <c r="H23" s="39"/>
      <c r="I23" s="142" t="s">
        <v>25</v>
      </c>
      <c r="J23" s="145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5" t="s">
        <v>125</v>
      </c>
      <c r="F24" s="39"/>
      <c r="G24" s="39"/>
      <c r="H24" s="39"/>
      <c r="I24" s="142" t="s">
        <v>28</v>
      </c>
      <c r="J24" s="145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2" t="s">
        <v>39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7"/>
      <c r="B27" s="148"/>
      <c r="C27" s="147"/>
      <c r="D27" s="147"/>
      <c r="E27" s="149" t="s">
        <v>1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1"/>
      <c r="E29" s="151"/>
      <c r="F29" s="151"/>
      <c r="G29" s="151"/>
      <c r="H29" s="151"/>
      <c r="I29" s="151"/>
      <c r="J29" s="151"/>
      <c r="K29" s="151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2" t="s">
        <v>41</v>
      </c>
      <c r="E30" s="39"/>
      <c r="F30" s="39"/>
      <c r="G30" s="39"/>
      <c r="H30" s="39"/>
      <c r="I30" s="39"/>
      <c r="J30" s="153">
        <f>ROUND(J120,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1"/>
      <c r="E31" s="151"/>
      <c r="F31" s="151"/>
      <c r="G31" s="151"/>
      <c r="H31" s="151"/>
      <c r="I31" s="151"/>
      <c r="J31" s="151"/>
      <c r="K31" s="151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4" t="s">
        <v>43</v>
      </c>
      <c r="G32" s="39"/>
      <c r="H32" s="39"/>
      <c r="I32" s="154" t="s">
        <v>42</v>
      </c>
      <c r="J32" s="154" t="s">
        <v>44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5" t="s">
        <v>45</v>
      </c>
      <c r="E33" s="142" t="s">
        <v>46</v>
      </c>
      <c r="F33" s="156">
        <f>ROUND((SUM(BE120:BE185)),  2)</f>
        <v>0</v>
      </c>
      <c r="G33" s="39"/>
      <c r="H33" s="39"/>
      <c r="I33" s="157">
        <v>0.20999999999999999</v>
      </c>
      <c r="J33" s="156">
        <f>ROUND(((SUM(BE120:BE185))*I33),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2" t="s">
        <v>47</v>
      </c>
      <c r="F34" s="156">
        <f>ROUND((SUM(BF120:BF185)),  2)</f>
        <v>0</v>
      </c>
      <c r="G34" s="39"/>
      <c r="H34" s="39"/>
      <c r="I34" s="157">
        <v>0.12</v>
      </c>
      <c r="J34" s="156">
        <f>ROUND(((SUM(BF120:BF185))*I34),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2" t="s">
        <v>48</v>
      </c>
      <c r="F35" s="156">
        <f>ROUND((SUM(BG120:BG185)),  2)</f>
        <v>0</v>
      </c>
      <c r="G35" s="39"/>
      <c r="H35" s="39"/>
      <c r="I35" s="157">
        <v>0.20999999999999999</v>
      </c>
      <c r="J35" s="156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2" t="s">
        <v>49</v>
      </c>
      <c r="F36" s="156">
        <f>ROUND((SUM(BH120:BH185)),  2)</f>
        <v>0</v>
      </c>
      <c r="G36" s="39"/>
      <c r="H36" s="39"/>
      <c r="I36" s="157">
        <v>0.12</v>
      </c>
      <c r="J36" s="156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2" t="s">
        <v>50</v>
      </c>
      <c r="F37" s="156">
        <f>ROUND((SUM(BI120:BI185)),  2)</f>
        <v>0</v>
      </c>
      <c r="G37" s="39"/>
      <c r="H37" s="39"/>
      <c r="I37" s="157">
        <v>0</v>
      </c>
      <c r="J37" s="156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8"/>
      <c r="D39" s="159" t="s">
        <v>51</v>
      </c>
      <c r="E39" s="160"/>
      <c r="F39" s="160"/>
      <c r="G39" s="161" t="s">
        <v>52</v>
      </c>
      <c r="H39" s="162" t="s">
        <v>53</v>
      </c>
      <c r="I39" s="160"/>
      <c r="J39" s="163">
        <f>SUM(J30:J37)</f>
        <v>0</v>
      </c>
      <c r="K39" s="164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5" t="s">
        <v>54</v>
      </c>
      <c r="E50" s="166"/>
      <c r="F50" s="166"/>
      <c r="G50" s="165" t="s">
        <v>55</v>
      </c>
      <c r="H50" s="166"/>
      <c r="I50" s="166"/>
      <c r="J50" s="166"/>
      <c r="K50" s="166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7" t="s">
        <v>56</v>
      </c>
      <c r="E61" s="168"/>
      <c r="F61" s="169" t="s">
        <v>57</v>
      </c>
      <c r="G61" s="167" t="s">
        <v>56</v>
      </c>
      <c r="H61" s="168"/>
      <c r="I61" s="168"/>
      <c r="J61" s="170" t="s">
        <v>57</v>
      </c>
      <c r="K61" s="168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5" t="s">
        <v>58</v>
      </c>
      <c r="E65" s="171"/>
      <c r="F65" s="171"/>
      <c r="G65" s="165" t="s">
        <v>59</v>
      </c>
      <c r="H65" s="171"/>
      <c r="I65" s="171"/>
      <c r="J65" s="171"/>
      <c r="K65" s="171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7" t="s">
        <v>56</v>
      </c>
      <c r="E76" s="168"/>
      <c r="F76" s="169" t="s">
        <v>57</v>
      </c>
      <c r="G76" s="167" t="s">
        <v>56</v>
      </c>
      <c r="H76" s="168"/>
      <c r="I76" s="168"/>
      <c r="J76" s="170" t="s">
        <v>57</v>
      </c>
      <c r="K76" s="168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2"/>
      <c r="C77" s="173"/>
      <c r="D77" s="173"/>
      <c r="E77" s="173"/>
      <c r="F77" s="173"/>
      <c r="G77" s="173"/>
      <c r="H77" s="173"/>
      <c r="I77" s="173"/>
      <c r="J77" s="173"/>
      <c r="K77" s="173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hidden="1" s="2" customFormat="1" ht="6.96" customHeight="1">
      <c r="A81" s="39"/>
      <c r="B81" s="174"/>
      <c r="C81" s="175"/>
      <c r="D81" s="175"/>
      <c r="E81" s="175"/>
      <c r="F81" s="175"/>
      <c r="G81" s="175"/>
      <c r="H81" s="175"/>
      <c r="I81" s="175"/>
      <c r="J81" s="175"/>
      <c r="K81" s="175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hidden="1" s="2" customFormat="1" ht="24.96" customHeight="1">
      <c r="A82" s="39"/>
      <c r="B82" s="40"/>
      <c r="C82" s="24" t="s">
        <v>126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hidden="1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hidden="1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hidden="1" s="2" customFormat="1" ht="16.5" customHeight="1">
      <c r="A85" s="39"/>
      <c r="B85" s="40"/>
      <c r="C85" s="41"/>
      <c r="D85" s="41"/>
      <c r="E85" s="176" t="str">
        <f>E7</f>
        <v>Zámek - rozšíření turistického informačního centra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hidden="1" s="2" customFormat="1" ht="12" customHeight="1">
      <c r="A86" s="39"/>
      <c r="B86" s="40"/>
      <c r="C86" s="33" t="s">
        <v>123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hidden="1" s="2" customFormat="1" ht="16.5" customHeight="1">
      <c r="A87" s="39"/>
      <c r="B87" s="40"/>
      <c r="C87" s="41"/>
      <c r="D87" s="41"/>
      <c r="E87" s="77" t="str">
        <f>E9</f>
        <v>D.1.4a - Zdravotní instalace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hidden="1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hidden="1" s="2" customFormat="1" ht="12" customHeight="1">
      <c r="A89" s="39"/>
      <c r="B89" s="40"/>
      <c r="C89" s="33" t="s">
        <v>20</v>
      </c>
      <c r="D89" s="41"/>
      <c r="E89" s="41"/>
      <c r="F89" s="28" t="str">
        <f>F12</f>
        <v>Horažďovice, Mírové náměstí 11, 341 01</v>
      </c>
      <c r="G89" s="41"/>
      <c r="H89" s="41"/>
      <c r="I89" s="33" t="s">
        <v>22</v>
      </c>
      <c r="J89" s="80" t="str">
        <f>IF(J12="","",J12)</f>
        <v>5. 5. 2025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hidden="1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hidden="1" s="2" customFormat="1" ht="40.05" customHeight="1">
      <c r="A91" s="39"/>
      <c r="B91" s="40"/>
      <c r="C91" s="33" t="s">
        <v>24</v>
      </c>
      <c r="D91" s="41"/>
      <c r="E91" s="41"/>
      <c r="F91" s="28" t="str">
        <f>E15</f>
        <v>Město Horažďovice</v>
      </c>
      <c r="G91" s="41"/>
      <c r="H91" s="41"/>
      <c r="I91" s="33" t="s">
        <v>32</v>
      </c>
      <c r="J91" s="37" t="str">
        <f>E21</f>
        <v>PROJ.ATELIER PRO ARCH. A POZ. STAVBY,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hidden="1" s="2" customFormat="1" ht="15.15" customHeight="1">
      <c r="A92" s="39"/>
      <c r="B92" s="40"/>
      <c r="C92" s="33" t="s">
        <v>30</v>
      </c>
      <c r="D92" s="41"/>
      <c r="E92" s="41"/>
      <c r="F92" s="28" t="str">
        <f>IF(E18="","",E18)</f>
        <v>Vyplň údaj</v>
      </c>
      <c r="G92" s="41"/>
      <c r="H92" s="41"/>
      <c r="I92" s="33" t="s">
        <v>37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hidden="1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hidden="1" s="2" customFormat="1" ht="29.28" customHeight="1">
      <c r="A94" s="39"/>
      <c r="B94" s="40"/>
      <c r="C94" s="177" t="s">
        <v>127</v>
      </c>
      <c r="D94" s="178"/>
      <c r="E94" s="178"/>
      <c r="F94" s="178"/>
      <c r="G94" s="178"/>
      <c r="H94" s="178"/>
      <c r="I94" s="178"/>
      <c r="J94" s="179" t="s">
        <v>128</v>
      </c>
      <c r="K94" s="178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hidden="1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hidden="1" s="2" customFormat="1" ht="22.8" customHeight="1">
      <c r="A96" s="39"/>
      <c r="B96" s="40"/>
      <c r="C96" s="180" t="s">
        <v>129</v>
      </c>
      <c r="D96" s="41"/>
      <c r="E96" s="41"/>
      <c r="F96" s="41"/>
      <c r="G96" s="41"/>
      <c r="H96" s="41"/>
      <c r="I96" s="41"/>
      <c r="J96" s="111">
        <f>J120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130</v>
      </c>
    </row>
    <row r="97" hidden="1" s="9" customFormat="1" ht="24.96" customHeight="1">
      <c r="A97" s="9"/>
      <c r="B97" s="181"/>
      <c r="C97" s="182"/>
      <c r="D97" s="183" t="s">
        <v>1106</v>
      </c>
      <c r="E97" s="184"/>
      <c r="F97" s="184"/>
      <c r="G97" s="184"/>
      <c r="H97" s="184"/>
      <c r="I97" s="184"/>
      <c r="J97" s="185">
        <f>J121</f>
        <v>0</v>
      </c>
      <c r="K97" s="182"/>
      <c r="L97" s="18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9" customFormat="1" ht="24.96" customHeight="1">
      <c r="A98" s="9"/>
      <c r="B98" s="181"/>
      <c r="C98" s="182"/>
      <c r="D98" s="183" t="s">
        <v>1107</v>
      </c>
      <c r="E98" s="184"/>
      <c r="F98" s="184"/>
      <c r="G98" s="184"/>
      <c r="H98" s="184"/>
      <c r="I98" s="184"/>
      <c r="J98" s="185">
        <f>J135</f>
        <v>0</v>
      </c>
      <c r="K98" s="182"/>
      <c r="L98" s="186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hidden="1" s="9" customFormat="1" ht="24.96" customHeight="1">
      <c r="A99" s="9"/>
      <c r="B99" s="181"/>
      <c r="C99" s="182"/>
      <c r="D99" s="183" t="s">
        <v>1108</v>
      </c>
      <c r="E99" s="184"/>
      <c r="F99" s="184"/>
      <c r="G99" s="184"/>
      <c r="H99" s="184"/>
      <c r="I99" s="184"/>
      <c r="J99" s="185">
        <f>J163</f>
        <v>0</v>
      </c>
      <c r="K99" s="182"/>
      <c r="L99" s="18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hidden="1" s="9" customFormat="1" ht="24.96" customHeight="1">
      <c r="A100" s="9"/>
      <c r="B100" s="181"/>
      <c r="C100" s="182"/>
      <c r="D100" s="183" t="s">
        <v>1109</v>
      </c>
      <c r="E100" s="184"/>
      <c r="F100" s="184"/>
      <c r="G100" s="184"/>
      <c r="H100" s="184"/>
      <c r="I100" s="184"/>
      <c r="J100" s="185">
        <f>J181</f>
        <v>0</v>
      </c>
      <c r="K100" s="182"/>
      <c r="L100" s="186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hidden="1" s="2" customFormat="1" ht="21.84" customHeight="1">
      <c r="A101" s="39"/>
      <c r="B101" s="40"/>
      <c r="C101" s="41"/>
      <c r="D101" s="41"/>
      <c r="E101" s="41"/>
      <c r="F101" s="41"/>
      <c r="G101" s="41"/>
      <c r="H101" s="41"/>
      <c r="I101" s="41"/>
      <c r="J101" s="41"/>
      <c r="K101" s="41"/>
      <c r="L101" s="64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2" hidden="1" s="2" customFormat="1" ht="6.96" customHeight="1">
      <c r="A102" s="39"/>
      <c r="B102" s="67"/>
      <c r="C102" s="68"/>
      <c r="D102" s="68"/>
      <c r="E102" s="68"/>
      <c r="F102" s="68"/>
      <c r="G102" s="68"/>
      <c r="H102" s="68"/>
      <c r="I102" s="68"/>
      <c r="J102" s="68"/>
      <c r="K102" s="68"/>
      <c r="L102" s="64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3" hidden="1"/>
    <row r="104" hidden="1"/>
    <row r="105" hidden="1"/>
    <row r="106" s="2" customFormat="1" ht="6.96" customHeight="1">
      <c r="A106" s="39"/>
      <c r="B106" s="69"/>
      <c r="C106" s="70"/>
      <c r="D106" s="70"/>
      <c r="E106" s="70"/>
      <c r="F106" s="70"/>
      <c r="G106" s="70"/>
      <c r="H106" s="70"/>
      <c r="I106" s="70"/>
      <c r="J106" s="70"/>
      <c r="K106" s="70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24.96" customHeight="1">
      <c r="A107" s="39"/>
      <c r="B107" s="40"/>
      <c r="C107" s="24" t="s">
        <v>149</v>
      </c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6.96" customHeight="1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2" customHeight="1">
      <c r="A109" s="39"/>
      <c r="B109" s="40"/>
      <c r="C109" s="33" t="s">
        <v>16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6.5" customHeight="1">
      <c r="A110" s="39"/>
      <c r="B110" s="40"/>
      <c r="C110" s="41"/>
      <c r="D110" s="41"/>
      <c r="E110" s="176" t="str">
        <f>E7</f>
        <v>Zámek - rozšíření turistického informačního centra</v>
      </c>
      <c r="F110" s="33"/>
      <c r="G110" s="33"/>
      <c r="H110" s="33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123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6.5" customHeight="1">
      <c r="A112" s="39"/>
      <c r="B112" s="40"/>
      <c r="C112" s="41"/>
      <c r="D112" s="41"/>
      <c r="E112" s="77" t="str">
        <f>E9</f>
        <v>D.1.4a - Zdravotní instalace</v>
      </c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20</v>
      </c>
      <c r="D114" s="41"/>
      <c r="E114" s="41"/>
      <c r="F114" s="28" t="str">
        <f>F12</f>
        <v>Horažďovice, Mírové náměstí 11, 341 01</v>
      </c>
      <c r="G114" s="41"/>
      <c r="H114" s="41"/>
      <c r="I114" s="33" t="s">
        <v>22</v>
      </c>
      <c r="J114" s="80" t="str">
        <f>IF(J12="","",J12)</f>
        <v>5. 5. 2025</v>
      </c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40.05" customHeight="1">
      <c r="A116" s="39"/>
      <c r="B116" s="40"/>
      <c r="C116" s="33" t="s">
        <v>24</v>
      </c>
      <c r="D116" s="41"/>
      <c r="E116" s="41"/>
      <c r="F116" s="28" t="str">
        <f>E15</f>
        <v>Město Horažďovice</v>
      </c>
      <c r="G116" s="41"/>
      <c r="H116" s="41"/>
      <c r="I116" s="33" t="s">
        <v>32</v>
      </c>
      <c r="J116" s="37" t="str">
        <f>E21</f>
        <v>PROJ.ATELIER PRO ARCH. A POZ. STAVBY, s.r.o.</v>
      </c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5.15" customHeight="1">
      <c r="A117" s="39"/>
      <c r="B117" s="40"/>
      <c r="C117" s="33" t="s">
        <v>30</v>
      </c>
      <c r="D117" s="41"/>
      <c r="E117" s="41"/>
      <c r="F117" s="28" t="str">
        <f>IF(E18="","",E18)</f>
        <v>Vyplň údaj</v>
      </c>
      <c r="G117" s="41"/>
      <c r="H117" s="41"/>
      <c r="I117" s="33" t="s">
        <v>37</v>
      </c>
      <c r="J117" s="37" t="str">
        <f>E24</f>
        <v xml:space="preserve"> 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0.32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11" customFormat="1" ht="29.28" customHeight="1">
      <c r="A119" s="193"/>
      <c r="B119" s="194"/>
      <c r="C119" s="195" t="s">
        <v>150</v>
      </c>
      <c r="D119" s="196" t="s">
        <v>66</v>
      </c>
      <c r="E119" s="196" t="s">
        <v>62</v>
      </c>
      <c r="F119" s="196" t="s">
        <v>63</v>
      </c>
      <c r="G119" s="196" t="s">
        <v>151</v>
      </c>
      <c r="H119" s="196" t="s">
        <v>152</v>
      </c>
      <c r="I119" s="196" t="s">
        <v>153</v>
      </c>
      <c r="J119" s="197" t="s">
        <v>128</v>
      </c>
      <c r="K119" s="198" t="s">
        <v>154</v>
      </c>
      <c r="L119" s="199"/>
      <c r="M119" s="101" t="s">
        <v>1</v>
      </c>
      <c r="N119" s="102" t="s">
        <v>45</v>
      </c>
      <c r="O119" s="102" t="s">
        <v>155</v>
      </c>
      <c r="P119" s="102" t="s">
        <v>156</v>
      </c>
      <c r="Q119" s="102" t="s">
        <v>157</v>
      </c>
      <c r="R119" s="102" t="s">
        <v>158</v>
      </c>
      <c r="S119" s="102" t="s">
        <v>159</v>
      </c>
      <c r="T119" s="103" t="s">
        <v>160</v>
      </c>
      <c r="U119" s="193"/>
      <c r="V119" s="193"/>
      <c r="W119" s="193"/>
      <c r="X119" s="193"/>
      <c r="Y119" s="193"/>
      <c r="Z119" s="193"/>
      <c r="AA119" s="193"/>
      <c r="AB119" s="193"/>
      <c r="AC119" s="193"/>
      <c r="AD119" s="193"/>
      <c r="AE119" s="193"/>
    </row>
    <row r="120" s="2" customFormat="1" ht="22.8" customHeight="1">
      <c r="A120" s="39"/>
      <c r="B120" s="40"/>
      <c r="C120" s="108" t="s">
        <v>161</v>
      </c>
      <c r="D120" s="41"/>
      <c r="E120" s="41"/>
      <c r="F120" s="41"/>
      <c r="G120" s="41"/>
      <c r="H120" s="41"/>
      <c r="I120" s="41"/>
      <c r="J120" s="200">
        <f>BK120</f>
        <v>0</v>
      </c>
      <c r="K120" s="41"/>
      <c r="L120" s="45"/>
      <c r="M120" s="104"/>
      <c r="N120" s="201"/>
      <c r="O120" s="105"/>
      <c r="P120" s="202">
        <f>P121+P135+P163+P181</f>
        <v>0</v>
      </c>
      <c r="Q120" s="105"/>
      <c r="R120" s="202">
        <f>R121+R135+R163+R181</f>
        <v>0.18165300000000004</v>
      </c>
      <c r="S120" s="105"/>
      <c r="T120" s="203">
        <f>T121+T135+T163+T181</f>
        <v>0.20495000000000002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80</v>
      </c>
      <c r="AU120" s="18" t="s">
        <v>130</v>
      </c>
      <c r="BK120" s="204">
        <f>BK121+BK135+BK163+BK181</f>
        <v>0</v>
      </c>
    </row>
    <row r="121" s="12" customFormat="1" ht="25.92" customHeight="1">
      <c r="A121" s="12"/>
      <c r="B121" s="205"/>
      <c r="C121" s="206"/>
      <c r="D121" s="207" t="s">
        <v>80</v>
      </c>
      <c r="E121" s="208" t="s">
        <v>1110</v>
      </c>
      <c r="F121" s="208" t="s">
        <v>1111</v>
      </c>
      <c r="G121" s="206"/>
      <c r="H121" s="206"/>
      <c r="I121" s="209"/>
      <c r="J121" s="210">
        <f>BK121</f>
        <v>0</v>
      </c>
      <c r="K121" s="206"/>
      <c r="L121" s="211"/>
      <c r="M121" s="212"/>
      <c r="N121" s="213"/>
      <c r="O121" s="213"/>
      <c r="P121" s="214">
        <f>SUM(P122:P134)</f>
        <v>0</v>
      </c>
      <c r="Q121" s="213"/>
      <c r="R121" s="214">
        <f>SUM(R122:R134)</f>
        <v>0.073206000000000007</v>
      </c>
      <c r="S121" s="213"/>
      <c r="T121" s="215">
        <f>SUM(T122:T134)</f>
        <v>0.15993000000000002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6" t="s">
        <v>171</v>
      </c>
      <c r="AT121" s="217" t="s">
        <v>80</v>
      </c>
      <c r="AU121" s="217" t="s">
        <v>81</v>
      </c>
      <c r="AY121" s="216" t="s">
        <v>164</v>
      </c>
      <c r="BK121" s="218">
        <f>SUM(BK122:BK134)</f>
        <v>0</v>
      </c>
    </row>
    <row r="122" s="2" customFormat="1" ht="24.15" customHeight="1">
      <c r="A122" s="39"/>
      <c r="B122" s="40"/>
      <c r="C122" s="221" t="s">
        <v>605</v>
      </c>
      <c r="D122" s="221" t="s">
        <v>167</v>
      </c>
      <c r="E122" s="222" t="s">
        <v>1112</v>
      </c>
      <c r="F122" s="223" t="s">
        <v>1113</v>
      </c>
      <c r="G122" s="224" t="s">
        <v>391</v>
      </c>
      <c r="H122" s="225">
        <v>1</v>
      </c>
      <c r="I122" s="226"/>
      <c r="J122" s="227">
        <f>ROUND(I122*H122,2)</f>
        <v>0</v>
      </c>
      <c r="K122" s="228"/>
      <c r="L122" s="45"/>
      <c r="M122" s="229" t="s">
        <v>1</v>
      </c>
      <c r="N122" s="230" t="s">
        <v>46</v>
      </c>
      <c r="O122" s="92"/>
      <c r="P122" s="231">
        <f>O122*H122</f>
        <v>0</v>
      </c>
      <c r="Q122" s="231">
        <v>0.048030000000000003</v>
      </c>
      <c r="R122" s="231">
        <f>Q122*H122</f>
        <v>0.048030000000000003</v>
      </c>
      <c r="S122" s="231">
        <v>0.048030000000000003</v>
      </c>
      <c r="T122" s="232">
        <f>S122*H122</f>
        <v>0.048030000000000003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33" t="s">
        <v>1114</v>
      </c>
      <c r="AT122" s="233" t="s">
        <v>167</v>
      </c>
      <c r="AU122" s="233" t="s">
        <v>89</v>
      </c>
      <c r="AY122" s="18" t="s">
        <v>164</v>
      </c>
      <c r="BE122" s="234">
        <f>IF(N122="základní",J122,0)</f>
        <v>0</v>
      </c>
      <c r="BF122" s="234">
        <f>IF(N122="snížená",J122,0)</f>
        <v>0</v>
      </c>
      <c r="BG122" s="234">
        <f>IF(N122="zákl. přenesená",J122,0)</f>
        <v>0</v>
      </c>
      <c r="BH122" s="234">
        <f>IF(N122="sníž. přenesená",J122,0)</f>
        <v>0</v>
      </c>
      <c r="BI122" s="234">
        <f>IF(N122="nulová",J122,0)</f>
        <v>0</v>
      </c>
      <c r="BJ122" s="18" t="s">
        <v>89</v>
      </c>
      <c r="BK122" s="234">
        <f>ROUND(I122*H122,2)</f>
        <v>0</v>
      </c>
      <c r="BL122" s="18" t="s">
        <v>1114</v>
      </c>
      <c r="BM122" s="233" t="s">
        <v>1115</v>
      </c>
    </row>
    <row r="123" s="2" customFormat="1" ht="24.15" customHeight="1">
      <c r="A123" s="39"/>
      <c r="B123" s="40"/>
      <c r="C123" s="221" t="s">
        <v>608</v>
      </c>
      <c r="D123" s="221" t="s">
        <v>167</v>
      </c>
      <c r="E123" s="222" t="s">
        <v>1116</v>
      </c>
      <c r="F123" s="223" t="s">
        <v>1117</v>
      </c>
      <c r="G123" s="224" t="s">
        <v>391</v>
      </c>
      <c r="H123" s="225">
        <v>1</v>
      </c>
      <c r="I123" s="226"/>
      <c r="J123" s="227">
        <f>ROUND(I123*H123,2)</f>
        <v>0</v>
      </c>
      <c r="K123" s="228"/>
      <c r="L123" s="45"/>
      <c r="M123" s="229" t="s">
        <v>1</v>
      </c>
      <c r="N123" s="230" t="s">
        <v>46</v>
      </c>
      <c r="O123" s="92"/>
      <c r="P123" s="231">
        <f>O123*H123</f>
        <v>0</v>
      </c>
      <c r="Q123" s="231">
        <v>0</v>
      </c>
      <c r="R123" s="231">
        <f>Q123*H123</f>
        <v>0</v>
      </c>
      <c r="S123" s="231">
        <v>0</v>
      </c>
      <c r="T123" s="232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33" t="s">
        <v>1114</v>
      </c>
      <c r="AT123" s="233" t="s">
        <v>167</v>
      </c>
      <c r="AU123" s="233" t="s">
        <v>89</v>
      </c>
      <c r="AY123" s="18" t="s">
        <v>164</v>
      </c>
      <c r="BE123" s="234">
        <f>IF(N123="základní",J123,0)</f>
        <v>0</v>
      </c>
      <c r="BF123" s="234">
        <f>IF(N123="snížená",J123,0)</f>
        <v>0</v>
      </c>
      <c r="BG123" s="234">
        <f>IF(N123="zákl. přenesená",J123,0)</f>
        <v>0</v>
      </c>
      <c r="BH123" s="234">
        <f>IF(N123="sníž. přenesená",J123,0)</f>
        <v>0</v>
      </c>
      <c r="BI123" s="234">
        <f>IF(N123="nulová",J123,0)</f>
        <v>0</v>
      </c>
      <c r="BJ123" s="18" t="s">
        <v>89</v>
      </c>
      <c r="BK123" s="234">
        <f>ROUND(I123*H123,2)</f>
        <v>0</v>
      </c>
      <c r="BL123" s="18" t="s">
        <v>1114</v>
      </c>
      <c r="BM123" s="233" t="s">
        <v>1118</v>
      </c>
    </row>
    <row r="124" s="2" customFormat="1" ht="24.15" customHeight="1">
      <c r="A124" s="39"/>
      <c r="B124" s="40"/>
      <c r="C124" s="221" t="s">
        <v>612</v>
      </c>
      <c r="D124" s="221" t="s">
        <v>167</v>
      </c>
      <c r="E124" s="222" t="s">
        <v>1119</v>
      </c>
      <c r="F124" s="223" t="s">
        <v>1120</v>
      </c>
      <c r="G124" s="224" t="s">
        <v>337</v>
      </c>
      <c r="H124" s="225">
        <v>7.5</v>
      </c>
      <c r="I124" s="226"/>
      <c r="J124" s="227">
        <f>ROUND(I124*H124,2)</f>
        <v>0</v>
      </c>
      <c r="K124" s="228"/>
      <c r="L124" s="45"/>
      <c r="M124" s="229" t="s">
        <v>1</v>
      </c>
      <c r="N124" s="230" t="s">
        <v>46</v>
      </c>
      <c r="O124" s="92"/>
      <c r="P124" s="231">
        <f>O124*H124</f>
        <v>0</v>
      </c>
      <c r="Q124" s="231">
        <v>0</v>
      </c>
      <c r="R124" s="231">
        <f>Q124*H124</f>
        <v>0</v>
      </c>
      <c r="S124" s="231">
        <v>0.014919999999999999</v>
      </c>
      <c r="T124" s="232">
        <f>S124*H124</f>
        <v>0.1119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33" t="s">
        <v>1114</v>
      </c>
      <c r="AT124" s="233" t="s">
        <v>167</v>
      </c>
      <c r="AU124" s="233" t="s">
        <v>89</v>
      </c>
      <c r="AY124" s="18" t="s">
        <v>164</v>
      </c>
      <c r="BE124" s="234">
        <f>IF(N124="základní",J124,0)</f>
        <v>0</v>
      </c>
      <c r="BF124" s="234">
        <f>IF(N124="snížená",J124,0)</f>
        <v>0</v>
      </c>
      <c r="BG124" s="234">
        <f>IF(N124="zákl. přenesená",J124,0)</f>
        <v>0</v>
      </c>
      <c r="BH124" s="234">
        <f>IF(N124="sníž. přenesená",J124,0)</f>
        <v>0</v>
      </c>
      <c r="BI124" s="234">
        <f>IF(N124="nulová",J124,0)</f>
        <v>0</v>
      </c>
      <c r="BJ124" s="18" t="s">
        <v>89</v>
      </c>
      <c r="BK124" s="234">
        <f>ROUND(I124*H124,2)</f>
        <v>0</v>
      </c>
      <c r="BL124" s="18" t="s">
        <v>1114</v>
      </c>
      <c r="BM124" s="233" t="s">
        <v>1121</v>
      </c>
    </row>
    <row r="125" s="2" customFormat="1" ht="24.15" customHeight="1">
      <c r="A125" s="39"/>
      <c r="B125" s="40"/>
      <c r="C125" s="221" t="s">
        <v>617</v>
      </c>
      <c r="D125" s="221" t="s">
        <v>167</v>
      </c>
      <c r="E125" s="222" t="s">
        <v>1122</v>
      </c>
      <c r="F125" s="223" t="s">
        <v>1123</v>
      </c>
      <c r="G125" s="224" t="s">
        <v>337</v>
      </c>
      <c r="H125" s="225">
        <v>7</v>
      </c>
      <c r="I125" s="226"/>
      <c r="J125" s="227">
        <f>ROUND(I125*H125,2)</f>
        <v>0</v>
      </c>
      <c r="K125" s="228"/>
      <c r="L125" s="45"/>
      <c r="M125" s="229" t="s">
        <v>1</v>
      </c>
      <c r="N125" s="230" t="s">
        <v>46</v>
      </c>
      <c r="O125" s="92"/>
      <c r="P125" s="231">
        <f>O125*H125</f>
        <v>0</v>
      </c>
      <c r="Q125" s="231">
        <v>0.00141</v>
      </c>
      <c r="R125" s="231">
        <f>Q125*H125</f>
        <v>0.0098700000000000003</v>
      </c>
      <c r="S125" s="231">
        <v>0</v>
      </c>
      <c r="T125" s="232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33" t="s">
        <v>1114</v>
      </c>
      <c r="AT125" s="233" t="s">
        <v>167</v>
      </c>
      <c r="AU125" s="233" t="s">
        <v>89</v>
      </c>
      <c r="AY125" s="18" t="s">
        <v>164</v>
      </c>
      <c r="BE125" s="234">
        <f>IF(N125="základní",J125,0)</f>
        <v>0</v>
      </c>
      <c r="BF125" s="234">
        <f>IF(N125="snížená",J125,0)</f>
        <v>0</v>
      </c>
      <c r="BG125" s="234">
        <f>IF(N125="zákl. přenesená",J125,0)</f>
        <v>0</v>
      </c>
      <c r="BH125" s="234">
        <f>IF(N125="sníž. přenesená",J125,0)</f>
        <v>0</v>
      </c>
      <c r="BI125" s="234">
        <f>IF(N125="nulová",J125,0)</f>
        <v>0</v>
      </c>
      <c r="BJ125" s="18" t="s">
        <v>89</v>
      </c>
      <c r="BK125" s="234">
        <f>ROUND(I125*H125,2)</f>
        <v>0</v>
      </c>
      <c r="BL125" s="18" t="s">
        <v>1114</v>
      </c>
      <c r="BM125" s="233" t="s">
        <v>1124</v>
      </c>
    </row>
    <row r="126" s="2" customFormat="1" ht="21.75" customHeight="1">
      <c r="A126" s="39"/>
      <c r="B126" s="40"/>
      <c r="C126" s="221" t="s">
        <v>624</v>
      </c>
      <c r="D126" s="221" t="s">
        <v>167</v>
      </c>
      <c r="E126" s="222" t="s">
        <v>1125</v>
      </c>
      <c r="F126" s="223" t="s">
        <v>1126</v>
      </c>
      <c r="G126" s="224" t="s">
        <v>337</v>
      </c>
      <c r="H126" s="225">
        <v>2.5</v>
      </c>
      <c r="I126" s="226"/>
      <c r="J126" s="227">
        <f>ROUND(I126*H126,2)</f>
        <v>0</v>
      </c>
      <c r="K126" s="228"/>
      <c r="L126" s="45"/>
      <c r="M126" s="229" t="s">
        <v>1</v>
      </c>
      <c r="N126" s="230" t="s">
        <v>46</v>
      </c>
      <c r="O126" s="92"/>
      <c r="P126" s="231">
        <f>O126*H126</f>
        <v>0</v>
      </c>
      <c r="Q126" s="231">
        <v>0.00050000000000000001</v>
      </c>
      <c r="R126" s="231">
        <f>Q126*H126</f>
        <v>0.00125</v>
      </c>
      <c r="S126" s="231">
        <v>0</v>
      </c>
      <c r="T126" s="232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3" t="s">
        <v>1114</v>
      </c>
      <c r="AT126" s="233" t="s">
        <v>167</v>
      </c>
      <c r="AU126" s="233" t="s">
        <v>89</v>
      </c>
      <c r="AY126" s="18" t="s">
        <v>164</v>
      </c>
      <c r="BE126" s="234">
        <f>IF(N126="základní",J126,0)</f>
        <v>0</v>
      </c>
      <c r="BF126" s="234">
        <f>IF(N126="snížená",J126,0)</f>
        <v>0</v>
      </c>
      <c r="BG126" s="234">
        <f>IF(N126="zákl. přenesená",J126,0)</f>
        <v>0</v>
      </c>
      <c r="BH126" s="234">
        <f>IF(N126="sníž. přenesená",J126,0)</f>
        <v>0</v>
      </c>
      <c r="BI126" s="234">
        <f>IF(N126="nulová",J126,0)</f>
        <v>0</v>
      </c>
      <c r="BJ126" s="18" t="s">
        <v>89</v>
      </c>
      <c r="BK126" s="234">
        <f>ROUND(I126*H126,2)</f>
        <v>0</v>
      </c>
      <c r="BL126" s="18" t="s">
        <v>1114</v>
      </c>
      <c r="BM126" s="233" t="s">
        <v>1127</v>
      </c>
    </row>
    <row r="127" s="2" customFormat="1" ht="21.75" customHeight="1">
      <c r="A127" s="39"/>
      <c r="B127" s="40"/>
      <c r="C127" s="221" t="s">
        <v>629</v>
      </c>
      <c r="D127" s="221" t="s">
        <v>167</v>
      </c>
      <c r="E127" s="222" t="s">
        <v>1128</v>
      </c>
      <c r="F127" s="223" t="s">
        <v>1129</v>
      </c>
      <c r="G127" s="224" t="s">
        <v>337</v>
      </c>
      <c r="H127" s="225">
        <v>4.2000000000000002</v>
      </c>
      <c r="I127" s="226"/>
      <c r="J127" s="227">
        <f>ROUND(I127*H127,2)</f>
        <v>0</v>
      </c>
      <c r="K127" s="228"/>
      <c r="L127" s="45"/>
      <c r="M127" s="229" t="s">
        <v>1</v>
      </c>
      <c r="N127" s="230" t="s">
        <v>46</v>
      </c>
      <c r="O127" s="92"/>
      <c r="P127" s="231">
        <f>O127*H127</f>
        <v>0</v>
      </c>
      <c r="Q127" s="231">
        <v>0.0015299999999999999</v>
      </c>
      <c r="R127" s="231">
        <f>Q127*H127</f>
        <v>0.0064259999999999994</v>
      </c>
      <c r="S127" s="231">
        <v>0</v>
      </c>
      <c r="T127" s="232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3" t="s">
        <v>1114</v>
      </c>
      <c r="AT127" s="233" t="s">
        <v>167</v>
      </c>
      <c r="AU127" s="233" t="s">
        <v>89</v>
      </c>
      <c r="AY127" s="18" t="s">
        <v>164</v>
      </c>
      <c r="BE127" s="234">
        <f>IF(N127="základní",J127,0)</f>
        <v>0</v>
      </c>
      <c r="BF127" s="234">
        <f>IF(N127="snížená",J127,0)</f>
        <v>0</v>
      </c>
      <c r="BG127" s="234">
        <f>IF(N127="zákl. přenesená",J127,0)</f>
        <v>0</v>
      </c>
      <c r="BH127" s="234">
        <f>IF(N127="sníž. přenesená",J127,0)</f>
        <v>0</v>
      </c>
      <c r="BI127" s="234">
        <f>IF(N127="nulová",J127,0)</f>
        <v>0</v>
      </c>
      <c r="BJ127" s="18" t="s">
        <v>89</v>
      </c>
      <c r="BK127" s="234">
        <f>ROUND(I127*H127,2)</f>
        <v>0</v>
      </c>
      <c r="BL127" s="18" t="s">
        <v>1114</v>
      </c>
      <c r="BM127" s="233" t="s">
        <v>1130</v>
      </c>
    </row>
    <row r="128" s="2" customFormat="1" ht="16.5" customHeight="1">
      <c r="A128" s="39"/>
      <c r="B128" s="40"/>
      <c r="C128" s="221" t="s">
        <v>635</v>
      </c>
      <c r="D128" s="221" t="s">
        <v>167</v>
      </c>
      <c r="E128" s="222" t="s">
        <v>1131</v>
      </c>
      <c r="F128" s="223" t="s">
        <v>1132</v>
      </c>
      <c r="G128" s="224" t="s">
        <v>337</v>
      </c>
      <c r="H128" s="225">
        <v>6</v>
      </c>
      <c r="I128" s="226"/>
      <c r="J128" s="227">
        <f>ROUND(I128*H128,2)</f>
        <v>0</v>
      </c>
      <c r="K128" s="228"/>
      <c r="L128" s="45"/>
      <c r="M128" s="229" t="s">
        <v>1</v>
      </c>
      <c r="N128" s="230" t="s">
        <v>46</v>
      </c>
      <c r="O128" s="92"/>
      <c r="P128" s="231">
        <f>O128*H128</f>
        <v>0</v>
      </c>
      <c r="Q128" s="231">
        <v>0.0011900000000000001</v>
      </c>
      <c r="R128" s="231">
        <f>Q128*H128</f>
        <v>0.0071400000000000005</v>
      </c>
      <c r="S128" s="231">
        <v>0</v>
      </c>
      <c r="T128" s="232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3" t="s">
        <v>1114</v>
      </c>
      <c r="AT128" s="233" t="s">
        <v>167</v>
      </c>
      <c r="AU128" s="233" t="s">
        <v>89</v>
      </c>
      <c r="AY128" s="18" t="s">
        <v>164</v>
      </c>
      <c r="BE128" s="234">
        <f>IF(N128="základní",J128,0)</f>
        <v>0</v>
      </c>
      <c r="BF128" s="234">
        <f>IF(N128="snížená",J128,0)</f>
        <v>0</v>
      </c>
      <c r="BG128" s="234">
        <f>IF(N128="zákl. přenesená",J128,0)</f>
        <v>0</v>
      </c>
      <c r="BH128" s="234">
        <f>IF(N128="sníž. přenesená",J128,0)</f>
        <v>0</v>
      </c>
      <c r="BI128" s="234">
        <f>IF(N128="nulová",J128,0)</f>
        <v>0</v>
      </c>
      <c r="BJ128" s="18" t="s">
        <v>89</v>
      </c>
      <c r="BK128" s="234">
        <f>ROUND(I128*H128,2)</f>
        <v>0</v>
      </c>
      <c r="BL128" s="18" t="s">
        <v>1114</v>
      </c>
      <c r="BM128" s="233" t="s">
        <v>1133</v>
      </c>
    </row>
    <row r="129" s="2" customFormat="1" ht="24.15" customHeight="1">
      <c r="A129" s="39"/>
      <c r="B129" s="40"/>
      <c r="C129" s="221" t="s">
        <v>640</v>
      </c>
      <c r="D129" s="221" t="s">
        <v>167</v>
      </c>
      <c r="E129" s="222" t="s">
        <v>1134</v>
      </c>
      <c r="F129" s="223" t="s">
        <v>1135</v>
      </c>
      <c r="G129" s="224" t="s">
        <v>391</v>
      </c>
      <c r="H129" s="225">
        <v>4</v>
      </c>
      <c r="I129" s="226"/>
      <c r="J129" s="227">
        <f>ROUND(I129*H129,2)</f>
        <v>0</v>
      </c>
      <c r="K129" s="228"/>
      <c r="L129" s="45"/>
      <c r="M129" s="229" t="s">
        <v>1</v>
      </c>
      <c r="N129" s="230" t="s">
        <v>46</v>
      </c>
      <c r="O129" s="92"/>
      <c r="P129" s="231">
        <f>O129*H129</f>
        <v>0</v>
      </c>
      <c r="Q129" s="231">
        <v>0</v>
      </c>
      <c r="R129" s="231">
        <f>Q129*H129</f>
        <v>0</v>
      </c>
      <c r="S129" s="231">
        <v>0</v>
      </c>
      <c r="T129" s="232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3" t="s">
        <v>1114</v>
      </c>
      <c r="AT129" s="233" t="s">
        <v>167</v>
      </c>
      <c r="AU129" s="233" t="s">
        <v>89</v>
      </c>
      <c r="AY129" s="18" t="s">
        <v>164</v>
      </c>
      <c r="BE129" s="234">
        <f>IF(N129="základní",J129,0)</f>
        <v>0</v>
      </c>
      <c r="BF129" s="234">
        <f>IF(N129="snížená",J129,0)</f>
        <v>0</v>
      </c>
      <c r="BG129" s="234">
        <f>IF(N129="zákl. přenesená",J129,0)</f>
        <v>0</v>
      </c>
      <c r="BH129" s="234">
        <f>IF(N129="sníž. přenesená",J129,0)</f>
        <v>0</v>
      </c>
      <c r="BI129" s="234">
        <f>IF(N129="nulová",J129,0)</f>
        <v>0</v>
      </c>
      <c r="BJ129" s="18" t="s">
        <v>89</v>
      </c>
      <c r="BK129" s="234">
        <f>ROUND(I129*H129,2)</f>
        <v>0</v>
      </c>
      <c r="BL129" s="18" t="s">
        <v>1114</v>
      </c>
      <c r="BM129" s="233" t="s">
        <v>1136</v>
      </c>
    </row>
    <row r="130" s="2" customFormat="1" ht="24.15" customHeight="1">
      <c r="A130" s="39"/>
      <c r="B130" s="40"/>
      <c r="C130" s="221" t="s">
        <v>645</v>
      </c>
      <c r="D130" s="221" t="s">
        <v>167</v>
      </c>
      <c r="E130" s="222" t="s">
        <v>1137</v>
      </c>
      <c r="F130" s="223" t="s">
        <v>1138</v>
      </c>
      <c r="G130" s="224" t="s">
        <v>391</v>
      </c>
      <c r="H130" s="225">
        <v>5</v>
      </c>
      <c r="I130" s="226"/>
      <c r="J130" s="227">
        <f>ROUND(I130*H130,2)</f>
        <v>0</v>
      </c>
      <c r="K130" s="228"/>
      <c r="L130" s="45"/>
      <c r="M130" s="229" t="s">
        <v>1</v>
      </c>
      <c r="N130" s="230" t="s">
        <v>46</v>
      </c>
      <c r="O130" s="92"/>
      <c r="P130" s="231">
        <f>O130*H130</f>
        <v>0</v>
      </c>
      <c r="Q130" s="231">
        <v>0</v>
      </c>
      <c r="R130" s="231">
        <f>Q130*H130</f>
        <v>0</v>
      </c>
      <c r="S130" s="231">
        <v>0</v>
      </c>
      <c r="T130" s="232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3" t="s">
        <v>1114</v>
      </c>
      <c r="AT130" s="233" t="s">
        <v>167</v>
      </c>
      <c r="AU130" s="233" t="s">
        <v>89</v>
      </c>
      <c r="AY130" s="18" t="s">
        <v>164</v>
      </c>
      <c r="BE130" s="234">
        <f>IF(N130="základní",J130,0)</f>
        <v>0</v>
      </c>
      <c r="BF130" s="234">
        <f>IF(N130="snížená",J130,0)</f>
        <v>0</v>
      </c>
      <c r="BG130" s="234">
        <f>IF(N130="zákl. přenesená",J130,0)</f>
        <v>0</v>
      </c>
      <c r="BH130" s="234">
        <f>IF(N130="sníž. přenesená",J130,0)</f>
        <v>0</v>
      </c>
      <c r="BI130" s="234">
        <f>IF(N130="nulová",J130,0)</f>
        <v>0</v>
      </c>
      <c r="BJ130" s="18" t="s">
        <v>89</v>
      </c>
      <c r="BK130" s="234">
        <f>ROUND(I130*H130,2)</f>
        <v>0</v>
      </c>
      <c r="BL130" s="18" t="s">
        <v>1114</v>
      </c>
      <c r="BM130" s="233" t="s">
        <v>1139</v>
      </c>
    </row>
    <row r="131" s="2" customFormat="1" ht="24.15" customHeight="1">
      <c r="A131" s="39"/>
      <c r="B131" s="40"/>
      <c r="C131" s="221" t="s">
        <v>651</v>
      </c>
      <c r="D131" s="221" t="s">
        <v>167</v>
      </c>
      <c r="E131" s="222" t="s">
        <v>1140</v>
      </c>
      <c r="F131" s="223" t="s">
        <v>1141</v>
      </c>
      <c r="G131" s="224" t="s">
        <v>391</v>
      </c>
      <c r="H131" s="225">
        <v>1</v>
      </c>
      <c r="I131" s="226"/>
      <c r="J131" s="227">
        <f>ROUND(I131*H131,2)</f>
        <v>0</v>
      </c>
      <c r="K131" s="228"/>
      <c r="L131" s="45"/>
      <c r="M131" s="229" t="s">
        <v>1</v>
      </c>
      <c r="N131" s="230" t="s">
        <v>46</v>
      </c>
      <c r="O131" s="92"/>
      <c r="P131" s="231">
        <f>O131*H131</f>
        <v>0</v>
      </c>
      <c r="Q131" s="231">
        <v>0.00034000000000000002</v>
      </c>
      <c r="R131" s="231">
        <f>Q131*H131</f>
        <v>0.00034000000000000002</v>
      </c>
      <c r="S131" s="231">
        <v>0</v>
      </c>
      <c r="T131" s="232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3" t="s">
        <v>1114</v>
      </c>
      <c r="AT131" s="233" t="s">
        <v>167</v>
      </c>
      <c r="AU131" s="233" t="s">
        <v>89</v>
      </c>
      <c r="AY131" s="18" t="s">
        <v>164</v>
      </c>
      <c r="BE131" s="234">
        <f>IF(N131="základní",J131,0)</f>
        <v>0</v>
      </c>
      <c r="BF131" s="234">
        <f>IF(N131="snížená",J131,0)</f>
        <v>0</v>
      </c>
      <c r="BG131" s="234">
        <f>IF(N131="zákl. přenesená",J131,0)</f>
        <v>0</v>
      </c>
      <c r="BH131" s="234">
        <f>IF(N131="sníž. přenesená",J131,0)</f>
        <v>0</v>
      </c>
      <c r="BI131" s="234">
        <f>IF(N131="nulová",J131,0)</f>
        <v>0</v>
      </c>
      <c r="BJ131" s="18" t="s">
        <v>89</v>
      </c>
      <c r="BK131" s="234">
        <f>ROUND(I131*H131,2)</f>
        <v>0</v>
      </c>
      <c r="BL131" s="18" t="s">
        <v>1114</v>
      </c>
      <c r="BM131" s="233" t="s">
        <v>1142</v>
      </c>
    </row>
    <row r="132" s="2" customFormat="1" ht="21.75" customHeight="1">
      <c r="A132" s="39"/>
      <c r="B132" s="40"/>
      <c r="C132" s="221" t="s">
        <v>655</v>
      </c>
      <c r="D132" s="221" t="s">
        <v>167</v>
      </c>
      <c r="E132" s="222" t="s">
        <v>1143</v>
      </c>
      <c r="F132" s="223" t="s">
        <v>1144</v>
      </c>
      <c r="G132" s="224" t="s">
        <v>391</v>
      </c>
      <c r="H132" s="225">
        <v>1</v>
      </c>
      <c r="I132" s="226"/>
      <c r="J132" s="227">
        <f>ROUND(I132*H132,2)</f>
        <v>0</v>
      </c>
      <c r="K132" s="228"/>
      <c r="L132" s="45"/>
      <c r="M132" s="229" t="s">
        <v>1</v>
      </c>
      <c r="N132" s="230" t="s">
        <v>46</v>
      </c>
      <c r="O132" s="92"/>
      <c r="P132" s="231">
        <f>O132*H132</f>
        <v>0</v>
      </c>
      <c r="Q132" s="231">
        <v>0.00014999999999999999</v>
      </c>
      <c r="R132" s="231">
        <f>Q132*H132</f>
        <v>0.00014999999999999999</v>
      </c>
      <c r="S132" s="231">
        <v>0</v>
      </c>
      <c r="T132" s="232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3" t="s">
        <v>1114</v>
      </c>
      <c r="AT132" s="233" t="s">
        <v>167</v>
      </c>
      <c r="AU132" s="233" t="s">
        <v>89</v>
      </c>
      <c r="AY132" s="18" t="s">
        <v>164</v>
      </c>
      <c r="BE132" s="234">
        <f>IF(N132="základní",J132,0)</f>
        <v>0</v>
      </c>
      <c r="BF132" s="234">
        <f>IF(N132="snížená",J132,0)</f>
        <v>0</v>
      </c>
      <c r="BG132" s="234">
        <f>IF(N132="zákl. přenesená",J132,0)</f>
        <v>0</v>
      </c>
      <c r="BH132" s="234">
        <f>IF(N132="sníž. přenesená",J132,0)</f>
        <v>0</v>
      </c>
      <c r="BI132" s="234">
        <f>IF(N132="nulová",J132,0)</f>
        <v>0</v>
      </c>
      <c r="BJ132" s="18" t="s">
        <v>89</v>
      </c>
      <c r="BK132" s="234">
        <f>ROUND(I132*H132,2)</f>
        <v>0</v>
      </c>
      <c r="BL132" s="18" t="s">
        <v>1114</v>
      </c>
      <c r="BM132" s="233" t="s">
        <v>1145</v>
      </c>
    </row>
    <row r="133" s="2" customFormat="1" ht="24.15" customHeight="1">
      <c r="A133" s="39"/>
      <c r="B133" s="40"/>
      <c r="C133" s="221" t="s">
        <v>662</v>
      </c>
      <c r="D133" s="221" t="s">
        <v>167</v>
      </c>
      <c r="E133" s="222" t="s">
        <v>1146</v>
      </c>
      <c r="F133" s="223" t="s">
        <v>1147</v>
      </c>
      <c r="G133" s="224" t="s">
        <v>337</v>
      </c>
      <c r="H133" s="225">
        <v>13.699999999999999</v>
      </c>
      <c r="I133" s="226"/>
      <c r="J133" s="227">
        <f>ROUND(I133*H133,2)</f>
        <v>0</v>
      </c>
      <c r="K133" s="228"/>
      <c r="L133" s="45"/>
      <c r="M133" s="229" t="s">
        <v>1</v>
      </c>
      <c r="N133" s="230" t="s">
        <v>46</v>
      </c>
      <c r="O133" s="92"/>
      <c r="P133" s="231">
        <f>O133*H133</f>
        <v>0</v>
      </c>
      <c r="Q133" s="231">
        <v>0</v>
      </c>
      <c r="R133" s="231">
        <f>Q133*H133</f>
        <v>0</v>
      </c>
      <c r="S133" s="231">
        <v>0</v>
      </c>
      <c r="T133" s="232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3" t="s">
        <v>1114</v>
      </c>
      <c r="AT133" s="233" t="s">
        <v>167</v>
      </c>
      <c r="AU133" s="233" t="s">
        <v>89</v>
      </c>
      <c r="AY133" s="18" t="s">
        <v>164</v>
      </c>
      <c r="BE133" s="234">
        <f>IF(N133="základní",J133,0)</f>
        <v>0</v>
      </c>
      <c r="BF133" s="234">
        <f>IF(N133="snížená",J133,0)</f>
        <v>0</v>
      </c>
      <c r="BG133" s="234">
        <f>IF(N133="zákl. přenesená",J133,0)</f>
        <v>0</v>
      </c>
      <c r="BH133" s="234">
        <f>IF(N133="sníž. přenesená",J133,0)</f>
        <v>0</v>
      </c>
      <c r="BI133" s="234">
        <f>IF(N133="nulová",J133,0)</f>
        <v>0</v>
      </c>
      <c r="BJ133" s="18" t="s">
        <v>89</v>
      </c>
      <c r="BK133" s="234">
        <f>ROUND(I133*H133,2)</f>
        <v>0</v>
      </c>
      <c r="BL133" s="18" t="s">
        <v>1114</v>
      </c>
      <c r="BM133" s="233" t="s">
        <v>1148</v>
      </c>
    </row>
    <row r="134" s="14" customFormat="1">
      <c r="A134" s="14"/>
      <c r="B134" s="246"/>
      <c r="C134" s="247"/>
      <c r="D134" s="237" t="s">
        <v>173</v>
      </c>
      <c r="E134" s="248" t="s">
        <v>1</v>
      </c>
      <c r="F134" s="249" t="s">
        <v>1149</v>
      </c>
      <c r="G134" s="247"/>
      <c r="H134" s="250">
        <v>13.699999999999999</v>
      </c>
      <c r="I134" s="251"/>
      <c r="J134" s="247"/>
      <c r="K134" s="247"/>
      <c r="L134" s="252"/>
      <c r="M134" s="253"/>
      <c r="N134" s="254"/>
      <c r="O134" s="254"/>
      <c r="P134" s="254"/>
      <c r="Q134" s="254"/>
      <c r="R134" s="254"/>
      <c r="S134" s="254"/>
      <c r="T134" s="255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6" t="s">
        <v>173</v>
      </c>
      <c r="AU134" s="256" t="s">
        <v>89</v>
      </c>
      <c r="AV134" s="14" t="s">
        <v>91</v>
      </c>
      <c r="AW134" s="14" t="s">
        <v>36</v>
      </c>
      <c r="AX134" s="14" t="s">
        <v>89</v>
      </c>
      <c r="AY134" s="256" t="s">
        <v>164</v>
      </c>
    </row>
    <row r="135" s="12" customFormat="1" ht="25.92" customHeight="1">
      <c r="A135" s="12"/>
      <c r="B135" s="205"/>
      <c r="C135" s="206"/>
      <c r="D135" s="207" t="s">
        <v>80</v>
      </c>
      <c r="E135" s="208" t="s">
        <v>1150</v>
      </c>
      <c r="F135" s="208" t="s">
        <v>1151</v>
      </c>
      <c r="G135" s="206"/>
      <c r="H135" s="206"/>
      <c r="I135" s="209"/>
      <c r="J135" s="210">
        <f>BK135</f>
        <v>0</v>
      </c>
      <c r="K135" s="206"/>
      <c r="L135" s="211"/>
      <c r="M135" s="212"/>
      <c r="N135" s="213"/>
      <c r="O135" s="213"/>
      <c r="P135" s="214">
        <f>SUM(P136:P162)</f>
        <v>0</v>
      </c>
      <c r="Q135" s="213"/>
      <c r="R135" s="214">
        <f>SUM(R136:R162)</f>
        <v>0.10796700000000001</v>
      </c>
      <c r="S135" s="213"/>
      <c r="T135" s="215">
        <f>SUM(T136:T162)</f>
        <v>0.045019999999999998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16" t="s">
        <v>171</v>
      </c>
      <c r="AT135" s="217" t="s">
        <v>80</v>
      </c>
      <c r="AU135" s="217" t="s">
        <v>81</v>
      </c>
      <c r="AY135" s="216" t="s">
        <v>164</v>
      </c>
      <c r="BK135" s="218">
        <f>SUM(BK136:BK162)</f>
        <v>0</v>
      </c>
    </row>
    <row r="136" s="2" customFormat="1" ht="24.15" customHeight="1">
      <c r="A136" s="39"/>
      <c r="B136" s="40"/>
      <c r="C136" s="221" t="s">
        <v>534</v>
      </c>
      <c r="D136" s="221" t="s">
        <v>167</v>
      </c>
      <c r="E136" s="222" t="s">
        <v>1152</v>
      </c>
      <c r="F136" s="223" t="s">
        <v>1153</v>
      </c>
      <c r="G136" s="224" t="s">
        <v>337</v>
      </c>
      <c r="H136" s="225">
        <v>20</v>
      </c>
      <c r="I136" s="226"/>
      <c r="J136" s="227">
        <f>ROUND(I136*H136,2)</f>
        <v>0</v>
      </c>
      <c r="K136" s="228"/>
      <c r="L136" s="45"/>
      <c r="M136" s="229" t="s">
        <v>1</v>
      </c>
      <c r="N136" s="230" t="s">
        <v>46</v>
      </c>
      <c r="O136" s="92"/>
      <c r="P136" s="231">
        <f>O136*H136</f>
        <v>0</v>
      </c>
      <c r="Q136" s="231">
        <v>0</v>
      </c>
      <c r="R136" s="231">
        <f>Q136*H136</f>
        <v>0</v>
      </c>
      <c r="S136" s="231">
        <v>0.0021299999999999999</v>
      </c>
      <c r="T136" s="232">
        <f>S136*H136</f>
        <v>0.042599999999999999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3" t="s">
        <v>1114</v>
      </c>
      <c r="AT136" s="233" t="s">
        <v>167</v>
      </c>
      <c r="AU136" s="233" t="s">
        <v>89</v>
      </c>
      <c r="AY136" s="18" t="s">
        <v>164</v>
      </c>
      <c r="BE136" s="234">
        <f>IF(N136="základní",J136,0)</f>
        <v>0</v>
      </c>
      <c r="BF136" s="234">
        <f>IF(N136="snížená",J136,0)</f>
        <v>0</v>
      </c>
      <c r="BG136" s="234">
        <f>IF(N136="zákl. přenesená",J136,0)</f>
        <v>0</v>
      </c>
      <c r="BH136" s="234">
        <f>IF(N136="sníž. přenesená",J136,0)</f>
        <v>0</v>
      </c>
      <c r="BI136" s="234">
        <f>IF(N136="nulová",J136,0)</f>
        <v>0</v>
      </c>
      <c r="BJ136" s="18" t="s">
        <v>89</v>
      </c>
      <c r="BK136" s="234">
        <f>ROUND(I136*H136,2)</f>
        <v>0</v>
      </c>
      <c r="BL136" s="18" t="s">
        <v>1114</v>
      </c>
      <c r="BM136" s="233" t="s">
        <v>1154</v>
      </c>
    </row>
    <row r="137" s="2" customFormat="1" ht="24.15" customHeight="1">
      <c r="A137" s="39"/>
      <c r="B137" s="40"/>
      <c r="C137" s="221" t="s">
        <v>1155</v>
      </c>
      <c r="D137" s="221" t="s">
        <v>167</v>
      </c>
      <c r="E137" s="222" t="s">
        <v>1156</v>
      </c>
      <c r="F137" s="223" t="s">
        <v>1157</v>
      </c>
      <c r="G137" s="224" t="s">
        <v>391</v>
      </c>
      <c r="H137" s="225">
        <v>11</v>
      </c>
      <c r="I137" s="226"/>
      <c r="J137" s="227">
        <f>ROUND(I137*H137,2)</f>
        <v>0</v>
      </c>
      <c r="K137" s="228"/>
      <c r="L137" s="45"/>
      <c r="M137" s="229" t="s">
        <v>1</v>
      </c>
      <c r="N137" s="230" t="s">
        <v>46</v>
      </c>
      <c r="O137" s="92"/>
      <c r="P137" s="231">
        <f>O137*H137</f>
        <v>0</v>
      </c>
      <c r="Q137" s="231">
        <v>0</v>
      </c>
      <c r="R137" s="231">
        <f>Q137*H137</f>
        <v>0</v>
      </c>
      <c r="S137" s="231">
        <v>0.00022000000000000001</v>
      </c>
      <c r="T137" s="232">
        <f>S137*H137</f>
        <v>0.0024200000000000003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3" t="s">
        <v>1114</v>
      </c>
      <c r="AT137" s="233" t="s">
        <v>167</v>
      </c>
      <c r="AU137" s="233" t="s">
        <v>89</v>
      </c>
      <c r="AY137" s="18" t="s">
        <v>164</v>
      </c>
      <c r="BE137" s="234">
        <f>IF(N137="základní",J137,0)</f>
        <v>0</v>
      </c>
      <c r="BF137" s="234">
        <f>IF(N137="snížená",J137,0)</f>
        <v>0</v>
      </c>
      <c r="BG137" s="234">
        <f>IF(N137="zákl. přenesená",J137,0)</f>
        <v>0</v>
      </c>
      <c r="BH137" s="234">
        <f>IF(N137="sníž. přenesená",J137,0)</f>
        <v>0</v>
      </c>
      <c r="BI137" s="234">
        <f>IF(N137="nulová",J137,0)</f>
        <v>0</v>
      </c>
      <c r="BJ137" s="18" t="s">
        <v>89</v>
      </c>
      <c r="BK137" s="234">
        <f>ROUND(I137*H137,2)</f>
        <v>0</v>
      </c>
      <c r="BL137" s="18" t="s">
        <v>1114</v>
      </c>
      <c r="BM137" s="233" t="s">
        <v>1158</v>
      </c>
    </row>
    <row r="138" s="2" customFormat="1" ht="24.15" customHeight="1">
      <c r="A138" s="39"/>
      <c r="B138" s="40"/>
      <c r="C138" s="221" t="s">
        <v>422</v>
      </c>
      <c r="D138" s="221" t="s">
        <v>167</v>
      </c>
      <c r="E138" s="222" t="s">
        <v>1159</v>
      </c>
      <c r="F138" s="223" t="s">
        <v>1160</v>
      </c>
      <c r="G138" s="224" t="s">
        <v>337</v>
      </c>
      <c r="H138" s="225">
        <v>13.4</v>
      </c>
      <c r="I138" s="226"/>
      <c r="J138" s="227">
        <f>ROUND(I138*H138,2)</f>
        <v>0</v>
      </c>
      <c r="K138" s="228"/>
      <c r="L138" s="45"/>
      <c r="M138" s="229" t="s">
        <v>1</v>
      </c>
      <c r="N138" s="230" t="s">
        <v>46</v>
      </c>
      <c r="O138" s="92"/>
      <c r="P138" s="231">
        <f>O138*H138</f>
        <v>0</v>
      </c>
      <c r="Q138" s="231">
        <v>0.00064000000000000005</v>
      </c>
      <c r="R138" s="231">
        <f>Q138*H138</f>
        <v>0.0085760000000000003</v>
      </c>
      <c r="S138" s="231">
        <v>0</v>
      </c>
      <c r="T138" s="232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3" t="s">
        <v>1114</v>
      </c>
      <c r="AT138" s="233" t="s">
        <v>167</v>
      </c>
      <c r="AU138" s="233" t="s">
        <v>89</v>
      </c>
      <c r="AY138" s="18" t="s">
        <v>164</v>
      </c>
      <c r="BE138" s="234">
        <f>IF(N138="základní",J138,0)</f>
        <v>0</v>
      </c>
      <c r="BF138" s="234">
        <f>IF(N138="snížená",J138,0)</f>
        <v>0</v>
      </c>
      <c r="BG138" s="234">
        <f>IF(N138="zákl. přenesená",J138,0)</f>
        <v>0</v>
      </c>
      <c r="BH138" s="234">
        <f>IF(N138="sníž. přenesená",J138,0)</f>
        <v>0</v>
      </c>
      <c r="BI138" s="234">
        <f>IF(N138="nulová",J138,0)</f>
        <v>0</v>
      </c>
      <c r="BJ138" s="18" t="s">
        <v>89</v>
      </c>
      <c r="BK138" s="234">
        <f>ROUND(I138*H138,2)</f>
        <v>0</v>
      </c>
      <c r="BL138" s="18" t="s">
        <v>1114</v>
      </c>
      <c r="BM138" s="233" t="s">
        <v>1161</v>
      </c>
    </row>
    <row r="139" s="2" customFormat="1" ht="24.15" customHeight="1">
      <c r="A139" s="39"/>
      <c r="B139" s="40"/>
      <c r="C139" s="221" t="s">
        <v>426</v>
      </c>
      <c r="D139" s="221" t="s">
        <v>167</v>
      </c>
      <c r="E139" s="222" t="s">
        <v>1162</v>
      </c>
      <c r="F139" s="223" t="s">
        <v>1163</v>
      </c>
      <c r="G139" s="224" t="s">
        <v>337</v>
      </c>
      <c r="H139" s="225">
        <v>8.5</v>
      </c>
      <c r="I139" s="226"/>
      <c r="J139" s="227">
        <f>ROUND(I139*H139,2)</f>
        <v>0</v>
      </c>
      <c r="K139" s="228"/>
      <c r="L139" s="45"/>
      <c r="M139" s="229" t="s">
        <v>1</v>
      </c>
      <c r="N139" s="230" t="s">
        <v>46</v>
      </c>
      <c r="O139" s="92"/>
      <c r="P139" s="231">
        <f>O139*H139</f>
        <v>0</v>
      </c>
      <c r="Q139" s="231">
        <v>0.00097999999999999997</v>
      </c>
      <c r="R139" s="231">
        <f>Q139*H139</f>
        <v>0.0083300000000000006</v>
      </c>
      <c r="S139" s="231">
        <v>0</v>
      </c>
      <c r="T139" s="232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3" t="s">
        <v>1114</v>
      </c>
      <c r="AT139" s="233" t="s">
        <v>167</v>
      </c>
      <c r="AU139" s="233" t="s">
        <v>89</v>
      </c>
      <c r="AY139" s="18" t="s">
        <v>164</v>
      </c>
      <c r="BE139" s="234">
        <f>IF(N139="základní",J139,0)</f>
        <v>0</v>
      </c>
      <c r="BF139" s="234">
        <f>IF(N139="snížená",J139,0)</f>
        <v>0</v>
      </c>
      <c r="BG139" s="234">
        <f>IF(N139="zákl. přenesená",J139,0)</f>
        <v>0</v>
      </c>
      <c r="BH139" s="234">
        <f>IF(N139="sníž. přenesená",J139,0)</f>
        <v>0</v>
      </c>
      <c r="BI139" s="234">
        <f>IF(N139="nulová",J139,0)</f>
        <v>0</v>
      </c>
      <c r="BJ139" s="18" t="s">
        <v>89</v>
      </c>
      <c r="BK139" s="234">
        <f>ROUND(I139*H139,2)</f>
        <v>0</v>
      </c>
      <c r="BL139" s="18" t="s">
        <v>1114</v>
      </c>
      <c r="BM139" s="233" t="s">
        <v>1164</v>
      </c>
    </row>
    <row r="140" s="2" customFormat="1" ht="24.15" customHeight="1">
      <c r="A140" s="39"/>
      <c r="B140" s="40"/>
      <c r="C140" s="221" t="s">
        <v>431</v>
      </c>
      <c r="D140" s="221" t="s">
        <v>167</v>
      </c>
      <c r="E140" s="222" t="s">
        <v>1165</v>
      </c>
      <c r="F140" s="223" t="s">
        <v>1166</v>
      </c>
      <c r="G140" s="224" t="s">
        <v>337</v>
      </c>
      <c r="H140" s="225">
        <v>6.7999999999999998</v>
      </c>
      <c r="I140" s="226"/>
      <c r="J140" s="227">
        <f>ROUND(I140*H140,2)</f>
        <v>0</v>
      </c>
      <c r="K140" s="228"/>
      <c r="L140" s="45"/>
      <c r="M140" s="229" t="s">
        <v>1</v>
      </c>
      <c r="N140" s="230" t="s">
        <v>46</v>
      </c>
      <c r="O140" s="92"/>
      <c r="P140" s="231">
        <f>O140*H140</f>
        <v>0</v>
      </c>
      <c r="Q140" s="231">
        <v>0.0023700000000000001</v>
      </c>
      <c r="R140" s="231">
        <f>Q140*H140</f>
        <v>0.016116000000000002</v>
      </c>
      <c r="S140" s="231">
        <v>0</v>
      </c>
      <c r="T140" s="232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3" t="s">
        <v>1114</v>
      </c>
      <c r="AT140" s="233" t="s">
        <v>167</v>
      </c>
      <c r="AU140" s="233" t="s">
        <v>89</v>
      </c>
      <c r="AY140" s="18" t="s">
        <v>164</v>
      </c>
      <c r="BE140" s="234">
        <f>IF(N140="základní",J140,0)</f>
        <v>0</v>
      </c>
      <c r="BF140" s="234">
        <f>IF(N140="snížená",J140,0)</f>
        <v>0</v>
      </c>
      <c r="BG140" s="234">
        <f>IF(N140="zákl. přenesená",J140,0)</f>
        <v>0</v>
      </c>
      <c r="BH140" s="234">
        <f>IF(N140="sníž. přenesená",J140,0)</f>
        <v>0</v>
      </c>
      <c r="BI140" s="234">
        <f>IF(N140="nulová",J140,0)</f>
        <v>0</v>
      </c>
      <c r="BJ140" s="18" t="s">
        <v>89</v>
      </c>
      <c r="BK140" s="234">
        <f>ROUND(I140*H140,2)</f>
        <v>0</v>
      </c>
      <c r="BL140" s="18" t="s">
        <v>1114</v>
      </c>
      <c r="BM140" s="233" t="s">
        <v>1167</v>
      </c>
    </row>
    <row r="141" s="2" customFormat="1" ht="24.15" customHeight="1">
      <c r="A141" s="39"/>
      <c r="B141" s="40"/>
      <c r="C141" s="221" t="s">
        <v>436</v>
      </c>
      <c r="D141" s="221" t="s">
        <v>167</v>
      </c>
      <c r="E141" s="222" t="s">
        <v>1168</v>
      </c>
      <c r="F141" s="223" t="s">
        <v>1169</v>
      </c>
      <c r="G141" s="224" t="s">
        <v>337</v>
      </c>
      <c r="H141" s="225">
        <v>9.1999999999999993</v>
      </c>
      <c r="I141" s="226"/>
      <c r="J141" s="227">
        <f>ROUND(I141*H141,2)</f>
        <v>0</v>
      </c>
      <c r="K141" s="228"/>
      <c r="L141" s="45"/>
      <c r="M141" s="229" t="s">
        <v>1</v>
      </c>
      <c r="N141" s="230" t="s">
        <v>46</v>
      </c>
      <c r="O141" s="92"/>
      <c r="P141" s="231">
        <f>O141*H141</f>
        <v>0</v>
      </c>
      <c r="Q141" s="231">
        <v>0.00364</v>
      </c>
      <c r="R141" s="231">
        <f>Q141*H141</f>
        <v>0.033487999999999997</v>
      </c>
      <c r="S141" s="231">
        <v>0</v>
      </c>
      <c r="T141" s="232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3" t="s">
        <v>1114</v>
      </c>
      <c r="AT141" s="233" t="s">
        <v>167</v>
      </c>
      <c r="AU141" s="233" t="s">
        <v>89</v>
      </c>
      <c r="AY141" s="18" t="s">
        <v>164</v>
      </c>
      <c r="BE141" s="234">
        <f>IF(N141="základní",J141,0)</f>
        <v>0</v>
      </c>
      <c r="BF141" s="234">
        <f>IF(N141="snížená",J141,0)</f>
        <v>0</v>
      </c>
      <c r="BG141" s="234">
        <f>IF(N141="zákl. přenesená",J141,0)</f>
        <v>0</v>
      </c>
      <c r="BH141" s="234">
        <f>IF(N141="sníž. přenesená",J141,0)</f>
        <v>0</v>
      </c>
      <c r="BI141" s="234">
        <f>IF(N141="nulová",J141,0)</f>
        <v>0</v>
      </c>
      <c r="BJ141" s="18" t="s">
        <v>89</v>
      </c>
      <c r="BK141" s="234">
        <f>ROUND(I141*H141,2)</f>
        <v>0</v>
      </c>
      <c r="BL141" s="18" t="s">
        <v>1114</v>
      </c>
      <c r="BM141" s="233" t="s">
        <v>1170</v>
      </c>
    </row>
    <row r="142" s="2" customFormat="1" ht="24.15" customHeight="1">
      <c r="A142" s="39"/>
      <c r="B142" s="40"/>
      <c r="C142" s="221" t="s">
        <v>456</v>
      </c>
      <c r="D142" s="221" t="s">
        <v>167</v>
      </c>
      <c r="E142" s="222" t="s">
        <v>1171</v>
      </c>
      <c r="F142" s="223" t="s">
        <v>1172</v>
      </c>
      <c r="G142" s="224" t="s">
        <v>1173</v>
      </c>
      <c r="H142" s="225">
        <v>1</v>
      </c>
      <c r="I142" s="226"/>
      <c r="J142" s="227">
        <f>ROUND(I142*H142,2)</f>
        <v>0</v>
      </c>
      <c r="K142" s="228"/>
      <c r="L142" s="45"/>
      <c r="M142" s="229" t="s">
        <v>1</v>
      </c>
      <c r="N142" s="230" t="s">
        <v>46</v>
      </c>
      <c r="O142" s="92"/>
      <c r="P142" s="231">
        <f>O142*H142</f>
        <v>0</v>
      </c>
      <c r="Q142" s="231">
        <v>0</v>
      </c>
      <c r="R142" s="231">
        <f>Q142*H142</f>
        <v>0</v>
      </c>
      <c r="S142" s="231">
        <v>0</v>
      </c>
      <c r="T142" s="232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3" t="s">
        <v>1114</v>
      </c>
      <c r="AT142" s="233" t="s">
        <v>167</v>
      </c>
      <c r="AU142" s="233" t="s">
        <v>89</v>
      </c>
      <c r="AY142" s="18" t="s">
        <v>164</v>
      </c>
      <c r="BE142" s="234">
        <f>IF(N142="základní",J142,0)</f>
        <v>0</v>
      </c>
      <c r="BF142" s="234">
        <f>IF(N142="snížená",J142,0)</f>
        <v>0</v>
      </c>
      <c r="BG142" s="234">
        <f>IF(N142="zákl. přenesená",J142,0)</f>
        <v>0</v>
      </c>
      <c r="BH142" s="234">
        <f>IF(N142="sníž. přenesená",J142,0)</f>
        <v>0</v>
      </c>
      <c r="BI142" s="234">
        <f>IF(N142="nulová",J142,0)</f>
        <v>0</v>
      </c>
      <c r="BJ142" s="18" t="s">
        <v>89</v>
      </c>
      <c r="BK142" s="234">
        <f>ROUND(I142*H142,2)</f>
        <v>0</v>
      </c>
      <c r="BL142" s="18" t="s">
        <v>1114</v>
      </c>
      <c r="BM142" s="233" t="s">
        <v>1174</v>
      </c>
    </row>
    <row r="143" s="2" customFormat="1" ht="55.5" customHeight="1">
      <c r="A143" s="39"/>
      <c r="B143" s="40"/>
      <c r="C143" s="221" t="s">
        <v>478</v>
      </c>
      <c r="D143" s="221" t="s">
        <v>167</v>
      </c>
      <c r="E143" s="222" t="s">
        <v>1175</v>
      </c>
      <c r="F143" s="223" t="s">
        <v>1176</v>
      </c>
      <c r="G143" s="224" t="s">
        <v>337</v>
      </c>
      <c r="H143" s="225">
        <v>13.4</v>
      </c>
      <c r="I143" s="226"/>
      <c r="J143" s="227">
        <f>ROUND(I143*H143,2)</f>
        <v>0</v>
      </c>
      <c r="K143" s="228"/>
      <c r="L143" s="45"/>
      <c r="M143" s="229" t="s">
        <v>1</v>
      </c>
      <c r="N143" s="230" t="s">
        <v>46</v>
      </c>
      <c r="O143" s="92"/>
      <c r="P143" s="231">
        <f>O143*H143</f>
        <v>0</v>
      </c>
      <c r="Q143" s="231">
        <v>4.0000000000000003E-05</v>
      </c>
      <c r="R143" s="231">
        <f>Q143*H143</f>
        <v>0.00053600000000000002</v>
      </c>
      <c r="S143" s="231">
        <v>0</v>
      </c>
      <c r="T143" s="232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3" t="s">
        <v>1114</v>
      </c>
      <c r="AT143" s="233" t="s">
        <v>167</v>
      </c>
      <c r="AU143" s="233" t="s">
        <v>89</v>
      </c>
      <c r="AY143" s="18" t="s">
        <v>164</v>
      </c>
      <c r="BE143" s="234">
        <f>IF(N143="základní",J143,0)</f>
        <v>0</v>
      </c>
      <c r="BF143" s="234">
        <f>IF(N143="snížená",J143,0)</f>
        <v>0</v>
      </c>
      <c r="BG143" s="234">
        <f>IF(N143="zákl. přenesená",J143,0)</f>
        <v>0</v>
      </c>
      <c r="BH143" s="234">
        <f>IF(N143="sníž. přenesená",J143,0)</f>
        <v>0</v>
      </c>
      <c r="BI143" s="234">
        <f>IF(N143="nulová",J143,0)</f>
        <v>0</v>
      </c>
      <c r="BJ143" s="18" t="s">
        <v>89</v>
      </c>
      <c r="BK143" s="234">
        <f>ROUND(I143*H143,2)</f>
        <v>0</v>
      </c>
      <c r="BL143" s="18" t="s">
        <v>1114</v>
      </c>
      <c r="BM143" s="233" t="s">
        <v>1177</v>
      </c>
    </row>
    <row r="144" s="2" customFormat="1" ht="55.5" customHeight="1">
      <c r="A144" s="39"/>
      <c r="B144" s="40"/>
      <c r="C144" s="221" t="s">
        <v>483</v>
      </c>
      <c r="D144" s="221" t="s">
        <v>167</v>
      </c>
      <c r="E144" s="222" t="s">
        <v>1178</v>
      </c>
      <c r="F144" s="223" t="s">
        <v>1179</v>
      </c>
      <c r="G144" s="224" t="s">
        <v>337</v>
      </c>
      <c r="H144" s="225">
        <v>15.300000000000001</v>
      </c>
      <c r="I144" s="226"/>
      <c r="J144" s="227">
        <f>ROUND(I144*H144,2)</f>
        <v>0</v>
      </c>
      <c r="K144" s="228"/>
      <c r="L144" s="45"/>
      <c r="M144" s="229" t="s">
        <v>1</v>
      </c>
      <c r="N144" s="230" t="s">
        <v>46</v>
      </c>
      <c r="O144" s="92"/>
      <c r="P144" s="231">
        <f>O144*H144</f>
        <v>0</v>
      </c>
      <c r="Q144" s="231">
        <v>8.0000000000000007E-05</v>
      </c>
      <c r="R144" s="231">
        <f>Q144*H144</f>
        <v>0.0012240000000000003</v>
      </c>
      <c r="S144" s="231">
        <v>0</v>
      </c>
      <c r="T144" s="232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3" t="s">
        <v>1114</v>
      </c>
      <c r="AT144" s="233" t="s">
        <v>167</v>
      </c>
      <c r="AU144" s="233" t="s">
        <v>89</v>
      </c>
      <c r="AY144" s="18" t="s">
        <v>164</v>
      </c>
      <c r="BE144" s="234">
        <f>IF(N144="základní",J144,0)</f>
        <v>0</v>
      </c>
      <c r="BF144" s="234">
        <f>IF(N144="snížená",J144,0)</f>
        <v>0</v>
      </c>
      <c r="BG144" s="234">
        <f>IF(N144="zákl. přenesená",J144,0)</f>
        <v>0</v>
      </c>
      <c r="BH144" s="234">
        <f>IF(N144="sníž. přenesená",J144,0)</f>
        <v>0</v>
      </c>
      <c r="BI144" s="234">
        <f>IF(N144="nulová",J144,0)</f>
        <v>0</v>
      </c>
      <c r="BJ144" s="18" t="s">
        <v>89</v>
      </c>
      <c r="BK144" s="234">
        <f>ROUND(I144*H144,2)</f>
        <v>0</v>
      </c>
      <c r="BL144" s="18" t="s">
        <v>1114</v>
      </c>
      <c r="BM144" s="233" t="s">
        <v>1180</v>
      </c>
    </row>
    <row r="145" s="14" customFormat="1">
      <c r="A145" s="14"/>
      <c r="B145" s="246"/>
      <c r="C145" s="247"/>
      <c r="D145" s="237" t="s">
        <v>173</v>
      </c>
      <c r="E145" s="248" t="s">
        <v>1</v>
      </c>
      <c r="F145" s="249" t="s">
        <v>1181</v>
      </c>
      <c r="G145" s="247"/>
      <c r="H145" s="250">
        <v>15.300000000000001</v>
      </c>
      <c r="I145" s="251"/>
      <c r="J145" s="247"/>
      <c r="K145" s="247"/>
      <c r="L145" s="252"/>
      <c r="M145" s="253"/>
      <c r="N145" s="254"/>
      <c r="O145" s="254"/>
      <c r="P145" s="254"/>
      <c r="Q145" s="254"/>
      <c r="R145" s="254"/>
      <c r="S145" s="254"/>
      <c r="T145" s="255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6" t="s">
        <v>173</v>
      </c>
      <c r="AU145" s="256" t="s">
        <v>89</v>
      </c>
      <c r="AV145" s="14" t="s">
        <v>91</v>
      </c>
      <c r="AW145" s="14" t="s">
        <v>36</v>
      </c>
      <c r="AX145" s="14" t="s">
        <v>89</v>
      </c>
      <c r="AY145" s="256" t="s">
        <v>164</v>
      </c>
    </row>
    <row r="146" s="2" customFormat="1" ht="55.5" customHeight="1">
      <c r="A146" s="39"/>
      <c r="B146" s="40"/>
      <c r="C146" s="221" t="s">
        <v>488</v>
      </c>
      <c r="D146" s="221" t="s">
        <v>167</v>
      </c>
      <c r="E146" s="222" t="s">
        <v>1182</v>
      </c>
      <c r="F146" s="223" t="s">
        <v>1183</v>
      </c>
      <c r="G146" s="224" t="s">
        <v>337</v>
      </c>
      <c r="H146" s="225">
        <v>9.1999999999999993</v>
      </c>
      <c r="I146" s="226"/>
      <c r="J146" s="227">
        <f>ROUND(I146*H146,2)</f>
        <v>0</v>
      </c>
      <c r="K146" s="228"/>
      <c r="L146" s="45"/>
      <c r="M146" s="229" t="s">
        <v>1</v>
      </c>
      <c r="N146" s="230" t="s">
        <v>46</v>
      </c>
      <c r="O146" s="92"/>
      <c r="P146" s="231">
        <f>O146*H146</f>
        <v>0</v>
      </c>
      <c r="Q146" s="231">
        <v>0.00011</v>
      </c>
      <c r="R146" s="231">
        <f>Q146*H146</f>
        <v>0.0010119999999999999</v>
      </c>
      <c r="S146" s="231">
        <v>0</v>
      </c>
      <c r="T146" s="232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3" t="s">
        <v>1114</v>
      </c>
      <c r="AT146" s="233" t="s">
        <v>167</v>
      </c>
      <c r="AU146" s="233" t="s">
        <v>89</v>
      </c>
      <c r="AY146" s="18" t="s">
        <v>164</v>
      </c>
      <c r="BE146" s="234">
        <f>IF(N146="základní",J146,0)</f>
        <v>0</v>
      </c>
      <c r="BF146" s="234">
        <f>IF(N146="snížená",J146,0)</f>
        <v>0</v>
      </c>
      <c r="BG146" s="234">
        <f>IF(N146="zákl. přenesená",J146,0)</f>
        <v>0</v>
      </c>
      <c r="BH146" s="234">
        <f>IF(N146="sníž. přenesená",J146,0)</f>
        <v>0</v>
      </c>
      <c r="BI146" s="234">
        <f>IF(N146="nulová",J146,0)</f>
        <v>0</v>
      </c>
      <c r="BJ146" s="18" t="s">
        <v>89</v>
      </c>
      <c r="BK146" s="234">
        <f>ROUND(I146*H146,2)</f>
        <v>0</v>
      </c>
      <c r="BL146" s="18" t="s">
        <v>1114</v>
      </c>
      <c r="BM146" s="233" t="s">
        <v>1184</v>
      </c>
    </row>
    <row r="147" s="2" customFormat="1" ht="24.15" customHeight="1">
      <c r="A147" s="39"/>
      <c r="B147" s="40"/>
      <c r="C147" s="221" t="s">
        <v>497</v>
      </c>
      <c r="D147" s="221" t="s">
        <v>167</v>
      </c>
      <c r="E147" s="222" t="s">
        <v>1185</v>
      </c>
      <c r="F147" s="223" t="s">
        <v>1186</v>
      </c>
      <c r="G147" s="224" t="s">
        <v>391</v>
      </c>
      <c r="H147" s="225">
        <v>15</v>
      </c>
      <c r="I147" s="226"/>
      <c r="J147" s="227">
        <f>ROUND(I147*H147,2)</f>
        <v>0</v>
      </c>
      <c r="K147" s="228"/>
      <c r="L147" s="45"/>
      <c r="M147" s="229" t="s">
        <v>1</v>
      </c>
      <c r="N147" s="230" t="s">
        <v>46</v>
      </c>
      <c r="O147" s="92"/>
      <c r="P147" s="231">
        <f>O147*H147</f>
        <v>0</v>
      </c>
      <c r="Q147" s="231">
        <v>0</v>
      </c>
      <c r="R147" s="231">
        <f>Q147*H147</f>
        <v>0</v>
      </c>
      <c r="S147" s="231">
        <v>0</v>
      </c>
      <c r="T147" s="232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3" t="s">
        <v>1114</v>
      </c>
      <c r="AT147" s="233" t="s">
        <v>167</v>
      </c>
      <c r="AU147" s="233" t="s">
        <v>89</v>
      </c>
      <c r="AY147" s="18" t="s">
        <v>164</v>
      </c>
      <c r="BE147" s="234">
        <f>IF(N147="základní",J147,0)</f>
        <v>0</v>
      </c>
      <c r="BF147" s="234">
        <f>IF(N147="snížená",J147,0)</f>
        <v>0</v>
      </c>
      <c r="BG147" s="234">
        <f>IF(N147="zákl. přenesená",J147,0)</f>
        <v>0</v>
      </c>
      <c r="BH147" s="234">
        <f>IF(N147="sníž. přenesená",J147,0)</f>
        <v>0</v>
      </c>
      <c r="BI147" s="234">
        <f>IF(N147="nulová",J147,0)</f>
        <v>0</v>
      </c>
      <c r="BJ147" s="18" t="s">
        <v>89</v>
      </c>
      <c r="BK147" s="234">
        <f>ROUND(I147*H147,2)</f>
        <v>0</v>
      </c>
      <c r="BL147" s="18" t="s">
        <v>1114</v>
      </c>
      <c r="BM147" s="233" t="s">
        <v>1187</v>
      </c>
    </row>
    <row r="148" s="2" customFormat="1" ht="24.15" customHeight="1">
      <c r="A148" s="39"/>
      <c r="B148" s="40"/>
      <c r="C148" s="221" t="s">
        <v>501</v>
      </c>
      <c r="D148" s="221" t="s">
        <v>167</v>
      </c>
      <c r="E148" s="222" t="s">
        <v>1188</v>
      </c>
      <c r="F148" s="223" t="s">
        <v>1189</v>
      </c>
      <c r="G148" s="224" t="s">
        <v>391</v>
      </c>
      <c r="H148" s="225">
        <v>2</v>
      </c>
      <c r="I148" s="226"/>
      <c r="J148" s="227">
        <f>ROUND(I148*H148,2)</f>
        <v>0</v>
      </c>
      <c r="K148" s="228"/>
      <c r="L148" s="45"/>
      <c r="M148" s="229" t="s">
        <v>1</v>
      </c>
      <c r="N148" s="230" t="s">
        <v>46</v>
      </c>
      <c r="O148" s="92"/>
      <c r="P148" s="231">
        <f>O148*H148</f>
        <v>0</v>
      </c>
      <c r="Q148" s="231">
        <v>0</v>
      </c>
      <c r="R148" s="231">
        <f>Q148*H148</f>
        <v>0</v>
      </c>
      <c r="S148" s="231">
        <v>0</v>
      </c>
      <c r="T148" s="232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3" t="s">
        <v>1114</v>
      </c>
      <c r="AT148" s="233" t="s">
        <v>167</v>
      </c>
      <c r="AU148" s="233" t="s">
        <v>89</v>
      </c>
      <c r="AY148" s="18" t="s">
        <v>164</v>
      </c>
      <c r="BE148" s="234">
        <f>IF(N148="základní",J148,0)</f>
        <v>0</v>
      </c>
      <c r="BF148" s="234">
        <f>IF(N148="snížená",J148,0)</f>
        <v>0</v>
      </c>
      <c r="BG148" s="234">
        <f>IF(N148="zákl. přenesená",J148,0)</f>
        <v>0</v>
      </c>
      <c r="BH148" s="234">
        <f>IF(N148="sníž. přenesená",J148,0)</f>
        <v>0</v>
      </c>
      <c r="BI148" s="234">
        <f>IF(N148="nulová",J148,0)</f>
        <v>0</v>
      </c>
      <c r="BJ148" s="18" t="s">
        <v>89</v>
      </c>
      <c r="BK148" s="234">
        <f>ROUND(I148*H148,2)</f>
        <v>0</v>
      </c>
      <c r="BL148" s="18" t="s">
        <v>1114</v>
      </c>
      <c r="BM148" s="233" t="s">
        <v>1190</v>
      </c>
    </row>
    <row r="149" s="2" customFormat="1" ht="24.15" customHeight="1">
      <c r="A149" s="39"/>
      <c r="B149" s="40"/>
      <c r="C149" s="268" t="s">
        <v>596</v>
      </c>
      <c r="D149" s="268" t="s">
        <v>177</v>
      </c>
      <c r="E149" s="269" t="s">
        <v>1191</v>
      </c>
      <c r="F149" s="270" t="s">
        <v>1192</v>
      </c>
      <c r="G149" s="271" t="s">
        <v>391</v>
      </c>
      <c r="H149" s="272">
        <v>15</v>
      </c>
      <c r="I149" s="273"/>
      <c r="J149" s="274">
        <f>ROUND(I149*H149,2)</f>
        <v>0</v>
      </c>
      <c r="K149" s="275"/>
      <c r="L149" s="276"/>
      <c r="M149" s="277" t="s">
        <v>1</v>
      </c>
      <c r="N149" s="278" t="s">
        <v>46</v>
      </c>
      <c r="O149" s="92"/>
      <c r="P149" s="231">
        <f>O149*H149</f>
        <v>0</v>
      </c>
      <c r="Q149" s="231">
        <v>6.9999999999999994E-05</v>
      </c>
      <c r="R149" s="231">
        <f>Q149*H149</f>
        <v>0.0010499999999999999</v>
      </c>
      <c r="S149" s="231">
        <v>0</v>
      </c>
      <c r="T149" s="232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3" t="s">
        <v>1114</v>
      </c>
      <c r="AT149" s="233" t="s">
        <v>177</v>
      </c>
      <c r="AU149" s="233" t="s">
        <v>89</v>
      </c>
      <c r="AY149" s="18" t="s">
        <v>164</v>
      </c>
      <c r="BE149" s="234">
        <f>IF(N149="základní",J149,0)</f>
        <v>0</v>
      </c>
      <c r="BF149" s="234">
        <f>IF(N149="snížená",J149,0)</f>
        <v>0</v>
      </c>
      <c r="BG149" s="234">
        <f>IF(N149="zákl. přenesená",J149,0)</f>
        <v>0</v>
      </c>
      <c r="BH149" s="234">
        <f>IF(N149="sníž. přenesená",J149,0)</f>
        <v>0</v>
      </c>
      <c r="BI149" s="234">
        <f>IF(N149="nulová",J149,0)</f>
        <v>0</v>
      </c>
      <c r="BJ149" s="18" t="s">
        <v>89</v>
      </c>
      <c r="BK149" s="234">
        <f>ROUND(I149*H149,2)</f>
        <v>0</v>
      </c>
      <c r="BL149" s="18" t="s">
        <v>1114</v>
      </c>
      <c r="BM149" s="233" t="s">
        <v>1193</v>
      </c>
    </row>
    <row r="150" s="2" customFormat="1" ht="21.75" customHeight="1">
      <c r="A150" s="39"/>
      <c r="B150" s="40"/>
      <c r="C150" s="268" t="s">
        <v>601</v>
      </c>
      <c r="D150" s="268" t="s">
        <v>177</v>
      </c>
      <c r="E150" s="269" t="s">
        <v>1194</v>
      </c>
      <c r="F150" s="270" t="s">
        <v>1195</v>
      </c>
      <c r="G150" s="271" t="s">
        <v>391</v>
      </c>
      <c r="H150" s="272">
        <v>2</v>
      </c>
      <c r="I150" s="273"/>
      <c r="J150" s="274">
        <f>ROUND(I150*H150,2)</f>
        <v>0</v>
      </c>
      <c r="K150" s="275"/>
      <c r="L150" s="276"/>
      <c r="M150" s="277" t="s">
        <v>1</v>
      </c>
      <c r="N150" s="278" t="s">
        <v>46</v>
      </c>
      <c r="O150" s="92"/>
      <c r="P150" s="231">
        <f>O150*H150</f>
        <v>0</v>
      </c>
      <c r="Q150" s="231">
        <v>0.00036000000000000002</v>
      </c>
      <c r="R150" s="231">
        <f>Q150*H150</f>
        <v>0.00072000000000000005</v>
      </c>
      <c r="S150" s="231">
        <v>0</v>
      </c>
      <c r="T150" s="232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3" t="s">
        <v>1114</v>
      </c>
      <c r="AT150" s="233" t="s">
        <v>177</v>
      </c>
      <c r="AU150" s="233" t="s">
        <v>89</v>
      </c>
      <c r="AY150" s="18" t="s">
        <v>164</v>
      </c>
      <c r="BE150" s="234">
        <f>IF(N150="základní",J150,0)</f>
        <v>0</v>
      </c>
      <c r="BF150" s="234">
        <f>IF(N150="snížená",J150,0)</f>
        <v>0</v>
      </c>
      <c r="BG150" s="234">
        <f>IF(N150="zákl. přenesená",J150,0)</f>
        <v>0</v>
      </c>
      <c r="BH150" s="234">
        <f>IF(N150="sníž. přenesená",J150,0)</f>
        <v>0</v>
      </c>
      <c r="BI150" s="234">
        <f>IF(N150="nulová",J150,0)</f>
        <v>0</v>
      </c>
      <c r="BJ150" s="18" t="s">
        <v>89</v>
      </c>
      <c r="BK150" s="234">
        <f>ROUND(I150*H150,2)</f>
        <v>0</v>
      </c>
      <c r="BL150" s="18" t="s">
        <v>1114</v>
      </c>
      <c r="BM150" s="233" t="s">
        <v>1196</v>
      </c>
    </row>
    <row r="151" s="2" customFormat="1" ht="16.5" customHeight="1">
      <c r="A151" s="39"/>
      <c r="B151" s="40"/>
      <c r="C151" s="221" t="s">
        <v>530</v>
      </c>
      <c r="D151" s="221" t="s">
        <v>167</v>
      </c>
      <c r="E151" s="222" t="s">
        <v>1197</v>
      </c>
      <c r="F151" s="223" t="s">
        <v>1198</v>
      </c>
      <c r="G151" s="224" t="s">
        <v>391</v>
      </c>
      <c r="H151" s="225">
        <v>1</v>
      </c>
      <c r="I151" s="226"/>
      <c r="J151" s="227">
        <f>ROUND(I151*H151,2)</f>
        <v>0</v>
      </c>
      <c r="K151" s="228"/>
      <c r="L151" s="45"/>
      <c r="M151" s="229" t="s">
        <v>1</v>
      </c>
      <c r="N151" s="230" t="s">
        <v>46</v>
      </c>
      <c r="O151" s="92"/>
      <c r="P151" s="231">
        <f>O151*H151</f>
        <v>0</v>
      </c>
      <c r="Q151" s="231">
        <v>0.0015200000000000001</v>
      </c>
      <c r="R151" s="231">
        <f>Q151*H151</f>
        <v>0.0015200000000000001</v>
      </c>
      <c r="S151" s="231">
        <v>0</v>
      </c>
      <c r="T151" s="232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3" t="s">
        <v>1114</v>
      </c>
      <c r="AT151" s="233" t="s">
        <v>167</v>
      </c>
      <c r="AU151" s="233" t="s">
        <v>89</v>
      </c>
      <c r="AY151" s="18" t="s">
        <v>164</v>
      </c>
      <c r="BE151" s="234">
        <f>IF(N151="základní",J151,0)</f>
        <v>0</v>
      </c>
      <c r="BF151" s="234">
        <f>IF(N151="snížená",J151,0)</f>
        <v>0</v>
      </c>
      <c r="BG151" s="234">
        <f>IF(N151="zákl. přenesená",J151,0)</f>
        <v>0</v>
      </c>
      <c r="BH151" s="234">
        <f>IF(N151="sníž. přenesená",J151,0)</f>
        <v>0</v>
      </c>
      <c r="BI151" s="234">
        <f>IF(N151="nulová",J151,0)</f>
        <v>0</v>
      </c>
      <c r="BJ151" s="18" t="s">
        <v>89</v>
      </c>
      <c r="BK151" s="234">
        <f>ROUND(I151*H151,2)</f>
        <v>0</v>
      </c>
      <c r="BL151" s="18" t="s">
        <v>1114</v>
      </c>
      <c r="BM151" s="233" t="s">
        <v>1199</v>
      </c>
    </row>
    <row r="152" s="2" customFormat="1" ht="24.15" customHeight="1">
      <c r="A152" s="39"/>
      <c r="B152" s="40"/>
      <c r="C152" s="221" t="s">
        <v>505</v>
      </c>
      <c r="D152" s="221" t="s">
        <v>167</v>
      </c>
      <c r="E152" s="222" t="s">
        <v>1200</v>
      </c>
      <c r="F152" s="223" t="s">
        <v>1201</v>
      </c>
      <c r="G152" s="224" t="s">
        <v>391</v>
      </c>
      <c r="H152" s="225">
        <v>2</v>
      </c>
      <c r="I152" s="226"/>
      <c r="J152" s="227">
        <f>ROUND(I152*H152,2)</f>
        <v>0</v>
      </c>
      <c r="K152" s="228"/>
      <c r="L152" s="45"/>
      <c r="M152" s="229" t="s">
        <v>1</v>
      </c>
      <c r="N152" s="230" t="s">
        <v>46</v>
      </c>
      <c r="O152" s="92"/>
      <c r="P152" s="231">
        <f>O152*H152</f>
        <v>0</v>
      </c>
      <c r="Q152" s="231">
        <v>0.0023800000000000002</v>
      </c>
      <c r="R152" s="231">
        <f>Q152*H152</f>
        <v>0.0047600000000000003</v>
      </c>
      <c r="S152" s="231">
        <v>0</v>
      </c>
      <c r="T152" s="232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3" t="s">
        <v>1114</v>
      </c>
      <c r="AT152" s="233" t="s">
        <v>167</v>
      </c>
      <c r="AU152" s="233" t="s">
        <v>89</v>
      </c>
      <c r="AY152" s="18" t="s">
        <v>164</v>
      </c>
      <c r="BE152" s="234">
        <f>IF(N152="základní",J152,0)</f>
        <v>0</v>
      </c>
      <c r="BF152" s="234">
        <f>IF(N152="snížená",J152,0)</f>
        <v>0</v>
      </c>
      <c r="BG152" s="234">
        <f>IF(N152="zákl. přenesená",J152,0)</f>
        <v>0</v>
      </c>
      <c r="BH152" s="234">
        <f>IF(N152="sníž. přenesená",J152,0)</f>
        <v>0</v>
      </c>
      <c r="BI152" s="234">
        <f>IF(N152="nulová",J152,0)</f>
        <v>0</v>
      </c>
      <c r="BJ152" s="18" t="s">
        <v>89</v>
      </c>
      <c r="BK152" s="234">
        <f>ROUND(I152*H152,2)</f>
        <v>0</v>
      </c>
      <c r="BL152" s="18" t="s">
        <v>1114</v>
      </c>
      <c r="BM152" s="233" t="s">
        <v>1202</v>
      </c>
    </row>
    <row r="153" s="2" customFormat="1" ht="33" customHeight="1">
      <c r="A153" s="39"/>
      <c r="B153" s="40"/>
      <c r="C153" s="221" t="s">
        <v>525</v>
      </c>
      <c r="D153" s="221" t="s">
        <v>167</v>
      </c>
      <c r="E153" s="222" t="s">
        <v>1203</v>
      </c>
      <c r="F153" s="223" t="s">
        <v>1204</v>
      </c>
      <c r="G153" s="224" t="s">
        <v>391</v>
      </c>
      <c r="H153" s="225">
        <v>1</v>
      </c>
      <c r="I153" s="226"/>
      <c r="J153" s="227">
        <f>ROUND(I153*H153,2)</f>
        <v>0</v>
      </c>
      <c r="K153" s="228"/>
      <c r="L153" s="45"/>
      <c r="M153" s="229" t="s">
        <v>1</v>
      </c>
      <c r="N153" s="230" t="s">
        <v>46</v>
      </c>
      <c r="O153" s="92"/>
      <c r="P153" s="231">
        <f>O153*H153</f>
        <v>0</v>
      </c>
      <c r="Q153" s="231">
        <v>0.02913</v>
      </c>
      <c r="R153" s="231">
        <f>Q153*H153</f>
        <v>0.02913</v>
      </c>
      <c r="S153" s="231">
        <v>0</v>
      </c>
      <c r="T153" s="232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3" t="s">
        <v>1114</v>
      </c>
      <c r="AT153" s="233" t="s">
        <v>167</v>
      </c>
      <c r="AU153" s="233" t="s">
        <v>89</v>
      </c>
      <c r="AY153" s="18" t="s">
        <v>164</v>
      </c>
      <c r="BE153" s="234">
        <f>IF(N153="základní",J153,0)</f>
        <v>0</v>
      </c>
      <c r="BF153" s="234">
        <f>IF(N153="snížená",J153,0)</f>
        <v>0</v>
      </c>
      <c r="BG153" s="234">
        <f>IF(N153="zákl. přenesená",J153,0)</f>
        <v>0</v>
      </c>
      <c r="BH153" s="234">
        <f>IF(N153="sníž. přenesená",J153,0)</f>
        <v>0</v>
      </c>
      <c r="BI153" s="234">
        <f>IF(N153="nulová",J153,0)</f>
        <v>0</v>
      </c>
      <c r="BJ153" s="18" t="s">
        <v>89</v>
      </c>
      <c r="BK153" s="234">
        <f>ROUND(I153*H153,2)</f>
        <v>0</v>
      </c>
      <c r="BL153" s="18" t="s">
        <v>1114</v>
      </c>
      <c r="BM153" s="233" t="s">
        <v>1205</v>
      </c>
    </row>
    <row r="154" s="2" customFormat="1" ht="33" customHeight="1">
      <c r="A154" s="39"/>
      <c r="B154" s="40"/>
      <c r="C154" s="221" t="s">
        <v>451</v>
      </c>
      <c r="D154" s="221" t="s">
        <v>167</v>
      </c>
      <c r="E154" s="222" t="s">
        <v>1206</v>
      </c>
      <c r="F154" s="223" t="s">
        <v>1207</v>
      </c>
      <c r="G154" s="224" t="s">
        <v>337</v>
      </c>
      <c r="H154" s="225">
        <v>37.899999999999999</v>
      </c>
      <c r="I154" s="226"/>
      <c r="J154" s="227">
        <f>ROUND(I154*H154,2)</f>
        <v>0</v>
      </c>
      <c r="K154" s="228"/>
      <c r="L154" s="45"/>
      <c r="M154" s="229" t="s">
        <v>1</v>
      </c>
      <c r="N154" s="230" t="s">
        <v>46</v>
      </c>
      <c r="O154" s="92"/>
      <c r="P154" s="231">
        <f>O154*H154</f>
        <v>0</v>
      </c>
      <c r="Q154" s="231">
        <v>1.0000000000000001E-05</v>
      </c>
      <c r="R154" s="231">
        <f>Q154*H154</f>
        <v>0.000379</v>
      </c>
      <c r="S154" s="231">
        <v>0</v>
      </c>
      <c r="T154" s="232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3" t="s">
        <v>1114</v>
      </c>
      <c r="AT154" s="233" t="s">
        <v>167</v>
      </c>
      <c r="AU154" s="233" t="s">
        <v>89</v>
      </c>
      <c r="AY154" s="18" t="s">
        <v>164</v>
      </c>
      <c r="BE154" s="234">
        <f>IF(N154="základní",J154,0)</f>
        <v>0</v>
      </c>
      <c r="BF154" s="234">
        <f>IF(N154="snížená",J154,0)</f>
        <v>0</v>
      </c>
      <c r="BG154" s="234">
        <f>IF(N154="zákl. přenesená",J154,0)</f>
        <v>0</v>
      </c>
      <c r="BH154" s="234">
        <f>IF(N154="sníž. přenesená",J154,0)</f>
        <v>0</v>
      </c>
      <c r="BI154" s="234">
        <f>IF(N154="nulová",J154,0)</f>
        <v>0</v>
      </c>
      <c r="BJ154" s="18" t="s">
        <v>89</v>
      </c>
      <c r="BK154" s="234">
        <f>ROUND(I154*H154,2)</f>
        <v>0</v>
      </c>
      <c r="BL154" s="18" t="s">
        <v>1114</v>
      </c>
      <c r="BM154" s="233" t="s">
        <v>1208</v>
      </c>
    </row>
    <row r="155" s="14" customFormat="1">
      <c r="A155" s="14"/>
      <c r="B155" s="246"/>
      <c r="C155" s="247"/>
      <c r="D155" s="237" t="s">
        <v>173</v>
      </c>
      <c r="E155" s="248" t="s">
        <v>1</v>
      </c>
      <c r="F155" s="249" t="s">
        <v>1209</v>
      </c>
      <c r="G155" s="247"/>
      <c r="H155" s="250">
        <v>37.899999999999999</v>
      </c>
      <c r="I155" s="251"/>
      <c r="J155" s="247"/>
      <c r="K155" s="247"/>
      <c r="L155" s="252"/>
      <c r="M155" s="253"/>
      <c r="N155" s="254"/>
      <c r="O155" s="254"/>
      <c r="P155" s="254"/>
      <c r="Q155" s="254"/>
      <c r="R155" s="254"/>
      <c r="S155" s="254"/>
      <c r="T155" s="255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6" t="s">
        <v>173</v>
      </c>
      <c r="AU155" s="256" t="s">
        <v>89</v>
      </c>
      <c r="AV155" s="14" t="s">
        <v>91</v>
      </c>
      <c r="AW155" s="14" t="s">
        <v>36</v>
      </c>
      <c r="AX155" s="14" t="s">
        <v>89</v>
      </c>
      <c r="AY155" s="256" t="s">
        <v>164</v>
      </c>
    </row>
    <row r="156" s="2" customFormat="1" ht="37.8" customHeight="1">
      <c r="A156" s="39"/>
      <c r="B156" s="40"/>
      <c r="C156" s="221" t="s">
        <v>441</v>
      </c>
      <c r="D156" s="221" t="s">
        <v>167</v>
      </c>
      <c r="E156" s="222" t="s">
        <v>1210</v>
      </c>
      <c r="F156" s="223" t="s">
        <v>1211</v>
      </c>
      <c r="G156" s="224" t="s">
        <v>337</v>
      </c>
      <c r="H156" s="225">
        <v>28.699999999999999</v>
      </c>
      <c r="I156" s="226"/>
      <c r="J156" s="227">
        <f>ROUND(I156*H156,2)</f>
        <v>0</v>
      </c>
      <c r="K156" s="228"/>
      <c r="L156" s="45"/>
      <c r="M156" s="229" t="s">
        <v>1</v>
      </c>
      <c r="N156" s="230" t="s">
        <v>46</v>
      </c>
      <c r="O156" s="92"/>
      <c r="P156" s="231">
        <f>O156*H156</f>
        <v>0</v>
      </c>
      <c r="Q156" s="231">
        <v>2.0000000000000002E-05</v>
      </c>
      <c r="R156" s="231">
        <f>Q156*H156</f>
        <v>0.00057400000000000007</v>
      </c>
      <c r="S156" s="231">
        <v>0</v>
      </c>
      <c r="T156" s="232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3" t="s">
        <v>1114</v>
      </c>
      <c r="AT156" s="233" t="s">
        <v>167</v>
      </c>
      <c r="AU156" s="233" t="s">
        <v>89</v>
      </c>
      <c r="AY156" s="18" t="s">
        <v>164</v>
      </c>
      <c r="BE156" s="234">
        <f>IF(N156="základní",J156,0)</f>
        <v>0</v>
      </c>
      <c r="BF156" s="234">
        <f>IF(N156="snížená",J156,0)</f>
        <v>0</v>
      </c>
      <c r="BG156" s="234">
        <f>IF(N156="zákl. přenesená",J156,0)</f>
        <v>0</v>
      </c>
      <c r="BH156" s="234">
        <f>IF(N156="sníž. přenesená",J156,0)</f>
        <v>0</v>
      </c>
      <c r="BI156" s="234">
        <f>IF(N156="nulová",J156,0)</f>
        <v>0</v>
      </c>
      <c r="BJ156" s="18" t="s">
        <v>89</v>
      </c>
      <c r="BK156" s="234">
        <f>ROUND(I156*H156,2)</f>
        <v>0</v>
      </c>
      <c r="BL156" s="18" t="s">
        <v>1114</v>
      </c>
      <c r="BM156" s="233" t="s">
        <v>1212</v>
      </c>
    </row>
    <row r="157" s="14" customFormat="1">
      <c r="A157" s="14"/>
      <c r="B157" s="246"/>
      <c r="C157" s="247"/>
      <c r="D157" s="237" t="s">
        <v>173</v>
      </c>
      <c r="E157" s="248" t="s">
        <v>1</v>
      </c>
      <c r="F157" s="249" t="s">
        <v>1213</v>
      </c>
      <c r="G157" s="247"/>
      <c r="H157" s="250">
        <v>28.699999999999999</v>
      </c>
      <c r="I157" s="251"/>
      <c r="J157" s="247"/>
      <c r="K157" s="247"/>
      <c r="L157" s="252"/>
      <c r="M157" s="253"/>
      <c r="N157" s="254"/>
      <c r="O157" s="254"/>
      <c r="P157" s="254"/>
      <c r="Q157" s="254"/>
      <c r="R157" s="254"/>
      <c r="S157" s="254"/>
      <c r="T157" s="255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6" t="s">
        <v>173</v>
      </c>
      <c r="AU157" s="256" t="s">
        <v>89</v>
      </c>
      <c r="AV157" s="14" t="s">
        <v>91</v>
      </c>
      <c r="AW157" s="14" t="s">
        <v>36</v>
      </c>
      <c r="AX157" s="14" t="s">
        <v>89</v>
      </c>
      <c r="AY157" s="256" t="s">
        <v>164</v>
      </c>
    </row>
    <row r="158" s="2" customFormat="1" ht="37.8" customHeight="1">
      <c r="A158" s="39"/>
      <c r="B158" s="40"/>
      <c r="C158" s="221" t="s">
        <v>446</v>
      </c>
      <c r="D158" s="221" t="s">
        <v>167</v>
      </c>
      <c r="E158" s="222" t="s">
        <v>1214</v>
      </c>
      <c r="F158" s="223" t="s">
        <v>1215</v>
      </c>
      <c r="G158" s="224" t="s">
        <v>337</v>
      </c>
      <c r="H158" s="225">
        <v>9.1999999999999993</v>
      </c>
      <c r="I158" s="226"/>
      <c r="J158" s="227">
        <f>ROUND(I158*H158,2)</f>
        <v>0</v>
      </c>
      <c r="K158" s="228"/>
      <c r="L158" s="45"/>
      <c r="M158" s="229" t="s">
        <v>1</v>
      </c>
      <c r="N158" s="230" t="s">
        <v>46</v>
      </c>
      <c r="O158" s="92"/>
      <c r="P158" s="231">
        <f>O158*H158</f>
        <v>0</v>
      </c>
      <c r="Q158" s="231">
        <v>6.0000000000000002E-05</v>
      </c>
      <c r="R158" s="231">
        <f>Q158*H158</f>
        <v>0.00055199999999999997</v>
      </c>
      <c r="S158" s="231">
        <v>0</v>
      </c>
      <c r="T158" s="232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3" t="s">
        <v>1114</v>
      </c>
      <c r="AT158" s="233" t="s">
        <v>167</v>
      </c>
      <c r="AU158" s="233" t="s">
        <v>89</v>
      </c>
      <c r="AY158" s="18" t="s">
        <v>164</v>
      </c>
      <c r="BE158" s="234">
        <f>IF(N158="základní",J158,0)</f>
        <v>0</v>
      </c>
      <c r="BF158" s="234">
        <f>IF(N158="snížená",J158,0)</f>
        <v>0</v>
      </c>
      <c r="BG158" s="234">
        <f>IF(N158="zákl. přenesená",J158,0)</f>
        <v>0</v>
      </c>
      <c r="BH158" s="234">
        <f>IF(N158="sníž. přenesená",J158,0)</f>
        <v>0</v>
      </c>
      <c r="BI158" s="234">
        <f>IF(N158="nulová",J158,0)</f>
        <v>0</v>
      </c>
      <c r="BJ158" s="18" t="s">
        <v>89</v>
      </c>
      <c r="BK158" s="234">
        <f>ROUND(I158*H158,2)</f>
        <v>0</v>
      </c>
      <c r="BL158" s="18" t="s">
        <v>1114</v>
      </c>
      <c r="BM158" s="233" t="s">
        <v>1216</v>
      </c>
    </row>
    <row r="159" s="2" customFormat="1" ht="16.5" customHeight="1">
      <c r="A159" s="39"/>
      <c r="B159" s="40"/>
      <c r="C159" s="221" t="s">
        <v>493</v>
      </c>
      <c r="D159" s="221" t="s">
        <v>167</v>
      </c>
      <c r="E159" s="222" t="s">
        <v>1217</v>
      </c>
      <c r="F159" s="223" t="s">
        <v>1218</v>
      </c>
      <c r="G159" s="224" t="s">
        <v>1173</v>
      </c>
      <c r="H159" s="225">
        <v>1</v>
      </c>
      <c r="I159" s="226"/>
      <c r="J159" s="227">
        <f>ROUND(I159*H159,2)</f>
        <v>0</v>
      </c>
      <c r="K159" s="228"/>
      <c r="L159" s="45"/>
      <c r="M159" s="229" t="s">
        <v>1</v>
      </c>
      <c r="N159" s="230" t="s">
        <v>46</v>
      </c>
      <c r="O159" s="92"/>
      <c r="P159" s="231">
        <f>O159*H159</f>
        <v>0</v>
      </c>
      <c r="Q159" s="231">
        <v>0</v>
      </c>
      <c r="R159" s="231">
        <f>Q159*H159</f>
        <v>0</v>
      </c>
      <c r="S159" s="231">
        <v>0</v>
      </c>
      <c r="T159" s="232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3" t="s">
        <v>1114</v>
      </c>
      <c r="AT159" s="233" t="s">
        <v>167</v>
      </c>
      <c r="AU159" s="233" t="s">
        <v>89</v>
      </c>
      <c r="AY159" s="18" t="s">
        <v>164</v>
      </c>
      <c r="BE159" s="234">
        <f>IF(N159="základní",J159,0)</f>
        <v>0</v>
      </c>
      <c r="BF159" s="234">
        <f>IF(N159="snížená",J159,0)</f>
        <v>0</v>
      </c>
      <c r="BG159" s="234">
        <f>IF(N159="zákl. přenesená",J159,0)</f>
        <v>0</v>
      </c>
      <c r="BH159" s="234">
        <f>IF(N159="sníž. přenesená",J159,0)</f>
        <v>0</v>
      </c>
      <c r="BI159" s="234">
        <f>IF(N159="nulová",J159,0)</f>
        <v>0</v>
      </c>
      <c r="BJ159" s="18" t="s">
        <v>89</v>
      </c>
      <c r="BK159" s="234">
        <f>ROUND(I159*H159,2)</f>
        <v>0</v>
      </c>
      <c r="BL159" s="18" t="s">
        <v>1114</v>
      </c>
      <c r="BM159" s="233" t="s">
        <v>1219</v>
      </c>
    </row>
    <row r="160" s="2" customFormat="1" ht="16.5" customHeight="1">
      <c r="A160" s="39"/>
      <c r="B160" s="40"/>
      <c r="C160" s="221" t="s">
        <v>304</v>
      </c>
      <c r="D160" s="221" t="s">
        <v>167</v>
      </c>
      <c r="E160" s="222" t="s">
        <v>1220</v>
      </c>
      <c r="F160" s="223" t="s">
        <v>1221</v>
      </c>
      <c r="G160" s="224" t="s">
        <v>710</v>
      </c>
      <c r="H160" s="225">
        <v>1</v>
      </c>
      <c r="I160" s="226"/>
      <c r="J160" s="227">
        <f>ROUND(I160*H160,2)</f>
        <v>0</v>
      </c>
      <c r="K160" s="228"/>
      <c r="L160" s="45"/>
      <c r="M160" s="229" t="s">
        <v>1</v>
      </c>
      <c r="N160" s="230" t="s">
        <v>46</v>
      </c>
      <c r="O160" s="92"/>
      <c r="P160" s="231">
        <f>O160*H160</f>
        <v>0</v>
      </c>
      <c r="Q160" s="231">
        <v>0</v>
      </c>
      <c r="R160" s="231">
        <f>Q160*H160</f>
        <v>0</v>
      </c>
      <c r="S160" s="231">
        <v>0</v>
      </c>
      <c r="T160" s="232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3" t="s">
        <v>171</v>
      </c>
      <c r="AT160" s="233" t="s">
        <v>167</v>
      </c>
      <c r="AU160" s="233" t="s">
        <v>89</v>
      </c>
      <c r="AY160" s="18" t="s">
        <v>164</v>
      </c>
      <c r="BE160" s="234">
        <f>IF(N160="základní",J160,0)</f>
        <v>0</v>
      </c>
      <c r="BF160" s="234">
        <f>IF(N160="snížená",J160,0)</f>
        <v>0</v>
      </c>
      <c r="BG160" s="234">
        <f>IF(N160="zákl. přenesená",J160,0)</f>
        <v>0</v>
      </c>
      <c r="BH160" s="234">
        <f>IF(N160="sníž. přenesená",J160,0)</f>
        <v>0</v>
      </c>
      <c r="BI160" s="234">
        <f>IF(N160="nulová",J160,0)</f>
        <v>0</v>
      </c>
      <c r="BJ160" s="18" t="s">
        <v>89</v>
      </c>
      <c r="BK160" s="234">
        <f>ROUND(I160*H160,2)</f>
        <v>0</v>
      </c>
      <c r="BL160" s="18" t="s">
        <v>171</v>
      </c>
      <c r="BM160" s="233" t="s">
        <v>1222</v>
      </c>
    </row>
    <row r="161" s="2" customFormat="1" ht="33" customHeight="1">
      <c r="A161" s="39"/>
      <c r="B161" s="40"/>
      <c r="C161" s="221" t="s">
        <v>520</v>
      </c>
      <c r="D161" s="221" t="s">
        <v>167</v>
      </c>
      <c r="E161" s="222" t="s">
        <v>1223</v>
      </c>
      <c r="F161" s="223" t="s">
        <v>1224</v>
      </c>
      <c r="G161" s="224" t="s">
        <v>337</v>
      </c>
      <c r="H161" s="225">
        <v>5</v>
      </c>
      <c r="I161" s="226"/>
      <c r="J161" s="227">
        <f>ROUND(I161*H161,2)</f>
        <v>0</v>
      </c>
      <c r="K161" s="228"/>
      <c r="L161" s="45"/>
      <c r="M161" s="229" t="s">
        <v>1</v>
      </c>
      <c r="N161" s="230" t="s">
        <v>46</v>
      </c>
      <c r="O161" s="92"/>
      <c r="P161" s="231">
        <f>O161*H161</f>
        <v>0</v>
      </c>
      <c r="Q161" s="231">
        <v>0</v>
      </c>
      <c r="R161" s="231">
        <f>Q161*H161</f>
        <v>0</v>
      </c>
      <c r="S161" s="231">
        <v>0</v>
      </c>
      <c r="T161" s="232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3" t="s">
        <v>171</v>
      </c>
      <c r="AT161" s="233" t="s">
        <v>167</v>
      </c>
      <c r="AU161" s="233" t="s">
        <v>89</v>
      </c>
      <c r="AY161" s="18" t="s">
        <v>164</v>
      </c>
      <c r="BE161" s="234">
        <f>IF(N161="základní",J161,0)</f>
        <v>0</v>
      </c>
      <c r="BF161" s="234">
        <f>IF(N161="snížená",J161,0)</f>
        <v>0</v>
      </c>
      <c r="BG161" s="234">
        <f>IF(N161="zákl. přenesená",J161,0)</f>
        <v>0</v>
      </c>
      <c r="BH161" s="234">
        <f>IF(N161="sníž. přenesená",J161,0)</f>
        <v>0</v>
      </c>
      <c r="BI161" s="234">
        <f>IF(N161="nulová",J161,0)</f>
        <v>0</v>
      </c>
      <c r="BJ161" s="18" t="s">
        <v>89</v>
      </c>
      <c r="BK161" s="234">
        <f>ROUND(I161*H161,2)</f>
        <v>0</v>
      </c>
      <c r="BL161" s="18" t="s">
        <v>171</v>
      </c>
      <c r="BM161" s="233" t="s">
        <v>1225</v>
      </c>
    </row>
    <row r="162" s="2" customFormat="1" ht="21.75" customHeight="1">
      <c r="A162" s="39"/>
      <c r="B162" s="40"/>
      <c r="C162" s="221" t="s">
        <v>329</v>
      </c>
      <c r="D162" s="221" t="s">
        <v>167</v>
      </c>
      <c r="E162" s="222" t="s">
        <v>1226</v>
      </c>
      <c r="F162" s="223" t="s">
        <v>1227</v>
      </c>
      <c r="G162" s="224" t="s">
        <v>710</v>
      </c>
      <c r="H162" s="225">
        <v>3</v>
      </c>
      <c r="I162" s="226"/>
      <c r="J162" s="227">
        <f>ROUND(I162*H162,2)</f>
        <v>0</v>
      </c>
      <c r="K162" s="228"/>
      <c r="L162" s="45"/>
      <c r="M162" s="229" t="s">
        <v>1</v>
      </c>
      <c r="N162" s="230" t="s">
        <v>46</v>
      </c>
      <c r="O162" s="92"/>
      <c r="P162" s="231">
        <f>O162*H162</f>
        <v>0</v>
      </c>
      <c r="Q162" s="231">
        <v>0</v>
      </c>
      <c r="R162" s="231">
        <f>Q162*H162</f>
        <v>0</v>
      </c>
      <c r="S162" s="231">
        <v>0</v>
      </c>
      <c r="T162" s="232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3" t="s">
        <v>171</v>
      </c>
      <c r="AT162" s="233" t="s">
        <v>167</v>
      </c>
      <c r="AU162" s="233" t="s">
        <v>89</v>
      </c>
      <c r="AY162" s="18" t="s">
        <v>164</v>
      </c>
      <c r="BE162" s="234">
        <f>IF(N162="základní",J162,0)</f>
        <v>0</v>
      </c>
      <c r="BF162" s="234">
        <f>IF(N162="snížená",J162,0)</f>
        <v>0</v>
      </c>
      <c r="BG162" s="234">
        <f>IF(N162="zákl. přenesená",J162,0)</f>
        <v>0</v>
      </c>
      <c r="BH162" s="234">
        <f>IF(N162="sníž. přenesená",J162,0)</f>
        <v>0</v>
      </c>
      <c r="BI162" s="234">
        <f>IF(N162="nulová",J162,0)</f>
        <v>0</v>
      </c>
      <c r="BJ162" s="18" t="s">
        <v>89</v>
      </c>
      <c r="BK162" s="234">
        <f>ROUND(I162*H162,2)</f>
        <v>0</v>
      </c>
      <c r="BL162" s="18" t="s">
        <v>171</v>
      </c>
      <c r="BM162" s="233" t="s">
        <v>1228</v>
      </c>
    </row>
    <row r="163" s="12" customFormat="1" ht="25.92" customHeight="1">
      <c r="A163" s="12"/>
      <c r="B163" s="205"/>
      <c r="C163" s="206"/>
      <c r="D163" s="207" t="s">
        <v>80</v>
      </c>
      <c r="E163" s="208" t="s">
        <v>1229</v>
      </c>
      <c r="F163" s="208" t="s">
        <v>1230</v>
      </c>
      <c r="G163" s="206"/>
      <c r="H163" s="206"/>
      <c r="I163" s="209"/>
      <c r="J163" s="210">
        <f>BK163</f>
        <v>0</v>
      </c>
      <c r="K163" s="206"/>
      <c r="L163" s="211"/>
      <c r="M163" s="212"/>
      <c r="N163" s="213"/>
      <c r="O163" s="213"/>
      <c r="P163" s="214">
        <f>SUM(P164:P180)</f>
        <v>0</v>
      </c>
      <c r="Q163" s="213"/>
      <c r="R163" s="214">
        <f>SUM(R164:R180)</f>
        <v>0.00048000000000000007</v>
      </c>
      <c r="S163" s="213"/>
      <c r="T163" s="215">
        <f>SUM(T164:T180)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16" t="s">
        <v>171</v>
      </c>
      <c r="AT163" s="217" t="s">
        <v>80</v>
      </c>
      <c r="AU163" s="217" t="s">
        <v>81</v>
      </c>
      <c r="AY163" s="216" t="s">
        <v>164</v>
      </c>
      <c r="BK163" s="218">
        <f>SUM(BK164:BK180)</f>
        <v>0</v>
      </c>
    </row>
    <row r="164" s="2" customFormat="1" ht="24.15" customHeight="1">
      <c r="A164" s="39"/>
      <c r="B164" s="40"/>
      <c r="C164" s="221" t="s">
        <v>576</v>
      </c>
      <c r="D164" s="221" t="s">
        <v>167</v>
      </c>
      <c r="E164" s="222" t="s">
        <v>1231</v>
      </c>
      <c r="F164" s="223" t="s">
        <v>1232</v>
      </c>
      <c r="G164" s="224" t="s">
        <v>391</v>
      </c>
      <c r="H164" s="225">
        <v>5</v>
      </c>
      <c r="I164" s="226"/>
      <c r="J164" s="227">
        <f>ROUND(I164*H164,2)</f>
        <v>0</v>
      </c>
      <c r="K164" s="228"/>
      <c r="L164" s="45"/>
      <c r="M164" s="229" t="s">
        <v>1</v>
      </c>
      <c r="N164" s="230" t="s">
        <v>46</v>
      </c>
      <c r="O164" s="92"/>
      <c r="P164" s="231">
        <f>O164*H164</f>
        <v>0</v>
      </c>
      <c r="Q164" s="231">
        <v>0</v>
      </c>
      <c r="R164" s="231">
        <f>Q164*H164</f>
        <v>0</v>
      </c>
      <c r="S164" s="231">
        <v>0.01933</v>
      </c>
      <c r="T164" s="232">
        <f>S164*H164</f>
        <v>0.09665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3" t="s">
        <v>1114</v>
      </c>
      <c r="AT164" s="233" t="s">
        <v>167</v>
      </c>
      <c r="AU164" s="233" t="s">
        <v>89</v>
      </c>
      <c r="AY164" s="18" t="s">
        <v>164</v>
      </c>
      <c r="BE164" s="234">
        <f>IF(N164="základní",J164,0)</f>
        <v>0</v>
      </c>
      <c r="BF164" s="234">
        <f>IF(N164="snížená",J164,0)</f>
        <v>0</v>
      </c>
      <c r="BG164" s="234">
        <f>IF(N164="zákl. přenesená",J164,0)</f>
        <v>0</v>
      </c>
      <c r="BH164" s="234">
        <f>IF(N164="sníž. přenesená",J164,0)</f>
        <v>0</v>
      </c>
      <c r="BI164" s="234">
        <f>IF(N164="nulová",J164,0)</f>
        <v>0</v>
      </c>
      <c r="BJ164" s="18" t="s">
        <v>89</v>
      </c>
      <c r="BK164" s="234">
        <f>ROUND(I164*H164,2)</f>
        <v>0</v>
      </c>
      <c r="BL164" s="18" t="s">
        <v>1114</v>
      </c>
      <c r="BM164" s="233" t="s">
        <v>1233</v>
      </c>
    </row>
    <row r="165" s="2" customFormat="1" ht="21.75" customHeight="1">
      <c r="A165" s="39"/>
      <c r="B165" s="40"/>
      <c r="C165" s="221" t="s">
        <v>580</v>
      </c>
      <c r="D165" s="221" t="s">
        <v>167</v>
      </c>
      <c r="E165" s="222" t="s">
        <v>1234</v>
      </c>
      <c r="F165" s="223" t="s">
        <v>1235</v>
      </c>
      <c r="G165" s="224" t="s">
        <v>391</v>
      </c>
      <c r="H165" s="225">
        <v>3</v>
      </c>
      <c r="I165" s="226"/>
      <c r="J165" s="227">
        <f>ROUND(I165*H165,2)</f>
        <v>0</v>
      </c>
      <c r="K165" s="228"/>
      <c r="L165" s="45"/>
      <c r="M165" s="229" t="s">
        <v>1</v>
      </c>
      <c r="N165" s="230" t="s">
        <v>46</v>
      </c>
      <c r="O165" s="92"/>
      <c r="P165" s="231">
        <f>O165*H165</f>
        <v>0</v>
      </c>
      <c r="Q165" s="231">
        <v>0</v>
      </c>
      <c r="R165" s="231">
        <f>Q165*H165</f>
        <v>0</v>
      </c>
      <c r="S165" s="231">
        <v>0.019460000000000002</v>
      </c>
      <c r="T165" s="232">
        <f>S165*H165</f>
        <v>0.058380000000000001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3" t="s">
        <v>1114</v>
      </c>
      <c r="AT165" s="233" t="s">
        <v>167</v>
      </c>
      <c r="AU165" s="233" t="s">
        <v>89</v>
      </c>
      <c r="AY165" s="18" t="s">
        <v>164</v>
      </c>
      <c r="BE165" s="234">
        <f>IF(N165="základní",J165,0)</f>
        <v>0</v>
      </c>
      <c r="BF165" s="234">
        <f>IF(N165="snížená",J165,0)</f>
        <v>0</v>
      </c>
      <c r="BG165" s="234">
        <f>IF(N165="zákl. přenesená",J165,0)</f>
        <v>0</v>
      </c>
      <c r="BH165" s="234">
        <f>IF(N165="sníž. přenesená",J165,0)</f>
        <v>0</v>
      </c>
      <c r="BI165" s="234">
        <f>IF(N165="nulová",J165,0)</f>
        <v>0</v>
      </c>
      <c r="BJ165" s="18" t="s">
        <v>89</v>
      </c>
      <c r="BK165" s="234">
        <f>ROUND(I165*H165,2)</f>
        <v>0</v>
      </c>
      <c r="BL165" s="18" t="s">
        <v>1114</v>
      </c>
      <c r="BM165" s="233" t="s">
        <v>1236</v>
      </c>
    </row>
    <row r="166" s="2" customFormat="1" ht="24.15" customHeight="1">
      <c r="A166" s="39"/>
      <c r="B166" s="40"/>
      <c r="C166" s="221" t="s">
        <v>566</v>
      </c>
      <c r="D166" s="221" t="s">
        <v>167</v>
      </c>
      <c r="E166" s="222" t="s">
        <v>1237</v>
      </c>
      <c r="F166" s="223" t="s">
        <v>1238</v>
      </c>
      <c r="G166" s="224" t="s">
        <v>391</v>
      </c>
      <c r="H166" s="225">
        <v>1</v>
      </c>
      <c r="I166" s="226"/>
      <c r="J166" s="227">
        <f>ROUND(I166*H166,2)</f>
        <v>0</v>
      </c>
      <c r="K166" s="228"/>
      <c r="L166" s="45"/>
      <c r="M166" s="229" t="s">
        <v>1</v>
      </c>
      <c r="N166" s="230" t="s">
        <v>46</v>
      </c>
      <c r="O166" s="92"/>
      <c r="P166" s="231">
        <f>O166*H166</f>
        <v>0</v>
      </c>
      <c r="Q166" s="231">
        <v>0</v>
      </c>
      <c r="R166" s="231">
        <f>Q166*H166</f>
        <v>0</v>
      </c>
      <c r="S166" s="231">
        <v>0.69347000000000003</v>
      </c>
      <c r="T166" s="232">
        <f>S166*H166</f>
        <v>0.69347000000000003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3" t="s">
        <v>1114</v>
      </c>
      <c r="AT166" s="233" t="s">
        <v>167</v>
      </c>
      <c r="AU166" s="233" t="s">
        <v>89</v>
      </c>
      <c r="AY166" s="18" t="s">
        <v>164</v>
      </c>
      <c r="BE166" s="234">
        <f>IF(N166="základní",J166,0)</f>
        <v>0</v>
      </c>
      <c r="BF166" s="234">
        <f>IF(N166="snížená",J166,0)</f>
        <v>0</v>
      </c>
      <c r="BG166" s="234">
        <f>IF(N166="zákl. přenesená",J166,0)</f>
        <v>0</v>
      </c>
      <c r="BH166" s="234">
        <f>IF(N166="sníž. přenesená",J166,0)</f>
        <v>0</v>
      </c>
      <c r="BI166" s="234">
        <f>IF(N166="nulová",J166,0)</f>
        <v>0</v>
      </c>
      <c r="BJ166" s="18" t="s">
        <v>89</v>
      </c>
      <c r="BK166" s="234">
        <f>ROUND(I166*H166,2)</f>
        <v>0</v>
      </c>
      <c r="BL166" s="18" t="s">
        <v>1114</v>
      </c>
      <c r="BM166" s="233" t="s">
        <v>1239</v>
      </c>
    </row>
    <row r="167" s="2" customFormat="1" ht="16.5" customHeight="1">
      <c r="A167" s="39"/>
      <c r="B167" s="40"/>
      <c r="C167" s="221" t="s">
        <v>586</v>
      </c>
      <c r="D167" s="221" t="s">
        <v>167</v>
      </c>
      <c r="E167" s="222" t="s">
        <v>1240</v>
      </c>
      <c r="F167" s="223" t="s">
        <v>1241</v>
      </c>
      <c r="G167" s="224" t="s">
        <v>391</v>
      </c>
      <c r="H167" s="225">
        <v>6</v>
      </c>
      <c r="I167" s="226"/>
      <c r="J167" s="227">
        <f>ROUND(I167*H167,2)</f>
        <v>0</v>
      </c>
      <c r="K167" s="228"/>
      <c r="L167" s="45"/>
      <c r="M167" s="229" t="s">
        <v>1</v>
      </c>
      <c r="N167" s="230" t="s">
        <v>46</v>
      </c>
      <c r="O167" s="92"/>
      <c r="P167" s="231">
        <f>O167*H167</f>
        <v>0</v>
      </c>
      <c r="Q167" s="231">
        <v>0</v>
      </c>
      <c r="R167" s="231">
        <f>Q167*H167</f>
        <v>0</v>
      </c>
      <c r="S167" s="231">
        <v>0.00048999999999999998</v>
      </c>
      <c r="T167" s="232">
        <f>S167*H167</f>
        <v>0.0029399999999999999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3" t="s">
        <v>1114</v>
      </c>
      <c r="AT167" s="233" t="s">
        <v>167</v>
      </c>
      <c r="AU167" s="233" t="s">
        <v>89</v>
      </c>
      <c r="AY167" s="18" t="s">
        <v>164</v>
      </c>
      <c r="BE167" s="234">
        <f>IF(N167="základní",J167,0)</f>
        <v>0</v>
      </c>
      <c r="BF167" s="234">
        <f>IF(N167="snížená",J167,0)</f>
        <v>0</v>
      </c>
      <c r="BG167" s="234">
        <f>IF(N167="zákl. přenesená",J167,0)</f>
        <v>0</v>
      </c>
      <c r="BH167" s="234">
        <f>IF(N167="sníž. přenesená",J167,0)</f>
        <v>0</v>
      </c>
      <c r="BI167" s="234">
        <f>IF(N167="nulová",J167,0)</f>
        <v>0</v>
      </c>
      <c r="BJ167" s="18" t="s">
        <v>89</v>
      </c>
      <c r="BK167" s="234">
        <f>ROUND(I167*H167,2)</f>
        <v>0</v>
      </c>
      <c r="BL167" s="18" t="s">
        <v>1114</v>
      </c>
      <c r="BM167" s="233" t="s">
        <v>1242</v>
      </c>
    </row>
    <row r="168" s="2" customFormat="1" ht="16.5" customHeight="1">
      <c r="A168" s="39"/>
      <c r="B168" s="40"/>
      <c r="C168" s="221" t="s">
        <v>590</v>
      </c>
      <c r="D168" s="221" t="s">
        <v>167</v>
      </c>
      <c r="E168" s="222" t="s">
        <v>1243</v>
      </c>
      <c r="F168" s="223" t="s">
        <v>1244</v>
      </c>
      <c r="G168" s="224" t="s">
        <v>391</v>
      </c>
      <c r="H168" s="225">
        <v>3</v>
      </c>
      <c r="I168" s="226"/>
      <c r="J168" s="227">
        <f>ROUND(I168*H168,2)</f>
        <v>0</v>
      </c>
      <c r="K168" s="228"/>
      <c r="L168" s="45"/>
      <c r="M168" s="229" t="s">
        <v>1</v>
      </c>
      <c r="N168" s="230" t="s">
        <v>46</v>
      </c>
      <c r="O168" s="92"/>
      <c r="P168" s="231">
        <f>O168*H168</f>
        <v>0</v>
      </c>
      <c r="Q168" s="231">
        <v>0</v>
      </c>
      <c r="R168" s="231">
        <f>Q168*H168</f>
        <v>0</v>
      </c>
      <c r="S168" s="231">
        <v>0.00156</v>
      </c>
      <c r="T168" s="232">
        <f>S168*H168</f>
        <v>0.0046800000000000001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3" t="s">
        <v>1114</v>
      </c>
      <c r="AT168" s="233" t="s">
        <v>167</v>
      </c>
      <c r="AU168" s="233" t="s">
        <v>89</v>
      </c>
      <c r="AY168" s="18" t="s">
        <v>164</v>
      </c>
      <c r="BE168" s="234">
        <f>IF(N168="základní",J168,0)</f>
        <v>0</v>
      </c>
      <c r="BF168" s="234">
        <f>IF(N168="snížená",J168,0)</f>
        <v>0</v>
      </c>
      <c r="BG168" s="234">
        <f>IF(N168="zákl. přenesená",J168,0)</f>
        <v>0</v>
      </c>
      <c r="BH168" s="234">
        <f>IF(N168="sníž. přenesená",J168,0)</f>
        <v>0</v>
      </c>
      <c r="BI168" s="234">
        <f>IF(N168="nulová",J168,0)</f>
        <v>0</v>
      </c>
      <c r="BJ168" s="18" t="s">
        <v>89</v>
      </c>
      <c r="BK168" s="234">
        <f>ROUND(I168*H168,2)</f>
        <v>0</v>
      </c>
      <c r="BL168" s="18" t="s">
        <v>1114</v>
      </c>
      <c r="BM168" s="233" t="s">
        <v>1245</v>
      </c>
    </row>
    <row r="169" s="2" customFormat="1" ht="24.15" customHeight="1">
      <c r="A169" s="39"/>
      <c r="B169" s="40"/>
      <c r="C169" s="221" t="s">
        <v>667</v>
      </c>
      <c r="D169" s="221" t="s">
        <v>167</v>
      </c>
      <c r="E169" s="222" t="s">
        <v>1246</v>
      </c>
      <c r="F169" s="223" t="s">
        <v>1247</v>
      </c>
      <c r="G169" s="224" t="s">
        <v>391</v>
      </c>
      <c r="H169" s="225">
        <v>3</v>
      </c>
      <c r="I169" s="226"/>
      <c r="J169" s="227">
        <f>ROUND(I169*H169,2)</f>
        <v>0</v>
      </c>
      <c r="K169" s="228"/>
      <c r="L169" s="45"/>
      <c r="M169" s="229" t="s">
        <v>1</v>
      </c>
      <c r="N169" s="230" t="s">
        <v>46</v>
      </c>
      <c r="O169" s="92"/>
      <c r="P169" s="231">
        <f>O169*H169</f>
        <v>0</v>
      </c>
      <c r="Q169" s="231">
        <v>0.00016000000000000001</v>
      </c>
      <c r="R169" s="231">
        <f>Q169*H169</f>
        <v>0.00048000000000000007</v>
      </c>
      <c r="S169" s="231">
        <v>0</v>
      </c>
      <c r="T169" s="232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3" t="s">
        <v>1114</v>
      </c>
      <c r="AT169" s="233" t="s">
        <v>167</v>
      </c>
      <c r="AU169" s="233" t="s">
        <v>89</v>
      </c>
      <c r="AY169" s="18" t="s">
        <v>164</v>
      </c>
      <c r="BE169" s="234">
        <f>IF(N169="základní",J169,0)</f>
        <v>0</v>
      </c>
      <c r="BF169" s="234">
        <f>IF(N169="snížená",J169,0)</f>
        <v>0</v>
      </c>
      <c r="BG169" s="234">
        <f>IF(N169="zákl. přenesená",J169,0)</f>
        <v>0</v>
      </c>
      <c r="BH169" s="234">
        <f>IF(N169="sníž. přenesená",J169,0)</f>
        <v>0</v>
      </c>
      <c r="BI169" s="234">
        <f>IF(N169="nulová",J169,0)</f>
        <v>0</v>
      </c>
      <c r="BJ169" s="18" t="s">
        <v>89</v>
      </c>
      <c r="BK169" s="234">
        <f>ROUND(I169*H169,2)</f>
        <v>0</v>
      </c>
      <c r="BL169" s="18" t="s">
        <v>1114</v>
      </c>
      <c r="BM169" s="233" t="s">
        <v>1248</v>
      </c>
    </row>
    <row r="170" s="2" customFormat="1" ht="33" customHeight="1">
      <c r="A170" s="39"/>
      <c r="B170" s="40"/>
      <c r="C170" s="268" t="s">
        <v>671</v>
      </c>
      <c r="D170" s="268" t="s">
        <v>177</v>
      </c>
      <c r="E170" s="269" t="s">
        <v>1249</v>
      </c>
      <c r="F170" s="270" t="s">
        <v>1250</v>
      </c>
      <c r="G170" s="271" t="s">
        <v>391</v>
      </c>
      <c r="H170" s="272">
        <v>3</v>
      </c>
      <c r="I170" s="273"/>
      <c r="J170" s="274">
        <f>ROUND(I170*H170,2)</f>
        <v>0</v>
      </c>
      <c r="K170" s="275"/>
      <c r="L170" s="276"/>
      <c r="M170" s="277" t="s">
        <v>1</v>
      </c>
      <c r="N170" s="278" t="s">
        <v>46</v>
      </c>
      <c r="O170" s="92"/>
      <c r="P170" s="231">
        <f>O170*H170</f>
        <v>0</v>
      </c>
      <c r="Q170" s="231">
        <v>0</v>
      </c>
      <c r="R170" s="231">
        <f>Q170*H170</f>
        <v>0</v>
      </c>
      <c r="S170" s="231">
        <v>0</v>
      </c>
      <c r="T170" s="232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3" t="s">
        <v>1114</v>
      </c>
      <c r="AT170" s="233" t="s">
        <v>177</v>
      </c>
      <c r="AU170" s="233" t="s">
        <v>89</v>
      </c>
      <c r="AY170" s="18" t="s">
        <v>164</v>
      </c>
      <c r="BE170" s="234">
        <f>IF(N170="základní",J170,0)</f>
        <v>0</v>
      </c>
      <c r="BF170" s="234">
        <f>IF(N170="snížená",J170,0)</f>
        <v>0</v>
      </c>
      <c r="BG170" s="234">
        <f>IF(N170="zákl. přenesená",J170,0)</f>
        <v>0</v>
      </c>
      <c r="BH170" s="234">
        <f>IF(N170="sníž. přenesená",J170,0)</f>
        <v>0</v>
      </c>
      <c r="BI170" s="234">
        <f>IF(N170="nulová",J170,0)</f>
        <v>0</v>
      </c>
      <c r="BJ170" s="18" t="s">
        <v>89</v>
      </c>
      <c r="BK170" s="234">
        <f>ROUND(I170*H170,2)</f>
        <v>0</v>
      </c>
      <c r="BL170" s="18" t="s">
        <v>1114</v>
      </c>
      <c r="BM170" s="233" t="s">
        <v>1251</v>
      </c>
    </row>
    <row r="171" s="2" customFormat="1">
      <c r="A171" s="39"/>
      <c r="B171" s="40"/>
      <c r="C171" s="41"/>
      <c r="D171" s="237" t="s">
        <v>245</v>
      </c>
      <c r="E171" s="41"/>
      <c r="F171" s="290" t="s">
        <v>1252</v>
      </c>
      <c r="G171" s="41"/>
      <c r="H171" s="41"/>
      <c r="I171" s="291"/>
      <c r="J171" s="41"/>
      <c r="K171" s="41"/>
      <c r="L171" s="45"/>
      <c r="M171" s="292"/>
      <c r="N171" s="293"/>
      <c r="O171" s="92"/>
      <c r="P171" s="92"/>
      <c r="Q171" s="92"/>
      <c r="R171" s="92"/>
      <c r="S171" s="92"/>
      <c r="T171" s="93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18" t="s">
        <v>245</v>
      </c>
      <c r="AU171" s="18" t="s">
        <v>89</v>
      </c>
    </row>
    <row r="172" s="2" customFormat="1" ht="66.75" customHeight="1">
      <c r="A172" s="39"/>
      <c r="B172" s="40"/>
      <c r="C172" s="221" t="s">
        <v>365</v>
      </c>
      <c r="D172" s="221" t="s">
        <v>167</v>
      </c>
      <c r="E172" s="222" t="s">
        <v>1253</v>
      </c>
      <c r="F172" s="223" t="s">
        <v>1254</v>
      </c>
      <c r="G172" s="224" t="s">
        <v>710</v>
      </c>
      <c r="H172" s="225">
        <v>5</v>
      </c>
      <c r="I172" s="226"/>
      <c r="J172" s="227">
        <f>ROUND(I172*H172,2)</f>
        <v>0</v>
      </c>
      <c r="K172" s="228"/>
      <c r="L172" s="45"/>
      <c r="M172" s="229" t="s">
        <v>1</v>
      </c>
      <c r="N172" s="230" t="s">
        <v>46</v>
      </c>
      <c r="O172" s="92"/>
      <c r="P172" s="231">
        <f>O172*H172</f>
        <v>0</v>
      </c>
      <c r="Q172" s="231">
        <v>0</v>
      </c>
      <c r="R172" s="231">
        <f>Q172*H172</f>
        <v>0</v>
      </c>
      <c r="S172" s="231">
        <v>0</v>
      </c>
      <c r="T172" s="232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3" t="s">
        <v>171</v>
      </c>
      <c r="AT172" s="233" t="s">
        <v>167</v>
      </c>
      <c r="AU172" s="233" t="s">
        <v>89</v>
      </c>
      <c r="AY172" s="18" t="s">
        <v>164</v>
      </c>
      <c r="BE172" s="234">
        <f>IF(N172="základní",J172,0)</f>
        <v>0</v>
      </c>
      <c r="BF172" s="234">
        <f>IF(N172="snížená",J172,0)</f>
        <v>0</v>
      </c>
      <c r="BG172" s="234">
        <f>IF(N172="zákl. přenesená",J172,0)</f>
        <v>0</v>
      </c>
      <c r="BH172" s="234">
        <f>IF(N172="sníž. přenesená",J172,0)</f>
        <v>0</v>
      </c>
      <c r="BI172" s="234">
        <f>IF(N172="nulová",J172,0)</f>
        <v>0</v>
      </c>
      <c r="BJ172" s="18" t="s">
        <v>89</v>
      </c>
      <c r="BK172" s="234">
        <f>ROUND(I172*H172,2)</f>
        <v>0</v>
      </c>
      <c r="BL172" s="18" t="s">
        <v>171</v>
      </c>
      <c r="BM172" s="233" t="s">
        <v>1255</v>
      </c>
    </row>
    <row r="173" s="2" customFormat="1">
      <c r="A173" s="39"/>
      <c r="B173" s="40"/>
      <c r="C173" s="41"/>
      <c r="D173" s="237" t="s">
        <v>245</v>
      </c>
      <c r="E173" s="41"/>
      <c r="F173" s="290" t="s">
        <v>1256</v>
      </c>
      <c r="G173" s="41"/>
      <c r="H173" s="41"/>
      <c r="I173" s="291"/>
      <c r="J173" s="41"/>
      <c r="K173" s="41"/>
      <c r="L173" s="45"/>
      <c r="M173" s="292"/>
      <c r="N173" s="293"/>
      <c r="O173" s="92"/>
      <c r="P173" s="92"/>
      <c r="Q173" s="92"/>
      <c r="R173" s="92"/>
      <c r="S173" s="92"/>
      <c r="T173" s="93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18" t="s">
        <v>245</v>
      </c>
      <c r="AU173" s="18" t="s">
        <v>89</v>
      </c>
    </row>
    <row r="174" s="2" customFormat="1" ht="55.5" customHeight="1">
      <c r="A174" s="39"/>
      <c r="B174" s="40"/>
      <c r="C174" s="221" t="s">
        <v>374</v>
      </c>
      <c r="D174" s="221" t="s">
        <v>167</v>
      </c>
      <c r="E174" s="222" t="s">
        <v>1257</v>
      </c>
      <c r="F174" s="223" t="s">
        <v>1258</v>
      </c>
      <c r="G174" s="224" t="s">
        <v>710</v>
      </c>
      <c r="H174" s="225">
        <v>3</v>
      </c>
      <c r="I174" s="226"/>
      <c r="J174" s="227">
        <f>ROUND(I174*H174,2)</f>
        <v>0</v>
      </c>
      <c r="K174" s="228"/>
      <c r="L174" s="45"/>
      <c r="M174" s="229" t="s">
        <v>1</v>
      </c>
      <c r="N174" s="230" t="s">
        <v>46</v>
      </c>
      <c r="O174" s="92"/>
      <c r="P174" s="231">
        <f>O174*H174</f>
        <v>0</v>
      </c>
      <c r="Q174" s="231">
        <v>0</v>
      </c>
      <c r="R174" s="231">
        <f>Q174*H174</f>
        <v>0</v>
      </c>
      <c r="S174" s="231">
        <v>0</v>
      </c>
      <c r="T174" s="232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3" t="s">
        <v>171</v>
      </c>
      <c r="AT174" s="233" t="s">
        <v>167</v>
      </c>
      <c r="AU174" s="233" t="s">
        <v>89</v>
      </c>
      <c r="AY174" s="18" t="s">
        <v>164</v>
      </c>
      <c r="BE174" s="234">
        <f>IF(N174="základní",J174,0)</f>
        <v>0</v>
      </c>
      <c r="BF174" s="234">
        <f>IF(N174="snížená",J174,0)</f>
        <v>0</v>
      </c>
      <c r="BG174" s="234">
        <f>IF(N174="zákl. přenesená",J174,0)</f>
        <v>0</v>
      </c>
      <c r="BH174" s="234">
        <f>IF(N174="sníž. přenesená",J174,0)</f>
        <v>0</v>
      </c>
      <c r="BI174" s="234">
        <f>IF(N174="nulová",J174,0)</f>
        <v>0</v>
      </c>
      <c r="BJ174" s="18" t="s">
        <v>89</v>
      </c>
      <c r="BK174" s="234">
        <f>ROUND(I174*H174,2)</f>
        <v>0</v>
      </c>
      <c r="BL174" s="18" t="s">
        <v>171</v>
      </c>
      <c r="BM174" s="233" t="s">
        <v>1259</v>
      </c>
    </row>
    <row r="175" s="2" customFormat="1" ht="49.05" customHeight="1">
      <c r="A175" s="39"/>
      <c r="B175" s="40"/>
      <c r="C175" s="221" t="s">
        <v>516</v>
      </c>
      <c r="D175" s="221" t="s">
        <v>167</v>
      </c>
      <c r="E175" s="222" t="s">
        <v>1260</v>
      </c>
      <c r="F175" s="223" t="s">
        <v>1261</v>
      </c>
      <c r="G175" s="224" t="s">
        <v>710</v>
      </c>
      <c r="H175" s="225">
        <v>1</v>
      </c>
      <c r="I175" s="226"/>
      <c r="J175" s="227">
        <f>ROUND(I175*H175,2)</f>
        <v>0</v>
      </c>
      <c r="K175" s="228"/>
      <c r="L175" s="45"/>
      <c r="M175" s="229" t="s">
        <v>1</v>
      </c>
      <c r="N175" s="230" t="s">
        <v>46</v>
      </c>
      <c r="O175" s="92"/>
      <c r="P175" s="231">
        <f>O175*H175</f>
        <v>0</v>
      </c>
      <c r="Q175" s="231">
        <v>0</v>
      </c>
      <c r="R175" s="231">
        <f>Q175*H175</f>
        <v>0</v>
      </c>
      <c r="S175" s="231">
        <v>0</v>
      </c>
      <c r="T175" s="232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3" t="s">
        <v>171</v>
      </c>
      <c r="AT175" s="233" t="s">
        <v>167</v>
      </c>
      <c r="AU175" s="233" t="s">
        <v>89</v>
      </c>
      <c r="AY175" s="18" t="s">
        <v>164</v>
      </c>
      <c r="BE175" s="234">
        <f>IF(N175="základní",J175,0)</f>
        <v>0</v>
      </c>
      <c r="BF175" s="234">
        <f>IF(N175="snížená",J175,0)</f>
        <v>0</v>
      </c>
      <c r="BG175" s="234">
        <f>IF(N175="zákl. přenesená",J175,0)</f>
        <v>0</v>
      </c>
      <c r="BH175" s="234">
        <f>IF(N175="sníž. přenesená",J175,0)</f>
        <v>0</v>
      </c>
      <c r="BI175" s="234">
        <f>IF(N175="nulová",J175,0)</f>
        <v>0</v>
      </c>
      <c r="BJ175" s="18" t="s">
        <v>89</v>
      </c>
      <c r="BK175" s="234">
        <f>ROUND(I175*H175,2)</f>
        <v>0</v>
      </c>
      <c r="BL175" s="18" t="s">
        <v>171</v>
      </c>
      <c r="BM175" s="233" t="s">
        <v>1262</v>
      </c>
    </row>
    <row r="176" s="2" customFormat="1" ht="24.15" customHeight="1">
      <c r="A176" s="39"/>
      <c r="B176" s="40"/>
      <c r="C176" s="221" t="s">
        <v>696</v>
      </c>
      <c r="D176" s="221" t="s">
        <v>167</v>
      </c>
      <c r="E176" s="222" t="s">
        <v>1263</v>
      </c>
      <c r="F176" s="223" t="s">
        <v>1264</v>
      </c>
      <c r="G176" s="224" t="s">
        <v>710</v>
      </c>
      <c r="H176" s="225">
        <v>2</v>
      </c>
      <c r="I176" s="226"/>
      <c r="J176" s="227">
        <f>ROUND(I176*H176,2)</f>
        <v>0</v>
      </c>
      <c r="K176" s="228"/>
      <c r="L176" s="45"/>
      <c r="M176" s="229" t="s">
        <v>1</v>
      </c>
      <c r="N176" s="230" t="s">
        <v>46</v>
      </c>
      <c r="O176" s="92"/>
      <c r="P176" s="231">
        <f>O176*H176</f>
        <v>0</v>
      </c>
      <c r="Q176" s="231">
        <v>0</v>
      </c>
      <c r="R176" s="231">
        <f>Q176*H176</f>
        <v>0</v>
      </c>
      <c r="S176" s="231">
        <v>0</v>
      </c>
      <c r="T176" s="232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3" t="s">
        <v>171</v>
      </c>
      <c r="AT176" s="233" t="s">
        <v>167</v>
      </c>
      <c r="AU176" s="233" t="s">
        <v>89</v>
      </c>
      <c r="AY176" s="18" t="s">
        <v>164</v>
      </c>
      <c r="BE176" s="234">
        <f>IF(N176="základní",J176,0)</f>
        <v>0</v>
      </c>
      <c r="BF176" s="234">
        <f>IF(N176="snížená",J176,0)</f>
        <v>0</v>
      </c>
      <c r="BG176" s="234">
        <f>IF(N176="zákl. přenesená",J176,0)</f>
        <v>0</v>
      </c>
      <c r="BH176" s="234">
        <f>IF(N176="sníž. přenesená",J176,0)</f>
        <v>0</v>
      </c>
      <c r="BI176" s="234">
        <f>IF(N176="nulová",J176,0)</f>
        <v>0</v>
      </c>
      <c r="BJ176" s="18" t="s">
        <v>89</v>
      </c>
      <c r="BK176" s="234">
        <f>ROUND(I176*H176,2)</f>
        <v>0</v>
      </c>
      <c r="BL176" s="18" t="s">
        <v>171</v>
      </c>
      <c r="BM176" s="233" t="s">
        <v>1265</v>
      </c>
    </row>
    <row r="177" s="2" customFormat="1" ht="21.75" customHeight="1">
      <c r="A177" s="39"/>
      <c r="B177" s="40"/>
      <c r="C177" s="221" t="s">
        <v>701</v>
      </c>
      <c r="D177" s="221" t="s">
        <v>167</v>
      </c>
      <c r="E177" s="222" t="s">
        <v>1266</v>
      </c>
      <c r="F177" s="223" t="s">
        <v>1267</v>
      </c>
      <c r="G177" s="224" t="s">
        <v>710</v>
      </c>
      <c r="H177" s="225">
        <v>2</v>
      </c>
      <c r="I177" s="226"/>
      <c r="J177" s="227">
        <f>ROUND(I177*H177,2)</f>
        <v>0</v>
      </c>
      <c r="K177" s="228"/>
      <c r="L177" s="45"/>
      <c r="M177" s="229" t="s">
        <v>1</v>
      </c>
      <c r="N177" s="230" t="s">
        <v>46</v>
      </c>
      <c r="O177" s="92"/>
      <c r="P177" s="231">
        <f>O177*H177</f>
        <v>0</v>
      </c>
      <c r="Q177" s="231">
        <v>0</v>
      </c>
      <c r="R177" s="231">
        <f>Q177*H177</f>
        <v>0</v>
      </c>
      <c r="S177" s="231">
        <v>0</v>
      </c>
      <c r="T177" s="232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3" t="s">
        <v>171</v>
      </c>
      <c r="AT177" s="233" t="s">
        <v>167</v>
      </c>
      <c r="AU177" s="233" t="s">
        <v>89</v>
      </c>
      <c r="AY177" s="18" t="s">
        <v>164</v>
      </c>
      <c r="BE177" s="234">
        <f>IF(N177="základní",J177,0)</f>
        <v>0</v>
      </c>
      <c r="BF177" s="234">
        <f>IF(N177="snížená",J177,0)</f>
        <v>0</v>
      </c>
      <c r="BG177" s="234">
        <f>IF(N177="zákl. přenesená",J177,0)</f>
        <v>0</v>
      </c>
      <c r="BH177" s="234">
        <f>IF(N177="sníž. přenesená",J177,0)</f>
        <v>0</v>
      </c>
      <c r="BI177" s="234">
        <f>IF(N177="nulová",J177,0)</f>
        <v>0</v>
      </c>
      <c r="BJ177" s="18" t="s">
        <v>89</v>
      </c>
      <c r="BK177" s="234">
        <f>ROUND(I177*H177,2)</f>
        <v>0</v>
      </c>
      <c r="BL177" s="18" t="s">
        <v>171</v>
      </c>
      <c r="BM177" s="233" t="s">
        <v>1268</v>
      </c>
    </row>
    <row r="178" s="2" customFormat="1" ht="24.15" customHeight="1">
      <c r="A178" s="39"/>
      <c r="B178" s="40"/>
      <c r="C178" s="221" t="s">
        <v>1269</v>
      </c>
      <c r="D178" s="221" t="s">
        <v>167</v>
      </c>
      <c r="E178" s="222" t="s">
        <v>1270</v>
      </c>
      <c r="F178" s="223" t="s">
        <v>1271</v>
      </c>
      <c r="G178" s="224" t="s">
        <v>710</v>
      </c>
      <c r="H178" s="225">
        <v>3</v>
      </c>
      <c r="I178" s="226"/>
      <c r="J178" s="227">
        <f>ROUND(I178*H178,2)</f>
        <v>0</v>
      </c>
      <c r="K178" s="228"/>
      <c r="L178" s="45"/>
      <c r="M178" s="229" t="s">
        <v>1</v>
      </c>
      <c r="N178" s="230" t="s">
        <v>46</v>
      </c>
      <c r="O178" s="92"/>
      <c r="P178" s="231">
        <f>O178*H178</f>
        <v>0</v>
      </c>
      <c r="Q178" s="231">
        <v>0</v>
      </c>
      <c r="R178" s="231">
        <f>Q178*H178</f>
        <v>0</v>
      </c>
      <c r="S178" s="231">
        <v>0</v>
      </c>
      <c r="T178" s="232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3" t="s">
        <v>171</v>
      </c>
      <c r="AT178" s="233" t="s">
        <v>167</v>
      </c>
      <c r="AU178" s="233" t="s">
        <v>89</v>
      </c>
      <c r="AY178" s="18" t="s">
        <v>164</v>
      </c>
      <c r="BE178" s="234">
        <f>IF(N178="základní",J178,0)</f>
        <v>0</v>
      </c>
      <c r="BF178" s="234">
        <f>IF(N178="snížená",J178,0)</f>
        <v>0</v>
      </c>
      <c r="BG178" s="234">
        <f>IF(N178="zákl. přenesená",J178,0)</f>
        <v>0</v>
      </c>
      <c r="BH178" s="234">
        <f>IF(N178="sníž. přenesená",J178,0)</f>
        <v>0</v>
      </c>
      <c r="BI178" s="234">
        <f>IF(N178="nulová",J178,0)</f>
        <v>0</v>
      </c>
      <c r="BJ178" s="18" t="s">
        <v>89</v>
      </c>
      <c r="BK178" s="234">
        <f>ROUND(I178*H178,2)</f>
        <v>0</v>
      </c>
      <c r="BL178" s="18" t="s">
        <v>171</v>
      </c>
      <c r="BM178" s="233" t="s">
        <v>1272</v>
      </c>
    </row>
    <row r="179" s="2" customFormat="1" ht="21.75" customHeight="1">
      <c r="A179" s="39"/>
      <c r="B179" s="40"/>
      <c r="C179" s="221" t="s">
        <v>713</v>
      </c>
      <c r="D179" s="221" t="s">
        <v>167</v>
      </c>
      <c r="E179" s="222" t="s">
        <v>1273</v>
      </c>
      <c r="F179" s="223" t="s">
        <v>1274</v>
      </c>
      <c r="G179" s="224" t="s">
        <v>710</v>
      </c>
      <c r="H179" s="225">
        <v>5</v>
      </c>
      <c r="I179" s="226"/>
      <c r="J179" s="227">
        <f>ROUND(I179*H179,2)</f>
        <v>0</v>
      </c>
      <c r="K179" s="228"/>
      <c r="L179" s="45"/>
      <c r="M179" s="229" t="s">
        <v>1</v>
      </c>
      <c r="N179" s="230" t="s">
        <v>46</v>
      </c>
      <c r="O179" s="92"/>
      <c r="P179" s="231">
        <f>O179*H179</f>
        <v>0</v>
      </c>
      <c r="Q179" s="231">
        <v>0</v>
      </c>
      <c r="R179" s="231">
        <f>Q179*H179</f>
        <v>0</v>
      </c>
      <c r="S179" s="231">
        <v>0</v>
      </c>
      <c r="T179" s="232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3" t="s">
        <v>171</v>
      </c>
      <c r="AT179" s="233" t="s">
        <v>167</v>
      </c>
      <c r="AU179" s="233" t="s">
        <v>89</v>
      </c>
      <c r="AY179" s="18" t="s">
        <v>164</v>
      </c>
      <c r="BE179" s="234">
        <f>IF(N179="základní",J179,0)</f>
        <v>0</v>
      </c>
      <c r="BF179" s="234">
        <f>IF(N179="snížená",J179,0)</f>
        <v>0</v>
      </c>
      <c r="BG179" s="234">
        <f>IF(N179="zákl. přenesená",J179,0)</f>
        <v>0</v>
      </c>
      <c r="BH179" s="234">
        <f>IF(N179="sníž. přenesená",J179,0)</f>
        <v>0</v>
      </c>
      <c r="BI179" s="234">
        <f>IF(N179="nulová",J179,0)</f>
        <v>0</v>
      </c>
      <c r="BJ179" s="18" t="s">
        <v>89</v>
      </c>
      <c r="BK179" s="234">
        <f>ROUND(I179*H179,2)</f>
        <v>0</v>
      </c>
      <c r="BL179" s="18" t="s">
        <v>171</v>
      </c>
      <c r="BM179" s="233" t="s">
        <v>1275</v>
      </c>
    </row>
    <row r="180" s="2" customFormat="1" ht="16.5" customHeight="1">
      <c r="A180" s="39"/>
      <c r="B180" s="40"/>
      <c r="C180" s="221" t="s">
        <v>718</v>
      </c>
      <c r="D180" s="221" t="s">
        <v>167</v>
      </c>
      <c r="E180" s="222" t="s">
        <v>1276</v>
      </c>
      <c r="F180" s="223" t="s">
        <v>1277</v>
      </c>
      <c r="G180" s="224" t="s">
        <v>710</v>
      </c>
      <c r="H180" s="225">
        <v>5</v>
      </c>
      <c r="I180" s="226"/>
      <c r="J180" s="227">
        <f>ROUND(I180*H180,2)</f>
        <v>0</v>
      </c>
      <c r="K180" s="228"/>
      <c r="L180" s="45"/>
      <c r="M180" s="229" t="s">
        <v>1</v>
      </c>
      <c r="N180" s="230" t="s">
        <v>46</v>
      </c>
      <c r="O180" s="92"/>
      <c r="P180" s="231">
        <f>O180*H180</f>
        <v>0</v>
      </c>
      <c r="Q180" s="231">
        <v>0</v>
      </c>
      <c r="R180" s="231">
        <f>Q180*H180</f>
        <v>0</v>
      </c>
      <c r="S180" s="231">
        <v>0</v>
      </c>
      <c r="T180" s="232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3" t="s">
        <v>171</v>
      </c>
      <c r="AT180" s="233" t="s">
        <v>167</v>
      </c>
      <c r="AU180" s="233" t="s">
        <v>89</v>
      </c>
      <c r="AY180" s="18" t="s">
        <v>164</v>
      </c>
      <c r="BE180" s="234">
        <f>IF(N180="základní",J180,0)</f>
        <v>0</v>
      </c>
      <c r="BF180" s="234">
        <f>IF(N180="snížená",J180,0)</f>
        <v>0</v>
      </c>
      <c r="BG180" s="234">
        <f>IF(N180="zákl. přenesená",J180,0)</f>
        <v>0</v>
      </c>
      <c r="BH180" s="234">
        <f>IF(N180="sníž. přenesená",J180,0)</f>
        <v>0</v>
      </c>
      <c r="BI180" s="234">
        <f>IF(N180="nulová",J180,0)</f>
        <v>0</v>
      </c>
      <c r="BJ180" s="18" t="s">
        <v>89</v>
      </c>
      <c r="BK180" s="234">
        <f>ROUND(I180*H180,2)</f>
        <v>0</v>
      </c>
      <c r="BL180" s="18" t="s">
        <v>171</v>
      </c>
      <c r="BM180" s="233" t="s">
        <v>1278</v>
      </c>
    </row>
    <row r="181" s="12" customFormat="1" ht="25.92" customHeight="1">
      <c r="A181" s="12"/>
      <c r="B181" s="205"/>
      <c r="C181" s="206"/>
      <c r="D181" s="207" t="s">
        <v>80</v>
      </c>
      <c r="E181" s="208" t="s">
        <v>1279</v>
      </c>
      <c r="F181" s="208" t="s">
        <v>1280</v>
      </c>
      <c r="G181" s="206"/>
      <c r="H181" s="206"/>
      <c r="I181" s="209"/>
      <c r="J181" s="210">
        <f>BK181</f>
        <v>0</v>
      </c>
      <c r="K181" s="206"/>
      <c r="L181" s="211"/>
      <c r="M181" s="212"/>
      <c r="N181" s="213"/>
      <c r="O181" s="213"/>
      <c r="P181" s="214">
        <f>SUM(P182:P185)</f>
        <v>0</v>
      </c>
      <c r="Q181" s="213"/>
      <c r="R181" s="214">
        <f>SUM(R182:R185)</f>
        <v>0</v>
      </c>
      <c r="S181" s="213"/>
      <c r="T181" s="215">
        <f>SUM(T182:T185)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16" t="s">
        <v>171</v>
      </c>
      <c r="AT181" s="217" t="s">
        <v>80</v>
      </c>
      <c r="AU181" s="217" t="s">
        <v>81</v>
      </c>
      <c r="AY181" s="216" t="s">
        <v>164</v>
      </c>
      <c r="BK181" s="218">
        <f>SUM(BK182:BK185)</f>
        <v>0</v>
      </c>
    </row>
    <row r="182" s="2" customFormat="1" ht="16.5" customHeight="1">
      <c r="A182" s="39"/>
      <c r="B182" s="40"/>
      <c r="C182" s="221" t="s">
        <v>676</v>
      </c>
      <c r="D182" s="221" t="s">
        <v>167</v>
      </c>
      <c r="E182" s="222" t="s">
        <v>1281</v>
      </c>
      <c r="F182" s="223" t="s">
        <v>1282</v>
      </c>
      <c r="G182" s="224" t="s">
        <v>337</v>
      </c>
      <c r="H182" s="225">
        <v>10.199999999999999</v>
      </c>
      <c r="I182" s="226"/>
      <c r="J182" s="227">
        <f>ROUND(I182*H182,2)</f>
        <v>0</v>
      </c>
      <c r="K182" s="228"/>
      <c r="L182" s="45"/>
      <c r="M182" s="229" t="s">
        <v>1</v>
      </c>
      <c r="N182" s="230" t="s">
        <v>46</v>
      </c>
      <c r="O182" s="92"/>
      <c r="P182" s="231">
        <f>O182*H182</f>
        <v>0</v>
      </c>
      <c r="Q182" s="231">
        <v>0</v>
      </c>
      <c r="R182" s="231">
        <f>Q182*H182</f>
        <v>0</v>
      </c>
      <c r="S182" s="231">
        <v>0</v>
      </c>
      <c r="T182" s="232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3" t="s">
        <v>171</v>
      </c>
      <c r="AT182" s="233" t="s">
        <v>167</v>
      </c>
      <c r="AU182" s="233" t="s">
        <v>89</v>
      </c>
      <c r="AY182" s="18" t="s">
        <v>164</v>
      </c>
      <c r="BE182" s="234">
        <f>IF(N182="základní",J182,0)</f>
        <v>0</v>
      </c>
      <c r="BF182" s="234">
        <f>IF(N182="snížená",J182,0)</f>
        <v>0</v>
      </c>
      <c r="BG182" s="234">
        <f>IF(N182="zákl. přenesená",J182,0)</f>
        <v>0</v>
      </c>
      <c r="BH182" s="234">
        <f>IF(N182="sníž. přenesená",J182,0)</f>
        <v>0</v>
      </c>
      <c r="BI182" s="234">
        <f>IF(N182="nulová",J182,0)</f>
        <v>0</v>
      </c>
      <c r="BJ182" s="18" t="s">
        <v>89</v>
      </c>
      <c r="BK182" s="234">
        <f>ROUND(I182*H182,2)</f>
        <v>0</v>
      </c>
      <c r="BL182" s="18" t="s">
        <v>171</v>
      </c>
      <c r="BM182" s="233" t="s">
        <v>1283</v>
      </c>
    </row>
    <row r="183" s="2" customFormat="1" ht="16.5" customHeight="1">
      <c r="A183" s="39"/>
      <c r="B183" s="40"/>
      <c r="C183" s="221" t="s">
        <v>680</v>
      </c>
      <c r="D183" s="221" t="s">
        <v>167</v>
      </c>
      <c r="E183" s="222" t="s">
        <v>1284</v>
      </c>
      <c r="F183" s="223" t="s">
        <v>1285</v>
      </c>
      <c r="G183" s="224" t="s">
        <v>337</v>
      </c>
      <c r="H183" s="225">
        <v>9</v>
      </c>
      <c r="I183" s="226"/>
      <c r="J183" s="227">
        <f>ROUND(I183*H183,2)</f>
        <v>0</v>
      </c>
      <c r="K183" s="228"/>
      <c r="L183" s="45"/>
      <c r="M183" s="229" t="s">
        <v>1</v>
      </c>
      <c r="N183" s="230" t="s">
        <v>46</v>
      </c>
      <c r="O183" s="92"/>
      <c r="P183" s="231">
        <f>O183*H183</f>
        <v>0</v>
      </c>
      <c r="Q183" s="231">
        <v>0</v>
      </c>
      <c r="R183" s="231">
        <f>Q183*H183</f>
        <v>0</v>
      </c>
      <c r="S183" s="231">
        <v>0</v>
      </c>
      <c r="T183" s="232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3" t="s">
        <v>171</v>
      </c>
      <c r="AT183" s="233" t="s">
        <v>167</v>
      </c>
      <c r="AU183" s="233" t="s">
        <v>89</v>
      </c>
      <c r="AY183" s="18" t="s">
        <v>164</v>
      </c>
      <c r="BE183" s="234">
        <f>IF(N183="základní",J183,0)</f>
        <v>0</v>
      </c>
      <c r="BF183" s="234">
        <f>IF(N183="snížená",J183,0)</f>
        <v>0</v>
      </c>
      <c r="BG183" s="234">
        <f>IF(N183="zákl. přenesená",J183,0)</f>
        <v>0</v>
      </c>
      <c r="BH183" s="234">
        <f>IF(N183="sníž. přenesená",J183,0)</f>
        <v>0</v>
      </c>
      <c r="BI183" s="234">
        <f>IF(N183="nulová",J183,0)</f>
        <v>0</v>
      </c>
      <c r="BJ183" s="18" t="s">
        <v>89</v>
      </c>
      <c r="BK183" s="234">
        <f>ROUND(I183*H183,2)</f>
        <v>0</v>
      </c>
      <c r="BL183" s="18" t="s">
        <v>171</v>
      </c>
      <c r="BM183" s="233" t="s">
        <v>1286</v>
      </c>
    </row>
    <row r="184" s="2" customFormat="1" ht="16.5" customHeight="1">
      <c r="A184" s="39"/>
      <c r="B184" s="40"/>
      <c r="C184" s="221" t="s">
        <v>684</v>
      </c>
      <c r="D184" s="221" t="s">
        <v>167</v>
      </c>
      <c r="E184" s="222" t="s">
        <v>1287</v>
      </c>
      <c r="F184" s="223" t="s">
        <v>1288</v>
      </c>
      <c r="G184" s="224" t="s">
        <v>337</v>
      </c>
      <c r="H184" s="225">
        <v>1</v>
      </c>
      <c r="I184" s="226"/>
      <c r="J184" s="227">
        <f>ROUND(I184*H184,2)</f>
        <v>0</v>
      </c>
      <c r="K184" s="228"/>
      <c r="L184" s="45"/>
      <c r="M184" s="229" t="s">
        <v>1</v>
      </c>
      <c r="N184" s="230" t="s">
        <v>46</v>
      </c>
      <c r="O184" s="92"/>
      <c r="P184" s="231">
        <f>O184*H184</f>
        <v>0</v>
      </c>
      <c r="Q184" s="231">
        <v>0</v>
      </c>
      <c r="R184" s="231">
        <f>Q184*H184</f>
        <v>0</v>
      </c>
      <c r="S184" s="231">
        <v>0</v>
      </c>
      <c r="T184" s="232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3" t="s">
        <v>171</v>
      </c>
      <c r="AT184" s="233" t="s">
        <v>167</v>
      </c>
      <c r="AU184" s="233" t="s">
        <v>89</v>
      </c>
      <c r="AY184" s="18" t="s">
        <v>164</v>
      </c>
      <c r="BE184" s="234">
        <f>IF(N184="základní",J184,0)</f>
        <v>0</v>
      </c>
      <c r="BF184" s="234">
        <f>IF(N184="snížená",J184,0)</f>
        <v>0</v>
      </c>
      <c r="BG184" s="234">
        <f>IF(N184="zákl. přenesená",J184,0)</f>
        <v>0</v>
      </c>
      <c r="BH184" s="234">
        <f>IF(N184="sníž. přenesená",J184,0)</f>
        <v>0</v>
      </c>
      <c r="BI184" s="234">
        <f>IF(N184="nulová",J184,0)</f>
        <v>0</v>
      </c>
      <c r="BJ184" s="18" t="s">
        <v>89</v>
      </c>
      <c r="BK184" s="234">
        <f>ROUND(I184*H184,2)</f>
        <v>0</v>
      </c>
      <c r="BL184" s="18" t="s">
        <v>171</v>
      </c>
      <c r="BM184" s="233" t="s">
        <v>1289</v>
      </c>
    </row>
    <row r="185" s="2" customFormat="1" ht="16.5" customHeight="1">
      <c r="A185" s="39"/>
      <c r="B185" s="40"/>
      <c r="C185" s="221" t="s">
        <v>691</v>
      </c>
      <c r="D185" s="221" t="s">
        <v>167</v>
      </c>
      <c r="E185" s="222" t="s">
        <v>1290</v>
      </c>
      <c r="F185" s="223" t="s">
        <v>1291</v>
      </c>
      <c r="G185" s="224" t="s">
        <v>710</v>
      </c>
      <c r="H185" s="225">
        <v>4</v>
      </c>
      <c r="I185" s="226"/>
      <c r="J185" s="227">
        <f>ROUND(I185*H185,2)</f>
        <v>0</v>
      </c>
      <c r="K185" s="228"/>
      <c r="L185" s="45"/>
      <c r="M185" s="298" t="s">
        <v>1</v>
      </c>
      <c r="N185" s="299" t="s">
        <v>46</v>
      </c>
      <c r="O185" s="300"/>
      <c r="P185" s="301">
        <f>O185*H185</f>
        <v>0</v>
      </c>
      <c r="Q185" s="301">
        <v>0</v>
      </c>
      <c r="R185" s="301">
        <f>Q185*H185</f>
        <v>0</v>
      </c>
      <c r="S185" s="301">
        <v>0</v>
      </c>
      <c r="T185" s="302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3" t="s">
        <v>171</v>
      </c>
      <c r="AT185" s="233" t="s">
        <v>167</v>
      </c>
      <c r="AU185" s="233" t="s">
        <v>89</v>
      </c>
      <c r="AY185" s="18" t="s">
        <v>164</v>
      </c>
      <c r="BE185" s="234">
        <f>IF(N185="základní",J185,0)</f>
        <v>0</v>
      </c>
      <c r="BF185" s="234">
        <f>IF(N185="snížená",J185,0)</f>
        <v>0</v>
      </c>
      <c r="BG185" s="234">
        <f>IF(N185="zákl. přenesená",J185,0)</f>
        <v>0</v>
      </c>
      <c r="BH185" s="234">
        <f>IF(N185="sníž. přenesená",J185,0)</f>
        <v>0</v>
      </c>
      <c r="BI185" s="234">
        <f>IF(N185="nulová",J185,0)</f>
        <v>0</v>
      </c>
      <c r="BJ185" s="18" t="s">
        <v>89</v>
      </c>
      <c r="BK185" s="234">
        <f>ROUND(I185*H185,2)</f>
        <v>0</v>
      </c>
      <c r="BL185" s="18" t="s">
        <v>171</v>
      </c>
      <c r="BM185" s="233" t="s">
        <v>1292</v>
      </c>
    </row>
    <row r="186" s="2" customFormat="1" ht="6.96" customHeight="1">
      <c r="A186" s="39"/>
      <c r="B186" s="67"/>
      <c r="C186" s="68"/>
      <c r="D186" s="68"/>
      <c r="E186" s="68"/>
      <c r="F186" s="68"/>
      <c r="G186" s="68"/>
      <c r="H186" s="68"/>
      <c r="I186" s="68"/>
      <c r="J186" s="68"/>
      <c r="K186" s="68"/>
      <c r="L186" s="45"/>
      <c r="M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</row>
  </sheetData>
  <sheetProtection sheet="1" autoFilter="0" formatColumns="0" formatRows="0" objects="1" scenarios="1" spinCount="100000" saltValue="RykhMpJdDeVkWdoQ2K4i3UtdzFQGSMTdqA6pQ0BqrHHNh8bDSNuJ9Gph/oxCauhNXSyncyJAmHmzaevMOOBQnA==" hashValue="uUbj0uf34UzEp4/zrH5j//vTn3RPhbt64gz5qpNFDn2kh7XDOInd8vTTMGLvHnMtKH+XfUNRtJlMxbmCW077ag==" algorithmName="SHA-512" password="CC35"/>
  <autoFilter ref="C119:K185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97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1"/>
      <c r="AT3" s="18" t="s">
        <v>91</v>
      </c>
    </row>
    <row r="4" s="1" customFormat="1" ht="24.96" customHeight="1">
      <c r="B4" s="21"/>
      <c r="D4" s="140" t="s">
        <v>113</v>
      </c>
      <c r="L4" s="21"/>
      <c r="M4" s="14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2" t="s">
        <v>16</v>
      </c>
      <c r="L6" s="21"/>
    </row>
    <row r="7" s="1" customFormat="1" ht="16.5" customHeight="1">
      <c r="B7" s="21"/>
      <c r="E7" s="143" t="str">
        <f>'Rekapitulace stavby'!K6</f>
        <v>Zámek - rozšíření turistického informačního centra</v>
      </c>
      <c r="F7" s="142"/>
      <c r="G7" s="142"/>
      <c r="H7" s="142"/>
      <c r="L7" s="21"/>
    </row>
    <row r="8" s="2" customFormat="1" ht="12" customHeight="1">
      <c r="A8" s="39"/>
      <c r="B8" s="45"/>
      <c r="C8" s="39"/>
      <c r="D8" s="142" t="s">
        <v>123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4" t="s">
        <v>1293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2" t="s">
        <v>18</v>
      </c>
      <c r="E11" s="39"/>
      <c r="F11" s="145" t="s">
        <v>1</v>
      </c>
      <c r="G11" s="39"/>
      <c r="H11" s="39"/>
      <c r="I11" s="142" t="s">
        <v>19</v>
      </c>
      <c r="J11" s="145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2" t="s">
        <v>20</v>
      </c>
      <c r="E12" s="39"/>
      <c r="F12" s="145" t="s">
        <v>21</v>
      </c>
      <c r="G12" s="39"/>
      <c r="H12" s="39"/>
      <c r="I12" s="142" t="s">
        <v>22</v>
      </c>
      <c r="J12" s="146" t="str">
        <f>'Rekapitulace stavby'!AN8</f>
        <v>5. 5. 2025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2" t="s">
        <v>24</v>
      </c>
      <c r="E14" s="39"/>
      <c r="F14" s="39"/>
      <c r="G14" s="39"/>
      <c r="H14" s="39"/>
      <c r="I14" s="142" t="s">
        <v>25</v>
      </c>
      <c r="J14" s="145" t="s">
        <v>26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5" t="s">
        <v>27</v>
      </c>
      <c r="F15" s="39"/>
      <c r="G15" s="39"/>
      <c r="H15" s="39"/>
      <c r="I15" s="142" t="s">
        <v>28</v>
      </c>
      <c r="J15" s="145" t="s">
        <v>29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2" t="s">
        <v>30</v>
      </c>
      <c r="E17" s="39"/>
      <c r="F17" s="39"/>
      <c r="G17" s="39"/>
      <c r="H17" s="39"/>
      <c r="I17" s="142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5"/>
      <c r="G18" s="145"/>
      <c r="H18" s="145"/>
      <c r="I18" s="142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2" t="s">
        <v>32</v>
      </c>
      <c r="E20" s="39"/>
      <c r="F20" s="39"/>
      <c r="G20" s="39"/>
      <c r="H20" s="39"/>
      <c r="I20" s="142" t="s">
        <v>25</v>
      </c>
      <c r="J20" s="145" t="s">
        <v>33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5" t="s">
        <v>34</v>
      </c>
      <c r="F21" s="39"/>
      <c r="G21" s="39"/>
      <c r="H21" s="39"/>
      <c r="I21" s="142" t="s">
        <v>28</v>
      </c>
      <c r="J21" s="145" t="s">
        <v>35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2" t="s">
        <v>37</v>
      </c>
      <c r="E23" s="39"/>
      <c r="F23" s="39"/>
      <c r="G23" s="39"/>
      <c r="H23" s="39"/>
      <c r="I23" s="142" t="s">
        <v>25</v>
      </c>
      <c r="J23" s="145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5" t="s">
        <v>125</v>
      </c>
      <c r="F24" s="39"/>
      <c r="G24" s="39"/>
      <c r="H24" s="39"/>
      <c r="I24" s="142" t="s">
        <v>28</v>
      </c>
      <c r="J24" s="145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2" t="s">
        <v>39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7"/>
      <c r="B27" s="148"/>
      <c r="C27" s="147"/>
      <c r="D27" s="147"/>
      <c r="E27" s="149" t="s">
        <v>1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1"/>
      <c r="E29" s="151"/>
      <c r="F29" s="151"/>
      <c r="G29" s="151"/>
      <c r="H29" s="151"/>
      <c r="I29" s="151"/>
      <c r="J29" s="151"/>
      <c r="K29" s="151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2" t="s">
        <v>41</v>
      </c>
      <c r="E30" s="39"/>
      <c r="F30" s="39"/>
      <c r="G30" s="39"/>
      <c r="H30" s="39"/>
      <c r="I30" s="39"/>
      <c r="J30" s="153">
        <f>ROUND(J119,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1"/>
      <c r="E31" s="151"/>
      <c r="F31" s="151"/>
      <c r="G31" s="151"/>
      <c r="H31" s="151"/>
      <c r="I31" s="151"/>
      <c r="J31" s="151"/>
      <c r="K31" s="151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4" t="s">
        <v>43</v>
      </c>
      <c r="G32" s="39"/>
      <c r="H32" s="39"/>
      <c r="I32" s="154" t="s">
        <v>42</v>
      </c>
      <c r="J32" s="154" t="s">
        <v>44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5" t="s">
        <v>45</v>
      </c>
      <c r="E33" s="142" t="s">
        <v>46</v>
      </c>
      <c r="F33" s="156">
        <f>ROUND((SUM(BE119:BE169)),  2)</f>
        <v>0</v>
      </c>
      <c r="G33" s="39"/>
      <c r="H33" s="39"/>
      <c r="I33" s="157">
        <v>0.20999999999999999</v>
      </c>
      <c r="J33" s="156">
        <f>ROUND(((SUM(BE119:BE169))*I33),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2" t="s">
        <v>47</v>
      </c>
      <c r="F34" s="156">
        <f>ROUND((SUM(BF119:BF169)),  2)</f>
        <v>0</v>
      </c>
      <c r="G34" s="39"/>
      <c r="H34" s="39"/>
      <c r="I34" s="157">
        <v>0.12</v>
      </c>
      <c r="J34" s="156">
        <f>ROUND(((SUM(BF119:BF169))*I34),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2" t="s">
        <v>48</v>
      </c>
      <c r="F35" s="156">
        <f>ROUND((SUM(BG119:BG169)),  2)</f>
        <v>0</v>
      </c>
      <c r="G35" s="39"/>
      <c r="H35" s="39"/>
      <c r="I35" s="157">
        <v>0.20999999999999999</v>
      </c>
      <c r="J35" s="156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2" t="s">
        <v>49</v>
      </c>
      <c r="F36" s="156">
        <f>ROUND((SUM(BH119:BH169)),  2)</f>
        <v>0</v>
      </c>
      <c r="G36" s="39"/>
      <c r="H36" s="39"/>
      <c r="I36" s="157">
        <v>0.12</v>
      </c>
      <c r="J36" s="156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2" t="s">
        <v>50</v>
      </c>
      <c r="F37" s="156">
        <f>ROUND((SUM(BI119:BI169)),  2)</f>
        <v>0</v>
      </c>
      <c r="G37" s="39"/>
      <c r="H37" s="39"/>
      <c r="I37" s="157">
        <v>0</v>
      </c>
      <c r="J37" s="156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8"/>
      <c r="D39" s="159" t="s">
        <v>51</v>
      </c>
      <c r="E39" s="160"/>
      <c r="F39" s="160"/>
      <c r="G39" s="161" t="s">
        <v>52</v>
      </c>
      <c r="H39" s="162" t="s">
        <v>53</v>
      </c>
      <c r="I39" s="160"/>
      <c r="J39" s="163">
        <f>SUM(J30:J37)</f>
        <v>0</v>
      </c>
      <c r="K39" s="164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5" t="s">
        <v>54</v>
      </c>
      <c r="E50" s="166"/>
      <c r="F50" s="166"/>
      <c r="G50" s="165" t="s">
        <v>55</v>
      </c>
      <c r="H50" s="166"/>
      <c r="I50" s="166"/>
      <c r="J50" s="166"/>
      <c r="K50" s="166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7" t="s">
        <v>56</v>
      </c>
      <c r="E61" s="168"/>
      <c r="F61" s="169" t="s">
        <v>57</v>
      </c>
      <c r="G61" s="167" t="s">
        <v>56</v>
      </c>
      <c r="H61" s="168"/>
      <c r="I61" s="168"/>
      <c r="J61" s="170" t="s">
        <v>57</v>
      </c>
      <c r="K61" s="168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5" t="s">
        <v>58</v>
      </c>
      <c r="E65" s="171"/>
      <c r="F65" s="171"/>
      <c r="G65" s="165" t="s">
        <v>59</v>
      </c>
      <c r="H65" s="171"/>
      <c r="I65" s="171"/>
      <c r="J65" s="171"/>
      <c r="K65" s="171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7" t="s">
        <v>56</v>
      </c>
      <c r="E76" s="168"/>
      <c r="F76" s="169" t="s">
        <v>57</v>
      </c>
      <c r="G76" s="167" t="s">
        <v>56</v>
      </c>
      <c r="H76" s="168"/>
      <c r="I76" s="168"/>
      <c r="J76" s="170" t="s">
        <v>57</v>
      </c>
      <c r="K76" s="168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2"/>
      <c r="C77" s="173"/>
      <c r="D77" s="173"/>
      <c r="E77" s="173"/>
      <c r="F77" s="173"/>
      <c r="G77" s="173"/>
      <c r="H77" s="173"/>
      <c r="I77" s="173"/>
      <c r="J77" s="173"/>
      <c r="K77" s="173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hidden="1" s="2" customFormat="1" ht="6.96" customHeight="1">
      <c r="A81" s="39"/>
      <c r="B81" s="174"/>
      <c r="C81" s="175"/>
      <c r="D81" s="175"/>
      <c r="E81" s="175"/>
      <c r="F81" s="175"/>
      <c r="G81" s="175"/>
      <c r="H81" s="175"/>
      <c r="I81" s="175"/>
      <c r="J81" s="175"/>
      <c r="K81" s="175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hidden="1" s="2" customFormat="1" ht="24.96" customHeight="1">
      <c r="A82" s="39"/>
      <c r="B82" s="40"/>
      <c r="C82" s="24" t="s">
        <v>126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hidden="1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hidden="1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hidden="1" s="2" customFormat="1" ht="16.5" customHeight="1">
      <c r="A85" s="39"/>
      <c r="B85" s="40"/>
      <c r="C85" s="41"/>
      <c r="D85" s="41"/>
      <c r="E85" s="176" t="str">
        <f>E7</f>
        <v>Zámek - rozšíření turistického informačního centra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hidden="1" s="2" customFormat="1" ht="12" customHeight="1">
      <c r="A86" s="39"/>
      <c r="B86" s="40"/>
      <c r="C86" s="33" t="s">
        <v>123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hidden="1" s="2" customFormat="1" ht="16.5" customHeight="1">
      <c r="A87" s="39"/>
      <c r="B87" s="40"/>
      <c r="C87" s="41"/>
      <c r="D87" s="41"/>
      <c r="E87" s="77" t="str">
        <f>E9</f>
        <v>D.1.4d - Silnoproudé rozvody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hidden="1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hidden="1" s="2" customFormat="1" ht="12" customHeight="1">
      <c r="A89" s="39"/>
      <c r="B89" s="40"/>
      <c r="C89" s="33" t="s">
        <v>20</v>
      </c>
      <c r="D89" s="41"/>
      <c r="E89" s="41"/>
      <c r="F89" s="28" t="str">
        <f>F12</f>
        <v>Horažďovice, Mírové náměstí 11, 341 01</v>
      </c>
      <c r="G89" s="41"/>
      <c r="H89" s="41"/>
      <c r="I89" s="33" t="s">
        <v>22</v>
      </c>
      <c r="J89" s="80" t="str">
        <f>IF(J12="","",J12)</f>
        <v>5. 5. 2025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hidden="1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hidden="1" s="2" customFormat="1" ht="40.05" customHeight="1">
      <c r="A91" s="39"/>
      <c r="B91" s="40"/>
      <c r="C91" s="33" t="s">
        <v>24</v>
      </c>
      <c r="D91" s="41"/>
      <c r="E91" s="41"/>
      <c r="F91" s="28" t="str">
        <f>E15</f>
        <v>Město Horažďovice</v>
      </c>
      <c r="G91" s="41"/>
      <c r="H91" s="41"/>
      <c r="I91" s="33" t="s">
        <v>32</v>
      </c>
      <c r="J91" s="37" t="str">
        <f>E21</f>
        <v>PROJ.ATELIER PRO ARCH. A POZ. STAVBY,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hidden="1" s="2" customFormat="1" ht="15.15" customHeight="1">
      <c r="A92" s="39"/>
      <c r="B92" s="40"/>
      <c r="C92" s="33" t="s">
        <v>30</v>
      </c>
      <c r="D92" s="41"/>
      <c r="E92" s="41"/>
      <c r="F92" s="28" t="str">
        <f>IF(E18="","",E18)</f>
        <v>Vyplň údaj</v>
      </c>
      <c r="G92" s="41"/>
      <c r="H92" s="41"/>
      <c r="I92" s="33" t="s">
        <v>37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hidden="1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hidden="1" s="2" customFormat="1" ht="29.28" customHeight="1">
      <c r="A94" s="39"/>
      <c r="B94" s="40"/>
      <c r="C94" s="177" t="s">
        <v>127</v>
      </c>
      <c r="D94" s="178"/>
      <c r="E94" s="178"/>
      <c r="F94" s="178"/>
      <c r="G94" s="178"/>
      <c r="H94" s="178"/>
      <c r="I94" s="178"/>
      <c r="J94" s="179" t="s">
        <v>128</v>
      </c>
      <c r="K94" s="178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hidden="1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hidden="1" s="2" customFormat="1" ht="22.8" customHeight="1">
      <c r="A96" s="39"/>
      <c r="B96" s="40"/>
      <c r="C96" s="180" t="s">
        <v>129</v>
      </c>
      <c r="D96" s="41"/>
      <c r="E96" s="41"/>
      <c r="F96" s="41"/>
      <c r="G96" s="41"/>
      <c r="H96" s="41"/>
      <c r="I96" s="41"/>
      <c r="J96" s="111">
        <f>J119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130</v>
      </c>
    </row>
    <row r="97" hidden="1" s="9" customFormat="1" ht="24.96" customHeight="1">
      <c r="A97" s="9"/>
      <c r="B97" s="181"/>
      <c r="C97" s="182"/>
      <c r="D97" s="183" t="s">
        <v>138</v>
      </c>
      <c r="E97" s="184"/>
      <c r="F97" s="184"/>
      <c r="G97" s="184"/>
      <c r="H97" s="184"/>
      <c r="I97" s="184"/>
      <c r="J97" s="185">
        <f>J120</f>
        <v>0</v>
      </c>
      <c r="K97" s="182"/>
      <c r="L97" s="18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7"/>
      <c r="C98" s="188"/>
      <c r="D98" s="189" t="s">
        <v>1294</v>
      </c>
      <c r="E98" s="190"/>
      <c r="F98" s="190"/>
      <c r="G98" s="190"/>
      <c r="H98" s="190"/>
      <c r="I98" s="190"/>
      <c r="J98" s="191">
        <f>J121</f>
        <v>0</v>
      </c>
      <c r="K98" s="188"/>
      <c r="L98" s="19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9" customFormat="1" ht="24.96" customHeight="1">
      <c r="A99" s="9"/>
      <c r="B99" s="181"/>
      <c r="C99" s="182"/>
      <c r="D99" s="183" t="s">
        <v>1109</v>
      </c>
      <c r="E99" s="184"/>
      <c r="F99" s="184"/>
      <c r="G99" s="184"/>
      <c r="H99" s="184"/>
      <c r="I99" s="184"/>
      <c r="J99" s="185">
        <f>J165</f>
        <v>0</v>
      </c>
      <c r="K99" s="182"/>
      <c r="L99" s="18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hidden="1" s="2" customFormat="1" ht="21.84" customHeight="1">
      <c r="A100" s="39"/>
      <c r="B100" s="40"/>
      <c r="C100" s="41"/>
      <c r="D100" s="41"/>
      <c r="E100" s="41"/>
      <c r="F100" s="41"/>
      <c r="G100" s="41"/>
      <c r="H100" s="41"/>
      <c r="I100" s="41"/>
      <c r="J100" s="41"/>
      <c r="K100" s="41"/>
      <c r="L100" s="64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</row>
    <row r="101" hidden="1" s="2" customFormat="1" ht="6.96" customHeight="1">
      <c r="A101" s="39"/>
      <c r="B101" s="67"/>
      <c r="C101" s="68"/>
      <c r="D101" s="68"/>
      <c r="E101" s="68"/>
      <c r="F101" s="68"/>
      <c r="G101" s="68"/>
      <c r="H101" s="68"/>
      <c r="I101" s="68"/>
      <c r="J101" s="68"/>
      <c r="K101" s="68"/>
      <c r="L101" s="64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2" hidden="1"/>
    <row r="103" hidden="1"/>
    <row r="104" hidden="1"/>
    <row r="105" s="2" customFormat="1" ht="6.96" customHeight="1">
      <c r="A105" s="39"/>
      <c r="B105" s="69"/>
      <c r="C105" s="70"/>
      <c r="D105" s="70"/>
      <c r="E105" s="70"/>
      <c r="F105" s="70"/>
      <c r="G105" s="70"/>
      <c r="H105" s="70"/>
      <c r="I105" s="70"/>
      <c r="J105" s="70"/>
      <c r="K105" s="70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24.96" customHeight="1">
      <c r="A106" s="39"/>
      <c r="B106" s="40"/>
      <c r="C106" s="24" t="s">
        <v>149</v>
      </c>
      <c r="D106" s="41"/>
      <c r="E106" s="41"/>
      <c r="F106" s="41"/>
      <c r="G106" s="41"/>
      <c r="H106" s="41"/>
      <c r="I106" s="41"/>
      <c r="J106" s="41"/>
      <c r="K106" s="41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6.96" customHeight="1">
      <c r="A107" s="39"/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12" customHeight="1">
      <c r="A108" s="39"/>
      <c r="B108" s="40"/>
      <c r="C108" s="33" t="s">
        <v>16</v>
      </c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6.5" customHeight="1">
      <c r="A109" s="39"/>
      <c r="B109" s="40"/>
      <c r="C109" s="41"/>
      <c r="D109" s="41"/>
      <c r="E109" s="176" t="str">
        <f>E7</f>
        <v>Zámek - rozšíření turistického informačního centra</v>
      </c>
      <c r="F109" s="33"/>
      <c r="G109" s="33"/>
      <c r="H109" s="33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2" customHeight="1">
      <c r="A110" s="39"/>
      <c r="B110" s="40"/>
      <c r="C110" s="33" t="s">
        <v>123</v>
      </c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6.5" customHeight="1">
      <c r="A111" s="39"/>
      <c r="B111" s="40"/>
      <c r="C111" s="41"/>
      <c r="D111" s="41"/>
      <c r="E111" s="77" t="str">
        <f>E9</f>
        <v>D.1.4d - Silnoproudé rozvody</v>
      </c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20</v>
      </c>
      <c r="D113" s="41"/>
      <c r="E113" s="41"/>
      <c r="F113" s="28" t="str">
        <f>F12</f>
        <v>Horažďovice, Mírové náměstí 11, 341 01</v>
      </c>
      <c r="G113" s="41"/>
      <c r="H113" s="41"/>
      <c r="I113" s="33" t="s">
        <v>22</v>
      </c>
      <c r="J113" s="80" t="str">
        <f>IF(J12="","",J12)</f>
        <v>5. 5. 2025</v>
      </c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6.96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40.05" customHeight="1">
      <c r="A115" s="39"/>
      <c r="B115" s="40"/>
      <c r="C115" s="33" t="s">
        <v>24</v>
      </c>
      <c r="D115" s="41"/>
      <c r="E115" s="41"/>
      <c r="F115" s="28" t="str">
        <f>E15</f>
        <v>Město Horažďovice</v>
      </c>
      <c r="G115" s="41"/>
      <c r="H115" s="41"/>
      <c r="I115" s="33" t="s">
        <v>32</v>
      </c>
      <c r="J115" s="37" t="str">
        <f>E21</f>
        <v>PROJ.ATELIER PRO ARCH. A POZ. STAVBY, s.r.o.</v>
      </c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5.15" customHeight="1">
      <c r="A116" s="39"/>
      <c r="B116" s="40"/>
      <c r="C116" s="33" t="s">
        <v>30</v>
      </c>
      <c r="D116" s="41"/>
      <c r="E116" s="41"/>
      <c r="F116" s="28" t="str">
        <f>IF(E18="","",E18)</f>
        <v>Vyplň údaj</v>
      </c>
      <c r="G116" s="41"/>
      <c r="H116" s="41"/>
      <c r="I116" s="33" t="s">
        <v>37</v>
      </c>
      <c r="J116" s="37" t="str">
        <f>E24</f>
        <v xml:space="preserve"> </v>
      </c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0.32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11" customFormat="1" ht="29.28" customHeight="1">
      <c r="A118" s="193"/>
      <c r="B118" s="194"/>
      <c r="C118" s="195" t="s">
        <v>150</v>
      </c>
      <c r="D118" s="196" t="s">
        <v>66</v>
      </c>
      <c r="E118" s="196" t="s">
        <v>62</v>
      </c>
      <c r="F118" s="196" t="s">
        <v>63</v>
      </c>
      <c r="G118" s="196" t="s">
        <v>151</v>
      </c>
      <c r="H118" s="196" t="s">
        <v>152</v>
      </c>
      <c r="I118" s="196" t="s">
        <v>153</v>
      </c>
      <c r="J118" s="197" t="s">
        <v>128</v>
      </c>
      <c r="K118" s="198" t="s">
        <v>154</v>
      </c>
      <c r="L118" s="199"/>
      <c r="M118" s="101" t="s">
        <v>1</v>
      </c>
      <c r="N118" s="102" t="s">
        <v>45</v>
      </c>
      <c r="O118" s="102" t="s">
        <v>155</v>
      </c>
      <c r="P118" s="102" t="s">
        <v>156</v>
      </c>
      <c r="Q118" s="102" t="s">
        <v>157</v>
      </c>
      <c r="R118" s="102" t="s">
        <v>158</v>
      </c>
      <c r="S118" s="102" t="s">
        <v>159</v>
      </c>
      <c r="T118" s="103" t="s">
        <v>160</v>
      </c>
      <c r="U118" s="193"/>
      <c r="V118" s="193"/>
      <c r="W118" s="193"/>
      <c r="X118" s="193"/>
      <c r="Y118" s="193"/>
      <c r="Z118" s="193"/>
      <c r="AA118" s="193"/>
      <c r="AB118" s="193"/>
      <c r="AC118" s="193"/>
      <c r="AD118" s="193"/>
      <c r="AE118" s="193"/>
    </row>
    <row r="119" s="2" customFormat="1" ht="22.8" customHeight="1">
      <c r="A119" s="39"/>
      <c r="B119" s="40"/>
      <c r="C119" s="108" t="s">
        <v>161</v>
      </c>
      <c r="D119" s="41"/>
      <c r="E119" s="41"/>
      <c r="F119" s="41"/>
      <c r="G119" s="41"/>
      <c r="H119" s="41"/>
      <c r="I119" s="41"/>
      <c r="J119" s="200">
        <f>BK119</f>
        <v>0</v>
      </c>
      <c r="K119" s="41"/>
      <c r="L119" s="45"/>
      <c r="M119" s="104"/>
      <c r="N119" s="201"/>
      <c r="O119" s="105"/>
      <c r="P119" s="202">
        <f>P120+P165</f>
        <v>0</v>
      </c>
      <c r="Q119" s="105"/>
      <c r="R119" s="202">
        <f>R120+R165</f>
        <v>0.0020500000000000002</v>
      </c>
      <c r="S119" s="105"/>
      <c r="T119" s="203">
        <f>T120+T165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80</v>
      </c>
      <c r="AU119" s="18" t="s">
        <v>130</v>
      </c>
      <c r="BK119" s="204">
        <f>BK120+BK165</f>
        <v>0</v>
      </c>
    </row>
    <row r="120" s="12" customFormat="1" ht="25.92" customHeight="1">
      <c r="A120" s="12"/>
      <c r="B120" s="205"/>
      <c r="C120" s="206"/>
      <c r="D120" s="207" t="s">
        <v>80</v>
      </c>
      <c r="E120" s="208" t="s">
        <v>572</v>
      </c>
      <c r="F120" s="208" t="s">
        <v>573</v>
      </c>
      <c r="G120" s="206"/>
      <c r="H120" s="206"/>
      <c r="I120" s="209"/>
      <c r="J120" s="210">
        <f>BK120</f>
        <v>0</v>
      </c>
      <c r="K120" s="206"/>
      <c r="L120" s="211"/>
      <c r="M120" s="212"/>
      <c r="N120" s="213"/>
      <c r="O120" s="213"/>
      <c r="P120" s="214">
        <f>P121</f>
        <v>0</v>
      </c>
      <c r="Q120" s="213"/>
      <c r="R120" s="214">
        <f>R121</f>
        <v>0.0020500000000000002</v>
      </c>
      <c r="S120" s="213"/>
      <c r="T120" s="215">
        <f>T121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6" t="s">
        <v>91</v>
      </c>
      <c r="AT120" s="217" t="s">
        <v>80</v>
      </c>
      <c r="AU120" s="217" t="s">
        <v>81</v>
      </c>
      <c r="AY120" s="216" t="s">
        <v>164</v>
      </c>
      <c r="BK120" s="218">
        <f>BK121</f>
        <v>0</v>
      </c>
    </row>
    <row r="121" s="12" customFormat="1" ht="22.8" customHeight="1">
      <c r="A121" s="12"/>
      <c r="B121" s="205"/>
      <c r="C121" s="206"/>
      <c r="D121" s="207" t="s">
        <v>80</v>
      </c>
      <c r="E121" s="219" t="s">
        <v>1295</v>
      </c>
      <c r="F121" s="219" t="s">
        <v>1296</v>
      </c>
      <c r="G121" s="206"/>
      <c r="H121" s="206"/>
      <c r="I121" s="209"/>
      <c r="J121" s="220">
        <f>BK121</f>
        <v>0</v>
      </c>
      <c r="K121" s="206"/>
      <c r="L121" s="211"/>
      <c r="M121" s="212"/>
      <c r="N121" s="213"/>
      <c r="O121" s="213"/>
      <c r="P121" s="214">
        <f>SUM(P122:P164)</f>
        <v>0</v>
      </c>
      <c r="Q121" s="213"/>
      <c r="R121" s="214">
        <f>SUM(R122:R164)</f>
        <v>0.0020500000000000002</v>
      </c>
      <c r="S121" s="213"/>
      <c r="T121" s="215">
        <f>SUM(T122:T164)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6" t="s">
        <v>91</v>
      </c>
      <c r="AT121" s="217" t="s">
        <v>80</v>
      </c>
      <c r="AU121" s="217" t="s">
        <v>89</v>
      </c>
      <c r="AY121" s="216" t="s">
        <v>164</v>
      </c>
      <c r="BK121" s="218">
        <f>SUM(BK122:BK164)</f>
        <v>0</v>
      </c>
    </row>
    <row r="122" s="2" customFormat="1" ht="49.05" customHeight="1">
      <c r="A122" s="39"/>
      <c r="B122" s="40"/>
      <c r="C122" s="221" t="s">
        <v>601</v>
      </c>
      <c r="D122" s="221" t="s">
        <v>167</v>
      </c>
      <c r="E122" s="222" t="s">
        <v>1297</v>
      </c>
      <c r="F122" s="223" t="s">
        <v>1298</v>
      </c>
      <c r="G122" s="224" t="s">
        <v>391</v>
      </c>
      <c r="H122" s="225">
        <v>41</v>
      </c>
      <c r="I122" s="226"/>
      <c r="J122" s="227">
        <f>ROUND(I122*H122,2)</f>
        <v>0</v>
      </c>
      <c r="K122" s="228"/>
      <c r="L122" s="45"/>
      <c r="M122" s="229" t="s">
        <v>1</v>
      </c>
      <c r="N122" s="230" t="s">
        <v>46</v>
      </c>
      <c r="O122" s="92"/>
      <c r="P122" s="231">
        <f>O122*H122</f>
        <v>0</v>
      </c>
      <c r="Q122" s="231">
        <v>0</v>
      </c>
      <c r="R122" s="231">
        <f>Q122*H122</f>
        <v>0</v>
      </c>
      <c r="S122" s="231">
        <v>0</v>
      </c>
      <c r="T122" s="232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33" t="s">
        <v>304</v>
      </c>
      <c r="AT122" s="233" t="s">
        <v>167</v>
      </c>
      <c r="AU122" s="233" t="s">
        <v>91</v>
      </c>
      <c r="AY122" s="18" t="s">
        <v>164</v>
      </c>
      <c r="BE122" s="234">
        <f>IF(N122="základní",J122,0)</f>
        <v>0</v>
      </c>
      <c r="BF122" s="234">
        <f>IF(N122="snížená",J122,0)</f>
        <v>0</v>
      </c>
      <c r="BG122" s="234">
        <f>IF(N122="zákl. přenesená",J122,0)</f>
        <v>0</v>
      </c>
      <c r="BH122" s="234">
        <f>IF(N122="sníž. přenesená",J122,0)</f>
        <v>0</v>
      </c>
      <c r="BI122" s="234">
        <f>IF(N122="nulová",J122,0)</f>
        <v>0</v>
      </c>
      <c r="BJ122" s="18" t="s">
        <v>89</v>
      </c>
      <c r="BK122" s="234">
        <f>ROUND(I122*H122,2)</f>
        <v>0</v>
      </c>
      <c r="BL122" s="18" t="s">
        <v>304</v>
      </c>
      <c r="BM122" s="233" t="s">
        <v>1299</v>
      </c>
    </row>
    <row r="123" s="2" customFormat="1" ht="24.15" customHeight="1">
      <c r="A123" s="39"/>
      <c r="B123" s="40"/>
      <c r="C123" s="268" t="s">
        <v>608</v>
      </c>
      <c r="D123" s="268" t="s">
        <v>177</v>
      </c>
      <c r="E123" s="269" t="s">
        <v>1300</v>
      </c>
      <c r="F123" s="270" t="s">
        <v>1301</v>
      </c>
      <c r="G123" s="271" t="s">
        <v>391</v>
      </c>
      <c r="H123" s="272">
        <v>41</v>
      </c>
      <c r="I123" s="273"/>
      <c r="J123" s="274">
        <f>ROUND(I123*H123,2)</f>
        <v>0</v>
      </c>
      <c r="K123" s="275"/>
      <c r="L123" s="276"/>
      <c r="M123" s="277" t="s">
        <v>1</v>
      </c>
      <c r="N123" s="278" t="s">
        <v>46</v>
      </c>
      <c r="O123" s="92"/>
      <c r="P123" s="231">
        <f>O123*H123</f>
        <v>0</v>
      </c>
      <c r="Q123" s="231">
        <v>5.0000000000000002E-05</v>
      </c>
      <c r="R123" s="231">
        <f>Q123*H123</f>
        <v>0.0020500000000000002</v>
      </c>
      <c r="S123" s="231">
        <v>0</v>
      </c>
      <c r="T123" s="232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33" t="s">
        <v>422</v>
      </c>
      <c r="AT123" s="233" t="s">
        <v>177</v>
      </c>
      <c r="AU123" s="233" t="s">
        <v>91</v>
      </c>
      <c r="AY123" s="18" t="s">
        <v>164</v>
      </c>
      <c r="BE123" s="234">
        <f>IF(N123="základní",J123,0)</f>
        <v>0</v>
      </c>
      <c r="BF123" s="234">
        <f>IF(N123="snížená",J123,0)</f>
        <v>0</v>
      </c>
      <c r="BG123" s="234">
        <f>IF(N123="zákl. přenesená",J123,0)</f>
        <v>0</v>
      </c>
      <c r="BH123" s="234">
        <f>IF(N123="sníž. přenesená",J123,0)</f>
        <v>0</v>
      </c>
      <c r="BI123" s="234">
        <f>IF(N123="nulová",J123,0)</f>
        <v>0</v>
      </c>
      <c r="BJ123" s="18" t="s">
        <v>89</v>
      </c>
      <c r="BK123" s="234">
        <f>ROUND(I123*H123,2)</f>
        <v>0</v>
      </c>
      <c r="BL123" s="18" t="s">
        <v>304</v>
      </c>
      <c r="BM123" s="233" t="s">
        <v>1302</v>
      </c>
    </row>
    <row r="124" s="2" customFormat="1" ht="44.25" customHeight="1">
      <c r="A124" s="39"/>
      <c r="B124" s="40"/>
      <c r="C124" s="221" t="s">
        <v>612</v>
      </c>
      <c r="D124" s="221" t="s">
        <v>167</v>
      </c>
      <c r="E124" s="222" t="s">
        <v>1303</v>
      </c>
      <c r="F124" s="223" t="s">
        <v>1304</v>
      </c>
      <c r="G124" s="224" t="s">
        <v>337</v>
      </c>
      <c r="H124" s="225">
        <v>1214</v>
      </c>
      <c r="I124" s="226"/>
      <c r="J124" s="227">
        <f>ROUND(I124*H124,2)</f>
        <v>0</v>
      </c>
      <c r="K124" s="228"/>
      <c r="L124" s="45"/>
      <c r="M124" s="229" t="s">
        <v>1</v>
      </c>
      <c r="N124" s="230" t="s">
        <v>46</v>
      </c>
      <c r="O124" s="92"/>
      <c r="P124" s="231">
        <f>O124*H124</f>
        <v>0</v>
      </c>
      <c r="Q124" s="231">
        <v>0</v>
      </c>
      <c r="R124" s="231">
        <f>Q124*H124</f>
        <v>0</v>
      </c>
      <c r="S124" s="231">
        <v>0</v>
      </c>
      <c r="T124" s="232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33" t="s">
        <v>304</v>
      </c>
      <c r="AT124" s="233" t="s">
        <v>167</v>
      </c>
      <c r="AU124" s="233" t="s">
        <v>91</v>
      </c>
      <c r="AY124" s="18" t="s">
        <v>164</v>
      </c>
      <c r="BE124" s="234">
        <f>IF(N124="základní",J124,0)</f>
        <v>0</v>
      </c>
      <c r="BF124" s="234">
        <f>IF(N124="snížená",J124,0)</f>
        <v>0</v>
      </c>
      <c r="BG124" s="234">
        <f>IF(N124="zákl. přenesená",J124,0)</f>
        <v>0</v>
      </c>
      <c r="BH124" s="234">
        <f>IF(N124="sníž. přenesená",J124,0)</f>
        <v>0</v>
      </c>
      <c r="BI124" s="234">
        <f>IF(N124="nulová",J124,0)</f>
        <v>0</v>
      </c>
      <c r="BJ124" s="18" t="s">
        <v>89</v>
      </c>
      <c r="BK124" s="234">
        <f>ROUND(I124*H124,2)</f>
        <v>0</v>
      </c>
      <c r="BL124" s="18" t="s">
        <v>304</v>
      </c>
      <c r="BM124" s="233" t="s">
        <v>1305</v>
      </c>
    </row>
    <row r="125" s="14" customFormat="1">
      <c r="A125" s="14"/>
      <c r="B125" s="246"/>
      <c r="C125" s="247"/>
      <c r="D125" s="237" t="s">
        <v>173</v>
      </c>
      <c r="E125" s="248" t="s">
        <v>1</v>
      </c>
      <c r="F125" s="249" t="s">
        <v>1306</v>
      </c>
      <c r="G125" s="247"/>
      <c r="H125" s="250">
        <v>1214</v>
      </c>
      <c r="I125" s="251"/>
      <c r="J125" s="247"/>
      <c r="K125" s="247"/>
      <c r="L125" s="252"/>
      <c r="M125" s="253"/>
      <c r="N125" s="254"/>
      <c r="O125" s="254"/>
      <c r="P125" s="254"/>
      <c r="Q125" s="254"/>
      <c r="R125" s="254"/>
      <c r="S125" s="254"/>
      <c r="T125" s="255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56" t="s">
        <v>173</v>
      </c>
      <c r="AU125" s="256" t="s">
        <v>91</v>
      </c>
      <c r="AV125" s="14" t="s">
        <v>91</v>
      </c>
      <c r="AW125" s="14" t="s">
        <v>36</v>
      </c>
      <c r="AX125" s="14" t="s">
        <v>89</v>
      </c>
      <c r="AY125" s="256" t="s">
        <v>164</v>
      </c>
    </row>
    <row r="126" s="2" customFormat="1" ht="16.5" customHeight="1">
      <c r="A126" s="39"/>
      <c r="B126" s="40"/>
      <c r="C126" s="221" t="s">
        <v>398</v>
      </c>
      <c r="D126" s="221" t="s">
        <v>167</v>
      </c>
      <c r="E126" s="222" t="s">
        <v>1307</v>
      </c>
      <c r="F126" s="223" t="s">
        <v>1308</v>
      </c>
      <c r="G126" s="224" t="s">
        <v>337</v>
      </c>
      <c r="H126" s="225">
        <v>630</v>
      </c>
      <c r="I126" s="226"/>
      <c r="J126" s="227">
        <f>ROUND(I126*H126,2)</f>
        <v>0</v>
      </c>
      <c r="K126" s="228"/>
      <c r="L126" s="45"/>
      <c r="M126" s="229" t="s">
        <v>1</v>
      </c>
      <c r="N126" s="230" t="s">
        <v>46</v>
      </c>
      <c r="O126" s="92"/>
      <c r="P126" s="231">
        <f>O126*H126</f>
        <v>0</v>
      </c>
      <c r="Q126" s="231">
        <v>0</v>
      </c>
      <c r="R126" s="231">
        <f>Q126*H126</f>
        <v>0</v>
      </c>
      <c r="S126" s="231">
        <v>0</v>
      </c>
      <c r="T126" s="232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3" t="s">
        <v>171</v>
      </c>
      <c r="AT126" s="233" t="s">
        <v>167</v>
      </c>
      <c r="AU126" s="233" t="s">
        <v>91</v>
      </c>
      <c r="AY126" s="18" t="s">
        <v>164</v>
      </c>
      <c r="BE126" s="234">
        <f>IF(N126="základní",J126,0)</f>
        <v>0</v>
      </c>
      <c r="BF126" s="234">
        <f>IF(N126="snížená",J126,0)</f>
        <v>0</v>
      </c>
      <c r="BG126" s="234">
        <f>IF(N126="zákl. přenesená",J126,0)</f>
        <v>0</v>
      </c>
      <c r="BH126" s="234">
        <f>IF(N126="sníž. přenesená",J126,0)</f>
        <v>0</v>
      </c>
      <c r="BI126" s="234">
        <f>IF(N126="nulová",J126,0)</f>
        <v>0</v>
      </c>
      <c r="BJ126" s="18" t="s">
        <v>89</v>
      </c>
      <c r="BK126" s="234">
        <f>ROUND(I126*H126,2)</f>
        <v>0</v>
      </c>
      <c r="BL126" s="18" t="s">
        <v>171</v>
      </c>
      <c r="BM126" s="233" t="s">
        <v>1309</v>
      </c>
    </row>
    <row r="127" s="2" customFormat="1" ht="16.5" customHeight="1">
      <c r="A127" s="39"/>
      <c r="B127" s="40"/>
      <c r="C127" s="221" t="s">
        <v>414</v>
      </c>
      <c r="D127" s="221" t="s">
        <v>167</v>
      </c>
      <c r="E127" s="222" t="s">
        <v>1310</v>
      </c>
      <c r="F127" s="223" t="s">
        <v>1311</v>
      </c>
      <c r="G127" s="224" t="s">
        <v>337</v>
      </c>
      <c r="H127" s="225">
        <v>520</v>
      </c>
      <c r="I127" s="226"/>
      <c r="J127" s="227">
        <f>ROUND(I127*H127,2)</f>
        <v>0</v>
      </c>
      <c r="K127" s="228"/>
      <c r="L127" s="45"/>
      <c r="M127" s="229" t="s">
        <v>1</v>
      </c>
      <c r="N127" s="230" t="s">
        <v>46</v>
      </c>
      <c r="O127" s="92"/>
      <c r="P127" s="231">
        <f>O127*H127</f>
        <v>0</v>
      </c>
      <c r="Q127" s="231">
        <v>0</v>
      </c>
      <c r="R127" s="231">
        <f>Q127*H127</f>
        <v>0</v>
      </c>
      <c r="S127" s="231">
        <v>0</v>
      </c>
      <c r="T127" s="232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3" t="s">
        <v>171</v>
      </c>
      <c r="AT127" s="233" t="s">
        <v>167</v>
      </c>
      <c r="AU127" s="233" t="s">
        <v>91</v>
      </c>
      <c r="AY127" s="18" t="s">
        <v>164</v>
      </c>
      <c r="BE127" s="234">
        <f>IF(N127="základní",J127,0)</f>
        <v>0</v>
      </c>
      <c r="BF127" s="234">
        <f>IF(N127="snížená",J127,0)</f>
        <v>0</v>
      </c>
      <c r="BG127" s="234">
        <f>IF(N127="zákl. přenesená",J127,0)</f>
        <v>0</v>
      </c>
      <c r="BH127" s="234">
        <f>IF(N127="sníž. přenesená",J127,0)</f>
        <v>0</v>
      </c>
      <c r="BI127" s="234">
        <f>IF(N127="nulová",J127,0)</f>
        <v>0</v>
      </c>
      <c r="BJ127" s="18" t="s">
        <v>89</v>
      </c>
      <c r="BK127" s="234">
        <f>ROUND(I127*H127,2)</f>
        <v>0</v>
      </c>
      <c r="BL127" s="18" t="s">
        <v>171</v>
      </c>
      <c r="BM127" s="233" t="s">
        <v>1312</v>
      </c>
    </row>
    <row r="128" s="2" customFormat="1" ht="16.5" customHeight="1">
      <c r="A128" s="39"/>
      <c r="B128" s="40"/>
      <c r="C128" s="221" t="s">
        <v>422</v>
      </c>
      <c r="D128" s="221" t="s">
        <v>167</v>
      </c>
      <c r="E128" s="222" t="s">
        <v>1313</v>
      </c>
      <c r="F128" s="223" t="s">
        <v>1314</v>
      </c>
      <c r="G128" s="224" t="s">
        <v>337</v>
      </c>
      <c r="H128" s="225">
        <v>38</v>
      </c>
      <c r="I128" s="226"/>
      <c r="J128" s="227">
        <f>ROUND(I128*H128,2)</f>
        <v>0</v>
      </c>
      <c r="K128" s="228"/>
      <c r="L128" s="45"/>
      <c r="M128" s="229" t="s">
        <v>1</v>
      </c>
      <c r="N128" s="230" t="s">
        <v>46</v>
      </c>
      <c r="O128" s="92"/>
      <c r="P128" s="231">
        <f>O128*H128</f>
        <v>0</v>
      </c>
      <c r="Q128" s="231">
        <v>0</v>
      </c>
      <c r="R128" s="231">
        <f>Q128*H128</f>
        <v>0</v>
      </c>
      <c r="S128" s="231">
        <v>0</v>
      </c>
      <c r="T128" s="232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3" t="s">
        <v>171</v>
      </c>
      <c r="AT128" s="233" t="s">
        <v>167</v>
      </c>
      <c r="AU128" s="233" t="s">
        <v>91</v>
      </c>
      <c r="AY128" s="18" t="s">
        <v>164</v>
      </c>
      <c r="BE128" s="234">
        <f>IF(N128="základní",J128,0)</f>
        <v>0</v>
      </c>
      <c r="BF128" s="234">
        <f>IF(N128="snížená",J128,0)</f>
        <v>0</v>
      </c>
      <c r="BG128" s="234">
        <f>IF(N128="zákl. přenesená",J128,0)</f>
        <v>0</v>
      </c>
      <c r="BH128" s="234">
        <f>IF(N128="sníž. přenesená",J128,0)</f>
        <v>0</v>
      </c>
      <c r="BI128" s="234">
        <f>IF(N128="nulová",J128,0)</f>
        <v>0</v>
      </c>
      <c r="BJ128" s="18" t="s">
        <v>89</v>
      </c>
      <c r="BK128" s="234">
        <f>ROUND(I128*H128,2)</f>
        <v>0</v>
      </c>
      <c r="BL128" s="18" t="s">
        <v>171</v>
      </c>
      <c r="BM128" s="233" t="s">
        <v>1315</v>
      </c>
    </row>
    <row r="129" s="2" customFormat="1" ht="16.5" customHeight="1">
      <c r="A129" s="39"/>
      <c r="B129" s="40"/>
      <c r="C129" s="221" t="s">
        <v>426</v>
      </c>
      <c r="D129" s="221" t="s">
        <v>167</v>
      </c>
      <c r="E129" s="222" t="s">
        <v>1316</v>
      </c>
      <c r="F129" s="223" t="s">
        <v>1317</v>
      </c>
      <c r="G129" s="224" t="s">
        <v>337</v>
      </c>
      <c r="H129" s="225">
        <v>26</v>
      </c>
      <c r="I129" s="226"/>
      <c r="J129" s="227">
        <f>ROUND(I129*H129,2)</f>
        <v>0</v>
      </c>
      <c r="K129" s="228"/>
      <c r="L129" s="45"/>
      <c r="M129" s="229" t="s">
        <v>1</v>
      </c>
      <c r="N129" s="230" t="s">
        <v>46</v>
      </c>
      <c r="O129" s="92"/>
      <c r="P129" s="231">
        <f>O129*H129</f>
        <v>0</v>
      </c>
      <c r="Q129" s="231">
        <v>0</v>
      </c>
      <c r="R129" s="231">
        <f>Q129*H129</f>
        <v>0</v>
      </c>
      <c r="S129" s="231">
        <v>0</v>
      </c>
      <c r="T129" s="232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3" t="s">
        <v>171</v>
      </c>
      <c r="AT129" s="233" t="s">
        <v>167</v>
      </c>
      <c r="AU129" s="233" t="s">
        <v>91</v>
      </c>
      <c r="AY129" s="18" t="s">
        <v>164</v>
      </c>
      <c r="BE129" s="234">
        <f>IF(N129="základní",J129,0)</f>
        <v>0</v>
      </c>
      <c r="BF129" s="234">
        <f>IF(N129="snížená",J129,0)</f>
        <v>0</v>
      </c>
      <c r="BG129" s="234">
        <f>IF(N129="zákl. přenesená",J129,0)</f>
        <v>0</v>
      </c>
      <c r="BH129" s="234">
        <f>IF(N129="sníž. přenesená",J129,0)</f>
        <v>0</v>
      </c>
      <c r="BI129" s="234">
        <f>IF(N129="nulová",J129,0)</f>
        <v>0</v>
      </c>
      <c r="BJ129" s="18" t="s">
        <v>89</v>
      </c>
      <c r="BK129" s="234">
        <f>ROUND(I129*H129,2)</f>
        <v>0</v>
      </c>
      <c r="BL129" s="18" t="s">
        <v>171</v>
      </c>
      <c r="BM129" s="233" t="s">
        <v>1318</v>
      </c>
    </row>
    <row r="130" s="2" customFormat="1" ht="33" customHeight="1">
      <c r="A130" s="39"/>
      <c r="B130" s="40"/>
      <c r="C130" s="221" t="s">
        <v>617</v>
      </c>
      <c r="D130" s="221" t="s">
        <v>167</v>
      </c>
      <c r="E130" s="222" t="s">
        <v>1319</v>
      </c>
      <c r="F130" s="223" t="s">
        <v>1320</v>
      </c>
      <c r="G130" s="224" t="s">
        <v>391</v>
      </c>
      <c r="H130" s="225">
        <v>153</v>
      </c>
      <c r="I130" s="226"/>
      <c r="J130" s="227">
        <f>ROUND(I130*H130,2)</f>
        <v>0</v>
      </c>
      <c r="K130" s="228"/>
      <c r="L130" s="45"/>
      <c r="M130" s="229" t="s">
        <v>1</v>
      </c>
      <c r="N130" s="230" t="s">
        <v>46</v>
      </c>
      <c r="O130" s="92"/>
      <c r="P130" s="231">
        <f>O130*H130</f>
        <v>0</v>
      </c>
      <c r="Q130" s="231">
        <v>0</v>
      </c>
      <c r="R130" s="231">
        <f>Q130*H130</f>
        <v>0</v>
      </c>
      <c r="S130" s="231">
        <v>0</v>
      </c>
      <c r="T130" s="232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3" t="s">
        <v>304</v>
      </c>
      <c r="AT130" s="233" t="s">
        <v>167</v>
      </c>
      <c r="AU130" s="233" t="s">
        <v>91</v>
      </c>
      <c r="AY130" s="18" t="s">
        <v>164</v>
      </c>
      <c r="BE130" s="234">
        <f>IF(N130="základní",J130,0)</f>
        <v>0</v>
      </c>
      <c r="BF130" s="234">
        <f>IF(N130="snížená",J130,0)</f>
        <v>0</v>
      </c>
      <c r="BG130" s="234">
        <f>IF(N130="zákl. přenesená",J130,0)</f>
        <v>0</v>
      </c>
      <c r="BH130" s="234">
        <f>IF(N130="sníž. přenesená",J130,0)</f>
        <v>0</v>
      </c>
      <c r="BI130" s="234">
        <f>IF(N130="nulová",J130,0)</f>
        <v>0</v>
      </c>
      <c r="BJ130" s="18" t="s">
        <v>89</v>
      </c>
      <c r="BK130" s="234">
        <f>ROUND(I130*H130,2)</f>
        <v>0</v>
      </c>
      <c r="BL130" s="18" t="s">
        <v>304</v>
      </c>
      <c r="BM130" s="233" t="s">
        <v>1321</v>
      </c>
    </row>
    <row r="131" s="2" customFormat="1" ht="33" customHeight="1">
      <c r="A131" s="39"/>
      <c r="B131" s="40"/>
      <c r="C131" s="221" t="s">
        <v>629</v>
      </c>
      <c r="D131" s="221" t="s">
        <v>167</v>
      </c>
      <c r="E131" s="222" t="s">
        <v>1322</v>
      </c>
      <c r="F131" s="223" t="s">
        <v>1323</v>
      </c>
      <c r="G131" s="224" t="s">
        <v>391</v>
      </c>
      <c r="H131" s="225">
        <v>10</v>
      </c>
      <c r="I131" s="226"/>
      <c r="J131" s="227">
        <f>ROUND(I131*H131,2)</f>
        <v>0</v>
      </c>
      <c r="K131" s="228"/>
      <c r="L131" s="45"/>
      <c r="M131" s="229" t="s">
        <v>1</v>
      </c>
      <c r="N131" s="230" t="s">
        <v>46</v>
      </c>
      <c r="O131" s="92"/>
      <c r="P131" s="231">
        <f>O131*H131</f>
        <v>0</v>
      </c>
      <c r="Q131" s="231">
        <v>0</v>
      </c>
      <c r="R131" s="231">
        <f>Q131*H131</f>
        <v>0</v>
      </c>
      <c r="S131" s="231">
        <v>0</v>
      </c>
      <c r="T131" s="232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3" t="s">
        <v>304</v>
      </c>
      <c r="AT131" s="233" t="s">
        <v>167</v>
      </c>
      <c r="AU131" s="233" t="s">
        <v>91</v>
      </c>
      <c r="AY131" s="18" t="s">
        <v>164</v>
      </c>
      <c r="BE131" s="234">
        <f>IF(N131="základní",J131,0)</f>
        <v>0</v>
      </c>
      <c r="BF131" s="234">
        <f>IF(N131="snížená",J131,0)</f>
        <v>0</v>
      </c>
      <c r="BG131" s="234">
        <f>IF(N131="zákl. přenesená",J131,0)</f>
        <v>0</v>
      </c>
      <c r="BH131" s="234">
        <f>IF(N131="sníž. přenesená",J131,0)</f>
        <v>0</v>
      </c>
      <c r="BI131" s="234">
        <f>IF(N131="nulová",J131,0)</f>
        <v>0</v>
      </c>
      <c r="BJ131" s="18" t="s">
        <v>89</v>
      </c>
      <c r="BK131" s="234">
        <f>ROUND(I131*H131,2)</f>
        <v>0</v>
      </c>
      <c r="BL131" s="18" t="s">
        <v>304</v>
      </c>
      <c r="BM131" s="233" t="s">
        <v>1324</v>
      </c>
    </row>
    <row r="132" s="2" customFormat="1" ht="16.5" customHeight="1">
      <c r="A132" s="39"/>
      <c r="B132" s="40"/>
      <c r="C132" s="221" t="s">
        <v>460</v>
      </c>
      <c r="D132" s="221" t="s">
        <v>167</v>
      </c>
      <c r="E132" s="222" t="s">
        <v>1325</v>
      </c>
      <c r="F132" s="223" t="s">
        <v>1326</v>
      </c>
      <c r="G132" s="224" t="s">
        <v>710</v>
      </c>
      <c r="H132" s="225">
        <v>5</v>
      </c>
      <c r="I132" s="226"/>
      <c r="J132" s="227">
        <f>ROUND(I132*H132,2)</f>
        <v>0</v>
      </c>
      <c r="K132" s="228"/>
      <c r="L132" s="45"/>
      <c r="M132" s="229" t="s">
        <v>1</v>
      </c>
      <c r="N132" s="230" t="s">
        <v>46</v>
      </c>
      <c r="O132" s="92"/>
      <c r="P132" s="231">
        <f>O132*H132</f>
        <v>0</v>
      </c>
      <c r="Q132" s="231">
        <v>0</v>
      </c>
      <c r="R132" s="231">
        <f>Q132*H132</f>
        <v>0</v>
      </c>
      <c r="S132" s="231">
        <v>0</v>
      </c>
      <c r="T132" s="232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3" t="s">
        <v>171</v>
      </c>
      <c r="AT132" s="233" t="s">
        <v>167</v>
      </c>
      <c r="AU132" s="233" t="s">
        <v>91</v>
      </c>
      <c r="AY132" s="18" t="s">
        <v>164</v>
      </c>
      <c r="BE132" s="234">
        <f>IF(N132="základní",J132,0)</f>
        <v>0</v>
      </c>
      <c r="BF132" s="234">
        <f>IF(N132="snížená",J132,0)</f>
        <v>0</v>
      </c>
      <c r="BG132" s="234">
        <f>IF(N132="zákl. přenesená",J132,0)</f>
        <v>0</v>
      </c>
      <c r="BH132" s="234">
        <f>IF(N132="sníž. přenesená",J132,0)</f>
        <v>0</v>
      </c>
      <c r="BI132" s="234">
        <f>IF(N132="nulová",J132,0)</f>
        <v>0</v>
      </c>
      <c r="BJ132" s="18" t="s">
        <v>89</v>
      </c>
      <c r="BK132" s="234">
        <f>ROUND(I132*H132,2)</f>
        <v>0</v>
      </c>
      <c r="BL132" s="18" t="s">
        <v>171</v>
      </c>
      <c r="BM132" s="233" t="s">
        <v>1327</v>
      </c>
    </row>
    <row r="133" s="2" customFormat="1" ht="33" customHeight="1">
      <c r="A133" s="39"/>
      <c r="B133" s="40"/>
      <c r="C133" s="221" t="s">
        <v>635</v>
      </c>
      <c r="D133" s="221" t="s">
        <v>167</v>
      </c>
      <c r="E133" s="222" t="s">
        <v>1328</v>
      </c>
      <c r="F133" s="223" t="s">
        <v>1329</v>
      </c>
      <c r="G133" s="224" t="s">
        <v>391</v>
      </c>
      <c r="H133" s="225">
        <v>1</v>
      </c>
      <c r="I133" s="226"/>
      <c r="J133" s="227">
        <f>ROUND(I133*H133,2)</f>
        <v>0</v>
      </c>
      <c r="K133" s="228"/>
      <c r="L133" s="45"/>
      <c r="M133" s="229" t="s">
        <v>1</v>
      </c>
      <c r="N133" s="230" t="s">
        <v>46</v>
      </c>
      <c r="O133" s="92"/>
      <c r="P133" s="231">
        <f>O133*H133</f>
        <v>0</v>
      </c>
      <c r="Q133" s="231">
        <v>0</v>
      </c>
      <c r="R133" s="231">
        <f>Q133*H133</f>
        <v>0</v>
      </c>
      <c r="S133" s="231">
        <v>0</v>
      </c>
      <c r="T133" s="232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3" t="s">
        <v>304</v>
      </c>
      <c r="AT133" s="233" t="s">
        <v>167</v>
      </c>
      <c r="AU133" s="233" t="s">
        <v>91</v>
      </c>
      <c r="AY133" s="18" t="s">
        <v>164</v>
      </c>
      <c r="BE133" s="234">
        <f>IF(N133="základní",J133,0)</f>
        <v>0</v>
      </c>
      <c r="BF133" s="234">
        <f>IF(N133="snížená",J133,0)</f>
        <v>0</v>
      </c>
      <c r="BG133" s="234">
        <f>IF(N133="zákl. přenesená",J133,0)</f>
        <v>0</v>
      </c>
      <c r="BH133" s="234">
        <f>IF(N133="sníž. přenesená",J133,0)</f>
        <v>0</v>
      </c>
      <c r="BI133" s="234">
        <f>IF(N133="nulová",J133,0)</f>
        <v>0</v>
      </c>
      <c r="BJ133" s="18" t="s">
        <v>89</v>
      </c>
      <c r="BK133" s="234">
        <f>ROUND(I133*H133,2)</f>
        <v>0</v>
      </c>
      <c r="BL133" s="18" t="s">
        <v>304</v>
      </c>
      <c r="BM133" s="233" t="s">
        <v>1330</v>
      </c>
    </row>
    <row r="134" s="2" customFormat="1" ht="16.5" customHeight="1">
      <c r="A134" s="39"/>
      <c r="B134" s="40"/>
      <c r="C134" s="268" t="s">
        <v>640</v>
      </c>
      <c r="D134" s="268" t="s">
        <v>177</v>
      </c>
      <c r="E134" s="269" t="s">
        <v>1331</v>
      </c>
      <c r="F134" s="270" t="s">
        <v>1332</v>
      </c>
      <c r="G134" s="271" t="s">
        <v>391</v>
      </c>
      <c r="H134" s="272">
        <v>1</v>
      </c>
      <c r="I134" s="273"/>
      <c r="J134" s="274">
        <f>ROUND(I134*H134,2)</f>
        <v>0</v>
      </c>
      <c r="K134" s="275"/>
      <c r="L134" s="276"/>
      <c r="M134" s="277" t="s">
        <v>1</v>
      </c>
      <c r="N134" s="278" t="s">
        <v>46</v>
      </c>
      <c r="O134" s="92"/>
      <c r="P134" s="231">
        <f>O134*H134</f>
        <v>0</v>
      </c>
      <c r="Q134" s="231">
        <v>0</v>
      </c>
      <c r="R134" s="231">
        <f>Q134*H134</f>
        <v>0</v>
      </c>
      <c r="S134" s="231">
        <v>0</v>
      </c>
      <c r="T134" s="232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3" t="s">
        <v>422</v>
      </c>
      <c r="AT134" s="233" t="s">
        <v>177</v>
      </c>
      <c r="AU134" s="233" t="s">
        <v>91</v>
      </c>
      <c r="AY134" s="18" t="s">
        <v>164</v>
      </c>
      <c r="BE134" s="234">
        <f>IF(N134="základní",J134,0)</f>
        <v>0</v>
      </c>
      <c r="BF134" s="234">
        <f>IF(N134="snížená",J134,0)</f>
        <v>0</v>
      </c>
      <c r="BG134" s="234">
        <f>IF(N134="zákl. přenesená",J134,0)</f>
        <v>0</v>
      </c>
      <c r="BH134" s="234">
        <f>IF(N134="sníž. přenesená",J134,0)</f>
        <v>0</v>
      </c>
      <c r="BI134" s="234">
        <f>IF(N134="nulová",J134,0)</f>
        <v>0</v>
      </c>
      <c r="BJ134" s="18" t="s">
        <v>89</v>
      </c>
      <c r="BK134" s="234">
        <f>ROUND(I134*H134,2)</f>
        <v>0</v>
      </c>
      <c r="BL134" s="18" t="s">
        <v>304</v>
      </c>
      <c r="BM134" s="233" t="s">
        <v>1333</v>
      </c>
    </row>
    <row r="135" s="2" customFormat="1" ht="37.8" customHeight="1">
      <c r="A135" s="39"/>
      <c r="B135" s="40"/>
      <c r="C135" s="221" t="s">
        <v>645</v>
      </c>
      <c r="D135" s="221" t="s">
        <v>167</v>
      </c>
      <c r="E135" s="222" t="s">
        <v>1334</v>
      </c>
      <c r="F135" s="223" t="s">
        <v>1335</v>
      </c>
      <c r="G135" s="224" t="s">
        <v>391</v>
      </c>
      <c r="H135" s="225">
        <v>1</v>
      </c>
      <c r="I135" s="226"/>
      <c r="J135" s="227">
        <f>ROUND(I135*H135,2)</f>
        <v>0</v>
      </c>
      <c r="K135" s="228"/>
      <c r="L135" s="45"/>
      <c r="M135" s="229" t="s">
        <v>1</v>
      </c>
      <c r="N135" s="230" t="s">
        <v>46</v>
      </c>
      <c r="O135" s="92"/>
      <c r="P135" s="231">
        <f>O135*H135</f>
        <v>0</v>
      </c>
      <c r="Q135" s="231">
        <v>0</v>
      </c>
      <c r="R135" s="231">
        <f>Q135*H135</f>
        <v>0</v>
      </c>
      <c r="S135" s="231">
        <v>0</v>
      </c>
      <c r="T135" s="232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3" t="s">
        <v>304</v>
      </c>
      <c r="AT135" s="233" t="s">
        <v>167</v>
      </c>
      <c r="AU135" s="233" t="s">
        <v>91</v>
      </c>
      <c r="AY135" s="18" t="s">
        <v>164</v>
      </c>
      <c r="BE135" s="234">
        <f>IF(N135="základní",J135,0)</f>
        <v>0</v>
      </c>
      <c r="BF135" s="234">
        <f>IF(N135="snížená",J135,0)</f>
        <v>0</v>
      </c>
      <c r="BG135" s="234">
        <f>IF(N135="zákl. přenesená",J135,0)</f>
        <v>0</v>
      </c>
      <c r="BH135" s="234">
        <f>IF(N135="sníž. přenesená",J135,0)</f>
        <v>0</v>
      </c>
      <c r="BI135" s="234">
        <f>IF(N135="nulová",J135,0)</f>
        <v>0</v>
      </c>
      <c r="BJ135" s="18" t="s">
        <v>89</v>
      </c>
      <c r="BK135" s="234">
        <f>ROUND(I135*H135,2)</f>
        <v>0</v>
      </c>
      <c r="BL135" s="18" t="s">
        <v>304</v>
      </c>
      <c r="BM135" s="233" t="s">
        <v>1336</v>
      </c>
    </row>
    <row r="136" s="2" customFormat="1" ht="24.15" customHeight="1">
      <c r="A136" s="39"/>
      <c r="B136" s="40"/>
      <c r="C136" s="221" t="s">
        <v>329</v>
      </c>
      <c r="D136" s="221" t="s">
        <v>167</v>
      </c>
      <c r="E136" s="222" t="s">
        <v>1337</v>
      </c>
      <c r="F136" s="223" t="s">
        <v>1338</v>
      </c>
      <c r="G136" s="224" t="s">
        <v>710</v>
      </c>
      <c r="H136" s="225">
        <v>9</v>
      </c>
      <c r="I136" s="226"/>
      <c r="J136" s="227">
        <f>ROUND(I136*H136,2)</f>
        <v>0</v>
      </c>
      <c r="K136" s="228"/>
      <c r="L136" s="45"/>
      <c r="M136" s="229" t="s">
        <v>1</v>
      </c>
      <c r="N136" s="230" t="s">
        <v>46</v>
      </c>
      <c r="O136" s="92"/>
      <c r="P136" s="231">
        <f>O136*H136</f>
        <v>0</v>
      </c>
      <c r="Q136" s="231">
        <v>0</v>
      </c>
      <c r="R136" s="231">
        <f>Q136*H136</f>
        <v>0</v>
      </c>
      <c r="S136" s="231">
        <v>0</v>
      </c>
      <c r="T136" s="232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3" t="s">
        <v>171</v>
      </c>
      <c r="AT136" s="233" t="s">
        <v>167</v>
      </c>
      <c r="AU136" s="233" t="s">
        <v>91</v>
      </c>
      <c r="AY136" s="18" t="s">
        <v>164</v>
      </c>
      <c r="BE136" s="234">
        <f>IF(N136="základní",J136,0)</f>
        <v>0</v>
      </c>
      <c r="BF136" s="234">
        <f>IF(N136="snížená",J136,0)</f>
        <v>0</v>
      </c>
      <c r="BG136" s="234">
        <f>IF(N136="zákl. přenesená",J136,0)</f>
        <v>0</v>
      </c>
      <c r="BH136" s="234">
        <f>IF(N136="sníž. přenesená",J136,0)</f>
        <v>0</v>
      </c>
      <c r="BI136" s="234">
        <f>IF(N136="nulová",J136,0)</f>
        <v>0</v>
      </c>
      <c r="BJ136" s="18" t="s">
        <v>89</v>
      </c>
      <c r="BK136" s="234">
        <f>ROUND(I136*H136,2)</f>
        <v>0</v>
      </c>
      <c r="BL136" s="18" t="s">
        <v>171</v>
      </c>
      <c r="BM136" s="233" t="s">
        <v>1339</v>
      </c>
    </row>
    <row r="137" s="2" customFormat="1">
      <c r="A137" s="39"/>
      <c r="B137" s="40"/>
      <c r="C137" s="41"/>
      <c r="D137" s="237" t="s">
        <v>245</v>
      </c>
      <c r="E137" s="41"/>
      <c r="F137" s="290" t="s">
        <v>1340</v>
      </c>
      <c r="G137" s="41"/>
      <c r="H137" s="41"/>
      <c r="I137" s="291"/>
      <c r="J137" s="41"/>
      <c r="K137" s="41"/>
      <c r="L137" s="45"/>
      <c r="M137" s="292"/>
      <c r="N137" s="293"/>
      <c r="O137" s="92"/>
      <c r="P137" s="92"/>
      <c r="Q137" s="92"/>
      <c r="R137" s="92"/>
      <c r="S137" s="92"/>
      <c r="T137" s="93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245</v>
      </c>
      <c r="AU137" s="18" t="s">
        <v>91</v>
      </c>
    </row>
    <row r="138" s="2" customFormat="1" ht="37.8" customHeight="1">
      <c r="A138" s="39"/>
      <c r="B138" s="40"/>
      <c r="C138" s="221" t="s">
        <v>651</v>
      </c>
      <c r="D138" s="221" t="s">
        <v>167</v>
      </c>
      <c r="E138" s="222" t="s">
        <v>1341</v>
      </c>
      <c r="F138" s="223" t="s">
        <v>1342</v>
      </c>
      <c r="G138" s="224" t="s">
        <v>391</v>
      </c>
      <c r="H138" s="225">
        <v>1</v>
      </c>
      <c r="I138" s="226"/>
      <c r="J138" s="227">
        <f>ROUND(I138*H138,2)</f>
        <v>0</v>
      </c>
      <c r="K138" s="228"/>
      <c r="L138" s="45"/>
      <c r="M138" s="229" t="s">
        <v>1</v>
      </c>
      <c r="N138" s="230" t="s">
        <v>46</v>
      </c>
      <c r="O138" s="92"/>
      <c r="P138" s="231">
        <f>O138*H138</f>
        <v>0</v>
      </c>
      <c r="Q138" s="231">
        <v>0</v>
      </c>
      <c r="R138" s="231">
        <f>Q138*H138</f>
        <v>0</v>
      </c>
      <c r="S138" s="231">
        <v>0</v>
      </c>
      <c r="T138" s="232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3" t="s">
        <v>304</v>
      </c>
      <c r="AT138" s="233" t="s">
        <v>167</v>
      </c>
      <c r="AU138" s="233" t="s">
        <v>91</v>
      </c>
      <c r="AY138" s="18" t="s">
        <v>164</v>
      </c>
      <c r="BE138" s="234">
        <f>IF(N138="základní",J138,0)</f>
        <v>0</v>
      </c>
      <c r="BF138" s="234">
        <f>IF(N138="snížená",J138,0)</f>
        <v>0</v>
      </c>
      <c r="BG138" s="234">
        <f>IF(N138="zákl. přenesená",J138,0)</f>
        <v>0</v>
      </c>
      <c r="BH138" s="234">
        <f>IF(N138="sníž. přenesená",J138,0)</f>
        <v>0</v>
      </c>
      <c r="BI138" s="234">
        <f>IF(N138="nulová",J138,0)</f>
        <v>0</v>
      </c>
      <c r="BJ138" s="18" t="s">
        <v>89</v>
      </c>
      <c r="BK138" s="234">
        <f>ROUND(I138*H138,2)</f>
        <v>0</v>
      </c>
      <c r="BL138" s="18" t="s">
        <v>304</v>
      </c>
      <c r="BM138" s="233" t="s">
        <v>1343</v>
      </c>
    </row>
    <row r="139" s="2" customFormat="1" ht="24.15" customHeight="1">
      <c r="A139" s="39"/>
      <c r="B139" s="40"/>
      <c r="C139" s="221" t="s">
        <v>341</v>
      </c>
      <c r="D139" s="221" t="s">
        <v>167</v>
      </c>
      <c r="E139" s="222" t="s">
        <v>1344</v>
      </c>
      <c r="F139" s="223" t="s">
        <v>1345</v>
      </c>
      <c r="G139" s="224" t="s">
        <v>710</v>
      </c>
      <c r="H139" s="225">
        <v>7</v>
      </c>
      <c r="I139" s="226"/>
      <c r="J139" s="227">
        <f>ROUND(I139*H139,2)</f>
        <v>0</v>
      </c>
      <c r="K139" s="228"/>
      <c r="L139" s="45"/>
      <c r="M139" s="229" t="s">
        <v>1</v>
      </c>
      <c r="N139" s="230" t="s">
        <v>46</v>
      </c>
      <c r="O139" s="92"/>
      <c r="P139" s="231">
        <f>O139*H139</f>
        <v>0</v>
      </c>
      <c r="Q139" s="231">
        <v>0</v>
      </c>
      <c r="R139" s="231">
        <f>Q139*H139</f>
        <v>0</v>
      </c>
      <c r="S139" s="231">
        <v>0</v>
      </c>
      <c r="T139" s="232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3" t="s">
        <v>171</v>
      </c>
      <c r="AT139" s="233" t="s">
        <v>167</v>
      </c>
      <c r="AU139" s="233" t="s">
        <v>91</v>
      </c>
      <c r="AY139" s="18" t="s">
        <v>164</v>
      </c>
      <c r="BE139" s="234">
        <f>IF(N139="základní",J139,0)</f>
        <v>0</v>
      </c>
      <c r="BF139" s="234">
        <f>IF(N139="snížená",J139,0)</f>
        <v>0</v>
      </c>
      <c r="BG139" s="234">
        <f>IF(N139="zákl. přenesená",J139,0)</f>
        <v>0</v>
      </c>
      <c r="BH139" s="234">
        <f>IF(N139="sníž. přenesená",J139,0)</f>
        <v>0</v>
      </c>
      <c r="BI139" s="234">
        <f>IF(N139="nulová",J139,0)</f>
        <v>0</v>
      </c>
      <c r="BJ139" s="18" t="s">
        <v>89</v>
      </c>
      <c r="BK139" s="234">
        <f>ROUND(I139*H139,2)</f>
        <v>0</v>
      </c>
      <c r="BL139" s="18" t="s">
        <v>171</v>
      </c>
      <c r="BM139" s="233" t="s">
        <v>1346</v>
      </c>
    </row>
    <row r="140" s="2" customFormat="1">
      <c r="A140" s="39"/>
      <c r="B140" s="40"/>
      <c r="C140" s="41"/>
      <c r="D140" s="237" t="s">
        <v>245</v>
      </c>
      <c r="E140" s="41"/>
      <c r="F140" s="290" t="s">
        <v>1340</v>
      </c>
      <c r="G140" s="41"/>
      <c r="H140" s="41"/>
      <c r="I140" s="291"/>
      <c r="J140" s="41"/>
      <c r="K140" s="41"/>
      <c r="L140" s="45"/>
      <c r="M140" s="292"/>
      <c r="N140" s="293"/>
      <c r="O140" s="92"/>
      <c r="P140" s="92"/>
      <c r="Q140" s="92"/>
      <c r="R140" s="92"/>
      <c r="S140" s="92"/>
      <c r="T140" s="93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245</v>
      </c>
      <c r="AU140" s="18" t="s">
        <v>91</v>
      </c>
    </row>
    <row r="141" s="2" customFormat="1" ht="37.8" customHeight="1">
      <c r="A141" s="39"/>
      <c r="B141" s="40"/>
      <c r="C141" s="221" t="s">
        <v>655</v>
      </c>
      <c r="D141" s="221" t="s">
        <v>167</v>
      </c>
      <c r="E141" s="222" t="s">
        <v>1347</v>
      </c>
      <c r="F141" s="223" t="s">
        <v>1348</v>
      </c>
      <c r="G141" s="224" t="s">
        <v>391</v>
      </c>
      <c r="H141" s="225">
        <v>1</v>
      </c>
      <c r="I141" s="226"/>
      <c r="J141" s="227">
        <f>ROUND(I141*H141,2)</f>
        <v>0</v>
      </c>
      <c r="K141" s="228"/>
      <c r="L141" s="45"/>
      <c r="M141" s="229" t="s">
        <v>1</v>
      </c>
      <c r="N141" s="230" t="s">
        <v>46</v>
      </c>
      <c r="O141" s="92"/>
      <c r="P141" s="231">
        <f>O141*H141</f>
        <v>0</v>
      </c>
      <c r="Q141" s="231">
        <v>0</v>
      </c>
      <c r="R141" s="231">
        <f>Q141*H141</f>
        <v>0</v>
      </c>
      <c r="S141" s="231">
        <v>0</v>
      </c>
      <c r="T141" s="232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3" t="s">
        <v>304</v>
      </c>
      <c r="AT141" s="233" t="s">
        <v>167</v>
      </c>
      <c r="AU141" s="233" t="s">
        <v>91</v>
      </c>
      <c r="AY141" s="18" t="s">
        <v>164</v>
      </c>
      <c r="BE141" s="234">
        <f>IF(N141="základní",J141,0)</f>
        <v>0</v>
      </c>
      <c r="BF141" s="234">
        <f>IF(N141="snížená",J141,0)</f>
        <v>0</v>
      </c>
      <c r="BG141" s="234">
        <f>IF(N141="zákl. přenesená",J141,0)</f>
        <v>0</v>
      </c>
      <c r="BH141" s="234">
        <f>IF(N141="sníž. přenesená",J141,0)</f>
        <v>0</v>
      </c>
      <c r="BI141" s="234">
        <f>IF(N141="nulová",J141,0)</f>
        <v>0</v>
      </c>
      <c r="BJ141" s="18" t="s">
        <v>89</v>
      </c>
      <c r="BK141" s="234">
        <f>ROUND(I141*H141,2)</f>
        <v>0</v>
      </c>
      <c r="BL141" s="18" t="s">
        <v>304</v>
      </c>
      <c r="BM141" s="233" t="s">
        <v>1349</v>
      </c>
    </row>
    <row r="142" s="2" customFormat="1" ht="24.15" customHeight="1">
      <c r="A142" s="39"/>
      <c r="B142" s="40"/>
      <c r="C142" s="221" t="s">
        <v>355</v>
      </c>
      <c r="D142" s="221" t="s">
        <v>167</v>
      </c>
      <c r="E142" s="222" t="s">
        <v>1350</v>
      </c>
      <c r="F142" s="223" t="s">
        <v>1351</v>
      </c>
      <c r="G142" s="224" t="s">
        <v>710</v>
      </c>
      <c r="H142" s="225">
        <v>2</v>
      </c>
      <c r="I142" s="226"/>
      <c r="J142" s="227">
        <f>ROUND(I142*H142,2)</f>
        <v>0</v>
      </c>
      <c r="K142" s="228"/>
      <c r="L142" s="45"/>
      <c r="M142" s="229" t="s">
        <v>1</v>
      </c>
      <c r="N142" s="230" t="s">
        <v>46</v>
      </c>
      <c r="O142" s="92"/>
      <c r="P142" s="231">
        <f>O142*H142</f>
        <v>0</v>
      </c>
      <c r="Q142" s="231">
        <v>0</v>
      </c>
      <c r="R142" s="231">
        <f>Q142*H142</f>
        <v>0</v>
      </c>
      <c r="S142" s="231">
        <v>0</v>
      </c>
      <c r="T142" s="232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3" t="s">
        <v>171</v>
      </c>
      <c r="AT142" s="233" t="s">
        <v>167</v>
      </c>
      <c r="AU142" s="233" t="s">
        <v>91</v>
      </c>
      <c r="AY142" s="18" t="s">
        <v>164</v>
      </c>
      <c r="BE142" s="234">
        <f>IF(N142="základní",J142,0)</f>
        <v>0</v>
      </c>
      <c r="BF142" s="234">
        <f>IF(N142="snížená",J142,0)</f>
        <v>0</v>
      </c>
      <c r="BG142" s="234">
        <f>IF(N142="zákl. přenesená",J142,0)</f>
        <v>0</v>
      </c>
      <c r="BH142" s="234">
        <f>IF(N142="sníž. přenesená",J142,0)</f>
        <v>0</v>
      </c>
      <c r="BI142" s="234">
        <f>IF(N142="nulová",J142,0)</f>
        <v>0</v>
      </c>
      <c r="BJ142" s="18" t="s">
        <v>89</v>
      </c>
      <c r="BK142" s="234">
        <f>ROUND(I142*H142,2)</f>
        <v>0</v>
      </c>
      <c r="BL142" s="18" t="s">
        <v>171</v>
      </c>
      <c r="BM142" s="233" t="s">
        <v>1352</v>
      </c>
    </row>
    <row r="143" s="2" customFormat="1">
      <c r="A143" s="39"/>
      <c r="B143" s="40"/>
      <c r="C143" s="41"/>
      <c r="D143" s="237" t="s">
        <v>245</v>
      </c>
      <c r="E143" s="41"/>
      <c r="F143" s="290" t="s">
        <v>1340</v>
      </c>
      <c r="G143" s="41"/>
      <c r="H143" s="41"/>
      <c r="I143" s="291"/>
      <c r="J143" s="41"/>
      <c r="K143" s="41"/>
      <c r="L143" s="45"/>
      <c r="M143" s="292"/>
      <c r="N143" s="293"/>
      <c r="O143" s="92"/>
      <c r="P143" s="92"/>
      <c r="Q143" s="92"/>
      <c r="R143" s="92"/>
      <c r="S143" s="92"/>
      <c r="T143" s="93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245</v>
      </c>
      <c r="AU143" s="18" t="s">
        <v>91</v>
      </c>
    </row>
    <row r="144" s="2" customFormat="1" ht="49.05" customHeight="1">
      <c r="A144" s="39"/>
      <c r="B144" s="40"/>
      <c r="C144" s="221" t="s">
        <v>662</v>
      </c>
      <c r="D144" s="221" t="s">
        <v>167</v>
      </c>
      <c r="E144" s="222" t="s">
        <v>1353</v>
      </c>
      <c r="F144" s="223" t="s">
        <v>1354</v>
      </c>
      <c r="G144" s="224" t="s">
        <v>391</v>
      </c>
      <c r="H144" s="225">
        <v>22</v>
      </c>
      <c r="I144" s="226"/>
      <c r="J144" s="227">
        <f>ROUND(I144*H144,2)</f>
        <v>0</v>
      </c>
      <c r="K144" s="228"/>
      <c r="L144" s="45"/>
      <c r="M144" s="229" t="s">
        <v>1</v>
      </c>
      <c r="N144" s="230" t="s">
        <v>46</v>
      </c>
      <c r="O144" s="92"/>
      <c r="P144" s="231">
        <f>O144*H144</f>
        <v>0</v>
      </c>
      <c r="Q144" s="231">
        <v>0</v>
      </c>
      <c r="R144" s="231">
        <f>Q144*H144</f>
        <v>0</v>
      </c>
      <c r="S144" s="231">
        <v>0</v>
      </c>
      <c r="T144" s="232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3" t="s">
        <v>304</v>
      </c>
      <c r="AT144" s="233" t="s">
        <v>167</v>
      </c>
      <c r="AU144" s="233" t="s">
        <v>91</v>
      </c>
      <c r="AY144" s="18" t="s">
        <v>164</v>
      </c>
      <c r="BE144" s="234">
        <f>IF(N144="základní",J144,0)</f>
        <v>0</v>
      </c>
      <c r="BF144" s="234">
        <f>IF(N144="snížená",J144,0)</f>
        <v>0</v>
      </c>
      <c r="BG144" s="234">
        <f>IF(N144="zákl. přenesená",J144,0)</f>
        <v>0</v>
      </c>
      <c r="BH144" s="234">
        <f>IF(N144="sníž. přenesená",J144,0)</f>
        <v>0</v>
      </c>
      <c r="BI144" s="234">
        <f>IF(N144="nulová",J144,0)</f>
        <v>0</v>
      </c>
      <c r="BJ144" s="18" t="s">
        <v>89</v>
      </c>
      <c r="BK144" s="234">
        <f>ROUND(I144*H144,2)</f>
        <v>0</v>
      </c>
      <c r="BL144" s="18" t="s">
        <v>304</v>
      </c>
      <c r="BM144" s="233" t="s">
        <v>1355</v>
      </c>
    </row>
    <row r="145" s="2" customFormat="1" ht="16.5" customHeight="1">
      <c r="A145" s="39"/>
      <c r="B145" s="40"/>
      <c r="C145" s="221" t="s">
        <v>374</v>
      </c>
      <c r="D145" s="221" t="s">
        <v>167</v>
      </c>
      <c r="E145" s="222" t="s">
        <v>1356</v>
      </c>
      <c r="F145" s="223" t="s">
        <v>1357</v>
      </c>
      <c r="G145" s="224" t="s">
        <v>710</v>
      </c>
      <c r="H145" s="225">
        <v>22</v>
      </c>
      <c r="I145" s="226"/>
      <c r="J145" s="227">
        <f>ROUND(I145*H145,2)</f>
        <v>0</v>
      </c>
      <c r="K145" s="228"/>
      <c r="L145" s="45"/>
      <c r="M145" s="229" t="s">
        <v>1</v>
      </c>
      <c r="N145" s="230" t="s">
        <v>46</v>
      </c>
      <c r="O145" s="92"/>
      <c r="P145" s="231">
        <f>O145*H145</f>
        <v>0</v>
      </c>
      <c r="Q145" s="231">
        <v>0</v>
      </c>
      <c r="R145" s="231">
        <f>Q145*H145</f>
        <v>0</v>
      </c>
      <c r="S145" s="231">
        <v>0</v>
      </c>
      <c r="T145" s="232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3" t="s">
        <v>171</v>
      </c>
      <c r="AT145" s="233" t="s">
        <v>167</v>
      </c>
      <c r="AU145" s="233" t="s">
        <v>91</v>
      </c>
      <c r="AY145" s="18" t="s">
        <v>164</v>
      </c>
      <c r="BE145" s="234">
        <f>IF(N145="základní",J145,0)</f>
        <v>0</v>
      </c>
      <c r="BF145" s="234">
        <f>IF(N145="snížená",J145,0)</f>
        <v>0</v>
      </c>
      <c r="BG145" s="234">
        <f>IF(N145="zákl. přenesená",J145,0)</f>
        <v>0</v>
      </c>
      <c r="BH145" s="234">
        <f>IF(N145="sníž. přenesená",J145,0)</f>
        <v>0</v>
      </c>
      <c r="BI145" s="234">
        <f>IF(N145="nulová",J145,0)</f>
        <v>0</v>
      </c>
      <c r="BJ145" s="18" t="s">
        <v>89</v>
      </c>
      <c r="BK145" s="234">
        <f>ROUND(I145*H145,2)</f>
        <v>0</v>
      </c>
      <c r="BL145" s="18" t="s">
        <v>171</v>
      </c>
      <c r="BM145" s="233" t="s">
        <v>1358</v>
      </c>
    </row>
    <row r="146" s="2" customFormat="1">
      <c r="A146" s="39"/>
      <c r="B146" s="40"/>
      <c r="C146" s="41"/>
      <c r="D146" s="237" t="s">
        <v>245</v>
      </c>
      <c r="E146" s="41"/>
      <c r="F146" s="290" t="s">
        <v>1340</v>
      </c>
      <c r="G146" s="41"/>
      <c r="H146" s="41"/>
      <c r="I146" s="291"/>
      <c r="J146" s="41"/>
      <c r="K146" s="41"/>
      <c r="L146" s="45"/>
      <c r="M146" s="292"/>
      <c r="N146" s="293"/>
      <c r="O146" s="92"/>
      <c r="P146" s="92"/>
      <c r="Q146" s="92"/>
      <c r="R146" s="92"/>
      <c r="S146" s="92"/>
      <c r="T146" s="93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245</v>
      </c>
      <c r="AU146" s="18" t="s">
        <v>91</v>
      </c>
    </row>
    <row r="147" s="2" customFormat="1" ht="16.5" customHeight="1">
      <c r="A147" s="39"/>
      <c r="B147" s="40"/>
      <c r="C147" s="221" t="s">
        <v>325</v>
      </c>
      <c r="D147" s="221" t="s">
        <v>167</v>
      </c>
      <c r="E147" s="222" t="s">
        <v>1359</v>
      </c>
      <c r="F147" s="223" t="s">
        <v>1360</v>
      </c>
      <c r="G147" s="224" t="s">
        <v>710</v>
      </c>
      <c r="H147" s="225">
        <v>2</v>
      </c>
      <c r="I147" s="226"/>
      <c r="J147" s="227">
        <f>ROUND(I147*H147,2)</f>
        <v>0</v>
      </c>
      <c r="K147" s="228"/>
      <c r="L147" s="45"/>
      <c r="M147" s="229" t="s">
        <v>1</v>
      </c>
      <c r="N147" s="230" t="s">
        <v>46</v>
      </c>
      <c r="O147" s="92"/>
      <c r="P147" s="231">
        <f>O147*H147</f>
        <v>0</v>
      </c>
      <c r="Q147" s="231">
        <v>0</v>
      </c>
      <c r="R147" s="231">
        <f>Q147*H147</f>
        <v>0</v>
      </c>
      <c r="S147" s="231">
        <v>0</v>
      </c>
      <c r="T147" s="232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3" t="s">
        <v>171</v>
      </c>
      <c r="AT147" s="233" t="s">
        <v>167</v>
      </c>
      <c r="AU147" s="233" t="s">
        <v>91</v>
      </c>
      <c r="AY147" s="18" t="s">
        <v>164</v>
      </c>
      <c r="BE147" s="234">
        <f>IF(N147="základní",J147,0)</f>
        <v>0</v>
      </c>
      <c r="BF147" s="234">
        <f>IF(N147="snížená",J147,0)</f>
        <v>0</v>
      </c>
      <c r="BG147" s="234">
        <f>IF(N147="zákl. přenesená",J147,0)</f>
        <v>0</v>
      </c>
      <c r="BH147" s="234">
        <f>IF(N147="sníž. přenesená",J147,0)</f>
        <v>0</v>
      </c>
      <c r="BI147" s="234">
        <f>IF(N147="nulová",J147,0)</f>
        <v>0</v>
      </c>
      <c r="BJ147" s="18" t="s">
        <v>89</v>
      </c>
      <c r="BK147" s="234">
        <f>ROUND(I147*H147,2)</f>
        <v>0</v>
      </c>
      <c r="BL147" s="18" t="s">
        <v>171</v>
      </c>
      <c r="BM147" s="233" t="s">
        <v>1361</v>
      </c>
    </row>
    <row r="148" s="2" customFormat="1" ht="21.75" customHeight="1">
      <c r="A148" s="39"/>
      <c r="B148" s="40"/>
      <c r="C148" s="221" t="s">
        <v>525</v>
      </c>
      <c r="D148" s="221" t="s">
        <v>167</v>
      </c>
      <c r="E148" s="222" t="s">
        <v>1362</v>
      </c>
      <c r="F148" s="223" t="s">
        <v>1363</v>
      </c>
      <c r="G148" s="224" t="s">
        <v>710</v>
      </c>
      <c r="H148" s="225">
        <v>2</v>
      </c>
      <c r="I148" s="226"/>
      <c r="J148" s="227">
        <f>ROUND(I148*H148,2)</f>
        <v>0</v>
      </c>
      <c r="K148" s="228"/>
      <c r="L148" s="45"/>
      <c r="M148" s="229" t="s">
        <v>1</v>
      </c>
      <c r="N148" s="230" t="s">
        <v>46</v>
      </c>
      <c r="O148" s="92"/>
      <c r="P148" s="231">
        <f>O148*H148</f>
        <v>0</v>
      </c>
      <c r="Q148" s="231">
        <v>0</v>
      </c>
      <c r="R148" s="231">
        <f>Q148*H148</f>
        <v>0</v>
      </c>
      <c r="S148" s="231">
        <v>0</v>
      </c>
      <c r="T148" s="232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3" t="s">
        <v>171</v>
      </c>
      <c r="AT148" s="233" t="s">
        <v>167</v>
      </c>
      <c r="AU148" s="233" t="s">
        <v>91</v>
      </c>
      <c r="AY148" s="18" t="s">
        <v>164</v>
      </c>
      <c r="BE148" s="234">
        <f>IF(N148="základní",J148,0)</f>
        <v>0</v>
      </c>
      <c r="BF148" s="234">
        <f>IF(N148="snížená",J148,0)</f>
        <v>0</v>
      </c>
      <c r="BG148" s="234">
        <f>IF(N148="zákl. přenesená",J148,0)</f>
        <v>0</v>
      </c>
      <c r="BH148" s="234">
        <f>IF(N148="sníž. přenesená",J148,0)</f>
        <v>0</v>
      </c>
      <c r="BI148" s="234">
        <f>IF(N148="nulová",J148,0)</f>
        <v>0</v>
      </c>
      <c r="BJ148" s="18" t="s">
        <v>89</v>
      </c>
      <c r="BK148" s="234">
        <f>ROUND(I148*H148,2)</f>
        <v>0</v>
      </c>
      <c r="BL148" s="18" t="s">
        <v>171</v>
      </c>
      <c r="BM148" s="233" t="s">
        <v>1364</v>
      </c>
    </row>
    <row r="149" s="2" customFormat="1" ht="37.8" customHeight="1">
      <c r="A149" s="39"/>
      <c r="B149" s="40"/>
      <c r="C149" s="221" t="s">
        <v>667</v>
      </c>
      <c r="D149" s="221" t="s">
        <v>167</v>
      </c>
      <c r="E149" s="222" t="s">
        <v>1365</v>
      </c>
      <c r="F149" s="223" t="s">
        <v>1366</v>
      </c>
      <c r="G149" s="224" t="s">
        <v>391</v>
      </c>
      <c r="H149" s="225">
        <v>2</v>
      </c>
      <c r="I149" s="226"/>
      <c r="J149" s="227">
        <f>ROUND(I149*H149,2)</f>
        <v>0</v>
      </c>
      <c r="K149" s="228"/>
      <c r="L149" s="45"/>
      <c r="M149" s="229" t="s">
        <v>1</v>
      </c>
      <c r="N149" s="230" t="s">
        <v>46</v>
      </c>
      <c r="O149" s="92"/>
      <c r="P149" s="231">
        <f>O149*H149</f>
        <v>0</v>
      </c>
      <c r="Q149" s="231">
        <v>0</v>
      </c>
      <c r="R149" s="231">
        <f>Q149*H149</f>
        <v>0</v>
      </c>
      <c r="S149" s="231">
        <v>0</v>
      </c>
      <c r="T149" s="232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3" t="s">
        <v>304</v>
      </c>
      <c r="AT149" s="233" t="s">
        <v>167</v>
      </c>
      <c r="AU149" s="233" t="s">
        <v>91</v>
      </c>
      <c r="AY149" s="18" t="s">
        <v>164</v>
      </c>
      <c r="BE149" s="234">
        <f>IF(N149="základní",J149,0)</f>
        <v>0</v>
      </c>
      <c r="BF149" s="234">
        <f>IF(N149="snížená",J149,0)</f>
        <v>0</v>
      </c>
      <c r="BG149" s="234">
        <f>IF(N149="zákl. přenesená",J149,0)</f>
        <v>0</v>
      </c>
      <c r="BH149" s="234">
        <f>IF(N149="sníž. přenesená",J149,0)</f>
        <v>0</v>
      </c>
      <c r="BI149" s="234">
        <f>IF(N149="nulová",J149,0)</f>
        <v>0</v>
      </c>
      <c r="BJ149" s="18" t="s">
        <v>89</v>
      </c>
      <c r="BK149" s="234">
        <f>ROUND(I149*H149,2)</f>
        <v>0</v>
      </c>
      <c r="BL149" s="18" t="s">
        <v>304</v>
      </c>
      <c r="BM149" s="233" t="s">
        <v>1367</v>
      </c>
    </row>
    <row r="150" s="2" customFormat="1" ht="33" customHeight="1">
      <c r="A150" s="39"/>
      <c r="B150" s="40"/>
      <c r="C150" s="221" t="s">
        <v>234</v>
      </c>
      <c r="D150" s="221" t="s">
        <v>167</v>
      </c>
      <c r="E150" s="222" t="s">
        <v>1368</v>
      </c>
      <c r="F150" s="223" t="s">
        <v>1369</v>
      </c>
      <c r="G150" s="224" t="s">
        <v>710</v>
      </c>
      <c r="H150" s="225">
        <v>2</v>
      </c>
      <c r="I150" s="226"/>
      <c r="J150" s="227">
        <f>ROUND(I150*H150,2)</f>
        <v>0</v>
      </c>
      <c r="K150" s="228"/>
      <c r="L150" s="45"/>
      <c r="M150" s="229" t="s">
        <v>1</v>
      </c>
      <c r="N150" s="230" t="s">
        <v>46</v>
      </c>
      <c r="O150" s="92"/>
      <c r="P150" s="231">
        <f>O150*H150</f>
        <v>0</v>
      </c>
      <c r="Q150" s="231">
        <v>0</v>
      </c>
      <c r="R150" s="231">
        <f>Q150*H150</f>
        <v>0</v>
      </c>
      <c r="S150" s="231">
        <v>0</v>
      </c>
      <c r="T150" s="232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3" t="s">
        <v>171</v>
      </c>
      <c r="AT150" s="233" t="s">
        <v>167</v>
      </c>
      <c r="AU150" s="233" t="s">
        <v>91</v>
      </c>
      <c r="AY150" s="18" t="s">
        <v>164</v>
      </c>
      <c r="BE150" s="234">
        <f>IF(N150="základní",J150,0)</f>
        <v>0</v>
      </c>
      <c r="BF150" s="234">
        <f>IF(N150="snížená",J150,0)</f>
        <v>0</v>
      </c>
      <c r="BG150" s="234">
        <f>IF(N150="zákl. přenesená",J150,0)</f>
        <v>0</v>
      </c>
      <c r="BH150" s="234">
        <f>IF(N150="sníž. přenesená",J150,0)</f>
        <v>0</v>
      </c>
      <c r="BI150" s="234">
        <f>IF(N150="nulová",J150,0)</f>
        <v>0</v>
      </c>
      <c r="BJ150" s="18" t="s">
        <v>89</v>
      </c>
      <c r="BK150" s="234">
        <f>ROUND(I150*H150,2)</f>
        <v>0</v>
      </c>
      <c r="BL150" s="18" t="s">
        <v>171</v>
      </c>
      <c r="BM150" s="233" t="s">
        <v>1370</v>
      </c>
    </row>
    <row r="151" s="2" customFormat="1" ht="37.8" customHeight="1">
      <c r="A151" s="39"/>
      <c r="B151" s="40"/>
      <c r="C151" s="221" t="s">
        <v>671</v>
      </c>
      <c r="D151" s="221" t="s">
        <v>167</v>
      </c>
      <c r="E151" s="222" t="s">
        <v>1371</v>
      </c>
      <c r="F151" s="223" t="s">
        <v>1372</v>
      </c>
      <c r="G151" s="224" t="s">
        <v>391</v>
      </c>
      <c r="H151" s="225">
        <v>20</v>
      </c>
      <c r="I151" s="226"/>
      <c r="J151" s="227">
        <f>ROUND(I151*H151,2)</f>
        <v>0</v>
      </c>
      <c r="K151" s="228"/>
      <c r="L151" s="45"/>
      <c r="M151" s="229" t="s">
        <v>1</v>
      </c>
      <c r="N151" s="230" t="s">
        <v>46</v>
      </c>
      <c r="O151" s="92"/>
      <c r="P151" s="231">
        <f>O151*H151</f>
        <v>0</v>
      </c>
      <c r="Q151" s="231">
        <v>0</v>
      </c>
      <c r="R151" s="231">
        <f>Q151*H151</f>
        <v>0</v>
      </c>
      <c r="S151" s="231">
        <v>0</v>
      </c>
      <c r="T151" s="232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3" t="s">
        <v>304</v>
      </c>
      <c r="AT151" s="233" t="s">
        <v>167</v>
      </c>
      <c r="AU151" s="233" t="s">
        <v>91</v>
      </c>
      <c r="AY151" s="18" t="s">
        <v>164</v>
      </c>
      <c r="BE151" s="234">
        <f>IF(N151="základní",J151,0)</f>
        <v>0</v>
      </c>
      <c r="BF151" s="234">
        <f>IF(N151="snížená",J151,0)</f>
        <v>0</v>
      </c>
      <c r="BG151" s="234">
        <f>IF(N151="zákl. přenesená",J151,0)</f>
        <v>0</v>
      </c>
      <c r="BH151" s="234">
        <f>IF(N151="sníž. přenesená",J151,0)</f>
        <v>0</v>
      </c>
      <c r="BI151" s="234">
        <f>IF(N151="nulová",J151,0)</f>
        <v>0</v>
      </c>
      <c r="BJ151" s="18" t="s">
        <v>89</v>
      </c>
      <c r="BK151" s="234">
        <f>ROUND(I151*H151,2)</f>
        <v>0</v>
      </c>
      <c r="BL151" s="18" t="s">
        <v>304</v>
      </c>
      <c r="BM151" s="233" t="s">
        <v>1373</v>
      </c>
    </row>
    <row r="152" s="2" customFormat="1" ht="44.25" customHeight="1">
      <c r="A152" s="39"/>
      <c r="B152" s="40"/>
      <c r="C152" s="221" t="s">
        <v>304</v>
      </c>
      <c r="D152" s="221" t="s">
        <v>167</v>
      </c>
      <c r="E152" s="222" t="s">
        <v>1374</v>
      </c>
      <c r="F152" s="223" t="s">
        <v>1375</v>
      </c>
      <c r="G152" s="224" t="s">
        <v>710</v>
      </c>
      <c r="H152" s="225">
        <v>5</v>
      </c>
      <c r="I152" s="226"/>
      <c r="J152" s="227">
        <f>ROUND(I152*H152,2)</f>
        <v>0</v>
      </c>
      <c r="K152" s="228"/>
      <c r="L152" s="45"/>
      <c r="M152" s="229" t="s">
        <v>1</v>
      </c>
      <c r="N152" s="230" t="s">
        <v>46</v>
      </c>
      <c r="O152" s="92"/>
      <c r="P152" s="231">
        <f>O152*H152</f>
        <v>0</v>
      </c>
      <c r="Q152" s="231">
        <v>0</v>
      </c>
      <c r="R152" s="231">
        <f>Q152*H152</f>
        <v>0</v>
      </c>
      <c r="S152" s="231">
        <v>0</v>
      </c>
      <c r="T152" s="232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3" t="s">
        <v>171</v>
      </c>
      <c r="AT152" s="233" t="s">
        <v>167</v>
      </c>
      <c r="AU152" s="233" t="s">
        <v>91</v>
      </c>
      <c r="AY152" s="18" t="s">
        <v>164</v>
      </c>
      <c r="BE152" s="234">
        <f>IF(N152="základní",J152,0)</f>
        <v>0</v>
      </c>
      <c r="BF152" s="234">
        <f>IF(N152="snížená",J152,0)</f>
        <v>0</v>
      </c>
      <c r="BG152" s="234">
        <f>IF(N152="zákl. přenesená",J152,0)</f>
        <v>0</v>
      </c>
      <c r="BH152" s="234">
        <f>IF(N152="sníž. přenesená",J152,0)</f>
        <v>0</v>
      </c>
      <c r="BI152" s="234">
        <f>IF(N152="nulová",J152,0)</f>
        <v>0</v>
      </c>
      <c r="BJ152" s="18" t="s">
        <v>89</v>
      </c>
      <c r="BK152" s="234">
        <f>ROUND(I152*H152,2)</f>
        <v>0</v>
      </c>
      <c r="BL152" s="18" t="s">
        <v>171</v>
      </c>
      <c r="BM152" s="233" t="s">
        <v>1376</v>
      </c>
    </row>
    <row r="153" s="2" customFormat="1" ht="24.15" customHeight="1">
      <c r="A153" s="39"/>
      <c r="B153" s="40"/>
      <c r="C153" s="221" t="s">
        <v>165</v>
      </c>
      <c r="D153" s="221" t="s">
        <v>167</v>
      </c>
      <c r="E153" s="222" t="s">
        <v>1377</v>
      </c>
      <c r="F153" s="223" t="s">
        <v>1378</v>
      </c>
      <c r="G153" s="224" t="s">
        <v>710</v>
      </c>
      <c r="H153" s="225">
        <v>12</v>
      </c>
      <c r="I153" s="226"/>
      <c r="J153" s="227">
        <f>ROUND(I153*H153,2)</f>
        <v>0</v>
      </c>
      <c r="K153" s="228"/>
      <c r="L153" s="45"/>
      <c r="M153" s="229" t="s">
        <v>1</v>
      </c>
      <c r="N153" s="230" t="s">
        <v>46</v>
      </c>
      <c r="O153" s="92"/>
      <c r="P153" s="231">
        <f>O153*H153</f>
        <v>0</v>
      </c>
      <c r="Q153" s="231">
        <v>0</v>
      </c>
      <c r="R153" s="231">
        <f>Q153*H153</f>
        <v>0</v>
      </c>
      <c r="S153" s="231">
        <v>0</v>
      </c>
      <c r="T153" s="232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3" t="s">
        <v>171</v>
      </c>
      <c r="AT153" s="233" t="s">
        <v>167</v>
      </c>
      <c r="AU153" s="233" t="s">
        <v>91</v>
      </c>
      <c r="AY153" s="18" t="s">
        <v>164</v>
      </c>
      <c r="BE153" s="234">
        <f>IF(N153="základní",J153,0)</f>
        <v>0</v>
      </c>
      <c r="BF153" s="234">
        <f>IF(N153="snížená",J153,0)</f>
        <v>0</v>
      </c>
      <c r="BG153" s="234">
        <f>IF(N153="zákl. přenesená",J153,0)</f>
        <v>0</v>
      </c>
      <c r="BH153" s="234">
        <f>IF(N153="sníž. přenesená",J153,0)</f>
        <v>0</v>
      </c>
      <c r="BI153" s="234">
        <f>IF(N153="nulová",J153,0)</f>
        <v>0</v>
      </c>
      <c r="BJ153" s="18" t="s">
        <v>89</v>
      </c>
      <c r="BK153" s="234">
        <f>ROUND(I153*H153,2)</f>
        <v>0</v>
      </c>
      <c r="BL153" s="18" t="s">
        <v>171</v>
      </c>
      <c r="BM153" s="233" t="s">
        <v>1379</v>
      </c>
    </row>
    <row r="154" s="2" customFormat="1" ht="49.05" customHeight="1">
      <c r="A154" s="39"/>
      <c r="B154" s="40"/>
      <c r="C154" s="221" t="s">
        <v>171</v>
      </c>
      <c r="D154" s="221" t="s">
        <v>167</v>
      </c>
      <c r="E154" s="222" t="s">
        <v>1380</v>
      </c>
      <c r="F154" s="223" t="s">
        <v>1381</v>
      </c>
      <c r="G154" s="224" t="s">
        <v>710</v>
      </c>
      <c r="H154" s="225">
        <v>1</v>
      </c>
      <c r="I154" s="226"/>
      <c r="J154" s="227">
        <f>ROUND(I154*H154,2)</f>
        <v>0</v>
      </c>
      <c r="K154" s="228"/>
      <c r="L154" s="45"/>
      <c r="M154" s="229" t="s">
        <v>1</v>
      </c>
      <c r="N154" s="230" t="s">
        <v>46</v>
      </c>
      <c r="O154" s="92"/>
      <c r="P154" s="231">
        <f>O154*H154</f>
        <v>0</v>
      </c>
      <c r="Q154" s="231">
        <v>0</v>
      </c>
      <c r="R154" s="231">
        <f>Q154*H154</f>
        <v>0</v>
      </c>
      <c r="S154" s="231">
        <v>0</v>
      </c>
      <c r="T154" s="232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3" t="s">
        <v>171</v>
      </c>
      <c r="AT154" s="233" t="s">
        <v>167</v>
      </c>
      <c r="AU154" s="233" t="s">
        <v>91</v>
      </c>
      <c r="AY154" s="18" t="s">
        <v>164</v>
      </c>
      <c r="BE154" s="234">
        <f>IF(N154="základní",J154,0)</f>
        <v>0</v>
      </c>
      <c r="BF154" s="234">
        <f>IF(N154="snížená",J154,0)</f>
        <v>0</v>
      </c>
      <c r="BG154" s="234">
        <f>IF(N154="zákl. přenesená",J154,0)</f>
        <v>0</v>
      </c>
      <c r="BH154" s="234">
        <f>IF(N154="sníž. přenesená",J154,0)</f>
        <v>0</v>
      </c>
      <c r="BI154" s="234">
        <f>IF(N154="nulová",J154,0)</f>
        <v>0</v>
      </c>
      <c r="BJ154" s="18" t="s">
        <v>89</v>
      </c>
      <c r="BK154" s="234">
        <f>ROUND(I154*H154,2)</f>
        <v>0</v>
      </c>
      <c r="BL154" s="18" t="s">
        <v>171</v>
      </c>
      <c r="BM154" s="233" t="s">
        <v>1382</v>
      </c>
    </row>
    <row r="155" s="2" customFormat="1" ht="44.25" customHeight="1">
      <c r="A155" s="39"/>
      <c r="B155" s="40"/>
      <c r="C155" s="221" t="s">
        <v>309</v>
      </c>
      <c r="D155" s="221" t="s">
        <v>167</v>
      </c>
      <c r="E155" s="222" t="s">
        <v>1383</v>
      </c>
      <c r="F155" s="223" t="s">
        <v>1384</v>
      </c>
      <c r="G155" s="224" t="s">
        <v>710</v>
      </c>
      <c r="H155" s="225">
        <v>2</v>
      </c>
      <c r="I155" s="226"/>
      <c r="J155" s="227">
        <f>ROUND(I155*H155,2)</f>
        <v>0</v>
      </c>
      <c r="K155" s="228"/>
      <c r="L155" s="45"/>
      <c r="M155" s="229" t="s">
        <v>1</v>
      </c>
      <c r="N155" s="230" t="s">
        <v>46</v>
      </c>
      <c r="O155" s="92"/>
      <c r="P155" s="231">
        <f>O155*H155</f>
        <v>0</v>
      </c>
      <c r="Q155" s="231">
        <v>0</v>
      </c>
      <c r="R155" s="231">
        <f>Q155*H155</f>
        <v>0</v>
      </c>
      <c r="S155" s="231">
        <v>0</v>
      </c>
      <c r="T155" s="232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3" t="s">
        <v>171</v>
      </c>
      <c r="AT155" s="233" t="s">
        <v>167</v>
      </c>
      <c r="AU155" s="233" t="s">
        <v>91</v>
      </c>
      <c r="AY155" s="18" t="s">
        <v>164</v>
      </c>
      <c r="BE155" s="234">
        <f>IF(N155="základní",J155,0)</f>
        <v>0</v>
      </c>
      <c r="BF155" s="234">
        <f>IF(N155="snížená",J155,0)</f>
        <v>0</v>
      </c>
      <c r="BG155" s="234">
        <f>IF(N155="zákl. přenesená",J155,0)</f>
        <v>0</v>
      </c>
      <c r="BH155" s="234">
        <f>IF(N155="sníž. přenesená",J155,0)</f>
        <v>0</v>
      </c>
      <c r="BI155" s="234">
        <f>IF(N155="nulová",J155,0)</f>
        <v>0</v>
      </c>
      <c r="BJ155" s="18" t="s">
        <v>89</v>
      </c>
      <c r="BK155" s="234">
        <f>ROUND(I155*H155,2)</f>
        <v>0</v>
      </c>
      <c r="BL155" s="18" t="s">
        <v>171</v>
      </c>
      <c r="BM155" s="233" t="s">
        <v>1385</v>
      </c>
    </row>
    <row r="156" s="2" customFormat="1" ht="24.15" customHeight="1">
      <c r="A156" s="39"/>
      <c r="B156" s="40"/>
      <c r="C156" s="221" t="s">
        <v>268</v>
      </c>
      <c r="D156" s="221" t="s">
        <v>167</v>
      </c>
      <c r="E156" s="222" t="s">
        <v>1386</v>
      </c>
      <c r="F156" s="223" t="s">
        <v>1387</v>
      </c>
      <c r="G156" s="224" t="s">
        <v>710</v>
      </c>
      <c r="H156" s="225">
        <v>10</v>
      </c>
      <c r="I156" s="226"/>
      <c r="J156" s="227">
        <f>ROUND(I156*H156,2)</f>
        <v>0</v>
      </c>
      <c r="K156" s="228"/>
      <c r="L156" s="45"/>
      <c r="M156" s="229" t="s">
        <v>1</v>
      </c>
      <c r="N156" s="230" t="s">
        <v>46</v>
      </c>
      <c r="O156" s="92"/>
      <c r="P156" s="231">
        <f>O156*H156</f>
        <v>0</v>
      </c>
      <c r="Q156" s="231">
        <v>0</v>
      </c>
      <c r="R156" s="231">
        <f>Q156*H156</f>
        <v>0</v>
      </c>
      <c r="S156" s="231">
        <v>0</v>
      </c>
      <c r="T156" s="232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3" t="s">
        <v>171</v>
      </c>
      <c r="AT156" s="233" t="s">
        <v>167</v>
      </c>
      <c r="AU156" s="233" t="s">
        <v>91</v>
      </c>
      <c r="AY156" s="18" t="s">
        <v>164</v>
      </c>
      <c r="BE156" s="234">
        <f>IF(N156="základní",J156,0)</f>
        <v>0</v>
      </c>
      <c r="BF156" s="234">
        <f>IF(N156="snížená",J156,0)</f>
        <v>0</v>
      </c>
      <c r="BG156" s="234">
        <f>IF(N156="zákl. přenesená",J156,0)</f>
        <v>0</v>
      </c>
      <c r="BH156" s="234">
        <f>IF(N156="sníž. přenesená",J156,0)</f>
        <v>0</v>
      </c>
      <c r="BI156" s="234">
        <f>IF(N156="nulová",J156,0)</f>
        <v>0</v>
      </c>
      <c r="BJ156" s="18" t="s">
        <v>89</v>
      </c>
      <c r="BK156" s="234">
        <f>ROUND(I156*H156,2)</f>
        <v>0</v>
      </c>
      <c r="BL156" s="18" t="s">
        <v>171</v>
      </c>
      <c r="BM156" s="233" t="s">
        <v>1388</v>
      </c>
    </row>
    <row r="157" s="2" customFormat="1" ht="33" customHeight="1">
      <c r="A157" s="39"/>
      <c r="B157" s="40"/>
      <c r="C157" s="221" t="s">
        <v>691</v>
      </c>
      <c r="D157" s="221" t="s">
        <v>167</v>
      </c>
      <c r="E157" s="222" t="s">
        <v>1389</v>
      </c>
      <c r="F157" s="223" t="s">
        <v>1390</v>
      </c>
      <c r="G157" s="224" t="s">
        <v>710</v>
      </c>
      <c r="H157" s="225">
        <v>28</v>
      </c>
      <c r="I157" s="226"/>
      <c r="J157" s="227">
        <f>ROUND(I157*H157,2)</f>
        <v>0</v>
      </c>
      <c r="K157" s="228"/>
      <c r="L157" s="45"/>
      <c r="M157" s="229" t="s">
        <v>1</v>
      </c>
      <c r="N157" s="230" t="s">
        <v>46</v>
      </c>
      <c r="O157" s="92"/>
      <c r="P157" s="231">
        <f>O157*H157</f>
        <v>0</v>
      </c>
      <c r="Q157" s="231">
        <v>0</v>
      </c>
      <c r="R157" s="231">
        <f>Q157*H157</f>
        <v>0</v>
      </c>
      <c r="S157" s="231">
        <v>0</v>
      </c>
      <c r="T157" s="232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3" t="s">
        <v>171</v>
      </c>
      <c r="AT157" s="233" t="s">
        <v>167</v>
      </c>
      <c r="AU157" s="233" t="s">
        <v>91</v>
      </c>
      <c r="AY157" s="18" t="s">
        <v>164</v>
      </c>
      <c r="BE157" s="234">
        <f>IF(N157="základní",J157,0)</f>
        <v>0</v>
      </c>
      <c r="BF157" s="234">
        <f>IF(N157="snížená",J157,0)</f>
        <v>0</v>
      </c>
      <c r="BG157" s="234">
        <f>IF(N157="zákl. přenesená",J157,0)</f>
        <v>0</v>
      </c>
      <c r="BH157" s="234">
        <f>IF(N157="sníž. přenesená",J157,0)</f>
        <v>0</v>
      </c>
      <c r="BI157" s="234">
        <f>IF(N157="nulová",J157,0)</f>
        <v>0</v>
      </c>
      <c r="BJ157" s="18" t="s">
        <v>89</v>
      </c>
      <c r="BK157" s="234">
        <f>ROUND(I157*H157,2)</f>
        <v>0</v>
      </c>
      <c r="BL157" s="18" t="s">
        <v>171</v>
      </c>
      <c r="BM157" s="233" t="s">
        <v>1391</v>
      </c>
    </row>
    <row r="158" s="2" customFormat="1" ht="33" customHeight="1">
      <c r="A158" s="39"/>
      <c r="B158" s="40"/>
      <c r="C158" s="221" t="s">
        <v>696</v>
      </c>
      <c r="D158" s="221" t="s">
        <v>167</v>
      </c>
      <c r="E158" s="222" t="s">
        <v>1392</v>
      </c>
      <c r="F158" s="223" t="s">
        <v>1393</v>
      </c>
      <c r="G158" s="224" t="s">
        <v>710</v>
      </c>
      <c r="H158" s="225">
        <v>28</v>
      </c>
      <c r="I158" s="226"/>
      <c r="J158" s="227">
        <f>ROUND(I158*H158,2)</f>
        <v>0</v>
      </c>
      <c r="K158" s="228"/>
      <c r="L158" s="45"/>
      <c r="M158" s="229" t="s">
        <v>1</v>
      </c>
      <c r="N158" s="230" t="s">
        <v>46</v>
      </c>
      <c r="O158" s="92"/>
      <c r="P158" s="231">
        <f>O158*H158</f>
        <v>0</v>
      </c>
      <c r="Q158" s="231">
        <v>0</v>
      </c>
      <c r="R158" s="231">
        <f>Q158*H158</f>
        <v>0</v>
      </c>
      <c r="S158" s="231">
        <v>0</v>
      </c>
      <c r="T158" s="232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3" t="s">
        <v>171</v>
      </c>
      <c r="AT158" s="233" t="s">
        <v>167</v>
      </c>
      <c r="AU158" s="233" t="s">
        <v>91</v>
      </c>
      <c r="AY158" s="18" t="s">
        <v>164</v>
      </c>
      <c r="BE158" s="234">
        <f>IF(N158="základní",J158,0)</f>
        <v>0</v>
      </c>
      <c r="BF158" s="234">
        <f>IF(N158="snížená",J158,0)</f>
        <v>0</v>
      </c>
      <c r="BG158" s="234">
        <f>IF(N158="zákl. přenesená",J158,0)</f>
        <v>0</v>
      </c>
      <c r="BH158" s="234">
        <f>IF(N158="sníž. přenesená",J158,0)</f>
        <v>0</v>
      </c>
      <c r="BI158" s="234">
        <f>IF(N158="nulová",J158,0)</f>
        <v>0</v>
      </c>
      <c r="BJ158" s="18" t="s">
        <v>89</v>
      </c>
      <c r="BK158" s="234">
        <f>ROUND(I158*H158,2)</f>
        <v>0</v>
      </c>
      <c r="BL158" s="18" t="s">
        <v>171</v>
      </c>
      <c r="BM158" s="233" t="s">
        <v>1394</v>
      </c>
    </row>
    <row r="159" s="2" customFormat="1" ht="33" customHeight="1">
      <c r="A159" s="39"/>
      <c r="B159" s="40"/>
      <c r="C159" s="221" t="s">
        <v>701</v>
      </c>
      <c r="D159" s="221" t="s">
        <v>167</v>
      </c>
      <c r="E159" s="222" t="s">
        <v>1395</v>
      </c>
      <c r="F159" s="223" t="s">
        <v>1396</v>
      </c>
      <c r="G159" s="224" t="s">
        <v>710</v>
      </c>
      <c r="H159" s="225">
        <v>4</v>
      </c>
      <c r="I159" s="226"/>
      <c r="J159" s="227">
        <f>ROUND(I159*H159,2)</f>
        <v>0</v>
      </c>
      <c r="K159" s="228"/>
      <c r="L159" s="45"/>
      <c r="M159" s="229" t="s">
        <v>1</v>
      </c>
      <c r="N159" s="230" t="s">
        <v>46</v>
      </c>
      <c r="O159" s="92"/>
      <c r="P159" s="231">
        <f>O159*H159</f>
        <v>0</v>
      </c>
      <c r="Q159" s="231">
        <v>0</v>
      </c>
      <c r="R159" s="231">
        <f>Q159*H159</f>
        <v>0</v>
      </c>
      <c r="S159" s="231">
        <v>0</v>
      </c>
      <c r="T159" s="232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3" t="s">
        <v>171</v>
      </c>
      <c r="AT159" s="233" t="s">
        <v>167</v>
      </c>
      <c r="AU159" s="233" t="s">
        <v>91</v>
      </c>
      <c r="AY159" s="18" t="s">
        <v>164</v>
      </c>
      <c r="BE159" s="234">
        <f>IF(N159="základní",J159,0)</f>
        <v>0</v>
      </c>
      <c r="BF159" s="234">
        <f>IF(N159="snížená",J159,0)</f>
        <v>0</v>
      </c>
      <c r="BG159" s="234">
        <f>IF(N159="zákl. přenesená",J159,0)</f>
        <v>0</v>
      </c>
      <c r="BH159" s="234">
        <f>IF(N159="sníž. přenesená",J159,0)</f>
        <v>0</v>
      </c>
      <c r="BI159" s="234">
        <f>IF(N159="nulová",J159,0)</f>
        <v>0</v>
      </c>
      <c r="BJ159" s="18" t="s">
        <v>89</v>
      </c>
      <c r="BK159" s="234">
        <f>ROUND(I159*H159,2)</f>
        <v>0</v>
      </c>
      <c r="BL159" s="18" t="s">
        <v>171</v>
      </c>
      <c r="BM159" s="233" t="s">
        <v>1397</v>
      </c>
    </row>
    <row r="160" s="2" customFormat="1" ht="37.8" customHeight="1">
      <c r="A160" s="39"/>
      <c r="B160" s="40"/>
      <c r="C160" s="221" t="s">
        <v>314</v>
      </c>
      <c r="D160" s="221" t="s">
        <v>167</v>
      </c>
      <c r="E160" s="222" t="s">
        <v>1398</v>
      </c>
      <c r="F160" s="223" t="s">
        <v>1399</v>
      </c>
      <c r="G160" s="224" t="s">
        <v>337</v>
      </c>
      <c r="H160" s="225">
        <v>52.100000000000001</v>
      </c>
      <c r="I160" s="226"/>
      <c r="J160" s="227">
        <f>ROUND(I160*H160,2)</f>
        <v>0</v>
      </c>
      <c r="K160" s="228"/>
      <c r="L160" s="45"/>
      <c r="M160" s="229" t="s">
        <v>1</v>
      </c>
      <c r="N160" s="230" t="s">
        <v>46</v>
      </c>
      <c r="O160" s="92"/>
      <c r="P160" s="231">
        <f>O160*H160</f>
        <v>0</v>
      </c>
      <c r="Q160" s="231">
        <v>0</v>
      </c>
      <c r="R160" s="231">
        <f>Q160*H160</f>
        <v>0</v>
      </c>
      <c r="S160" s="231">
        <v>0</v>
      </c>
      <c r="T160" s="232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3" t="s">
        <v>171</v>
      </c>
      <c r="AT160" s="233" t="s">
        <v>167</v>
      </c>
      <c r="AU160" s="233" t="s">
        <v>91</v>
      </c>
      <c r="AY160" s="18" t="s">
        <v>164</v>
      </c>
      <c r="BE160" s="234">
        <f>IF(N160="základní",J160,0)</f>
        <v>0</v>
      </c>
      <c r="BF160" s="234">
        <f>IF(N160="snížená",J160,0)</f>
        <v>0</v>
      </c>
      <c r="BG160" s="234">
        <f>IF(N160="zákl. přenesená",J160,0)</f>
        <v>0</v>
      </c>
      <c r="BH160" s="234">
        <f>IF(N160="sníž. přenesená",J160,0)</f>
        <v>0</v>
      </c>
      <c r="BI160" s="234">
        <f>IF(N160="nulová",J160,0)</f>
        <v>0</v>
      </c>
      <c r="BJ160" s="18" t="s">
        <v>89</v>
      </c>
      <c r="BK160" s="234">
        <f>ROUND(I160*H160,2)</f>
        <v>0</v>
      </c>
      <c r="BL160" s="18" t="s">
        <v>171</v>
      </c>
      <c r="BM160" s="233" t="s">
        <v>1400</v>
      </c>
    </row>
    <row r="161" s="14" customFormat="1">
      <c r="A161" s="14"/>
      <c r="B161" s="246"/>
      <c r="C161" s="247"/>
      <c r="D161" s="237" t="s">
        <v>173</v>
      </c>
      <c r="E161" s="248" t="s">
        <v>1</v>
      </c>
      <c r="F161" s="249" t="s">
        <v>1401</v>
      </c>
      <c r="G161" s="247"/>
      <c r="H161" s="250">
        <v>52.100000000000001</v>
      </c>
      <c r="I161" s="251"/>
      <c r="J161" s="247"/>
      <c r="K161" s="247"/>
      <c r="L161" s="252"/>
      <c r="M161" s="253"/>
      <c r="N161" s="254"/>
      <c r="O161" s="254"/>
      <c r="P161" s="254"/>
      <c r="Q161" s="254"/>
      <c r="R161" s="254"/>
      <c r="S161" s="254"/>
      <c r="T161" s="255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6" t="s">
        <v>173</v>
      </c>
      <c r="AU161" s="256" t="s">
        <v>91</v>
      </c>
      <c r="AV161" s="14" t="s">
        <v>91</v>
      </c>
      <c r="AW161" s="14" t="s">
        <v>36</v>
      </c>
      <c r="AX161" s="14" t="s">
        <v>89</v>
      </c>
      <c r="AY161" s="256" t="s">
        <v>164</v>
      </c>
    </row>
    <row r="162" s="2" customFormat="1" ht="33" customHeight="1">
      <c r="A162" s="39"/>
      <c r="B162" s="40"/>
      <c r="C162" s="221" t="s">
        <v>676</v>
      </c>
      <c r="D162" s="221" t="s">
        <v>167</v>
      </c>
      <c r="E162" s="222" t="s">
        <v>1402</v>
      </c>
      <c r="F162" s="223" t="s">
        <v>1403</v>
      </c>
      <c r="G162" s="224" t="s">
        <v>391</v>
      </c>
      <c r="H162" s="225">
        <v>37</v>
      </c>
      <c r="I162" s="226"/>
      <c r="J162" s="227">
        <f>ROUND(I162*H162,2)</f>
        <v>0</v>
      </c>
      <c r="K162" s="228"/>
      <c r="L162" s="45"/>
      <c r="M162" s="229" t="s">
        <v>1</v>
      </c>
      <c r="N162" s="230" t="s">
        <v>46</v>
      </c>
      <c r="O162" s="92"/>
      <c r="P162" s="231">
        <f>O162*H162</f>
        <v>0</v>
      </c>
      <c r="Q162" s="231">
        <v>0</v>
      </c>
      <c r="R162" s="231">
        <f>Q162*H162</f>
        <v>0</v>
      </c>
      <c r="S162" s="231">
        <v>0</v>
      </c>
      <c r="T162" s="232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3" t="s">
        <v>304</v>
      </c>
      <c r="AT162" s="233" t="s">
        <v>167</v>
      </c>
      <c r="AU162" s="233" t="s">
        <v>91</v>
      </c>
      <c r="AY162" s="18" t="s">
        <v>164</v>
      </c>
      <c r="BE162" s="234">
        <f>IF(N162="základní",J162,0)</f>
        <v>0</v>
      </c>
      <c r="BF162" s="234">
        <f>IF(N162="snížená",J162,0)</f>
        <v>0</v>
      </c>
      <c r="BG162" s="234">
        <f>IF(N162="zákl. přenesená",J162,0)</f>
        <v>0</v>
      </c>
      <c r="BH162" s="234">
        <f>IF(N162="sníž. přenesená",J162,0)</f>
        <v>0</v>
      </c>
      <c r="BI162" s="234">
        <f>IF(N162="nulová",J162,0)</f>
        <v>0</v>
      </c>
      <c r="BJ162" s="18" t="s">
        <v>89</v>
      </c>
      <c r="BK162" s="234">
        <f>ROUND(I162*H162,2)</f>
        <v>0</v>
      </c>
      <c r="BL162" s="18" t="s">
        <v>304</v>
      </c>
      <c r="BM162" s="233" t="s">
        <v>1404</v>
      </c>
    </row>
    <row r="163" s="2" customFormat="1" ht="44.25" customHeight="1">
      <c r="A163" s="39"/>
      <c r="B163" s="40"/>
      <c r="C163" s="221" t="s">
        <v>680</v>
      </c>
      <c r="D163" s="221" t="s">
        <v>167</v>
      </c>
      <c r="E163" s="222" t="s">
        <v>1405</v>
      </c>
      <c r="F163" s="223" t="s">
        <v>1406</v>
      </c>
      <c r="G163" s="224" t="s">
        <v>391</v>
      </c>
      <c r="H163" s="225">
        <v>1</v>
      </c>
      <c r="I163" s="226"/>
      <c r="J163" s="227">
        <f>ROUND(I163*H163,2)</f>
        <v>0</v>
      </c>
      <c r="K163" s="228"/>
      <c r="L163" s="45"/>
      <c r="M163" s="229" t="s">
        <v>1</v>
      </c>
      <c r="N163" s="230" t="s">
        <v>46</v>
      </c>
      <c r="O163" s="92"/>
      <c r="P163" s="231">
        <f>O163*H163</f>
        <v>0</v>
      </c>
      <c r="Q163" s="231">
        <v>0</v>
      </c>
      <c r="R163" s="231">
        <f>Q163*H163</f>
        <v>0</v>
      </c>
      <c r="S163" s="231">
        <v>0</v>
      </c>
      <c r="T163" s="232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3" t="s">
        <v>304</v>
      </c>
      <c r="AT163" s="233" t="s">
        <v>167</v>
      </c>
      <c r="AU163" s="233" t="s">
        <v>91</v>
      </c>
      <c r="AY163" s="18" t="s">
        <v>164</v>
      </c>
      <c r="BE163" s="234">
        <f>IF(N163="základní",J163,0)</f>
        <v>0</v>
      </c>
      <c r="BF163" s="234">
        <f>IF(N163="snížená",J163,0)</f>
        <v>0</v>
      </c>
      <c r="BG163" s="234">
        <f>IF(N163="zákl. přenesená",J163,0)</f>
        <v>0</v>
      </c>
      <c r="BH163" s="234">
        <f>IF(N163="sníž. přenesená",J163,0)</f>
        <v>0</v>
      </c>
      <c r="BI163" s="234">
        <f>IF(N163="nulová",J163,0)</f>
        <v>0</v>
      </c>
      <c r="BJ163" s="18" t="s">
        <v>89</v>
      </c>
      <c r="BK163" s="234">
        <f>ROUND(I163*H163,2)</f>
        <v>0</v>
      </c>
      <c r="BL163" s="18" t="s">
        <v>304</v>
      </c>
      <c r="BM163" s="233" t="s">
        <v>1407</v>
      </c>
    </row>
    <row r="164" s="2" customFormat="1" ht="49.05" customHeight="1">
      <c r="A164" s="39"/>
      <c r="B164" s="40"/>
      <c r="C164" s="221" t="s">
        <v>684</v>
      </c>
      <c r="D164" s="221" t="s">
        <v>167</v>
      </c>
      <c r="E164" s="222" t="s">
        <v>1408</v>
      </c>
      <c r="F164" s="223" t="s">
        <v>1409</v>
      </c>
      <c r="G164" s="224" t="s">
        <v>170</v>
      </c>
      <c r="H164" s="225">
        <v>0.002</v>
      </c>
      <c r="I164" s="226"/>
      <c r="J164" s="227">
        <f>ROUND(I164*H164,2)</f>
        <v>0</v>
      </c>
      <c r="K164" s="228"/>
      <c r="L164" s="45"/>
      <c r="M164" s="229" t="s">
        <v>1</v>
      </c>
      <c r="N164" s="230" t="s">
        <v>46</v>
      </c>
      <c r="O164" s="92"/>
      <c r="P164" s="231">
        <f>O164*H164</f>
        <v>0</v>
      </c>
      <c r="Q164" s="231">
        <v>0</v>
      </c>
      <c r="R164" s="231">
        <f>Q164*H164</f>
        <v>0</v>
      </c>
      <c r="S164" s="231">
        <v>0</v>
      </c>
      <c r="T164" s="232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3" t="s">
        <v>304</v>
      </c>
      <c r="AT164" s="233" t="s">
        <v>167</v>
      </c>
      <c r="AU164" s="233" t="s">
        <v>91</v>
      </c>
      <c r="AY164" s="18" t="s">
        <v>164</v>
      </c>
      <c r="BE164" s="234">
        <f>IF(N164="základní",J164,0)</f>
        <v>0</v>
      </c>
      <c r="BF164" s="234">
        <f>IF(N164="snížená",J164,0)</f>
        <v>0</v>
      </c>
      <c r="BG164" s="234">
        <f>IF(N164="zákl. přenesená",J164,0)</f>
        <v>0</v>
      </c>
      <c r="BH164" s="234">
        <f>IF(N164="sníž. přenesená",J164,0)</f>
        <v>0</v>
      </c>
      <c r="BI164" s="234">
        <f>IF(N164="nulová",J164,0)</f>
        <v>0</v>
      </c>
      <c r="BJ164" s="18" t="s">
        <v>89</v>
      </c>
      <c r="BK164" s="234">
        <f>ROUND(I164*H164,2)</f>
        <v>0</v>
      </c>
      <c r="BL164" s="18" t="s">
        <v>304</v>
      </c>
      <c r="BM164" s="233" t="s">
        <v>1410</v>
      </c>
    </row>
    <row r="165" s="12" customFormat="1" ht="25.92" customHeight="1">
      <c r="A165" s="12"/>
      <c r="B165" s="205"/>
      <c r="C165" s="206"/>
      <c r="D165" s="207" t="s">
        <v>80</v>
      </c>
      <c r="E165" s="208" t="s">
        <v>1279</v>
      </c>
      <c r="F165" s="208" t="s">
        <v>1280</v>
      </c>
      <c r="G165" s="206"/>
      <c r="H165" s="206"/>
      <c r="I165" s="209"/>
      <c r="J165" s="210">
        <f>BK165</f>
        <v>0</v>
      </c>
      <c r="K165" s="206"/>
      <c r="L165" s="211"/>
      <c r="M165" s="212"/>
      <c r="N165" s="213"/>
      <c r="O165" s="213"/>
      <c r="P165" s="214">
        <f>SUM(P166:P169)</f>
        <v>0</v>
      </c>
      <c r="Q165" s="213"/>
      <c r="R165" s="214">
        <f>SUM(R166:R169)</f>
        <v>0</v>
      </c>
      <c r="S165" s="213"/>
      <c r="T165" s="215">
        <f>SUM(T166:T169)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16" t="s">
        <v>171</v>
      </c>
      <c r="AT165" s="217" t="s">
        <v>80</v>
      </c>
      <c r="AU165" s="217" t="s">
        <v>81</v>
      </c>
      <c r="AY165" s="216" t="s">
        <v>164</v>
      </c>
      <c r="BK165" s="218">
        <f>SUM(BK166:BK169)</f>
        <v>0</v>
      </c>
    </row>
    <row r="166" s="2" customFormat="1" ht="16.5" customHeight="1">
      <c r="A166" s="39"/>
      <c r="B166" s="40"/>
      <c r="C166" s="221" t="s">
        <v>470</v>
      </c>
      <c r="D166" s="221" t="s">
        <v>167</v>
      </c>
      <c r="E166" s="222" t="s">
        <v>1281</v>
      </c>
      <c r="F166" s="223" t="s">
        <v>1411</v>
      </c>
      <c r="G166" s="224" t="s">
        <v>337</v>
      </c>
      <c r="H166" s="225">
        <v>260</v>
      </c>
      <c r="I166" s="226"/>
      <c r="J166" s="227">
        <f>ROUND(I166*H166,2)</f>
        <v>0</v>
      </c>
      <c r="K166" s="228"/>
      <c r="L166" s="45"/>
      <c r="M166" s="229" t="s">
        <v>1</v>
      </c>
      <c r="N166" s="230" t="s">
        <v>46</v>
      </c>
      <c r="O166" s="92"/>
      <c r="P166" s="231">
        <f>O166*H166</f>
        <v>0</v>
      </c>
      <c r="Q166" s="231">
        <v>0</v>
      </c>
      <c r="R166" s="231">
        <f>Q166*H166</f>
        <v>0</v>
      </c>
      <c r="S166" s="231">
        <v>0</v>
      </c>
      <c r="T166" s="232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3" t="s">
        <v>171</v>
      </c>
      <c r="AT166" s="233" t="s">
        <v>167</v>
      </c>
      <c r="AU166" s="233" t="s">
        <v>89</v>
      </c>
      <c r="AY166" s="18" t="s">
        <v>164</v>
      </c>
      <c r="BE166" s="234">
        <f>IF(N166="základní",J166,0)</f>
        <v>0</v>
      </c>
      <c r="BF166" s="234">
        <f>IF(N166="snížená",J166,0)</f>
        <v>0</v>
      </c>
      <c r="BG166" s="234">
        <f>IF(N166="zákl. přenesená",J166,0)</f>
        <v>0</v>
      </c>
      <c r="BH166" s="234">
        <f>IF(N166="sníž. přenesená",J166,0)</f>
        <v>0</v>
      </c>
      <c r="BI166" s="234">
        <f>IF(N166="nulová",J166,0)</f>
        <v>0</v>
      </c>
      <c r="BJ166" s="18" t="s">
        <v>89</v>
      </c>
      <c r="BK166" s="234">
        <f>ROUND(I166*H166,2)</f>
        <v>0</v>
      </c>
      <c r="BL166" s="18" t="s">
        <v>171</v>
      </c>
      <c r="BM166" s="233" t="s">
        <v>1412</v>
      </c>
    </row>
    <row r="167" s="2" customFormat="1" ht="16.5" customHeight="1">
      <c r="A167" s="39"/>
      <c r="B167" s="40"/>
      <c r="C167" s="221" t="s">
        <v>474</v>
      </c>
      <c r="D167" s="221" t="s">
        <v>167</v>
      </c>
      <c r="E167" s="222" t="s">
        <v>1284</v>
      </c>
      <c r="F167" s="223" t="s">
        <v>1288</v>
      </c>
      <c r="G167" s="224" t="s">
        <v>337</v>
      </c>
      <c r="H167" s="225">
        <v>260</v>
      </c>
      <c r="I167" s="226"/>
      <c r="J167" s="227">
        <f>ROUND(I167*H167,2)</f>
        <v>0</v>
      </c>
      <c r="K167" s="228"/>
      <c r="L167" s="45"/>
      <c r="M167" s="229" t="s">
        <v>1</v>
      </c>
      <c r="N167" s="230" t="s">
        <v>46</v>
      </c>
      <c r="O167" s="92"/>
      <c r="P167" s="231">
        <f>O167*H167</f>
        <v>0</v>
      </c>
      <c r="Q167" s="231">
        <v>0</v>
      </c>
      <c r="R167" s="231">
        <f>Q167*H167</f>
        <v>0</v>
      </c>
      <c r="S167" s="231">
        <v>0</v>
      </c>
      <c r="T167" s="232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3" t="s">
        <v>171</v>
      </c>
      <c r="AT167" s="233" t="s">
        <v>167</v>
      </c>
      <c r="AU167" s="233" t="s">
        <v>89</v>
      </c>
      <c r="AY167" s="18" t="s">
        <v>164</v>
      </c>
      <c r="BE167" s="234">
        <f>IF(N167="základní",J167,0)</f>
        <v>0</v>
      </c>
      <c r="BF167" s="234">
        <f>IF(N167="snížená",J167,0)</f>
        <v>0</v>
      </c>
      <c r="BG167" s="234">
        <f>IF(N167="zákl. přenesená",J167,0)</f>
        <v>0</v>
      </c>
      <c r="BH167" s="234">
        <f>IF(N167="sníž. přenesená",J167,0)</f>
        <v>0</v>
      </c>
      <c r="BI167" s="234">
        <f>IF(N167="nulová",J167,0)</f>
        <v>0</v>
      </c>
      <c r="BJ167" s="18" t="s">
        <v>89</v>
      </c>
      <c r="BK167" s="234">
        <f>ROUND(I167*H167,2)</f>
        <v>0</v>
      </c>
      <c r="BL167" s="18" t="s">
        <v>171</v>
      </c>
      <c r="BM167" s="233" t="s">
        <v>1413</v>
      </c>
    </row>
    <row r="168" s="2" customFormat="1" ht="16.5" customHeight="1">
      <c r="A168" s="39"/>
      <c r="B168" s="40"/>
      <c r="C168" s="221" t="s">
        <v>478</v>
      </c>
      <c r="D168" s="221" t="s">
        <v>167</v>
      </c>
      <c r="E168" s="222" t="s">
        <v>1287</v>
      </c>
      <c r="F168" s="223" t="s">
        <v>1414</v>
      </c>
      <c r="G168" s="224" t="s">
        <v>710</v>
      </c>
      <c r="H168" s="225">
        <v>40</v>
      </c>
      <c r="I168" s="226"/>
      <c r="J168" s="227">
        <f>ROUND(I168*H168,2)</f>
        <v>0</v>
      </c>
      <c r="K168" s="228"/>
      <c r="L168" s="45"/>
      <c r="M168" s="229" t="s">
        <v>1</v>
      </c>
      <c r="N168" s="230" t="s">
        <v>46</v>
      </c>
      <c r="O168" s="92"/>
      <c r="P168" s="231">
        <f>O168*H168</f>
        <v>0</v>
      </c>
      <c r="Q168" s="231">
        <v>0</v>
      </c>
      <c r="R168" s="231">
        <f>Q168*H168</f>
        <v>0</v>
      </c>
      <c r="S168" s="231">
        <v>0</v>
      </c>
      <c r="T168" s="232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3" t="s">
        <v>171</v>
      </c>
      <c r="AT168" s="233" t="s">
        <v>167</v>
      </c>
      <c r="AU168" s="233" t="s">
        <v>89</v>
      </c>
      <c r="AY168" s="18" t="s">
        <v>164</v>
      </c>
      <c r="BE168" s="234">
        <f>IF(N168="základní",J168,0)</f>
        <v>0</v>
      </c>
      <c r="BF168" s="234">
        <f>IF(N168="snížená",J168,0)</f>
        <v>0</v>
      </c>
      <c r="BG168" s="234">
        <f>IF(N168="zákl. přenesená",J168,0)</f>
        <v>0</v>
      </c>
      <c r="BH168" s="234">
        <f>IF(N168="sníž. přenesená",J168,0)</f>
        <v>0</v>
      </c>
      <c r="BI168" s="234">
        <f>IF(N168="nulová",J168,0)</f>
        <v>0</v>
      </c>
      <c r="BJ168" s="18" t="s">
        <v>89</v>
      </c>
      <c r="BK168" s="234">
        <f>ROUND(I168*H168,2)</f>
        <v>0</v>
      </c>
      <c r="BL168" s="18" t="s">
        <v>171</v>
      </c>
      <c r="BM168" s="233" t="s">
        <v>1415</v>
      </c>
    </row>
    <row r="169" s="2" customFormat="1" ht="16.5" customHeight="1">
      <c r="A169" s="39"/>
      <c r="B169" s="40"/>
      <c r="C169" s="221" t="s">
        <v>483</v>
      </c>
      <c r="D169" s="221" t="s">
        <v>167</v>
      </c>
      <c r="E169" s="222" t="s">
        <v>1290</v>
      </c>
      <c r="F169" s="223" t="s">
        <v>1291</v>
      </c>
      <c r="G169" s="224" t="s">
        <v>710</v>
      </c>
      <c r="H169" s="225">
        <v>5</v>
      </c>
      <c r="I169" s="226"/>
      <c r="J169" s="227">
        <f>ROUND(I169*H169,2)</f>
        <v>0</v>
      </c>
      <c r="K169" s="228"/>
      <c r="L169" s="45"/>
      <c r="M169" s="298" t="s">
        <v>1</v>
      </c>
      <c r="N169" s="299" t="s">
        <v>46</v>
      </c>
      <c r="O169" s="300"/>
      <c r="P169" s="301">
        <f>O169*H169</f>
        <v>0</v>
      </c>
      <c r="Q169" s="301">
        <v>0</v>
      </c>
      <c r="R169" s="301">
        <f>Q169*H169</f>
        <v>0</v>
      </c>
      <c r="S169" s="301">
        <v>0</v>
      </c>
      <c r="T169" s="302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3" t="s">
        <v>171</v>
      </c>
      <c r="AT169" s="233" t="s">
        <v>167</v>
      </c>
      <c r="AU169" s="233" t="s">
        <v>89</v>
      </c>
      <c r="AY169" s="18" t="s">
        <v>164</v>
      </c>
      <c r="BE169" s="234">
        <f>IF(N169="základní",J169,0)</f>
        <v>0</v>
      </c>
      <c r="BF169" s="234">
        <f>IF(N169="snížená",J169,0)</f>
        <v>0</v>
      </c>
      <c r="BG169" s="234">
        <f>IF(N169="zákl. přenesená",J169,0)</f>
        <v>0</v>
      </c>
      <c r="BH169" s="234">
        <f>IF(N169="sníž. přenesená",J169,0)</f>
        <v>0</v>
      </c>
      <c r="BI169" s="234">
        <f>IF(N169="nulová",J169,0)</f>
        <v>0</v>
      </c>
      <c r="BJ169" s="18" t="s">
        <v>89</v>
      </c>
      <c r="BK169" s="234">
        <f>ROUND(I169*H169,2)</f>
        <v>0</v>
      </c>
      <c r="BL169" s="18" t="s">
        <v>171</v>
      </c>
      <c r="BM169" s="233" t="s">
        <v>1416</v>
      </c>
    </row>
    <row r="170" s="2" customFormat="1" ht="6.96" customHeight="1">
      <c r="A170" s="39"/>
      <c r="B170" s="67"/>
      <c r="C170" s="68"/>
      <c r="D170" s="68"/>
      <c r="E170" s="68"/>
      <c r="F170" s="68"/>
      <c r="G170" s="68"/>
      <c r="H170" s="68"/>
      <c r="I170" s="68"/>
      <c r="J170" s="68"/>
      <c r="K170" s="68"/>
      <c r="L170" s="45"/>
      <c r="M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</row>
  </sheetData>
  <sheetProtection sheet="1" autoFilter="0" formatColumns="0" formatRows="0" objects="1" scenarios="1" spinCount="100000" saltValue="MNh2oOY5vY12YJkxdQ6iIewfBDLqX+Tsc9+2gqlWhfh5u3h1kEmszoo5tgRFraxEVxRtqZXTOEWHsyEhPnpvtg==" hashValue="zi+QoIz0MdOapQaOSpnUu3u3oFw5iROIo8UKoZ+xThzXvgV4tgLcrrko1/RL0Y8tSXt86PuJTTk08OfU3IQmJg==" algorithmName="SHA-512" password="CC35"/>
  <autoFilter ref="C118:K169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100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1"/>
      <c r="AT3" s="18" t="s">
        <v>91</v>
      </c>
    </row>
    <row r="4" s="1" customFormat="1" ht="24.96" customHeight="1">
      <c r="B4" s="21"/>
      <c r="D4" s="140" t="s">
        <v>113</v>
      </c>
      <c r="L4" s="21"/>
      <c r="M4" s="14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2" t="s">
        <v>16</v>
      </c>
      <c r="L6" s="21"/>
    </row>
    <row r="7" s="1" customFormat="1" ht="16.5" customHeight="1">
      <c r="B7" s="21"/>
      <c r="E7" s="143" t="str">
        <f>'Rekapitulace stavby'!K6</f>
        <v>Zámek - rozšíření turistického informačního centra</v>
      </c>
      <c r="F7" s="142"/>
      <c r="G7" s="142"/>
      <c r="H7" s="142"/>
      <c r="L7" s="21"/>
    </row>
    <row r="8" s="2" customFormat="1" ht="12" customHeight="1">
      <c r="A8" s="39"/>
      <c r="B8" s="45"/>
      <c r="C8" s="39"/>
      <c r="D8" s="142" t="s">
        <v>123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4" t="s">
        <v>1417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2" t="s">
        <v>18</v>
      </c>
      <c r="E11" s="39"/>
      <c r="F11" s="145" t="s">
        <v>1</v>
      </c>
      <c r="G11" s="39"/>
      <c r="H11" s="39"/>
      <c r="I11" s="142" t="s">
        <v>19</v>
      </c>
      <c r="J11" s="145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2" t="s">
        <v>20</v>
      </c>
      <c r="E12" s="39"/>
      <c r="F12" s="145" t="s">
        <v>21</v>
      </c>
      <c r="G12" s="39"/>
      <c r="H12" s="39"/>
      <c r="I12" s="142" t="s">
        <v>22</v>
      </c>
      <c r="J12" s="146" t="str">
        <f>'Rekapitulace stavby'!AN8</f>
        <v>5. 5. 2025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2" t="s">
        <v>24</v>
      </c>
      <c r="E14" s="39"/>
      <c r="F14" s="39"/>
      <c r="G14" s="39"/>
      <c r="H14" s="39"/>
      <c r="I14" s="142" t="s">
        <v>25</v>
      </c>
      <c r="J14" s="145" t="s">
        <v>26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5" t="s">
        <v>27</v>
      </c>
      <c r="F15" s="39"/>
      <c r="G15" s="39"/>
      <c r="H15" s="39"/>
      <c r="I15" s="142" t="s">
        <v>28</v>
      </c>
      <c r="J15" s="145" t="s">
        <v>29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2" t="s">
        <v>30</v>
      </c>
      <c r="E17" s="39"/>
      <c r="F17" s="39"/>
      <c r="G17" s="39"/>
      <c r="H17" s="39"/>
      <c r="I17" s="142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5"/>
      <c r="G18" s="145"/>
      <c r="H18" s="145"/>
      <c r="I18" s="142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2" t="s">
        <v>32</v>
      </c>
      <c r="E20" s="39"/>
      <c r="F20" s="39"/>
      <c r="G20" s="39"/>
      <c r="H20" s="39"/>
      <c r="I20" s="142" t="s">
        <v>25</v>
      </c>
      <c r="J20" s="145" t="s">
        <v>33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5" t="s">
        <v>34</v>
      </c>
      <c r="F21" s="39"/>
      <c r="G21" s="39"/>
      <c r="H21" s="39"/>
      <c r="I21" s="142" t="s">
        <v>28</v>
      </c>
      <c r="J21" s="145" t="s">
        <v>35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2" t="s">
        <v>37</v>
      </c>
      <c r="E23" s="39"/>
      <c r="F23" s="39"/>
      <c r="G23" s="39"/>
      <c r="H23" s="39"/>
      <c r="I23" s="142" t="s">
        <v>25</v>
      </c>
      <c r="J23" s="145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5" t="s">
        <v>125</v>
      </c>
      <c r="F24" s="39"/>
      <c r="G24" s="39"/>
      <c r="H24" s="39"/>
      <c r="I24" s="142" t="s">
        <v>28</v>
      </c>
      <c r="J24" s="145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2" t="s">
        <v>39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7"/>
      <c r="B27" s="148"/>
      <c r="C27" s="147"/>
      <c r="D27" s="147"/>
      <c r="E27" s="149" t="s">
        <v>1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1"/>
      <c r="E29" s="151"/>
      <c r="F29" s="151"/>
      <c r="G29" s="151"/>
      <c r="H29" s="151"/>
      <c r="I29" s="151"/>
      <c r="J29" s="151"/>
      <c r="K29" s="151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2" t="s">
        <v>41</v>
      </c>
      <c r="E30" s="39"/>
      <c r="F30" s="39"/>
      <c r="G30" s="39"/>
      <c r="H30" s="39"/>
      <c r="I30" s="39"/>
      <c r="J30" s="153">
        <f>ROUND(J118,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1"/>
      <c r="E31" s="151"/>
      <c r="F31" s="151"/>
      <c r="G31" s="151"/>
      <c r="H31" s="151"/>
      <c r="I31" s="151"/>
      <c r="J31" s="151"/>
      <c r="K31" s="151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4" t="s">
        <v>43</v>
      </c>
      <c r="G32" s="39"/>
      <c r="H32" s="39"/>
      <c r="I32" s="154" t="s">
        <v>42</v>
      </c>
      <c r="J32" s="154" t="s">
        <v>44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5" t="s">
        <v>45</v>
      </c>
      <c r="E33" s="142" t="s">
        <v>46</v>
      </c>
      <c r="F33" s="156">
        <f>ROUND((SUM(BE118:BE139)),  2)</f>
        <v>0</v>
      </c>
      <c r="G33" s="39"/>
      <c r="H33" s="39"/>
      <c r="I33" s="157">
        <v>0.20999999999999999</v>
      </c>
      <c r="J33" s="156">
        <f>ROUND(((SUM(BE118:BE139))*I33),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2" t="s">
        <v>47</v>
      </c>
      <c r="F34" s="156">
        <f>ROUND((SUM(BF118:BF139)),  2)</f>
        <v>0</v>
      </c>
      <c r="G34" s="39"/>
      <c r="H34" s="39"/>
      <c r="I34" s="157">
        <v>0.12</v>
      </c>
      <c r="J34" s="156">
        <f>ROUND(((SUM(BF118:BF139))*I34),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2" t="s">
        <v>48</v>
      </c>
      <c r="F35" s="156">
        <f>ROUND((SUM(BG118:BG139)),  2)</f>
        <v>0</v>
      </c>
      <c r="G35" s="39"/>
      <c r="H35" s="39"/>
      <c r="I35" s="157">
        <v>0.20999999999999999</v>
      </c>
      <c r="J35" s="156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2" t="s">
        <v>49</v>
      </c>
      <c r="F36" s="156">
        <f>ROUND((SUM(BH118:BH139)),  2)</f>
        <v>0</v>
      </c>
      <c r="G36" s="39"/>
      <c r="H36" s="39"/>
      <c r="I36" s="157">
        <v>0.12</v>
      </c>
      <c r="J36" s="156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2" t="s">
        <v>50</v>
      </c>
      <c r="F37" s="156">
        <f>ROUND((SUM(BI118:BI139)),  2)</f>
        <v>0</v>
      </c>
      <c r="G37" s="39"/>
      <c r="H37" s="39"/>
      <c r="I37" s="157">
        <v>0</v>
      </c>
      <c r="J37" s="156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8"/>
      <c r="D39" s="159" t="s">
        <v>51</v>
      </c>
      <c r="E39" s="160"/>
      <c r="F39" s="160"/>
      <c r="G39" s="161" t="s">
        <v>52</v>
      </c>
      <c r="H39" s="162" t="s">
        <v>53</v>
      </c>
      <c r="I39" s="160"/>
      <c r="J39" s="163">
        <f>SUM(J30:J37)</f>
        <v>0</v>
      </c>
      <c r="K39" s="164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5" t="s">
        <v>54</v>
      </c>
      <c r="E50" s="166"/>
      <c r="F50" s="166"/>
      <c r="G50" s="165" t="s">
        <v>55</v>
      </c>
      <c r="H50" s="166"/>
      <c r="I50" s="166"/>
      <c r="J50" s="166"/>
      <c r="K50" s="166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7" t="s">
        <v>56</v>
      </c>
      <c r="E61" s="168"/>
      <c r="F61" s="169" t="s">
        <v>57</v>
      </c>
      <c r="G61" s="167" t="s">
        <v>56</v>
      </c>
      <c r="H61" s="168"/>
      <c r="I61" s="168"/>
      <c r="J61" s="170" t="s">
        <v>57</v>
      </c>
      <c r="K61" s="168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5" t="s">
        <v>58</v>
      </c>
      <c r="E65" s="171"/>
      <c r="F65" s="171"/>
      <c r="G65" s="165" t="s">
        <v>59</v>
      </c>
      <c r="H65" s="171"/>
      <c r="I65" s="171"/>
      <c r="J65" s="171"/>
      <c r="K65" s="171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7" t="s">
        <v>56</v>
      </c>
      <c r="E76" s="168"/>
      <c r="F76" s="169" t="s">
        <v>57</v>
      </c>
      <c r="G76" s="167" t="s">
        <v>56</v>
      </c>
      <c r="H76" s="168"/>
      <c r="I76" s="168"/>
      <c r="J76" s="170" t="s">
        <v>57</v>
      </c>
      <c r="K76" s="168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2"/>
      <c r="C77" s="173"/>
      <c r="D77" s="173"/>
      <c r="E77" s="173"/>
      <c r="F77" s="173"/>
      <c r="G77" s="173"/>
      <c r="H77" s="173"/>
      <c r="I77" s="173"/>
      <c r="J77" s="173"/>
      <c r="K77" s="173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hidden="1" s="2" customFormat="1" ht="6.96" customHeight="1">
      <c r="A81" s="39"/>
      <c r="B81" s="174"/>
      <c r="C81" s="175"/>
      <c r="D81" s="175"/>
      <c r="E81" s="175"/>
      <c r="F81" s="175"/>
      <c r="G81" s="175"/>
      <c r="H81" s="175"/>
      <c r="I81" s="175"/>
      <c r="J81" s="175"/>
      <c r="K81" s="175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hidden="1" s="2" customFormat="1" ht="24.96" customHeight="1">
      <c r="A82" s="39"/>
      <c r="B82" s="40"/>
      <c r="C82" s="24" t="s">
        <v>126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hidden="1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hidden="1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hidden="1" s="2" customFormat="1" ht="16.5" customHeight="1">
      <c r="A85" s="39"/>
      <c r="B85" s="40"/>
      <c r="C85" s="41"/>
      <c r="D85" s="41"/>
      <c r="E85" s="176" t="str">
        <f>E7</f>
        <v>Zámek - rozšíření turistického informačního centra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hidden="1" s="2" customFormat="1" ht="12" customHeight="1">
      <c r="A86" s="39"/>
      <c r="B86" s="40"/>
      <c r="C86" s="33" t="s">
        <v>123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hidden="1" s="2" customFormat="1" ht="16.5" customHeight="1">
      <c r="A87" s="39"/>
      <c r="B87" s="40"/>
      <c r="C87" s="41"/>
      <c r="D87" s="41"/>
      <c r="E87" s="77" t="str">
        <f>E9</f>
        <v>D.1.4e - Slaboproudé rozvody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hidden="1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hidden="1" s="2" customFormat="1" ht="12" customHeight="1">
      <c r="A89" s="39"/>
      <c r="B89" s="40"/>
      <c r="C89" s="33" t="s">
        <v>20</v>
      </c>
      <c r="D89" s="41"/>
      <c r="E89" s="41"/>
      <c r="F89" s="28" t="str">
        <f>F12</f>
        <v>Horažďovice, Mírové náměstí 11, 341 01</v>
      </c>
      <c r="G89" s="41"/>
      <c r="H89" s="41"/>
      <c r="I89" s="33" t="s">
        <v>22</v>
      </c>
      <c r="J89" s="80" t="str">
        <f>IF(J12="","",J12)</f>
        <v>5. 5. 2025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hidden="1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hidden="1" s="2" customFormat="1" ht="40.05" customHeight="1">
      <c r="A91" s="39"/>
      <c r="B91" s="40"/>
      <c r="C91" s="33" t="s">
        <v>24</v>
      </c>
      <c r="D91" s="41"/>
      <c r="E91" s="41"/>
      <c r="F91" s="28" t="str">
        <f>E15</f>
        <v>Město Horažďovice</v>
      </c>
      <c r="G91" s="41"/>
      <c r="H91" s="41"/>
      <c r="I91" s="33" t="s">
        <v>32</v>
      </c>
      <c r="J91" s="37" t="str">
        <f>E21</f>
        <v>PROJ.ATELIER PRO ARCH. A POZ. STAVBY,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hidden="1" s="2" customFormat="1" ht="15.15" customHeight="1">
      <c r="A92" s="39"/>
      <c r="B92" s="40"/>
      <c r="C92" s="33" t="s">
        <v>30</v>
      </c>
      <c r="D92" s="41"/>
      <c r="E92" s="41"/>
      <c r="F92" s="28" t="str">
        <f>IF(E18="","",E18)</f>
        <v>Vyplň údaj</v>
      </c>
      <c r="G92" s="41"/>
      <c r="H92" s="41"/>
      <c r="I92" s="33" t="s">
        <v>37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hidden="1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hidden="1" s="2" customFormat="1" ht="29.28" customHeight="1">
      <c r="A94" s="39"/>
      <c r="B94" s="40"/>
      <c r="C94" s="177" t="s">
        <v>127</v>
      </c>
      <c r="D94" s="178"/>
      <c r="E94" s="178"/>
      <c r="F94" s="178"/>
      <c r="G94" s="178"/>
      <c r="H94" s="178"/>
      <c r="I94" s="178"/>
      <c r="J94" s="179" t="s">
        <v>128</v>
      </c>
      <c r="K94" s="178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hidden="1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hidden="1" s="2" customFormat="1" ht="22.8" customHeight="1">
      <c r="A96" s="39"/>
      <c r="B96" s="40"/>
      <c r="C96" s="180" t="s">
        <v>129</v>
      </c>
      <c r="D96" s="41"/>
      <c r="E96" s="41"/>
      <c r="F96" s="41"/>
      <c r="G96" s="41"/>
      <c r="H96" s="41"/>
      <c r="I96" s="41"/>
      <c r="J96" s="111">
        <f>J118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130</v>
      </c>
    </row>
    <row r="97" hidden="1" s="9" customFormat="1" ht="24.96" customHeight="1">
      <c r="A97" s="9"/>
      <c r="B97" s="181"/>
      <c r="C97" s="182"/>
      <c r="D97" s="183" t="s">
        <v>138</v>
      </c>
      <c r="E97" s="184"/>
      <c r="F97" s="184"/>
      <c r="G97" s="184"/>
      <c r="H97" s="184"/>
      <c r="I97" s="184"/>
      <c r="J97" s="185">
        <f>J119</f>
        <v>0</v>
      </c>
      <c r="K97" s="182"/>
      <c r="L97" s="18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7"/>
      <c r="C98" s="188"/>
      <c r="D98" s="189" t="s">
        <v>1418</v>
      </c>
      <c r="E98" s="190"/>
      <c r="F98" s="190"/>
      <c r="G98" s="190"/>
      <c r="H98" s="190"/>
      <c r="I98" s="190"/>
      <c r="J98" s="191">
        <f>J120</f>
        <v>0</v>
      </c>
      <c r="K98" s="188"/>
      <c r="L98" s="19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2" customFormat="1" ht="21.84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64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hidden="1" s="2" customFormat="1" ht="6.96" customHeight="1">
      <c r="A100" s="39"/>
      <c r="B100" s="67"/>
      <c r="C100" s="68"/>
      <c r="D100" s="68"/>
      <c r="E100" s="68"/>
      <c r="F100" s="68"/>
      <c r="G100" s="68"/>
      <c r="H100" s="68"/>
      <c r="I100" s="68"/>
      <c r="J100" s="68"/>
      <c r="K100" s="68"/>
      <c r="L100" s="64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</row>
    <row r="101" hidden="1"/>
    <row r="102" hidden="1"/>
    <row r="103" hidden="1"/>
    <row r="104" s="2" customFormat="1" ht="6.96" customHeight="1">
      <c r="A104" s="39"/>
      <c r="B104" s="69"/>
      <c r="C104" s="70"/>
      <c r="D104" s="70"/>
      <c r="E104" s="70"/>
      <c r="F104" s="70"/>
      <c r="G104" s="70"/>
      <c r="H104" s="70"/>
      <c r="I104" s="70"/>
      <c r="J104" s="70"/>
      <c r="K104" s="70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24.96" customHeight="1">
      <c r="A105" s="39"/>
      <c r="B105" s="40"/>
      <c r="C105" s="24" t="s">
        <v>149</v>
      </c>
      <c r="D105" s="41"/>
      <c r="E105" s="41"/>
      <c r="F105" s="41"/>
      <c r="G105" s="41"/>
      <c r="H105" s="41"/>
      <c r="I105" s="41"/>
      <c r="J105" s="41"/>
      <c r="K105" s="41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6.96" customHeight="1">
      <c r="A106" s="39"/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12" customHeight="1">
      <c r="A107" s="39"/>
      <c r="B107" s="40"/>
      <c r="C107" s="33" t="s">
        <v>16</v>
      </c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16.5" customHeight="1">
      <c r="A108" s="39"/>
      <c r="B108" s="40"/>
      <c r="C108" s="41"/>
      <c r="D108" s="41"/>
      <c r="E108" s="176" t="str">
        <f>E7</f>
        <v>Zámek - rozšíření turistického informačního centra</v>
      </c>
      <c r="F108" s="33"/>
      <c r="G108" s="33"/>
      <c r="H108" s="33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2" customHeight="1">
      <c r="A109" s="39"/>
      <c r="B109" s="40"/>
      <c r="C109" s="33" t="s">
        <v>123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6.5" customHeight="1">
      <c r="A110" s="39"/>
      <c r="B110" s="40"/>
      <c r="C110" s="41"/>
      <c r="D110" s="41"/>
      <c r="E110" s="77" t="str">
        <f>E9</f>
        <v>D.1.4e - Slaboproudé rozvody</v>
      </c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3" t="s">
        <v>20</v>
      </c>
      <c r="D112" s="41"/>
      <c r="E112" s="41"/>
      <c r="F112" s="28" t="str">
        <f>F12</f>
        <v>Horažďovice, Mírové náměstí 11, 341 01</v>
      </c>
      <c r="G112" s="41"/>
      <c r="H112" s="41"/>
      <c r="I112" s="33" t="s">
        <v>22</v>
      </c>
      <c r="J112" s="80" t="str">
        <f>IF(J12="","",J12)</f>
        <v>5. 5. 2025</v>
      </c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40.05" customHeight="1">
      <c r="A114" s="39"/>
      <c r="B114" s="40"/>
      <c r="C114" s="33" t="s">
        <v>24</v>
      </c>
      <c r="D114" s="41"/>
      <c r="E114" s="41"/>
      <c r="F114" s="28" t="str">
        <f>E15</f>
        <v>Město Horažďovice</v>
      </c>
      <c r="G114" s="41"/>
      <c r="H114" s="41"/>
      <c r="I114" s="33" t="s">
        <v>32</v>
      </c>
      <c r="J114" s="37" t="str">
        <f>E21</f>
        <v>PROJ.ATELIER PRO ARCH. A POZ. STAVBY, s.r.o.</v>
      </c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5.15" customHeight="1">
      <c r="A115" s="39"/>
      <c r="B115" s="40"/>
      <c r="C115" s="33" t="s">
        <v>30</v>
      </c>
      <c r="D115" s="41"/>
      <c r="E115" s="41"/>
      <c r="F115" s="28" t="str">
        <f>IF(E18="","",E18)</f>
        <v>Vyplň údaj</v>
      </c>
      <c r="G115" s="41"/>
      <c r="H115" s="41"/>
      <c r="I115" s="33" t="s">
        <v>37</v>
      </c>
      <c r="J115" s="37" t="str">
        <f>E24</f>
        <v xml:space="preserve"> </v>
      </c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0.32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11" customFormat="1" ht="29.28" customHeight="1">
      <c r="A117" s="193"/>
      <c r="B117" s="194"/>
      <c r="C117" s="195" t="s">
        <v>150</v>
      </c>
      <c r="D117" s="196" t="s">
        <v>66</v>
      </c>
      <c r="E117" s="196" t="s">
        <v>62</v>
      </c>
      <c r="F117" s="196" t="s">
        <v>63</v>
      </c>
      <c r="G117" s="196" t="s">
        <v>151</v>
      </c>
      <c r="H117" s="196" t="s">
        <v>152</v>
      </c>
      <c r="I117" s="196" t="s">
        <v>153</v>
      </c>
      <c r="J117" s="197" t="s">
        <v>128</v>
      </c>
      <c r="K117" s="198" t="s">
        <v>154</v>
      </c>
      <c r="L117" s="199"/>
      <c r="M117" s="101" t="s">
        <v>1</v>
      </c>
      <c r="N117" s="102" t="s">
        <v>45</v>
      </c>
      <c r="O117" s="102" t="s">
        <v>155</v>
      </c>
      <c r="P117" s="102" t="s">
        <v>156</v>
      </c>
      <c r="Q117" s="102" t="s">
        <v>157</v>
      </c>
      <c r="R117" s="102" t="s">
        <v>158</v>
      </c>
      <c r="S117" s="102" t="s">
        <v>159</v>
      </c>
      <c r="T117" s="103" t="s">
        <v>160</v>
      </c>
      <c r="U117" s="193"/>
      <c r="V117" s="193"/>
      <c r="W117" s="193"/>
      <c r="X117" s="193"/>
      <c r="Y117" s="193"/>
      <c r="Z117" s="193"/>
      <c r="AA117" s="193"/>
      <c r="AB117" s="193"/>
      <c r="AC117" s="193"/>
      <c r="AD117" s="193"/>
      <c r="AE117" s="193"/>
    </row>
    <row r="118" s="2" customFormat="1" ht="22.8" customHeight="1">
      <c r="A118" s="39"/>
      <c r="B118" s="40"/>
      <c r="C118" s="108" t="s">
        <v>161</v>
      </c>
      <c r="D118" s="41"/>
      <c r="E118" s="41"/>
      <c r="F118" s="41"/>
      <c r="G118" s="41"/>
      <c r="H118" s="41"/>
      <c r="I118" s="41"/>
      <c r="J118" s="200">
        <f>BK118</f>
        <v>0</v>
      </c>
      <c r="K118" s="41"/>
      <c r="L118" s="45"/>
      <c r="M118" s="104"/>
      <c r="N118" s="201"/>
      <c r="O118" s="105"/>
      <c r="P118" s="202">
        <f>P119</f>
        <v>0</v>
      </c>
      <c r="Q118" s="105"/>
      <c r="R118" s="202">
        <f>R119</f>
        <v>0.011096</v>
      </c>
      <c r="S118" s="105"/>
      <c r="T118" s="203">
        <f>T119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80</v>
      </c>
      <c r="AU118" s="18" t="s">
        <v>130</v>
      </c>
      <c r="BK118" s="204">
        <f>BK119</f>
        <v>0</v>
      </c>
    </row>
    <row r="119" s="12" customFormat="1" ht="25.92" customHeight="1">
      <c r="A119" s="12"/>
      <c r="B119" s="205"/>
      <c r="C119" s="206"/>
      <c r="D119" s="207" t="s">
        <v>80</v>
      </c>
      <c r="E119" s="208" t="s">
        <v>572</v>
      </c>
      <c r="F119" s="208" t="s">
        <v>573</v>
      </c>
      <c r="G119" s="206"/>
      <c r="H119" s="206"/>
      <c r="I119" s="209"/>
      <c r="J119" s="210">
        <f>BK119</f>
        <v>0</v>
      </c>
      <c r="K119" s="206"/>
      <c r="L119" s="211"/>
      <c r="M119" s="212"/>
      <c r="N119" s="213"/>
      <c r="O119" s="213"/>
      <c r="P119" s="214">
        <f>P120</f>
        <v>0</v>
      </c>
      <c r="Q119" s="213"/>
      <c r="R119" s="214">
        <f>R120</f>
        <v>0.011096</v>
      </c>
      <c r="S119" s="213"/>
      <c r="T119" s="215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6" t="s">
        <v>91</v>
      </c>
      <c r="AT119" s="217" t="s">
        <v>80</v>
      </c>
      <c r="AU119" s="217" t="s">
        <v>81</v>
      </c>
      <c r="AY119" s="216" t="s">
        <v>164</v>
      </c>
      <c r="BK119" s="218">
        <f>BK120</f>
        <v>0</v>
      </c>
    </row>
    <row r="120" s="12" customFormat="1" ht="22.8" customHeight="1">
      <c r="A120" s="12"/>
      <c r="B120" s="205"/>
      <c r="C120" s="206"/>
      <c r="D120" s="207" t="s">
        <v>80</v>
      </c>
      <c r="E120" s="219" t="s">
        <v>1419</v>
      </c>
      <c r="F120" s="219" t="s">
        <v>1420</v>
      </c>
      <c r="G120" s="206"/>
      <c r="H120" s="206"/>
      <c r="I120" s="209"/>
      <c r="J120" s="220">
        <f>BK120</f>
        <v>0</v>
      </c>
      <c r="K120" s="206"/>
      <c r="L120" s="211"/>
      <c r="M120" s="212"/>
      <c r="N120" s="213"/>
      <c r="O120" s="213"/>
      <c r="P120" s="214">
        <f>SUM(P121:P139)</f>
        <v>0</v>
      </c>
      <c r="Q120" s="213"/>
      <c r="R120" s="214">
        <f>SUM(R121:R139)</f>
        <v>0.011096</v>
      </c>
      <c r="S120" s="213"/>
      <c r="T120" s="215">
        <f>SUM(T121:T139)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6" t="s">
        <v>91</v>
      </c>
      <c r="AT120" s="217" t="s">
        <v>80</v>
      </c>
      <c r="AU120" s="217" t="s">
        <v>89</v>
      </c>
      <c r="AY120" s="216" t="s">
        <v>164</v>
      </c>
      <c r="BK120" s="218">
        <f>SUM(BK121:BK139)</f>
        <v>0</v>
      </c>
    </row>
    <row r="121" s="2" customFormat="1" ht="49.05" customHeight="1">
      <c r="A121" s="39"/>
      <c r="B121" s="40"/>
      <c r="C121" s="221" t="s">
        <v>763</v>
      </c>
      <c r="D121" s="221" t="s">
        <v>167</v>
      </c>
      <c r="E121" s="222" t="s">
        <v>1421</v>
      </c>
      <c r="F121" s="223" t="s">
        <v>1422</v>
      </c>
      <c r="G121" s="224" t="s">
        <v>1423</v>
      </c>
      <c r="H121" s="225">
        <v>1</v>
      </c>
      <c r="I121" s="226"/>
      <c r="J121" s="227">
        <f>ROUND(I121*H121,2)</f>
        <v>0</v>
      </c>
      <c r="K121" s="228"/>
      <c r="L121" s="45"/>
      <c r="M121" s="229" t="s">
        <v>1</v>
      </c>
      <c r="N121" s="230" t="s">
        <v>46</v>
      </c>
      <c r="O121" s="92"/>
      <c r="P121" s="231">
        <f>O121*H121</f>
        <v>0</v>
      </c>
      <c r="Q121" s="231">
        <v>0</v>
      </c>
      <c r="R121" s="231">
        <f>Q121*H121</f>
        <v>0</v>
      </c>
      <c r="S121" s="231">
        <v>0</v>
      </c>
      <c r="T121" s="232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33" t="s">
        <v>304</v>
      </c>
      <c r="AT121" s="233" t="s">
        <v>167</v>
      </c>
      <c r="AU121" s="233" t="s">
        <v>91</v>
      </c>
      <c r="AY121" s="18" t="s">
        <v>164</v>
      </c>
      <c r="BE121" s="234">
        <f>IF(N121="základní",J121,0)</f>
        <v>0</v>
      </c>
      <c r="BF121" s="234">
        <f>IF(N121="snížená",J121,0)</f>
        <v>0</v>
      </c>
      <c r="BG121" s="234">
        <f>IF(N121="zákl. přenesená",J121,0)</f>
        <v>0</v>
      </c>
      <c r="BH121" s="234">
        <f>IF(N121="sníž. přenesená",J121,0)</f>
        <v>0</v>
      </c>
      <c r="BI121" s="234">
        <f>IF(N121="nulová",J121,0)</f>
        <v>0</v>
      </c>
      <c r="BJ121" s="18" t="s">
        <v>89</v>
      </c>
      <c r="BK121" s="234">
        <f>ROUND(I121*H121,2)</f>
        <v>0</v>
      </c>
      <c r="BL121" s="18" t="s">
        <v>304</v>
      </c>
      <c r="BM121" s="233" t="s">
        <v>1424</v>
      </c>
    </row>
    <row r="122" s="2" customFormat="1" ht="24.15" customHeight="1">
      <c r="A122" s="39"/>
      <c r="B122" s="40"/>
      <c r="C122" s="221" t="s">
        <v>753</v>
      </c>
      <c r="D122" s="221" t="s">
        <v>167</v>
      </c>
      <c r="E122" s="222" t="s">
        <v>1425</v>
      </c>
      <c r="F122" s="223" t="s">
        <v>1426</v>
      </c>
      <c r="G122" s="224" t="s">
        <v>337</v>
      </c>
      <c r="H122" s="225">
        <v>50</v>
      </c>
      <c r="I122" s="226"/>
      <c r="J122" s="227">
        <f>ROUND(I122*H122,2)</f>
        <v>0</v>
      </c>
      <c r="K122" s="228"/>
      <c r="L122" s="45"/>
      <c r="M122" s="229" t="s">
        <v>1</v>
      </c>
      <c r="N122" s="230" t="s">
        <v>46</v>
      </c>
      <c r="O122" s="92"/>
      <c r="P122" s="231">
        <f>O122*H122</f>
        <v>0</v>
      </c>
      <c r="Q122" s="231">
        <v>0</v>
      </c>
      <c r="R122" s="231">
        <f>Q122*H122</f>
        <v>0</v>
      </c>
      <c r="S122" s="231">
        <v>0</v>
      </c>
      <c r="T122" s="232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33" t="s">
        <v>304</v>
      </c>
      <c r="AT122" s="233" t="s">
        <v>167</v>
      </c>
      <c r="AU122" s="233" t="s">
        <v>91</v>
      </c>
      <c r="AY122" s="18" t="s">
        <v>164</v>
      </c>
      <c r="BE122" s="234">
        <f>IF(N122="základní",J122,0)</f>
        <v>0</v>
      </c>
      <c r="BF122" s="234">
        <f>IF(N122="snížená",J122,0)</f>
        <v>0</v>
      </c>
      <c r="BG122" s="234">
        <f>IF(N122="zákl. přenesená",J122,0)</f>
        <v>0</v>
      </c>
      <c r="BH122" s="234">
        <f>IF(N122="sníž. přenesená",J122,0)</f>
        <v>0</v>
      </c>
      <c r="BI122" s="234">
        <f>IF(N122="nulová",J122,0)</f>
        <v>0</v>
      </c>
      <c r="BJ122" s="18" t="s">
        <v>89</v>
      </c>
      <c r="BK122" s="234">
        <f>ROUND(I122*H122,2)</f>
        <v>0</v>
      </c>
      <c r="BL122" s="18" t="s">
        <v>304</v>
      </c>
      <c r="BM122" s="233" t="s">
        <v>1427</v>
      </c>
    </row>
    <row r="123" s="14" customFormat="1">
      <c r="A123" s="14"/>
      <c r="B123" s="246"/>
      <c r="C123" s="247"/>
      <c r="D123" s="237" t="s">
        <v>173</v>
      </c>
      <c r="E123" s="248" t="s">
        <v>1</v>
      </c>
      <c r="F123" s="249" t="s">
        <v>1428</v>
      </c>
      <c r="G123" s="247"/>
      <c r="H123" s="250">
        <v>50</v>
      </c>
      <c r="I123" s="251"/>
      <c r="J123" s="247"/>
      <c r="K123" s="247"/>
      <c r="L123" s="252"/>
      <c r="M123" s="253"/>
      <c r="N123" s="254"/>
      <c r="O123" s="254"/>
      <c r="P123" s="254"/>
      <c r="Q123" s="254"/>
      <c r="R123" s="254"/>
      <c r="S123" s="254"/>
      <c r="T123" s="255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56" t="s">
        <v>173</v>
      </c>
      <c r="AU123" s="256" t="s">
        <v>91</v>
      </c>
      <c r="AV123" s="14" t="s">
        <v>91</v>
      </c>
      <c r="AW123" s="14" t="s">
        <v>36</v>
      </c>
      <c r="AX123" s="14" t="s">
        <v>89</v>
      </c>
      <c r="AY123" s="256" t="s">
        <v>164</v>
      </c>
    </row>
    <row r="124" s="2" customFormat="1" ht="21.75" customHeight="1">
      <c r="A124" s="39"/>
      <c r="B124" s="40"/>
      <c r="C124" s="268" t="s">
        <v>696</v>
      </c>
      <c r="D124" s="268" t="s">
        <v>177</v>
      </c>
      <c r="E124" s="269" t="s">
        <v>1429</v>
      </c>
      <c r="F124" s="270" t="s">
        <v>1430</v>
      </c>
      <c r="G124" s="271" t="s">
        <v>337</v>
      </c>
      <c r="H124" s="272">
        <v>25.199999999999999</v>
      </c>
      <c r="I124" s="273"/>
      <c r="J124" s="274">
        <f>ROUND(I124*H124,2)</f>
        <v>0</v>
      </c>
      <c r="K124" s="275"/>
      <c r="L124" s="276"/>
      <c r="M124" s="277" t="s">
        <v>1</v>
      </c>
      <c r="N124" s="278" t="s">
        <v>46</v>
      </c>
      <c r="O124" s="92"/>
      <c r="P124" s="231">
        <f>O124*H124</f>
        <v>0</v>
      </c>
      <c r="Q124" s="231">
        <v>0.00020000000000000001</v>
      </c>
      <c r="R124" s="231">
        <f>Q124*H124</f>
        <v>0.0050400000000000002</v>
      </c>
      <c r="S124" s="231">
        <v>0</v>
      </c>
      <c r="T124" s="232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33" t="s">
        <v>422</v>
      </c>
      <c r="AT124" s="233" t="s">
        <v>177</v>
      </c>
      <c r="AU124" s="233" t="s">
        <v>91</v>
      </c>
      <c r="AY124" s="18" t="s">
        <v>164</v>
      </c>
      <c r="BE124" s="234">
        <f>IF(N124="základní",J124,0)</f>
        <v>0</v>
      </c>
      <c r="BF124" s="234">
        <f>IF(N124="snížená",J124,0)</f>
        <v>0</v>
      </c>
      <c r="BG124" s="234">
        <f>IF(N124="zákl. přenesená",J124,0)</f>
        <v>0</v>
      </c>
      <c r="BH124" s="234">
        <f>IF(N124="sníž. přenesená",J124,0)</f>
        <v>0</v>
      </c>
      <c r="BI124" s="234">
        <f>IF(N124="nulová",J124,0)</f>
        <v>0</v>
      </c>
      <c r="BJ124" s="18" t="s">
        <v>89</v>
      </c>
      <c r="BK124" s="234">
        <f>ROUND(I124*H124,2)</f>
        <v>0</v>
      </c>
      <c r="BL124" s="18" t="s">
        <v>304</v>
      </c>
      <c r="BM124" s="233" t="s">
        <v>1431</v>
      </c>
    </row>
    <row r="125" s="14" customFormat="1">
      <c r="A125" s="14"/>
      <c r="B125" s="246"/>
      <c r="C125" s="247"/>
      <c r="D125" s="237" t="s">
        <v>173</v>
      </c>
      <c r="E125" s="247"/>
      <c r="F125" s="249" t="s">
        <v>1432</v>
      </c>
      <c r="G125" s="247"/>
      <c r="H125" s="250">
        <v>25.199999999999999</v>
      </c>
      <c r="I125" s="251"/>
      <c r="J125" s="247"/>
      <c r="K125" s="247"/>
      <c r="L125" s="252"/>
      <c r="M125" s="253"/>
      <c r="N125" s="254"/>
      <c r="O125" s="254"/>
      <c r="P125" s="254"/>
      <c r="Q125" s="254"/>
      <c r="R125" s="254"/>
      <c r="S125" s="254"/>
      <c r="T125" s="255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56" t="s">
        <v>173</v>
      </c>
      <c r="AU125" s="256" t="s">
        <v>91</v>
      </c>
      <c r="AV125" s="14" t="s">
        <v>91</v>
      </c>
      <c r="AW125" s="14" t="s">
        <v>4</v>
      </c>
      <c r="AX125" s="14" t="s">
        <v>89</v>
      </c>
      <c r="AY125" s="256" t="s">
        <v>164</v>
      </c>
    </row>
    <row r="126" s="2" customFormat="1" ht="21.75" customHeight="1">
      <c r="A126" s="39"/>
      <c r="B126" s="40"/>
      <c r="C126" s="268" t="s">
        <v>1269</v>
      </c>
      <c r="D126" s="268" t="s">
        <v>177</v>
      </c>
      <c r="E126" s="269" t="s">
        <v>1433</v>
      </c>
      <c r="F126" s="270" t="s">
        <v>1434</v>
      </c>
      <c r="G126" s="271" t="s">
        <v>337</v>
      </c>
      <c r="H126" s="272">
        <v>27.300000000000001</v>
      </c>
      <c r="I126" s="273"/>
      <c r="J126" s="274">
        <f>ROUND(I126*H126,2)</f>
        <v>0</v>
      </c>
      <c r="K126" s="275"/>
      <c r="L126" s="276"/>
      <c r="M126" s="277" t="s">
        <v>1</v>
      </c>
      <c r="N126" s="278" t="s">
        <v>46</v>
      </c>
      <c r="O126" s="92"/>
      <c r="P126" s="231">
        <f>O126*H126</f>
        <v>0</v>
      </c>
      <c r="Q126" s="231">
        <v>0.00022000000000000001</v>
      </c>
      <c r="R126" s="231">
        <f>Q126*H126</f>
        <v>0.0060060000000000001</v>
      </c>
      <c r="S126" s="231">
        <v>0</v>
      </c>
      <c r="T126" s="232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3" t="s">
        <v>422</v>
      </c>
      <c r="AT126" s="233" t="s">
        <v>177</v>
      </c>
      <c r="AU126" s="233" t="s">
        <v>91</v>
      </c>
      <c r="AY126" s="18" t="s">
        <v>164</v>
      </c>
      <c r="BE126" s="234">
        <f>IF(N126="základní",J126,0)</f>
        <v>0</v>
      </c>
      <c r="BF126" s="234">
        <f>IF(N126="snížená",J126,0)</f>
        <v>0</v>
      </c>
      <c r="BG126" s="234">
        <f>IF(N126="zákl. přenesená",J126,0)</f>
        <v>0</v>
      </c>
      <c r="BH126" s="234">
        <f>IF(N126="sníž. přenesená",J126,0)</f>
        <v>0</v>
      </c>
      <c r="BI126" s="234">
        <f>IF(N126="nulová",J126,0)</f>
        <v>0</v>
      </c>
      <c r="BJ126" s="18" t="s">
        <v>89</v>
      </c>
      <c r="BK126" s="234">
        <f>ROUND(I126*H126,2)</f>
        <v>0</v>
      </c>
      <c r="BL126" s="18" t="s">
        <v>304</v>
      </c>
      <c r="BM126" s="233" t="s">
        <v>1435</v>
      </c>
    </row>
    <row r="127" s="14" customFormat="1">
      <c r="A127" s="14"/>
      <c r="B127" s="246"/>
      <c r="C127" s="247"/>
      <c r="D127" s="237" t="s">
        <v>173</v>
      </c>
      <c r="E127" s="247"/>
      <c r="F127" s="249" t="s">
        <v>1436</v>
      </c>
      <c r="G127" s="247"/>
      <c r="H127" s="250">
        <v>27.300000000000001</v>
      </c>
      <c r="I127" s="251"/>
      <c r="J127" s="247"/>
      <c r="K127" s="247"/>
      <c r="L127" s="252"/>
      <c r="M127" s="253"/>
      <c r="N127" s="254"/>
      <c r="O127" s="254"/>
      <c r="P127" s="254"/>
      <c r="Q127" s="254"/>
      <c r="R127" s="254"/>
      <c r="S127" s="254"/>
      <c r="T127" s="255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56" t="s">
        <v>173</v>
      </c>
      <c r="AU127" s="256" t="s">
        <v>91</v>
      </c>
      <c r="AV127" s="14" t="s">
        <v>91</v>
      </c>
      <c r="AW127" s="14" t="s">
        <v>4</v>
      </c>
      <c r="AX127" s="14" t="s">
        <v>89</v>
      </c>
      <c r="AY127" s="256" t="s">
        <v>164</v>
      </c>
    </row>
    <row r="128" s="2" customFormat="1" ht="24.15" customHeight="1">
      <c r="A128" s="39"/>
      <c r="B128" s="40"/>
      <c r="C128" s="221" t="s">
        <v>773</v>
      </c>
      <c r="D128" s="221" t="s">
        <v>167</v>
      </c>
      <c r="E128" s="222" t="s">
        <v>1437</v>
      </c>
      <c r="F128" s="223" t="s">
        <v>1438</v>
      </c>
      <c r="G128" s="224" t="s">
        <v>391</v>
      </c>
      <c r="H128" s="225">
        <v>1</v>
      </c>
      <c r="I128" s="226"/>
      <c r="J128" s="227">
        <f>ROUND(I128*H128,2)</f>
        <v>0</v>
      </c>
      <c r="K128" s="228"/>
      <c r="L128" s="45"/>
      <c r="M128" s="229" t="s">
        <v>1</v>
      </c>
      <c r="N128" s="230" t="s">
        <v>46</v>
      </c>
      <c r="O128" s="92"/>
      <c r="P128" s="231">
        <f>O128*H128</f>
        <v>0</v>
      </c>
      <c r="Q128" s="231">
        <v>0</v>
      </c>
      <c r="R128" s="231">
        <f>Q128*H128</f>
        <v>0</v>
      </c>
      <c r="S128" s="231">
        <v>0</v>
      </c>
      <c r="T128" s="232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3" t="s">
        <v>304</v>
      </c>
      <c r="AT128" s="233" t="s">
        <v>167</v>
      </c>
      <c r="AU128" s="233" t="s">
        <v>91</v>
      </c>
      <c r="AY128" s="18" t="s">
        <v>164</v>
      </c>
      <c r="BE128" s="234">
        <f>IF(N128="základní",J128,0)</f>
        <v>0</v>
      </c>
      <c r="BF128" s="234">
        <f>IF(N128="snížená",J128,0)</f>
        <v>0</v>
      </c>
      <c r="BG128" s="234">
        <f>IF(N128="zákl. přenesená",J128,0)</f>
        <v>0</v>
      </c>
      <c r="BH128" s="234">
        <f>IF(N128="sníž. přenesená",J128,0)</f>
        <v>0</v>
      </c>
      <c r="BI128" s="234">
        <f>IF(N128="nulová",J128,0)</f>
        <v>0</v>
      </c>
      <c r="BJ128" s="18" t="s">
        <v>89</v>
      </c>
      <c r="BK128" s="234">
        <f>ROUND(I128*H128,2)</f>
        <v>0</v>
      </c>
      <c r="BL128" s="18" t="s">
        <v>304</v>
      </c>
      <c r="BM128" s="233" t="s">
        <v>1439</v>
      </c>
    </row>
    <row r="129" s="2" customFormat="1" ht="49.05" customHeight="1">
      <c r="A129" s="39"/>
      <c r="B129" s="40"/>
      <c r="C129" s="221" t="s">
        <v>713</v>
      </c>
      <c r="D129" s="221" t="s">
        <v>167</v>
      </c>
      <c r="E129" s="222" t="s">
        <v>1297</v>
      </c>
      <c r="F129" s="223" t="s">
        <v>1298</v>
      </c>
      <c r="G129" s="224" t="s">
        <v>391</v>
      </c>
      <c r="H129" s="225">
        <v>1</v>
      </c>
      <c r="I129" s="226"/>
      <c r="J129" s="227">
        <f>ROUND(I129*H129,2)</f>
        <v>0</v>
      </c>
      <c r="K129" s="228"/>
      <c r="L129" s="45"/>
      <c r="M129" s="229" t="s">
        <v>1</v>
      </c>
      <c r="N129" s="230" t="s">
        <v>46</v>
      </c>
      <c r="O129" s="92"/>
      <c r="P129" s="231">
        <f>O129*H129</f>
        <v>0</v>
      </c>
      <c r="Q129" s="231">
        <v>0</v>
      </c>
      <c r="R129" s="231">
        <f>Q129*H129</f>
        <v>0</v>
      </c>
      <c r="S129" s="231">
        <v>0</v>
      </c>
      <c r="T129" s="232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3" t="s">
        <v>304</v>
      </c>
      <c r="AT129" s="233" t="s">
        <v>167</v>
      </c>
      <c r="AU129" s="233" t="s">
        <v>91</v>
      </c>
      <c r="AY129" s="18" t="s">
        <v>164</v>
      </c>
      <c r="BE129" s="234">
        <f>IF(N129="základní",J129,0)</f>
        <v>0</v>
      </c>
      <c r="BF129" s="234">
        <f>IF(N129="snížená",J129,0)</f>
        <v>0</v>
      </c>
      <c r="BG129" s="234">
        <f>IF(N129="zákl. přenesená",J129,0)</f>
        <v>0</v>
      </c>
      <c r="BH129" s="234">
        <f>IF(N129="sníž. přenesená",J129,0)</f>
        <v>0</v>
      </c>
      <c r="BI129" s="234">
        <f>IF(N129="nulová",J129,0)</f>
        <v>0</v>
      </c>
      <c r="BJ129" s="18" t="s">
        <v>89</v>
      </c>
      <c r="BK129" s="234">
        <f>ROUND(I129*H129,2)</f>
        <v>0</v>
      </c>
      <c r="BL129" s="18" t="s">
        <v>304</v>
      </c>
      <c r="BM129" s="233" t="s">
        <v>1440</v>
      </c>
    </row>
    <row r="130" s="2" customFormat="1" ht="24.15" customHeight="1">
      <c r="A130" s="39"/>
      <c r="B130" s="40"/>
      <c r="C130" s="268" t="s">
        <v>718</v>
      </c>
      <c r="D130" s="268" t="s">
        <v>177</v>
      </c>
      <c r="E130" s="269" t="s">
        <v>1300</v>
      </c>
      <c r="F130" s="270" t="s">
        <v>1301</v>
      </c>
      <c r="G130" s="271" t="s">
        <v>391</v>
      </c>
      <c r="H130" s="272">
        <v>1</v>
      </c>
      <c r="I130" s="273"/>
      <c r="J130" s="274">
        <f>ROUND(I130*H130,2)</f>
        <v>0</v>
      </c>
      <c r="K130" s="275"/>
      <c r="L130" s="276"/>
      <c r="M130" s="277" t="s">
        <v>1</v>
      </c>
      <c r="N130" s="278" t="s">
        <v>46</v>
      </c>
      <c r="O130" s="92"/>
      <c r="P130" s="231">
        <f>O130*H130</f>
        <v>0</v>
      </c>
      <c r="Q130" s="231">
        <v>5.0000000000000002E-05</v>
      </c>
      <c r="R130" s="231">
        <f>Q130*H130</f>
        <v>5.0000000000000002E-05</v>
      </c>
      <c r="S130" s="231">
        <v>0</v>
      </c>
      <c r="T130" s="232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3" t="s">
        <v>422</v>
      </c>
      <c r="AT130" s="233" t="s">
        <v>177</v>
      </c>
      <c r="AU130" s="233" t="s">
        <v>91</v>
      </c>
      <c r="AY130" s="18" t="s">
        <v>164</v>
      </c>
      <c r="BE130" s="234">
        <f>IF(N130="základní",J130,0)</f>
        <v>0</v>
      </c>
      <c r="BF130" s="234">
        <f>IF(N130="snížená",J130,0)</f>
        <v>0</v>
      </c>
      <c r="BG130" s="234">
        <f>IF(N130="zákl. přenesená",J130,0)</f>
        <v>0</v>
      </c>
      <c r="BH130" s="234">
        <f>IF(N130="sníž. přenesená",J130,0)</f>
        <v>0</v>
      </c>
      <c r="BI130" s="234">
        <f>IF(N130="nulová",J130,0)</f>
        <v>0</v>
      </c>
      <c r="BJ130" s="18" t="s">
        <v>89</v>
      </c>
      <c r="BK130" s="234">
        <f>ROUND(I130*H130,2)</f>
        <v>0</v>
      </c>
      <c r="BL130" s="18" t="s">
        <v>304</v>
      </c>
      <c r="BM130" s="233" t="s">
        <v>1441</v>
      </c>
    </row>
    <row r="131" s="2" customFormat="1" ht="49.05" customHeight="1">
      <c r="A131" s="39"/>
      <c r="B131" s="40"/>
      <c r="C131" s="221" t="s">
        <v>758</v>
      </c>
      <c r="D131" s="221" t="s">
        <v>167</v>
      </c>
      <c r="E131" s="222" t="s">
        <v>1442</v>
      </c>
      <c r="F131" s="223" t="s">
        <v>1443</v>
      </c>
      <c r="G131" s="224" t="s">
        <v>170</v>
      </c>
      <c r="H131" s="225">
        <v>0.010999999999999999</v>
      </c>
      <c r="I131" s="226"/>
      <c r="J131" s="227">
        <f>ROUND(I131*H131,2)</f>
        <v>0</v>
      </c>
      <c r="K131" s="228"/>
      <c r="L131" s="45"/>
      <c r="M131" s="229" t="s">
        <v>1</v>
      </c>
      <c r="N131" s="230" t="s">
        <v>46</v>
      </c>
      <c r="O131" s="92"/>
      <c r="P131" s="231">
        <f>O131*H131</f>
        <v>0</v>
      </c>
      <c r="Q131" s="231">
        <v>0</v>
      </c>
      <c r="R131" s="231">
        <f>Q131*H131</f>
        <v>0</v>
      </c>
      <c r="S131" s="231">
        <v>0</v>
      </c>
      <c r="T131" s="232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3" t="s">
        <v>304</v>
      </c>
      <c r="AT131" s="233" t="s">
        <v>167</v>
      </c>
      <c r="AU131" s="233" t="s">
        <v>91</v>
      </c>
      <c r="AY131" s="18" t="s">
        <v>164</v>
      </c>
      <c r="BE131" s="234">
        <f>IF(N131="základní",J131,0)</f>
        <v>0</v>
      </c>
      <c r="BF131" s="234">
        <f>IF(N131="snížená",J131,0)</f>
        <v>0</v>
      </c>
      <c r="BG131" s="234">
        <f>IF(N131="zákl. přenesená",J131,0)</f>
        <v>0</v>
      </c>
      <c r="BH131" s="234">
        <f>IF(N131="sníž. přenesená",J131,0)</f>
        <v>0</v>
      </c>
      <c r="BI131" s="234">
        <f>IF(N131="nulová",J131,0)</f>
        <v>0</v>
      </c>
      <c r="BJ131" s="18" t="s">
        <v>89</v>
      </c>
      <c r="BK131" s="234">
        <f>ROUND(I131*H131,2)</f>
        <v>0</v>
      </c>
      <c r="BL131" s="18" t="s">
        <v>304</v>
      </c>
      <c r="BM131" s="233" t="s">
        <v>1444</v>
      </c>
    </row>
    <row r="132" s="2" customFormat="1" ht="16.5" customHeight="1">
      <c r="A132" s="39"/>
      <c r="B132" s="40"/>
      <c r="C132" s="221" t="s">
        <v>723</v>
      </c>
      <c r="D132" s="221" t="s">
        <v>167</v>
      </c>
      <c r="E132" s="222" t="s">
        <v>1445</v>
      </c>
      <c r="F132" s="223" t="s">
        <v>1446</v>
      </c>
      <c r="G132" s="224" t="s">
        <v>710</v>
      </c>
      <c r="H132" s="225">
        <v>1</v>
      </c>
      <c r="I132" s="226"/>
      <c r="J132" s="227">
        <f>ROUND(I132*H132,2)</f>
        <v>0</v>
      </c>
      <c r="K132" s="228"/>
      <c r="L132" s="45"/>
      <c r="M132" s="229" t="s">
        <v>1</v>
      </c>
      <c r="N132" s="230" t="s">
        <v>46</v>
      </c>
      <c r="O132" s="92"/>
      <c r="P132" s="231">
        <f>O132*H132</f>
        <v>0</v>
      </c>
      <c r="Q132" s="231">
        <v>0</v>
      </c>
      <c r="R132" s="231">
        <f>Q132*H132</f>
        <v>0</v>
      </c>
      <c r="S132" s="231">
        <v>0</v>
      </c>
      <c r="T132" s="232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3" t="s">
        <v>171</v>
      </c>
      <c r="AT132" s="233" t="s">
        <v>167</v>
      </c>
      <c r="AU132" s="233" t="s">
        <v>91</v>
      </c>
      <c r="AY132" s="18" t="s">
        <v>164</v>
      </c>
      <c r="BE132" s="234">
        <f>IF(N132="základní",J132,0)</f>
        <v>0</v>
      </c>
      <c r="BF132" s="234">
        <f>IF(N132="snížená",J132,0)</f>
        <v>0</v>
      </c>
      <c r="BG132" s="234">
        <f>IF(N132="zákl. přenesená",J132,0)</f>
        <v>0</v>
      </c>
      <c r="BH132" s="234">
        <f>IF(N132="sníž. přenesená",J132,0)</f>
        <v>0</v>
      </c>
      <c r="BI132" s="234">
        <f>IF(N132="nulová",J132,0)</f>
        <v>0</v>
      </c>
      <c r="BJ132" s="18" t="s">
        <v>89</v>
      </c>
      <c r="BK132" s="234">
        <f>ROUND(I132*H132,2)</f>
        <v>0</v>
      </c>
      <c r="BL132" s="18" t="s">
        <v>171</v>
      </c>
      <c r="BM132" s="233" t="s">
        <v>1447</v>
      </c>
    </row>
    <row r="133" s="2" customFormat="1">
      <c r="A133" s="39"/>
      <c r="B133" s="40"/>
      <c r="C133" s="41"/>
      <c r="D133" s="237" t="s">
        <v>245</v>
      </c>
      <c r="E133" s="41"/>
      <c r="F133" s="290" t="s">
        <v>1340</v>
      </c>
      <c r="G133" s="41"/>
      <c r="H133" s="41"/>
      <c r="I133" s="291"/>
      <c r="J133" s="41"/>
      <c r="K133" s="41"/>
      <c r="L133" s="45"/>
      <c r="M133" s="292"/>
      <c r="N133" s="293"/>
      <c r="O133" s="92"/>
      <c r="P133" s="92"/>
      <c r="Q133" s="92"/>
      <c r="R133" s="92"/>
      <c r="S133" s="92"/>
      <c r="T133" s="93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245</v>
      </c>
      <c r="AU133" s="18" t="s">
        <v>91</v>
      </c>
    </row>
    <row r="134" s="2" customFormat="1" ht="16.5" customHeight="1">
      <c r="A134" s="39"/>
      <c r="B134" s="40"/>
      <c r="C134" s="221" t="s">
        <v>733</v>
      </c>
      <c r="D134" s="221" t="s">
        <v>167</v>
      </c>
      <c r="E134" s="222" t="s">
        <v>1281</v>
      </c>
      <c r="F134" s="223" t="s">
        <v>1411</v>
      </c>
      <c r="G134" s="224" t="s">
        <v>337</v>
      </c>
      <c r="H134" s="225">
        <v>26</v>
      </c>
      <c r="I134" s="226"/>
      <c r="J134" s="227">
        <f>ROUND(I134*H134,2)</f>
        <v>0</v>
      </c>
      <c r="K134" s="228"/>
      <c r="L134" s="45"/>
      <c r="M134" s="229" t="s">
        <v>1</v>
      </c>
      <c r="N134" s="230" t="s">
        <v>46</v>
      </c>
      <c r="O134" s="92"/>
      <c r="P134" s="231">
        <f>O134*H134</f>
        <v>0</v>
      </c>
      <c r="Q134" s="231">
        <v>0</v>
      </c>
      <c r="R134" s="231">
        <f>Q134*H134</f>
        <v>0</v>
      </c>
      <c r="S134" s="231">
        <v>0</v>
      </c>
      <c r="T134" s="232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3" t="s">
        <v>171</v>
      </c>
      <c r="AT134" s="233" t="s">
        <v>167</v>
      </c>
      <c r="AU134" s="233" t="s">
        <v>91</v>
      </c>
      <c r="AY134" s="18" t="s">
        <v>164</v>
      </c>
      <c r="BE134" s="234">
        <f>IF(N134="základní",J134,0)</f>
        <v>0</v>
      </c>
      <c r="BF134" s="234">
        <f>IF(N134="snížená",J134,0)</f>
        <v>0</v>
      </c>
      <c r="BG134" s="234">
        <f>IF(N134="zákl. přenesená",J134,0)</f>
        <v>0</v>
      </c>
      <c r="BH134" s="234">
        <f>IF(N134="sníž. přenesená",J134,0)</f>
        <v>0</v>
      </c>
      <c r="BI134" s="234">
        <f>IF(N134="nulová",J134,0)</f>
        <v>0</v>
      </c>
      <c r="BJ134" s="18" t="s">
        <v>89</v>
      </c>
      <c r="BK134" s="234">
        <f>ROUND(I134*H134,2)</f>
        <v>0</v>
      </c>
      <c r="BL134" s="18" t="s">
        <v>171</v>
      </c>
      <c r="BM134" s="233" t="s">
        <v>1448</v>
      </c>
    </row>
    <row r="135" s="2" customFormat="1" ht="16.5" customHeight="1">
      <c r="A135" s="39"/>
      <c r="B135" s="40"/>
      <c r="C135" s="221" t="s">
        <v>738</v>
      </c>
      <c r="D135" s="221" t="s">
        <v>167</v>
      </c>
      <c r="E135" s="222" t="s">
        <v>1284</v>
      </c>
      <c r="F135" s="223" t="s">
        <v>1288</v>
      </c>
      <c r="G135" s="224" t="s">
        <v>337</v>
      </c>
      <c r="H135" s="225">
        <v>26</v>
      </c>
      <c r="I135" s="226"/>
      <c r="J135" s="227">
        <f>ROUND(I135*H135,2)</f>
        <v>0</v>
      </c>
      <c r="K135" s="228"/>
      <c r="L135" s="45"/>
      <c r="M135" s="229" t="s">
        <v>1</v>
      </c>
      <c r="N135" s="230" t="s">
        <v>46</v>
      </c>
      <c r="O135" s="92"/>
      <c r="P135" s="231">
        <f>O135*H135</f>
        <v>0</v>
      </c>
      <c r="Q135" s="231">
        <v>0</v>
      </c>
      <c r="R135" s="231">
        <f>Q135*H135</f>
        <v>0</v>
      </c>
      <c r="S135" s="231">
        <v>0</v>
      </c>
      <c r="T135" s="232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3" t="s">
        <v>171</v>
      </c>
      <c r="AT135" s="233" t="s">
        <v>167</v>
      </c>
      <c r="AU135" s="233" t="s">
        <v>91</v>
      </c>
      <c r="AY135" s="18" t="s">
        <v>164</v>
      </c>
      <c r="BE135" s="234">
        <f>IF(N135="základní",J135,0)</f>
        <v>0</v>
      </c>
      <c r="BF135" s="234">
        <f>IF(N135="snížená",J135,0)</f>
        <v>0</v>
      </c>
      <c r="BG135" s="234">
        <f>IF(N135="zákl. přenesená",J135,0)</f>
        <v>0</v>
      </c>
      <c r="BH135" s="234">
        <f>IF(N135="sníž. přenesená",J135,0)</f>
        <v>0</v>
      </c>
      <c r="BI135" s="234">
        <f>IF(N135="nulová",J135,0)</f>
        <v>0</v>
      </c>
      <c r="BJ135" s="18" t="s">
        <v>89</v>
      </c>
      <c r="BK135" s="234">
        <f>ROUND(I135*H135,2)</f>
        <v>0</v>
      </c>
      <c r="BL135" s="18" t="s">
        <v>171</v>
      </c>
      <c r="BM135" s="233" t="s">
        <v>1449</v>
      </c>
    </row>
    <row r="136" s="2" customFormat="1" ht="16.5" customHeight="1">
      <c r="A136" s="39"/>
      <c r="B136" s="40"/>
      <c r="C136" s="221" t="s">
        <v>743</v>
      </c>
      <c r="D136" s="221" t="s">
        <v>167</v>
      </c>
      <c r="E136" s="222" t="s">
        <v>1287</v>
      </c>
      <c r="F136" s="223" t="s">
        <v>1414</v>
      </c>
      <c r="G136" s="224" t="s">
        <v>710</v>
      </c>
      <c r="H136" s="225">
        <v>1</v>
      </c>
      <c r="I136" s="226"/>
      <c r="J136" s="227">
        <f>ROUND(I136*H136,2)</f>
        <v>0</v>
      </c>
      <c r="K136" s="228"/>
      <c r="L136" s="45"/>
      <c r="M136" s="229" t="s">
        <v>1</v>
      </c>
      <c r="N136" s="230" t="s">
        <v>46</v>
      </c>
      <c r="O136" s="92"/>
      <c r="P136" s="231">
        <f>O136*H136</f>
        <v>0</v>
      </c>
      <c r="Q136" s="231">
        <v>0</v>
      </c>
      <c r="R136" s="231">
        <f>Q136*H136</f>
        <v>0</v>
      </c>
      <c r="S136" s="231">
        <v>0</v>
      </c>
      <c r="T136" s="232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3" t="s">
        <v>171</v>
      </c>
      <c r="AT136" s="233" t="s">
        <v>167</v>
      </c>
      <c r="AU136" s="233" t="s">
        <v>91</v>
      </c>
      <c r="AY136" s="18" t="s">
        <v>164</v>
      </c>
      <c r="BE136" s="234">
        <f>IF(N136="základní",J136,0)</f>
        <v>0</v>
      </c>
      <c r="BF136" s="234">
        <f>IF(N136="snížená",J136,0)</f>
        <v>0</v>
      </c>
      <c r="BG136" s="234">
        <f>IF(N136="zákl. přenesená",J136,0)</f>
        <v>0</v>
      </c>
      <c r="BH136" s="234">
        <f>IF(N136="sníž. přenesená",J136,0)</f>
        <v>0</v>
      </c>
      <c r="BI136" s="234">
        <f>IF(N136="nulová",J136,0)</f>
        <v>0</v>
      </c>
      <c r="BJ136" s="18" t="s">
        <v>89</v>
      </c>
      <c r="BK136" s="234">
        <f>ROUND(I136*H136,2)</f>
        <v>0</v>
      </c>
      <c r="BL136" s="18" t="s">
        <v>171</v>
      </c>
      <c r="BM136" s="233" t="s">
        <v>1450</v>
      </c>
    </row>
    <row r="137" s="2" customFormat="1" ht="16.5" customHeight="1">
      <c r="A137" s="39"/>
      <c r="B137" s="40"/>
      <c r="C137" s="221" t="s">
        <v>748</v>
      </c>
      <c r="D137" s="221" t="s">
        <v>167</v>
      </c>
      <c r="E137" s="222" t="s">
        <v>1290</v>
      </c>
      <c r="F137" s="223" t="s">
        <v>1451</v>
      </c>
      <c r="G137" s="224" t="s">
        <v>710</v>
      </c>
      <c r="H137" s="225">
        <v>5</v>
      </c>
      <c r="I137" s="226"/>
      <c r="J137" s="227">
        <f>ROUND(I137*H137,2)</f>
        <v>0</v>
      </c>
      <c r="K137" s="228"/>
      <c r="L137" s="45"/>
      <c r="M137" s="229" t="s">
        <v>1</v>
      </c>
      <c r="N137" s="230" t="s">
        <v>46</v>
      </c>
      <c r="O137" s="92"/>
      <c r="P137" s="231">
        <f>O137*H137</f>
        <v>0</v>
      </c>
      <c r="Q137" s="231">
        <v>0</v>
      </c>
      <c r="R137" s="231">
        <f>Q137*H137</f>
        <v>0</v>
      </c>
      <c r="S137" s="231">
        <v>0</v>
      </c>
      <c r="T137" s="232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3" t="s">
        <v>171</v>
      </c>
      <c r="AT137" s="233" t="s">
        <v>167</v>
      </c>
      <c r="AU137" s="233" t="s">
        <v>91</v>
      </c>
      <c r="AY137" s="18" t="s">
        <v>164</v>
      </c>
      <c r="BE137" s="234">
        <f>IF(N137="základní",J137,0)</f>
        <v>0</v>
      </c>
      <c r="BF137" s="234">
        <f>IF(N137="snížená",J137,0)</f>
        <v>0</v>
      </c>
      <c r="BG137" s="234">
        <f>IF(N137="zákl. přenesená",J137,0)</f>
        <v>0</v>
      </c>
      <c r="BH137" s="234">
        <f>IF(N137="sníž. přenesená",J137,0)</f>
        <v>0</v>
      </c>
      <c r="BI137" s="234">
        <f>IF(N137="nulová",J137,0)</f>
        <v>0</v>
      </c>
      <c r="BJ137" s="18" t="s">
        <v>89</v>
      </c>
      <c r="BK137" s="234">
        <f>ROUND(I137*H137,2)</f>
        <v>0</v>
      </c>
      <c r="BL137" s="18" t="s">
        <v>171</v>
      </c>
      <c r="BM137" s="233" t="s">
        <v>1452</v>
      </c>
    </row>
    <row r="138" s="2" customFormat="1" ht="16.5" customHeight="1">
      <c r="A138" s="39"/>
      <c r="B138" s="40"/>
      <c r="C138" s="221" t="s">
        <v>768</v>
      </c>
      <c r="D138" s="221" t="s">
        <v>167</v>
      </c>
      <c r="E138" s="222" t="s">
        <v>1453</v>
      </c>
      <c r="F138" s="223" t="s">
        <v>1454</v>
      </c>
      <c r="G138" s="224" t="s">
        <v>710</v>
      </c>
      <c r="H138" s="225">
        <v>5</v>
      </c>
      <c r="I138" s="226"/>
      <c r="J138" s="227">
        <f>ROUND(I138*H138,2)</f>
        <v>0</v>
      </c>
      <c r="K138" s="228"/>
      <c r="L138" s="45"/>
      <c r="M138" s="229" t="s">
        <v>1</v>
      </c>
      <c r="N138" s="230" t="s">
        <v>46</v>
      </c>
      <c r="O138" s="92"/>
      <c r="P138" s="231">
        <f>O138*H138</f>
        <v>0</v>
      </c>
      <c r="Q138" s="231">
        <v>0</v>
      </c>
      <c r="R138" s="231">
        <f>Q138*H138</f>
        <v>0</v>
      </c>
      <c r="S138" s="231">
        <v>0</v>
      </c>
      <c r="T138" s="232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3" t="s">
        <v>171</v>
      </c>
      <c r="AT138" s="233" t="s">
        <v>167</v>
      </c>
      <c r="AU138" s="233" t="s">
        <v>91</v>
      </c>
      <c r="AY138" s="18" t="s">
        <v>164</v>
      </c>
      <c r="BE138" s="234">
        <f>IF(N138="základní",J138,0)</f>
        <v>0</v>
      </c>
      <c r="BF138" s="234">
        <f>IF(N138="snížená",J138,0)</f>
        <v>0</v>
      </c>
      <c r="BG138" s="234">
        <f>IF(N138="zákl. přenesená",J138,0)</f>
        <v>0</v>
      </c>
      <c r="BH138" s="234">
        <f>IF(N138="sníž. přenesená",J138,0)</f>
        <v>0</v>
      </c>
      <c r="BI138" s="234">
        <f>IF(N138="nulová",J138,0)</f>
        <v>0</v>
      </c>
      <c r="BJ138" s="18" t="s">
        <v>89</v>
      </c>
      <c r="BK138" s="234">
        <f>ROUND(I138*H138,2)</f>
        <v>0</v>
      </c>
      <c r="BL138" s="18" t="s">
        <v>171</v>
      </c>
      <c r="BM138" s="233" t="s">
        <v>1455</v>
      </c>
    </row>
    <row r="139" s="2" customFormat="1">
      <c r="A139" s="39"/>
      <c r="B139" s="40"/>
      <c r="C139" s="41"/>
      <c r="D139" s="237" t="s">
        <v>245</v>
      </c>
      <c r="E139" s="41"/>
      <c r="F139" s="290" t="s">
        <v>1456</v>
      </c>
      <c r="G139" s="41"/>
      <c r="H139" s="41"/>
      <c r="I139" s="291"/>
      <c r="J139" s="41"/>
      <c r="K139" s="41"/>
      <c r="L139" s="45"/>
      <c r="M139" s="303"/>
      <c r="N139" s="304"/>
      <c r="O139" s="300"/>
      <c r="P139" s="300"/>
      <c r="Q139" s="300"/>
      <c r="R139" s="300"/>
      <c r="S139" s="300"/>
      <c r="T139" s="305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245</v>
      </c>
      <c r="AU139" s="18" t="s">
        <v>91</v>
      </c>
    </row>
    <row r="140" s="2" customFormat="1" ht="6.96" customHeight="1">
      <c r="A140" s="39"/>
      <c r="B140" s="67"/>
      <c r="C140" s="68"/>
      <c r="D140" s="68"/>
      <c r="E140" s="68"/>
      <c r="F140" s="68"/>
      <c r="G140" s="68"/>
      <c r="H140" s="68"/>
      <c r="I140" s="68"/>
      <c r="J140" s="68"/>
      <c r="K140" s="68"/>
      <c r="L140" s="45"/>
      <c r="M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</row>
  </sheetData>
  <sheetProtection sheet="1" autoFilter="0" formatColumns="0" formatRows="0" objects="1" scenarios="1" spinCount="100000" saltValue="pPglYU9RJCeWWsFinIVAVcnEzbdUIVBrGyJ2RWp1NPk6MOjIXJFM36wzR2FiV06wxeUfY8OvfEx9MidCGwbTww==" hashValue="3bjESYTuLHFrqguzWptBwygrddJYOIoQq5FFuppfnK/KUHodej8kJdrzRUNV06FbtufPTPbpct+Y5//uc+D6JA==" algorithmName="SHA-512" password="CC35"/>
  <autoFilter ref="C117:K139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103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1"/>
      <c r="AT3" s="18" t="s">
        <v>91</v>
      </c>
    </row>
    <row r="4" s="1" customFormat="1" ht="24.96" customHeight="1">
      <c r="B4" s="21"/>
      <c r="D4" s="140" t="s">
        <v>113</v>
      </c>
      <c r="L4" s="21"/>
      <c r="M4" s="14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2" t="s">
        <v>16</v>
      </c>
      <c r="L6" s="21"/>
    </row>
    <row r="7" s="1" customFormat="1" ht="16.5" customHeight="1">
      <c r="B7" s="21"/>
      <c r="E7" s="143" t="str">
        <f>'Rekapitulace stavby'!K6</f>
        <v>Zámek - rozšíření turistického informačního centra</v>
      </c>
      <c r="F7" s="142"/>
      <c r="G7" s="142"/>
      <c r="H7" s="142"/>
      <c r="L7" s="21"/>
    </row>
    <row r="8" s="2" customFormat="1" ht="12" customHeight="1">
      <c r="A8" s="39"/>
      <c r="B8" s="45"/>
      <c r="C8" s="39"/>
      <c r="D8" s="142" t="s">
        <v>123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4" t="s">
        <v>1457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2" t="s">
        <v>18</v>
      </c>
      <c r="E11" s="39"/>
      <c r="F11" s="145" t="s">
        <v>1</v>
      </c>
      <c r="G11" s="39"/>
      <c r="H11" s="39"/>
      <c r="I11" s="142" t="s">
        <v>19</v>
      </c>
      <c r="J11" s="145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2" t="s">
        <v>20</v>
      </c>
      <c r="E12" s="39"/>
      <c r="F12" s="145" t="s">
        <v>21</v>
      </c>
      <c r="G12" s="39"/>
      <c r="H12" s="39"/>
      <c r="I12" s="142" t="s">
        <v>22</v>
      </c>
      <c r="J12" s="146" t="str">
        <f>'Rekapitulace stavby'!AN8</f>
        <v>5. 5. 2025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2" t="s">
        <v>24</v>
      </c>
      <c r="E14" s="39"/>
      <c r="F14" s="39"/>
      <c r="G14" s="39"/>
      <c r="H14" s="39"/>
      <c r="I14" s="142" t="s">
        <v>25</v>
      </c>
      <c r="J14" s="145" t="s">
        <v>26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5" t="s">
        <v>27</v>
      </c>
      <c r="F15" s="39"/>
      <c r="G15" s="39"/>
      <c r="H15" s="39"/>
      <c r="I15" s="142" t="s">
        <v>28</v>
      </c>
      <c r="J15" s="145" t="s">
        <v>29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2" t="s">
        <v>30</v>
      </c>
      <c r="E17" s="39"/>
      <c r="F17" s="39"/>
      <c r="G17" s="39"/>
      <c r="H17" s="39"/>
      <c r="I17" s="142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5"/>
      <c r="G18" s="145"/>
      <c r="H18" s="145"/>
      <c r="I18" s="142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2" t="s">
        <v>32</v>
      </c>
      <c r="E20" s="39"/>
      <c r="F20" s="39"/>
      <c r="G20" s="39"/>
      <c r="H20" s="39"/>
      <c r="I20" s="142" t="s">
        <v>25</v>
      </c>
      <c r="J20" s="145" t="s">
        <v>33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5" t="s">
        <v>34</v>
      </c>
      <c r="F21" s="39"/>
      <c r="G21" s="39"/>
      <c r="H21" s="39"/>
      <c r="I21" s="142" t="s">
        <v>28</v>
      </c>
      <c r="J21" s="145" t="s">
        <v>35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2" t="s">
        <v>37</v>
      </c>
      <c r="E23" s="39"/>
      <c r="F23" s="39"/>
      <c r="G23" s="39"/>
      <c r="H23" s="39"/>
      <c r="I23" s="142" t="s">
        <v>25</v>
      </c>
      <c r="J23" s="145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5" t="s">
        <v>125</v>
      </c>
      <c r="F24" s="39"/>
      <c r="G24" s="39"/>
      <c r="H24" s="39"/>
      <c r="I24" s="142" t="s">
        <v>28</v>
      </c>
      <c r="J24" s="145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2" t="s">
        <v>39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7"/>
      <c r="B27" s="148"/>
      <c r="C27" s="147"/>
      <c r="D27" s="147"/>
      <c r="E27" s="149" t="s">
        <v>1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1"/>
      <c r="E29" s="151"/>
      <c r="F29" s="151"/>
      <c r="G29" s="151"/>
      <c r="H29" s="151"/>
      <c r="I29" s="151"/>
      <c r="J29" s="151"/>
      <c r="K29" s="151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2" t="s">
        <v>41</v>
      </c>
      <c r="E30" s="39"/>
      <c r="F30" s="39"/>
      <c r="G30" s="39"/>
      <c r="H30" s="39"/>
      <c r="I30" s="39"/>
      <c r="J30" s="153">
        <f>ROUND(J118,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1"/>
      <c r="E31" s="151"/>
      <c r="F31" s="151"/>
      <c r="G31" s="151"/>
      <c r="H31" s="151"/>
      <c r="I31" s="151"/>
      <c r="J31" s="151"/>
      <c r="K31" s="151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4" t="s">
        <v>43</v>
      </c>
      <c r="G32" s="39"/>
      <c r="H32" s="39"/>
      <c r="I32" s="154" t="s">
        <v>42</v>
      </c>
      <c r="J32" s="154" t="s">
        <v>44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5" t="s">
        <v>45</v>
      </c>
      <c r="E33" s="142" t="s">
        <v>46</v>
      </c>
      <c r="F33" s="156">
        <f>ROUND((SUM(BE118:BE127)),  2)</f>
        <v>0</v>
      </c>
      <c r="G33" s="39"/>
      <c r="H33" s="39"/>
      <c r="I33" s="157">
        <v>0.20999999999999999</v>
      </c>
      <c r="J33" s="156">
        <f>ROUND(((SUM(BE118:BE127))*I33),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2" t="s">
        <v>47</v>
      </c>
      <c r="F34" s="156">
        <f>ROUND((SUM(BF118:BF127)),  2)</f>
        <v>0</v>
      </c>
      <c r="G34" s="39"/>
      <c r="H34" s="39"/>
      <c r="I34" s="157">
        <v>0.12</v>
      </c>
      <c r="J34" s="156">
        <f>ROUND(((SUM(BF118:BF127))*I34),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2" t="s">
        <v>48</v>
      </c>
      <c r="F35" s="156">
        <f>ROUND((SUM(BG118:BG127)),  2)</f>
        <v>0</v>
      </c>
      <c r="G35" s="39"/>
      <c r="H35" s="39"/>
      <c r="I35" s="157">
        <v>0.20999999999999999</v>
      </c>
      <c r="J35" s="156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2" t="s">
        <v>49</v>
      </c>
      <c r="F36" s="156">
        <f>ROUND((SUM(BH118:BH127)),  2)</f>
        <v>0</v>
      </c>
      <c r="G36" s="39"/>
      <c r="H36" s="39"/>
      <c r="I36" s="157">
        <v>0.12</v>
      </c>
      <c r="J36" s="156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2" t="s">
        <v>50</v>
      </c>
      <c r="F37" s="156">
        <f>ROUND((SUM(BI118:BI127)),  2)</f>
        <v>0</v>
      </c>
      <c r="G37" s="39"/>
      <c r="H37" s="39"/>
      <c r="I37" s="157">
        <v>0</v>
      </c>
      <c r="J37" s="156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8"/>
      <c r="D39" s="159" t="s">
        <v>51</v>
      </c>
      <c r="E39" s="160"/>
      <c r="F39" s="160"/>
      <c r="G39" s="161" t="s">
        <v>52</v>
      </c>
      <c r="H39" s="162" t="s">
        <v>53</v>
      </c>
      <c r="I39" s="160"/>
      <c r="J39" s="163">
        <f>SUM(J30:J37)</f>
        <v>0</v>
      </c>
      <c r="K39" s="164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5" t="s">
        <v>54</v>
      </c>
      <c r="E50" s="166"/>
      <c r="F50" s="166"/>
      <c r="G50" s="165" t="s">
        <v>55</v>
      </c>
      <c r="H50" s="166"/>
      <c r="I50" s="166"/>
      <c r="J50" s="166"/>
      <c r="K50" s="166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7" t="s">
        <v>56</v>
      </c>
      <c r="E61" s="168"/>
      <c r="F61" s="169" t="s">
        <v>57</v>
      </c>
      <c r="G61" s="167" t="s">
        <v>56</v>
      </c>
      <c r="H61" s="168"/>
      <c r="I61" s="168"/>
      <c r="J61" s="170" t="s">
        <v>57</v>
      </c>
      <c r="K61" s="168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5" t="s">
        <v>58</v>
      </c>
      <c r="E65" s="171"/>
      <c r="F65" s="171"/>
      <c r="G65" s="165" t="s">
        <v>59</v>
      </c>
      <c r="H65" s="171"/>
      <c r="I65" s="171"/>
      <c r="J65" s="171"/>
      <c r="K65" s="171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7" t="s">
        <v>56</v>
      </c>
      <c r="E76" s="168"/>
      <c r="F76" s="169" t="s">
        <v>57</v>
      </c>
      <c r="G76" s="167" t="s">
        <v>56</v>
      </c>
      <c r="H76" s="168"/>
      <c r="I76" s="168"/>
      <c r="J76" s="170" t="s">
        <v>57</v>
      </c>
      <c r="K76" s="168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2"/>
      <c r="C77" s="173"/>
      <c r="D77" s="173"/>
      <c r="E77" s="173"/>
      <c r="F77" s="173"/>
      <c r="G77" s="173"/>
      <c r="H77" s="173"/>
      <c r="I77" s="173"/>
      <c r="J77" s="173"/>
      <c r="K77" s="173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hidden="1" s="2" customFormat="1" ht="6.96" customHeight="1">
      <c r="A81" s="39"/>
      <c r="B81" s="174"/>
      <c r="C81" s="175"/>
      <c r="D81" s="175"/>
      <c r="E81" s="175"/>
      <c r="F81" s="175"/>
      <c r="G81" s="175"/>
      <c r="H81" s="175"/>
      <c r="I81" s="175"/>
      <c r="J81" s="175"/>
      <c r="K81" s="175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hidden="1" s="2" customFormat="1" ht="24.96" customHeight="1">
      <c r="A82" s="39"/>
      <c r="B82" s="40"/>
      <c r="C82" s="24" t="s">
        <v>126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hidden="1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hidden="1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hidden="1" s="2" customFormat="1" ht="16.5" customHeight="1">
      <c r="A85" s="39"/>
      <c r="B85" s="40"/>
      <c r="C85" s="41"/>
      <c r="D85" s="41"/>
      <c r="E85" s="176" t="str">
        <f>E7</f>
        <v>Zámek - rozšíření turistického informačního centra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hidden="1" s="2" customFormat="1" ht="12" customHeight="1">
      <c r="A86" s="39"/>
      <c r="B86" s="40"/>
      <c r="C86" s="33" t="s">
        <v>123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hidden="1" s="2" customFormat="1" ht="16.5" customHeight="1">
      <c r="A87" s="39"/>
      <c r="B87" s="40"/>
      <c r="C87" s="41"/>
      <c r="D87" s="41"/>
      <c r="E87" s="77" t="str">
        <f>E9</f>
        <v>OVN - Ostatní a vedlejší náklady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hidden="1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hidden="1" s="2" customFormat="1" ht="12" customHeight="1">
      <c r="A89" s="39"/>
      <c r="B89" s="40"/>
      <c r="C89" s="33" t="s">
        <v>20</v>
      </c>
      <c r="D89" s="41"/>
      <c r="E89" s="41"/>
      <c r="F89" s="28" t="str">
        <f>F12</f>
        <v>Horažďovice, Mírové náměstí 11, 341 01</v>
      </c>
      <c r="G89" s="41"/>
      <c r="H89" s="41"/>
      <c r="I89" s="33" t="s">
        <v>22</v>
      </c>
      <c r="J89" s="80" t="str">
        <f>IF(J12="","",J12)</f>
        <v>5. 5. 2025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hidden="1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hidden="1" s="2" customFormat="1" ht="40.05" customHeight="1">
      <c r="A91" s="39"/>
      <c r="B91" s="40"/>
      <c r="C91" s="33" t="s">
        <v>24</v>
      </c>
      <c r="D91" s="41"/>
      <c r="E91" s="41"/>
      <c r="F91" s="28" t="str">
        <f>E15</f>
        <v>Město Horažďovice</v>
      </c>
      <c r="G91" s="41"/>
      <c r="H91" s="41"/>
      <c r="I91" s="33" t="s">
        <v>32</v>
      </c>
      <c r="J91" s="37" t="str">
        <f>E21</f>
        <v>PROJ.ATELIER PRO ARCH. A POZ. STAVBY,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hidden="1" s="2" customFormat="1" ht="15.15" customHeight="1">
      <c r="A92" s="39"/>
      <c r="B92" s="40"/>
      <c r="C92" s="33" t="s">
        <v>30</v>
      </c>
      <c r="D92" s="41"/>
      <c r="E92" s="41"/>
      <c r="F92" s="28" t="str">
        <f>IF(E18="","",E18)</f>
        <v>Vyplň údaj</v>
      </c>
      <c r="G92" s="41"/>
      <c r="H92" s="41"/>
      <c r="I92" s="33" t="s">
        <v>37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hidden="1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hidden="1" s="2" customFormat="1" ht="29.28" customHeight="1">
      <c r="A94" s="39"/>
      <c r="B94" s="40"/>
      <c r="C94" s="177" t="s">
        <v>127</v>
      </c>
      <c r="D94" s="178"/>
      <c r="E94" s="178"/>
      <c r="F94" s="178"/>
      <c r="G94" s="178"/>
      <c r="H94" s="178"/>
      <c r="I94" s="178"/>
      <c r="J94" s="179" t="s">
        <v>128</v>
      </c>
      <c r="K94" s="178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hidden="1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hidden="1" s="2" customFormat="1" ht="22.8" customHeight="1">
      <c r="A96" s="39"/>
      <c r="B96" s="40"/>
      <c r="C96" s="180" t="s">
        <v>129</v>
      </c>
      <c r="D96" s="41"/>
      <c r="E96" s="41"/>
      <c r="F96" s="41"/>
      <c r="G96" s="41"/>
      <c r="H96" s="41"/>
      <c r="I96" s="41"/>
      <c r="J96" s="111">
        <f>J118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130</v>
      </c>
    </row>
    <row r="97" hidden="1" s="9" customFormat="1" ht="24.96" customHeight="1">
      <c r="A97" s="9"/>
      <c r="B97" s="181"/>
      <c r="C97" s="182"/>
      <c r="D97" s="183" t="s">
        <v>1458</v>
      </c>
      <c r="E97" s="184"/>
      <c r="F97" s="184"/>
      <c r="G97" s="184"/>
      <c r="H97" s="184"/>
      <c r="I97" s="184"/>
      <c r="J97" s="185">
        <f>J119</f>
        <v>0</v>
      </c>
      <c r="K97" s="182"/>
      <c r="L97" s="18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7"/>
      <c r="C98" s="188"/>
      <c r="D98" s="189" t="s">
        <v>1459</v>
      </c>
      <c r="E98" s="190"/>
      <c r="F98" s="190"/>
      <c r="G98" s="190"/>
      <c r="H98" s="190"/>
      <c r="I98" s="190"/>
      <c r="J98" s="191">
        <f>J120</f>
        <v>0</v>
      </c>
      <c r="K98" s="188"/>
      <c r="L98" s="19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2" customFormat="1" ht="21.84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64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hidden="1" s="2" customFormat="1" ht="6.96" customHeight="1">
      <c r="A100" s="39"/>
      <c r="B100" s="67"/>
      <c r="C100" s="68"/>
      <c r="D100" s="68"/>
      <c r="E100" s="68"/>
      <c r="F100" s="68"/>
      <c r="G100" s="68"/>
      <c r="H100" s="68"/>
      <c r="I100" s="68"/>
      <c r="J100" s="68"/>
      <c r="K100" s="68"/>
      <c r="L100" s="64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</row>
    <row r="101" hidden="1"/>
    <row r="102" hidden="1"/>
    <row r="103" hidden="1"/>
    <row r="104" s="2" customFormat="1" ht="6.96" customHeight="1">
      <c r="A104" s="39"/>
      <c r="B104" s="69"/>
      <c r="C104" s="70"/>
      <c r="D104" s="70"/>
      <c r="E104" s="70"/>
      <c r="F104" s="70"/>
      <c r="G104" s="70"/>
      <c r="H104" s="70"/>
      <c r="I104" s="70"/>
      <c r="J104" s="70"/>
      <c r="K104" s="70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24.96" customHeight="1">
      <c r="A105" s="39"/>
      <c r="B105" s="40"/>
      <c r="C105" s="24" t="s">
        <v>149</v>
      </c>
      <c r="D105" s="41"/>
      <c r="E105" s="41"/>
      <c r="F105" s="41"/>
      <c r="G105" s="41"/>
      <c r="H105" s="41"/>
      <c r="I105" s="41"/>
      <c r="J105" s="41"/>
      <c r="K105" s="41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6.96" customHeight="1">
      <c r="A106" s="39"/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12" customHeight="1">
      <c r="A107" s="39"/>
      <c r="B107" s="40"/>
      <c r="C107" s="33" t="s">
        <v>16</v>
      </c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16.5" customHeight="1">
      <c r="A108" s="39"/>
      <c r="B108" s="40"/>
      <c r="C108" s="41"/>
      <c r="D108" s="41"/>
      <c r="E108" s="176" t="str">
        <f>E7</f>
        <v>Zámek - rozšíření turistického informačního centra</v>
      </c>
      <c r="F108" s="33"/>
      <c r="G108" s="33"/>
      <c r="H108" s="33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2" customHeight="1">
      <c r="A109" s="39"/>
      <c r="B109" s="40"/>
      <c r="C109" s="33" t="s">
        <v>123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6.5" customHeight="1">
      <c r="A110" s="39"/>
      <c r="B110" s="40"/>
      <c r="C110" s="41"/>
      <c r="D110" s="41"/>
      <c r="E110" s="77" t="str">
        <f>E9</f>
        <v>OVN - Ostatní a vedlejší náklady</v>
      </c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3" t="s">
        <v>20</v>
      </c>
      <c r="D112" s="41"/>
      <c r="E112" s="41"/>
      <c r="F112" s="28" t="str">
        <f>F12</f>
        <v>Horažďovice, Mírové náměstí 11, 341 01</v>
      </c>
      <c r="G112" s="41"/>
      <c r="H112" s="41"/>
      <c r="I112" s="33" t="s">
        <v>22</v>
      </c>
      <c r="J112" s="80" t="str">
        <f>IF(J12="","",J12)</f>
        <v>5. 5. 2025</v>
      </c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40.05" customHeight="1">
      <c r="A114" s="39"/>
      <c r="B114" s="40"/>
      <c r="C114" s="33" t="s">
        <v>24</v>
      </c>
      <c r="D114" s="41"/>
      <c r="E114" s="41"/>
      <c r="F114" s="28" t="str">
        <f>E15</f>
        <v>Město Horažďovice</v>
      </c>
      <c r="G114" s="41"/>
      <c r="H114" s="41"/>
      <c r="I114" s="33" t="s">
        <v>32</v>
      </c>
      <c r="J114" s="37" t="str">
        <f>E21</f>
        <v>PROJ.ATELIER PRO ARCH. A POZ. STAVBY, s.r.o.</v>
      </c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5.15" customHeight="1">
      <c r="A115" s="39"/>
      <c r="B115" s="40"/>
      <c r="C115" s="33" t="s">
        <v>30</v>
      </c>
      <c r="D115" s="41"/>
      <c r="E115" s="41"/>
      <c r="F115" s="28" t="str">
        <f>IF(E18="","",E18)</f>
        <v>Vyplň údaj</v>
      </c>
      <c r="G115" s="41"/>
      <c r="H115" s="41"/>
      <c r="I115" s="33" t="s">
        <v>37</v>
      </c>
      <c r="J115" s="37" t="str">
        <f>E24</f>
        <v xml:space="preserve"> </v>
      </c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0.32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11" customFormat="1" ht="29.28" customHeight="1">
      <c r="A117" s="193"/>
      <c r="B117" s="194"/>
      <c r="C117" s="195" t="s">
        <v>150</v>
      </c>
      <c r="D117" s="196" t="s">
        <v>66</v>
      </c>
      <c r="E117" s="196" t="s">
        <v>62</v>
      </c>
      <c r="F117" s="196" t="s">
        <v>63</v>
      </c>
      <c r="G117" s="196" t="s">
        <v>151</v>
      </c>
      <c r="H117" s="196" t="s">
        <v>152</v>
      </c>
      <c r="I117" s="196" t="s">
        <v>153</v>
      </c>
      <c r="J117" s="197" t="s">
        <v>128</v>
      </c>
      <c r="K117" s="198" t="s">
        <v>154</v>
      </c>
      <c r="L117" s="199"/>
      <c r="M117" s="101" t="s">
        <v>1</v>
      </c>
      <c r="N117" s="102" t="s">
        <v>45</v>
      </c>
      <c r="O117" s="102" t="s">
        <v>155</v>
      </c>
      <c r="P117" s="102" t="s">
        <v>156</v>
      </c>
      <c r="Q117" s="102" t="s">
        <v>157</v>
      </c>
      <c r="R117" s="102" t="s">
        <v>158</v>
      </c>
      <c r="S117" s="102" t="s">
        <v>159</v>
      </c>
      <c r="T117" s="103" t="s">
        <v>160</v>
      </c>
      <c r="U117" s="193"/>
      <c r="V117" s="193"/>
      <c r="W117" s="193"/>
      <c r="X117" s="193"/>
      <c r="Y117" s="193"/>
      <c r="Z117" s="193"/>
      <c r="AA117" s="193"/>
      <c r="AB117" s="193"/>
      <c r="AC117" s="193"/>
      <c r="AD117" s="193"/>
      <c r="AE117" s="193"/>
    </row>
    <row r="118" s="2" customFormat="1" ht="22.8" customHeight="1">
      <c r="A118" s="39"/>
      <c r="B118" s="40"/>
      <c r="C118" s="108" t="s">
        <v>161</v>
      </c>
      <c r="D118" s="41"/>
      <c r="E118" s="41"/>
      <c r="F118" s="41"/>
      <c r="G118" s="41"/>
      <c r="H118" s="41"/>
      <c r="I118" s="41"/>
      <c r="J118" s="200">
        <f>BK118</f>
        <v>0</v>
      </c>
      <c r="K118" s="41"/>
      <c r="L118" s="45"/>
      <c r="M118" s="104"/>
      <c r="N118" s="201"/>
      <c r="O118" s="105"/>
      <c r="P118" s="202">
        <f>P119</f>
        <v>0</v>
      </c>
      <c r="Q118" s="105"/>
      <c r="R118" s="202">
        <f>R119</f>
        <v>0</v>
      </c>
      <c r="S118" s="105"/>
      <c r="T118" s="203">
        <f>T119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80</v>
      </c>
      <c r="AU118" s="18" t="s">
        <v>130</v>
      </c>
      <c r="BK118" s="204">
        <f>BK119</f>
        <v>0</v>
      </c>
    </row>
    <row r="119" s="12" customFormat="1" ht="25.92" customHeight="1">
      <c r="A119" s="12"/>
      <c r="B119" s="205"/>
      <c r="C119" s="206"/>
      <c r="D119" s="207" t="s">
        <v>80</v>
      </c>
      <c r="E119" s="208" t="s">
        <v>1460</v>
      </c>
      <c r="F119" s="208" t="s">
        <v>1461</v>
      </c>
      <c r="G119" s="206"/>
      <c r="H119" s="206"/>
      <c r="I119" s="209"/>
      <c r="J119" s="210">
        <f>BK119</f>
        <v>0</v>
      </c>
      <c r="K119" s="206"/>
      <c r="L119" s="211"/>
      <c r="M119" s="212"/>
      <c r="N119" s="213"/>
      <c r="O119" s="213"/>
      <c r="P119" s="214">
        <f>P120</f>
        <v>0</v>
      </c>
      <c r="Q119" s="213"/>
      <c r="R119" s="214">
        <f>R120</f>
        <v>0</v>
      </c>
      <c r="S119" s="213"/>
      <c r="T119" s="215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6" t="s">
        <v>195</v>
      </c>
      <c r="AT119" s="217" t="s">
        <v>80</v>
      </c>
      <c r="AU119" s="217" t="s">
        <v>81</v>
      </c>
      <c r="AY119" s="216" t="s">
        <v>164</v>
      </c>
      <c r="BK119" s="218">
        <f>BK120</f>
        <v>0</v>
      </c>
    </row>
    <row r="120" s="12" customFormat="1" ht="22.8" customHeight="1">
      <c r="A120" s="12"/>
      <c r="B120" s="205"/>
      <c r="C120" s="206"/>
      <c r="D120" s="207" t="s">
        <v>80</v>
      </c>
      <c r="E120" s="219" t="s">
        <v>1462</v>
      </c>
      <c r="F120" s="219" t="s">
        <v>1463</v>
      </c>
      <c r="G120" s="206"/>
      <c r="H120" s="206"/>
      <c r="I120" s="209"/>
      <c r="J120" s="220">
        <f>BK120</f>
        <v>0</v>
      </c>
      <c r="K120" s="206"/>
      <c r="L120" s="211"/>
      <c r="M120" s="212"/>
      <c r="N120" s="213"/>
      <c r="O120" s="213"/>
      <c r="P120" s="214">
        <f>SUM(P121:P127)</f>
        <v>0</v>
      </c>
      <c r="Q120" s="213"/>
      <c r="R120" s="214">
        <f>SUM(R121:R127)</f>
        <v>0</v>
      </c>
      <c r="S120" s="213"/>
      <c r="T120" s="215">
        <f>SUM(T121:T127)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6" t="s">
        <v>195</v>
      </c>
      <c r="AT120" s="217" t="s">
        <v>80</v>
      </c>
      <c r="AU120" s="217" t="s">
        <v>89</v>
      </c>
      <c r="AY120" s="216" t="s">
        <v>164</v>
      </c>
      <c r="BK120" s="218">
        <f>SUM(BK121:BK127)</f>
        <v>0</v>
      </c>
    </row>
    <row r="121" s="2" customFormat="1" ht="62.7" customHeight="1">
      <c r="A121" s="39"/>
      <c r="B121" s="40"/>
      <c r="C121" s="221" t="s">
        <v>257</v>
      </c>
      <c r="D121" s="221" t="s">
        <v>167</v>
      </c>
      <c r="E121" s="222" t="s">
        <v>1464</v>
      </c>
      <c r="F121" s="223" t="s">
        <v>1465</v>
      </c>
      <c r="G121" s="224" t="s">
        <v>710</v>
      </c>
      <c r="H121" s="225">
        <v>1</v>
      </c>
      <c r="I121" s="226"/>
      <c r="J121" s="227">
        <f>ROUND(I121*H121,2)</f>
        <v>0</v>
      </c>
      <c r="K121" s="228"/>
      <c r="L121" s="45"/>
      <c r="M121" s="229" t="s">
        <v>1</v>
      </c>
      <c r="N121" s="230" t="s">
        <v>46</v>
      </c>
      <c r="O121" s="92"/>
      <c r="P121" s="231">
        <f>O121*H121</f>
        <v>0</v>
      </c>
      <c r="Q121" s="231">
        <v>0</v>
      </c>
      <c r="R121" s="231">
        <f>Q121*H121</f>
        <v>0</v>
      </c>
      <c r="S121" s="231">
        <v>0</v>
      </c>
      <c r="T121" s="232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33" t="s">
        <v>1466</v>
      </c>
      <c r="AT121" s="233" t="s">
        <v>167</v>
      </c>
      <c r="AU121" s="233" t="s">
        <v>91</v>
      </c>
      <c r="AY121" s="18" t="s">
        <v>164</v>
      </c>
      <c r="BE121" s="234">
        <f>IF(N121="základní",J121,0)</f>
        <v>0</v>
      </c>
      <c r="BF121" s="234">
        <f>IF(N121="snížená",J121,0)</f>
        <v>0</v>
      </c>
      <c r="BG121" s="234">
        <f>IF(N121="zákl. přenesená",J121,0)</f>
        <v>0</v>
      </c>
      <c r="BH121" s="234">
        <f>IF(N121="sníž. přenesená",J121,0)</f>
        <v>0</v>
      </c>
      <c r="BI121" s="234">
        <f>IF(N121="nulová",J121,0)</f>
        <v>0</v>
      </c>
      <c r="BJ121" s="18" t="s">
        <v>89</v>
      </c>
      <c r="BK121" s="234">
        <f>ROUND(I121*H121,2)</f>
        <v>0</v>
      </c>
      <c r="BL121" s="18" t="s">
        <v>1466</v>
      </c>
      <c r="BM121" s="233" t="s">
        <v>1467</v>
      </c>
    </row>
    <row r="122" s="2" customFormat="1" ht="24.15" customHeight="1">
      <c r="A122" s="39"/>
      <c r="B122" s="40"/>
      <c r="C122" s="221" t="s">
        <v>314</v>
      </c>
      <c r="D122" s="221" t="s">
        <v>167</v>
      </c>
      <c r="E122" s="222" t="s">
        <v>1468</v>
      </c>
      <c r="F122" s="223" t="s">
        <v>1469</v>
      </c>
      <c r="G122" s="224" t="s">
        <v>710</v>
      </c>
      <c r="H122" s="225">
        <v>1</v>
      </c>
      <c r="I122" s="226"/>
      <c r="J122" s="227">
        <f>ROUND(I122*H122,2)</f>
        <v>0</v>
      </c>
      <c r="K122" s="228"/>
      <c r="L122" s="45"/>
      <c r="M122" s="229" t="s">
        <v>1</v>
      </c>
      <c r="N122" s="230" t="s">
        <v>46</v>
      </c>
      <c r="O122" s="92"/>
      <c r="P122" s="231">
        <f>O122*H122</f>
        <v>0</v>
      </c>
      <c r="Q122" s="231">
        <v>0</v>
      </c>
      <c r="R122" s="231">
        <f>Q122*H122</f>
        <v>0</v>
      </c>
      <c r="S122" s="231">
        <v>0</v>
      </c>
      <c r="T122" s="232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33" t="s">
        <v>1466</v>
      </c>
      <c r="AT122" s="233" t="s">
        <v>167</v>
      </c>
      <c r="AU122" s="233" t="s">
        <v>91</v>
      </c>
      <c r="AY122" s="18" t="s">
        <v>164</v>
      </c>
      <c r="BE122" s="234">
        <f>IF(N122="základní",J122,0)</f>
        <v>0</v>
      </c>
      <c r="BF122" s="234">
        <f>IF(N122="snížená",J122,0)</f>
        <v>0</v>
      </c>
      <c r="BG122" s="234">
        <f>IF(N122="zákl. přenesená",J122,0)</f>
        <v>0</v>
      </c>
      <c r="BH122" s="234">
        <f>IF(N122="sníž. přenesená",J122,0)</f>
        <v>0</v>
      </c>
      <c r="BI122" s="234">
        <f>IF(N122="nulová",J122,0)</f>
        <v>0</v>
      </c>
      <c r="BJ122" s="18" t="s">
        <v>89</v>
      </c>
      <c r="BK122" s="234">
        <f>ROUND(I122*H122,2)</f>
        <v>0</v>
      </c>
      <c r="BL122" s="18" t="s">
        <v>1466</v>
      </c>
      <c r="BM122" s="233" t="s">
        <v>1470</v>
      </c>
    </row>
    <row r="123" s="2" customFormat="1" ht="62.7" customHeight="1">
      <c r="A123" s="39"/>
      <c r="B123" s="40"/>
      <c r="C123" s="221" t="s">
        <v>329</v>
      </c>
      <c r="D123" s="221" t="s">
        <v>167</v>
      </c>
      <c r="E123" s="222" t="s">
        <v>1471</v>
      </c>
      <c r="F123" s="223" t="s">
        <v>1472</v>
      </c>
      <c r="G123" s="224" t="s">
        <v>710</v>
      </c>
      <c r="H123" s="225">
        <v>1</v>
      </c>
      <c r="I123" s="226"/>
      <c r="J123" s="227">
        <f>ROUND(I123*H123,2)</f>
        <v>0</v>
      </c>
      <c r="K123" s="228"/>
      <c r="L123" s="45"/>
      <c r="M123" s="229" t="s">
        <v>1</v>
      </c>
      <c r="N123" s="230" t="s">
        <v>46</v>
      </c>
      <c r="O123" s="92"/>
      <c r="P123" s="231">
        <f>O123*H123</f>
        <v>0</v>
      </c>
      <c r="Q123" s="231">
        <v>0</v>
      </c>
      <c r="R123" s="231">
        <f>Q123*H123</f>
        <v>0</v>
      </c>
      <c r="S123" s="231">
        <v>0</v>
      </c>
      <c r="T123" s="232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33" t="s">
        <v>1466</v>
      </c>
      <c r="AT123" s="233" t="s">
        <v>167</v>
      </c>
      <c r="AU123" s="233" t="s">
        <v>91</v>
      </c>
      <c r="AY123" s="18" t="s">
        <v>164</v>
      </c>
      <c r="BE123" s="234">
        <f>IF(N123="základní",J123,0)</f>
        <v>0</v>
      </c>
      <c r="BF123" s="234">
        <f>IF(N123="snížená",J123,0)</f>
        <v>0</v>
      </c>
      <c r="BG123" s="234">
        <f>IF(N123="zákl. přenesená",J123,0)</f>
        <v>0</v>
      </c>
      <c r="BH123" s="234">
        <f>IF(N123="sníž. přenesená",J123,0)</f>
        <v>0</v>
      </c>
      <c r="BI123" s="234">
        <f>IF(N123="nulová",J123,0)</f>
        <v>0</v>
      </c>
      <c r="BJ123" s="18" t="s">
        <v>89</v>
      </c>
      <c r="BK123" s="234">
        <f>ROUND(I123*H123,2)</f>
        <v>0</v>
      </c>
      <c r="BL123" s="18" t="s">
        <v>1466</v>
      </c>
      <c r="BM123" s="233" t="s">
        <v>1473</v>
      </c>
    </row>
    <row r="124" s="2" customFormat="1" ht="33" customHeight="1">
      <c r="A124" s="39"/>
      <c r="B124" s="40"/>
      <c r="C124" s="221" t="s">
        <v>374</v>
      </c>
      <c r="D124" s="221" t="s">
        <v>167</v>
      </c>
      <c r="E124" s="222" t="s">
        <v>1474</v>
      </c>
      <c r="F124" s="223" t="s">
        <v>1475</v>
      </c>
      <c r="G124" s="224" t="s">
        <v>710</v>
      </c>
      <c r="H124" s="225">
        <v>1</v>
      </c>
      <c r="I124" s="226"/>
      <c r="J124" s="227">
        <f>ROUND(I124*H124,2)</f>
        <v>0</v>
      </c>
      <c r="K124" s="228"/>
      <c r="L124" s="45"/>
      <c r="M124" s="229" t="s">
        <v>1</v>
      </c>
      <c r="N124" s="230" t="s">
        <v>46</v>
      </c>
      <c r="O124" s="92"/>
      <c r="P124" s="231">
        <f>O124*H124</f>
        <v>0</v>
      </c>
      <c r="Q124" s="231">
        <v>0</v>
      </c>
      <c r="R124" s="231">
        <f>Q124*H124</f>
        <v>0</v>
      </c>
      <c r="S124" s="231">
        <v>0</v>
      </c>
      <c r="T124" s="232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33" t="s">
        <v>1466</v>
      </c>
      <c r="AT124" s="233" t="s">
        <v>167</v>
      </c>
      <c r="AU124" s="233" t="s">
        <v>91</v>
      </c>
      <c r="AY124" s="18" t="s">
        <v>164</v>
      </c>
      <c r="BE124" s="234">
        <f>IF(N124="základní",J124,0)</f>
        <v>0</v>
      </c>
      <c r="BF124" s="234">
        <f>IF(N124="snížená",J124,0)</f>
        <v>0</v>
      </c>
      <c r="BG124" s="234">
        <f>IF(N124="zákl. přenesená",J124,0)</f>
        <v>0</v>
      </c>
      <c r="BH124" s="234">
        <f>IF(N124="sníž. přenesená",J124,0)</f>
        <v>0</v>
      </c>
      <c r="BI124" s="234">
        <f>IF(N124="nulová",J124,0)</f>
        <v>0</v>
      </c>
      <c r="BJ124" s="18" t="s">
        <v>89</v>
      </c>
      <c r="BK124" s="234">
        <f>ROUND(I124*H124,2)</f>
        <v>0</v>
      </c>
      <c r="BL124" s="18" t="s">
        <v>1466</v>
      </c>
      <c r="BM124" s="233" t="s">
        <v>1476</v>
      </c>
    </row>
    <row r="125" s="2" customFormat="1" ht="55.5" customHeight="1">
      <c r="A125" s="39"/>
      <c r="B125" s="40"/>
      <c r="C125" s="221" t="s">
        <v>422</v>
      </c>
      <c r="D125" s="221" t="s">
        <v>167</v>
      </c>
      <c r="E125" s="222" t="s">
        <v>1477</v>
      </c>
      <c r="F125" s="223" t="s">
        <v>1478</v>
      </c>
      <c r="G125" s="224" t="s">
        <v>710</v>
      </c>
      <c r="H125" s="225">
        <v>1</v>
      </c>
      <c r="I125" s="226"/>
      <c r="J125" s="227">
        <f>ROUND(I125*H125,2)</f>
        <v>0</v>
      </c>
      <c r="K125" s="228"/>
      <c r="L125" s="45"/>
      <c r="M125" s="229" t="s">
        <v>1</v>
      </c>
      <c r="N125" s="230" t="s">
        <v>46</v>
      </c>
      <c r="O125" s="92"/>
      <c r="P125" s="231">
        <f>O125*H125</f>
        <v>0</v>
      </c>
      <c r="Q125" s="231">
        <v>0</v>
      </c>
      <c r="R125" s="231">
        <f>Q125*H125</f>
        <v>0</v>
      </c>
      <c r="S125" s="231">
        <v>0</v>
      </c>
      <c r="T125" s="232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33" t="s">
        <v>1466</v>
      </c>
      <c r="AT125" s="233" t="s">
        <v>167</v>
      </c>
      <c r="AU125" s="233" t="s">
        <v>91</v>
      </c>
      <c r="AY125" s="18" t="s">
        <v>164</v>
      </c>
      <c r="BE125" s="234">
        <f>IF(N125="základní",J125,0)</f>
        <v>0</v>
      </c>
      <c r="BF125" s="234">
        <f>IF(N125="snížená",J125,0)</f>
        <v>0</v>
      </c>
      <c r="BG125" s="234">
        <f>IF(N125="zákl. přenesená",J125,0)</f>
        <v>0</v>
      </c>
      <c r="BH125" s="234">
        <f>IF(N125="sníž. přenesená",J125,0)</f>
        <v>0</v>
      </c>
      <c r="BI125" s="234">
        <f>IF(N125="nulová",J125,0)</f>
        <v>0</v>
      </c>
      <c r="BJ125" s="18" t="s">
        <v>89</v>
      </c>
      <c r="BK125" s="234">
        <f>ROUND(I125*H125,2)</f>
        <v>0</v>
      </c>
      <c r="BL125" s="18" t="s">
        <v>1466</v>
      </c>
      <c r="BM125" s="233" t="s">
        <v>1479</v>
      </c>
    </row>
    <row r="126" s="2" customFormat="1" ht="37.8" customHeight="1">
      <c r="A126" s="39"/>
      <c r="B126" s="40"/>
      <c r="C126" s="221" t="s">
        <v>505</v>
      </c>
      <c r="D126" s="221" t="s">
        <v>167</v>
      </c>
      <c r="E126" s="222" t="s">
        <v>1480</v>
      </c>
      <c r="F126" s="223" t="s">
        <v>1481</v>
      </c>
      <c r="G126" s="224" t="s">
        <v>710</v>
      </c>
      <c r="H126" s="225">
        <v>1</v>
      </c>
      <c r="I126" s="226"/>
      <c r="J126" s="227">
        <f>ROUND(I126*H126,2)</f>
        <v>0</v>
      </c>
      <c r="K126" s="228"/>
      <c r="L126" s="45"/>
      <c r="M126" s="229" t="s">
        <v>1</v>
      </c>
      <c r="N126" s="230" t="s">
        <v>46</v>
      </c>
      <c r="O126" s="92"/>
      <c r="P126" s="231">
        <f>O126*H126</f>
        <v>0</v>
      </c>
      <c r="Q126" s="231">
        <v>0</v>
      </c>
      <c r="R126" s="231">
        <f>Q126*H126</f>
        <v>0</v>
      </c>
      <c r="S126" s="231">
        <v>0</v>
      </c>
      <c r="T126" s="232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3" t="s">
        <v>1466</v>
      </c>
      <c r="AT126" s="233" t="s">
        <v>167</v>
      </c>
      <c r="AU126" s="233" t="s">
        <v>91</v>
      </c>
      <c r="AY126" s="18" t="s">
        <v>164</v>
      </c>
      <c r="BE126" s="234">
        <f>IF(N126="základní",J126,0)</f>
        <v>0</v>
      </c>
      <c r="BF126" s="234">
        <f>IF(N126="snížená",J126,0)</f>
        <v>0</v>
      </c>
      <c r="BG126" s="234">
        <f>IF(N126="zákl. přenesená",J126,0)</f>
        <v>0</v>
      </c>
      <c r="BH126" s="234">
        <f>IF(N126="sníž. přenesená",J126,0)</f>
        <v>0</v>
      </c>
      <c r="BI126" s="234">
        <f>IF(N126="nulová",J126,0)</f>
        <v>0</v>
      </c>
      <c r="BJ126" s="18" t="s">
        <v>89</v>
      </c>
      <c r="BK126" s="234">
        <f>ROUND(I126*H126,2)</f>
        <v>0</v>
      </c>
      <c r="BL126" s="18" t="s">
        <v>1466</v>
      </c>
      <c r="BM126" s="233" t="s">
        <v>1482</v>
      </c>
    </row>
    <row r="127" s="2" customFormat="1" ht="49.05" customHeight="1">
      <c r="A127" s="39"/>
      <c r="B127" s="40"/>
      <c r="C127" s="221" t="s">
        <v>446</v>
      </c>
      <c r="D127" s="221" t="s">
        <v>167</v>
      </c>
      <c r="E127" s="222" t="s">
        <v>1483</v>
      </c>
      <c r="F127" s="223" t="s">
        <v>1484</v>
      </c>
      <c r="G127" s="224" t="s">
        <v>710</v>
      </c>
      <c r="H127" s="225">
        <v>1</v>
      </c>
      <c r="I127" s="226"/>
      <c r="J127" s="227">
        <f>ROUND(I127*H127,2)</f>
        <v>0</v>
      </c>
      <c r="K127" s="228"/>
      <c r="L127" s="45"/>
      <c r="M127" s="298" t="s">
        <v>1</v>
      </c>
      <c r="N127" s="299" t="s">
        <v>46</v>
      </c>
      <c r="O127" s="300"/>
      <c r="P127" s="301">
        <f>O127*H127</f>
        <v>0</v>
      </c>
      <c r="Q127" s="301">
        <v>0</v>
      </c>
      <c r="R127" s="301">
        <f>Q127*H127</f>
        <v>0</v>
      </c>
      <c r="S127" s="301">
        <v>0</v>
      </c>
      <c r="T127" s="302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3" t="s">
        <v>1466</v>
      </c>
      <c r="AT127" s="233" t="s">
        <v>167</v>
      </c>
      <c r="AU127" s="233" t="s">
        <v>91</v>
      </c>
      <c r="AY127" s="18" t="s">
        <v>164</v>
      </c>
      <c r="BE127" s="234">
        <f>IF(N127="základní",J127,0)</f>
        <v>0</v>
      </c>
      <c r="BF127" s="234">
        <f>IF(N127="snížená",J127,0)</f>
        <v>0</v>
      </c>
      <c r="BG127" s="234">
        <f>IF(N127="zákl. přenesená",J127,0)</f>
        <v>0</v>
      </c>
      <c r="BH127" s="234">
        <f>IF(N127="sníž. přenesená",J127,0)</f>
        <v>0</v>
      </c>
      <c r="BI127" s="234">
        <f>IF(N127="nulová",J127,0)</f>
        <v>0</v>
      </c>
      <c r="BJ127" s="18" t="s">
        <v>89</v>
      </c>
      <c r="BK127" s="234">
        <f>ROUND(I127*H127,2)</f>
        <v>0</v>
      </c>
      <c r="BL127" s="18" t="s">
        <v>1466</v>
      </c>
      <c r="BM127" s="233" t="s">
        <v>1485</v>
      </c>
    </row>
    <row r="128" s="2" customFormat="1" ht="6.96" customHeight="1">
      <c r="A128" s="39"/>
      <c r="B128" s="67"/>
      <c r="C128" s="68"/>
      <c r="D128" s="68"/>
      <c r="E128" s="68"/>
      <c r="F128" s="68"/>
      <c r="G128" s="68"/>
      <c r="H128" s="68"/>
      <c r="I128" s="68"/>
      <c r="J128" s="68"/>
      <c r="K128" s="68"/>
      <c r="L128" s="45"/>
      <c r="M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</sheetData>
  <sheetProtection sheet="1" autoFilter="0" formatColumns="0" formatRows="0" objects="1" scenarios="1" spinCount="100000" saltValue="QxWomftlN7jMM687uQKHrkAbdfL3lYnsRQ0F2erbIM5cxCGFRug1QktCqtlAMk7I3TeUnbleAkwQb/kTs4QvxA==" hashValue="OvQIIPWC1sOs8WYSvHxWvWDJK+kTGio3boQwoBa1I2ayrZYLIbw/FGlsTTHaNH4ZquyT/46ra67qu/s23WYovw==" algorithmName="SHA-512" password="CC35"/>
  <autoFilter ref="C117:K127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106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1"/>
      <c r="AT3" s="18" t="s">
        <v>91</v>
      </c>
    </row>
    <row r="4" s="1" customFormat="1" ht="24.96" customHeight="1">
      <c r="B4" s="21"/>
      <c r="D4" s="140" t="s">
        <v>113</v>
      </c>
      <c r="L4" s="21"/>
      <c r="M4" s="14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2" t="s">
        <v>16</v>
      </c>
      <c r="L6" s="21"/>
    </row>
    <row r="7" s="1" customFormat="1" ht="16.5" customHeight="1">
      <c r="B7" s="21"/>
      <c r="E7" s="143" t="str">
        <f>'Rekapitulace stavby'!K6</f>
        <v>Zámek - rozšíření turistického informačního centra</v>
      </c>
      <c r="F7" s="142"/>
      <c r="G7" s="142"/>
      <c r="H7" s="142"/>
      <c r="L7" s="21"/>
    </row>
    <row r="8" s="2" customFormat="1" ht="12" customHeight="1">
      <c r="A8" s="39"/>
      <c r="B8" s="45"/>
      <c r="C8" s="39"/>
      <c r="D8" s="142" t="s">
        <v>123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4" t="s">
        <v>1486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2" t="s">
        <v>18</v>
      </c>
      <c r="E11" s="39"/>
      <c r="F11" s="145" t="s">
        <v>1</v>
      </c>
      <c r="G11" s="39"/>
      <c r="H11" s="39"/>
      <c r="I11" s="142" t="s">
        <v>19</v>
      </c>
      <c r="J11" s="145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2" t="s">
        <v>20</v>
      </c>
      <c r="E12" s="39"/>
      <c r="F12" s="145" t="s">
        <v>21</v>
      </c>
      <c r="G12" s="39"/>
      <c r="H12" s="39"/>
      <c r="I12" s="142" t="s">
        <v>22</v>
      </c>
      <c r="J12" s="146" t="str">
        <f>'Rekapitulace stavby'!AN8</f>
        <v>5. 5. 2025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2" t="s">
        <v>24</v>
      </c>
      <c r="E14" s="39"/>
      <c r="F14" s="39"/>
      <c r="G14" s="39"/>
      <c r="H14" s="39"/>
      <c r="I14" s="142" t="s">
        <v>25</v>
      </c>
      <c r="J14" s="145" t="s">
        <v>26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5" t="s">
        <v>27</v>
      </c>
      <c r="F15" s="39"/>
      <c r="G15" s="39"/>
      <c r="H15" s="39"/>
      <c r="I15" s="142" t="s">
        <v>28</v>
      </c>
      <c r="J15" s="145" t="s">
        <v>29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2" t="s">
        <v>30</v>
      </c>
      <c r="E17" s="39"/>
      <c r="F17" s="39"/>
      <c r="G17" s="39"/>
      <c r="H17" s="39"/>
      <c r="I17" s="142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5"/>
      <c r="G18" s="145"/>
      <c r="H18" s="145"/>
      <c r="I18" s="142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2" t="s">
        <v>32</v>
      </c>
      <c r="E20" s="39"/>
      <c r="F20" s="39"/>
      <c r="G20" s="39"/>
      <c r="H20" s="39"/>
      <c r="I20" s="142" t="s">
        <v>25</v>
      </c>
      <c r="J20" s="145" t="s">
        <v>33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5" t="s">
        <v>34</v>
      </c>
      <c r="F21" s="39"/>
      <c r="G21" s="39"/>
      <c r="H21" s="39"/>
      <c r="I21" s="142" t="s">
        <v>28</v>
      </c>
      <c r="J21" s="145" t="s">
        <v>35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2" t="s">
        <v>37</v>
      </c>
      <c r="E23" s="39"/>
      <c r="F23" s="39"/>
      <c r="G23" s="39"/>
      <c r="H23" s="39"/>
      <c r="I23" s="142" t="s">
        <v>25</v>
      </c>
      <c r="J23" s="145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5" t="s">
        <v>38</v>
      </c>
      <c r="F24" s="39"/>
      <c r="G24" s="39"/>
      <c r="H24" s="39"/>
      <c r="I24" s="142" t="s">
        <v>28</v>
      </c>
      <c r="J24" s="145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2" t="s">
        <v>39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7"/>
      <c r="B27" s="148"/>
      <c r="C27" s="147"/>
      <c r="D27" s="147"/>
      <c r="E27" s="149" t="s">
        <v>1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1"/>
      <c r="E29" s="151"/>
      <c r="F29" s="151"/>
      <c r="G29" s="151"/>
      <c r="H29" s="151"/>
      <c r="I29" s="151"/>
      <c r="J29" s="151"/>
      <c r="K29" s="151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2" t="s">
        <v>41</v>
      </c>
      <c r="E30" s="39"/>
      <c r="F30" s="39"/>
      <c r="G30" s="39"/>
      <c r="H30" s="39"/>
      <c r="I30" s="39"/>
      <c r="J30" s="153">
        <f>ROUND(J123,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1"/>
      <c r="E31" s="151"/>
      <c r="F31" s="151"/>
      <c r="G31" s="151"/>
      <c r="H31" s="151"/>
      <c r="I31" s="151"/>
      <c r="J31" s="151"/>
      <c r="K31" s="151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4" t="s">
        <v>43</v>
      </c>
      <c r="G32" s="39"/>
      <c r="H32" s="39"/>
      <c r="I32" s="154" t="s">
        <v>42</v>
      </c>
      <c r="J32" s="154" t="s">
        <v>44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5" t="s">
        <v>45</v>
      </c>
      <c r="E33" s="142" t="s">
        <v>46</v>
      </c>
      <c r="F33" s="156">
        <f>ROUND((SUM(BE123:BE153)),  2)</f>
        <v>0</v>
      </c>
      <c r="G33" s="39"/>
      <c r="H33" s="39"/>
      <c r="I33" s="157">
        <v>0.20999999999999999</v>
      </c>
      <c r="J33" s="156">
        <f>ROUND(((SUM(BE123:BE153))*I33),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2" t="s">
        <v>47</v>
      </c>
      <c r="F34" s="156">
        <f>ROUND((SUM(BF123:BF153)),  2)</f>
        <v>0</v>
      </c>
      <c r="G34" s="39"/>
      <c r="H34" s="39"/>
      <c r="I34" s="157">
        <v>0.12</v>
      </c>
      <c r="J34" s="156">
        <f>ROUND(((SUM(BF123:BF153))*I34),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2" t="s">
        <v>48</v>
      </c>
      <c r="F35" s="156">
        <f>ROUND((SUM(BG123:BG153)),  2)</f>
        <v>0</v>
      </c>
      <c r="G35" s="39"/>
      <c r="H35" s="39"/>
      <c r="I35" s="157">
        <v>0.20999999999999999</v>
      </c>
      <c r="J35" s="156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2" t="s">
        <v>49</v>
      </c>
      <c r="F36" s="156">
        <f>ROUND((SUM(BH123:BH153)),  2)</f>
        <v>0</v>
      </c>
      <c r="G36" s="39"/>
      <c r="H36" s="39"/>
      <c r="I36" s="157">
        <v>0.12</v>
      </c>
      <c r="J36" s="156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2" t="s">
        <v>50</v>
      </c>
      <c r="F37" s="156">
        <f>ROUND((SUM(BI123:BI153)),  2)</f>
        <v>0</v>
      </c>
      <c r="G37" s="39"/>
      <c r="H37" s="39"/>
      <c r="I37" s="157">
        <v>0</v>
      </c>
      <c r="J37" s="156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8"/>
      <c r="D39" s="159" t="s">
        <v>51</v>
      </c>
      <c r="E39" s="160"/>
      <c r="F39" s="160"/>
      <c r="G39" s="161" t="s">
        <v>52</v>
      </c>
      <c r="H39" s="162" t="s">
        <v>53</v>
      </c>
      <c r="I39" s="160"/>
      <c r="J39" s="163">
        <f>SUM(J30:J37)</f>
        <v>0</v>
      </c>
      <c r="K39" s="164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5" t="s">
        <v>54</v>
      </c>
      <c r="E50" s="166"/>
      <c r="F50" s="166"/>
      <c r="G50" s="165" t="s">
        <v>55</v>
      </c>
      <c r="H50" s="166"/>
      <c r="I50" s="166"/>
      <c r="J50" s="166"/>
      <c r="K50" s="166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7" t="s">
        <v>56</v>
      </c>
      <c r="E61" s="168"/>
      <c r="F61" s="169" t="s">
        <v>57</v>
      </c>
      <c r="G61" s="167" t="s">
        <v>56</v>
      </c>
      <c r="H61" s="168"/>
      <c r="I61" s="168"/>
      <c r="J61" s="170" t="s">
        <v>57</v>
      </c>
      <c r="K61" s="168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5" t="s">
        <v>58</v>
      </c>
      <c r="E65" s="171"/>
      <c r="F65" s="171"/>
      <c r="G65" s="165" t="s">
        <v>59</v>
      </c>
      <c r="H65" s="171"/>
      <c r="I65" s="171"/>
      <c r="J65" s="171"/>
      <c r="K65" s="171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7" t="s">
        <v>56</v>
      </c>
      <c r="E76" s="168"/>
      <c r="F76" s="169" t="s">
        <v>57</v>
      </c>
      <c r="G76" s="167" t="s">
        <v>56</v>
      </c>
      <c r="H76" s="168"/>
      <c r="I76" s="168"/>
      <c r="J76" s="170" t="s">
        <v>57</v>
      </c>
      <c r="K76" s="168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2"/>
      <c r="C77" s="173"/>
      <c r="D77" s="173"/>
      <c r="E77" s="173"/>
      <c r="F77" s="173"/>
      <c r="G77" s="173"/>
      <c r="H77" s="173"/>
      <c r="I77" s="173"/>
      <c r="J77" s="173"/>
      <c r="K77" s="173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hidden="1" s="2" customFormat="1" ht="6.96" customHeight="1">
      <c r="A81" s="39"/>
      <c r="B81" s="174"/>
      <c r="C81" s="175"/>
      <c r="D81" s="175"/>
      <c r="E81" s="175"/>
      <c r="F81" s="175"/>
      <c r="G81" s="175"/>
      <c r="H81" s="175"/>
      <c r="I81" s="175"/>
      <c r="J81" s="175"/>
      <c r="K81" s="175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hidden="1" s="2" customFormat="1" ht="24.96" customHeight="1">
      <c r="A82" s="39"/>
      <c r="B82" s="40"/>
      <c r="C82" s="24" t="s">
        <v>126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hidden="1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hidden="1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hidden="1" s="2" customFormat="1" ht="16.5" customHeight="1">
      <c r="A85" s="39"/>
      <c r="B85" s="40"/>
      <c r="C85" s="41"/>
      <c r="D85" s="41"/>
      <c r="E85" s="176" t="str">
        <f>E7</f>
        <v>Zámek - rozšíření turistického informačního centra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hidden="1" s="2" customFormat="1" ht="12" customHeight="1">
      <c r="A86" s="39"/>
      <c r="B86" s="40"/>
      <c r="C86" s="33" t="s">
        <v>123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hidden="1" s="2" customFormat="1" ht="16.5" customHeight="1">
      <c r="A87" s="39"/>
      <c r="B87" s="40"/>
      <c r="C87" s="41"/>
      <c r="D87" s="41"/>
      <c r="E87" s="77" t="str">
        <f>E9</f>
        <v>D.1.4c - Vzduchotechnika zař. 4.9 a 4.10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hidden="1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hidden="1" s="2" customFormat="1" ht="12" customHeight="1">
      <c r="A89" s="39"/>
      <c r="B89" s="40"/>
      <c r="C89" s="33" t="s">
        <v>20</v>
      </c>
      <c r="D89" s="41"/>
      <c r="E89" s="41"/>
      <c r="F89" s="28" t="str">
        <f>F12</f>
        <v>Horažďovice, Mírové náměstí 11, 341 01</v>
      </c>
      <c r="G89" s="41"/>
      <c r="H89" s="41"/>
      <c r="I89" s="33" t="s">
        <v>22</v>
      </c>
      <c r="J89" s="80" t="str">
        <f>IF(J12="","",J12)</f>
        <v>5. 5. 2025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hidden="1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hidden="1" s="2" customFormat="1" ht="40.05" customHeight="1">
      <c r="A91" s="39"/>
      <c r="B91" s="40"/>
      <c r="C91" s="33" t="s">
        <v>24</v>
      </c>
      <c r="D91" s="41"/>
      <c r="E91" s="41"/>
      <c r="F91" s="28" t="str">
        <f>E15</f>
        <v>Město Horažďovice</v>
      </c>
      <c r="G91" s="41"/>
      <c r="H91" s="41"/>
      <c r="I91" s="33" t="s">
        <v>32</v>
      </c>
      <c r="J91" s="37" t="str">
        <f>E21</f>
        <v>PROJ.ATELIER PRO ARCH. A POZ. STAVBY,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hidden="1" s="2" customFormat="1" ht="15.15" customHeight="1">
      <c r="A92" s="39"/>
      <c r="B92" s="40"/>
      <c r="C92" s="33" t="s">
        <v>30</v>
      </c>
      <c r="D92" s="41"/>
      <c r="E92" s="41"/>
      <c r="F92" s="28" t="str">
        <f>IF(E18="","",E18)</f>
        <v>Vyplň údaj</v>
      </c>
      <c r="G92" s="41"/>
      <c r="H92" s="41"/>
      <c r="I92" s="33" t="s">
        <v>37</v>
      </c>
      <c r="J92" s="37" t="str">
        <f>E24</f>
        <v xml:space="preserve"> Pavel Matoušek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hidden="1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hidden="1" s="2" customFormat="1" ht="29.28" customHeight="1">
      <c r="A94" s="39"/>
      <c r="B94" s="40"/>
      <c r="C94" s="177" t="s">
        <v>127</v>
      </c>
      <c r="D94" s="178"/>
      <c r="E94" s="178"/>
      <c r="F94" s="178"/>
      <c r="G94" s="178"/>
      <c r="H94" s="178"/>
      <c r="I94" s="178"/>
      <c r="J94" s="179" t="s">
        <v>128</v>
      </c>
      <c r="K94" s="178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hidden="1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hidden="1" s="2" customFormat="1" ht="22.8" customHeight="1">
      <c r="A96" s="39"/>
      <c r="B96" s="40"/>
      <c r="C96" s="180" t="s">
        <v>129</v>
      </c>
      <c r="D96" s="41"/>
      <c r="E96" s="41"/>
      <c r="F96" s="41"/>
      <c r="G96" s="41"/>
      <c r="H96" s="41"/>
      <c r="I96" s="41"/>
      <c r="J96" s="111">
        <f>J123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130</v>
      </c>
    </row>
    <row r="97" hidden="1" s="9" customFormat="1" ht="24.96" customHeight="1">
      <c r="A97" s="9"/>
      <c r="B97" s="181"/>
      <c r="C97" s="182"/>
      <c r="D97" s="183" t="s">
        <v>1487</v>
      </c>
      <c r="E97" s="184"/>
      <c r="F97" s="184"/>
      <c r="G97" s="184"/>
      <c r="H97" s="184"/>
      <c r="I97" s="184"/>
      <c r="J97" s="185">
        <f>J124</f>
        <v>0</v>
      </c>
      <c r="K97" s="182"/>
      <c r="L97" s="18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7"/>
      <c r="C98" s="188"/>
      <c r="D98" s="189" t="s">
        <v>1488</v>
      </c>
      <c r="E98" s="190"/>
      <c r="F98" s="190"/>
      <c r="G98" s="190"/>
      <c r="H98" s="190"/>
      <c r="I98" s="190"/>
      <c r="J98" s="191">
        <f>J125</f>
        <v>0</v>
      </c>
      <c r="K98" s="188"/>
      <c r="L98" s="19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7"/>
      <c r="C99" s="188"/>
      <c r="D99" s="189" t="s">
        <v>1489</v>
      </c>
      <c r="E99" s="190"/>
      <c r="F99" s="190"/>
      <c r="G99" s="190"/>
      <c r="H99" s="190"/>
      <c r="I99" s="190"/>
      <c r="J99" s="191">
        <f>J130</f>
        <v>0</v>
      </c>
      <c r="K99" s="188"/>
      <c r="L99" s="19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9" customFormat="1" ht="24.96" customHeight="1">
      <c r="A100" s="9"/>
      <c r="B100" s="181"/>
      <c r="C100" s="182"/>
      <c r="D100" s="183" t="s">
        <v>1490</v>
      </c>
      <c r="E100" s="184"/>
      <c r="F100" s="184"/>
      <c r="G100" s="184"/>
      <c r="H100" s="184"/>
      <c r="I100" s="184"/>
      <c r="J100" s="185">
        <f>J132</f>
        <v>0</v>
      </c>
      <c r="K100" s="182"/>
      <c r="L100" s="186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hidden="1" s="10" customFormat="1" ht="19.92" customHeight="1">
      <c r="A101" s="10"/>
      <c r="B101" s="187"/>
      <c r="C101" s="188"/>
      <c r="D101" s="189" t="s">
        <v>1491</v>
      </c>
      <c r="E101" s="190"/>
      <c r="F101" s="190"/>
      <c r="G101" s="190"/>
      <c r="H101" s="190"/>
      <c r="I101" s="190"/>
      <c r="J101" s="191">
        <f>J133</f>
        <v>0</v>
      </c>
      <c r="K101" s="188"/>
      <c r="L101" s="19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9" customFormat="1" ht="24.96" customHeight="1">
      <c r="A102" s="9"/>
      <c r="B102" s="181"/>
      <c r="C102" s="182"/>
      <c r="D102" s="183" t="s">
        <v>1492</v>
      </c>
      <c r="E102" s="184"/>
      <c r="F102" s="184"/>
      <c r="G102" s="184"/>
      <c r="H102" s="184"/>
      <c r="I102" s="184"/>
      <c r="J102" s="185">
        <f>J135</f>
        <v>0</v>
      </c>
      <c r="K102" s="182"/>
      <c r="L102" s="186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hidden="1" s="9" customFormat="1" ht="24.96" customHeight="1">
      <c r="A103" s="9"/>
      <c r="B103" s="181"/>
      <c r="C103" s="182"/>
      <c r="D103" s="183" t="s">
        <v>1493</v>
      </c>
      <c r="E103" s="184"/>
      <c r="F103" s="184"/>
      <c r="G103" s="184"/>
      <c r="H103" s="184"/>
      <c r="I103" s="184"/>
      <c r="J103" s="185">
        <f>J144</f>
        <v>0</v>
      </c>
      <c r="K103" s="182"/>
      <c r="L103" s="186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hidden="1" s="2" customFormat="1" ht="21.84" customHeight="1">
      <c r="A104" s="39"/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hidden="1" s="2" customFormat="1" ht="6.96" customHeight="1">
      <c r="A105" s="39"/>
      <c r="B105" s="67"/>
      <c r="C105" s="68"/>
      <c r="D105" s="68"/>
      <c r="E105" s="68"/>
      <c r="F105" s="68"/>
      <c r="G105" s="68"/>
      <c r="H105" s="68"/>
      <c r="I105" s="68"/>
      <c r="J105" s="68"/>
      <c r="K105" s="68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hidden="1"/>
    <row r="107" hidden="1"/>
    <row r="108" hidden="1"/>
    <row r="109" s="2" customFormat="1" ht="6.96" customHeight="1">
      <c r="A109" s="39"/>
      <c r="B109" s="69"/>
      <c r="C109" s="70"/>
      <c r="D109" s="70"/>
      <c r="E109" s="70"/>
      <c r="F109" s="70"/>
      <c r="G109" s="70"/>
      <c r="H109" s="70"/>
      <c r="I109" s="70"/>
      <c r="J109" s="70"/>
      <c r="K109" s="70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24.96" customHeight="1">
      <c r="A110" s="39"/>
      <c r="B110" s="40"/>
      <c r="C110" s="24" t="s">
        <v>149</v>
      </c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3" t="s">
        <v>16</v>
      </c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6.5" customHeight="1">
      <c r="A113" s="39"/>
      <c r="B113" s="40"/>
      <c r="C113" s="41"/>
      <c r="D113" s="41"/>
      <c r="E113" s="176" t="str">
        <f>E7</f>
        <v>Zámek - rozšíření turistického informačního centra</v>
      </c>
      <c r="F113" s="33"/>
      <c r="G113" s="33"/>
      <c r="H113" s="33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123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6.5" customHeight="1">
      <c r="A115" s="39"/>
      <c r="B115" s="40"/>
      <c r="C115" s="41"/>
      <c r="D115" s="41"/>
      <c r="E115" s="77" t="str">
        <f>E9</f>
        <v>D.1.4c - Vzduchotechnika zař. 4.9 a 4.10</v>
      </c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20</v>
      </c>
      <c r="D117" s="41"/>
      <c r="E117" s="41"/>
      <c r="F117" s="28" t="str">
        <f>F12</f>
        <v>Horažďovice, Mírové náměstí 11, 341 01</v>
      </c>
      <c r="G117" s="41"/>
      <c r="H117" s="41"/>
      <c r="I117" s="33" t="s">
        <v>22</v>
      </c>
      <c r="J117" s="80" t="str">
        <f>IF(J12="","",J12)</f>
        <v>5. 5. 2025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40.05" customHeight="1">
      <c r="A119" s="39"/>
      <c r="B119" s="40"/>
      <c r="C119" s="33" t="s">
        <v>24</v>
      </c>
      <c r="D119" s="41"/>
      <c r="E119" s="41"/>
      <c r="F119" s="28" t="str">
        <f>E15</f>
        <v>Město Horažďovice</v>
      </c>
      <c r="G119" s="41"/>
      <c r="H119" s="41"/>
      <c r="I119" s="33" t="s">
        <v>32</v>
      </c>
      <c r="J119" s="37" t="str">
        <f>E21</f>
        <v>PROJ.ATELIER PRO ARCH. A POZ. STAVBY, s.r.o.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5.15" customHeight="1">
      <c r="A120" s="39"/>
      <c r="B120" s="40"/>
      <c r="C120" s="33" t="s">
        <v>30</v>
      </c>
      <c r="D120" s="41"/>
      <c r="E120" s="41"/>
      <c r="F120" s="28" t="str">
        <f>IF(E18="","",E18)</f>
        <v>Vyplň údaj</v>
      </c>
      <c r="G120" s="41"/>
      <c r="H120" s="41"/>
      <c r="I120" s="33" t="s">
        <v>37</v>
      </c>
      <c r="J120" s="37" t="str">
        <f>E24</f>
        <v xml:space="preserve"> Pavel Matoušek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0.32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11" customFormat="1" ht="29.28" customHeight="1">
      <c r="A122" s="193"/>
      <c r="B122" s="194"/>
      <c r="C122" s="195" t="s">
        <v>150</v>
      </c>
      <c r="D122" s="196" t="s">
        <v>66</v>
      </c>
      <c r="E122" s="196" t="s">
        <v>62</v>
      </c>
      <c r="F122" s="196" t="s">
        <v>63</v>
      </c>
      <c r="G122" s="196" t="s">
        <v>151</v>
      </c>
      <c r="H122" s="196" t="s">
        <v>152</v>
      </c>
      <c r="I122" s="196" t="s">
        <v>153</v>
      </c>
      <c r="J122" s="197" t="s">
        <v>128</v>
      </c>
      <c r="K122" s="198" t="s">
        <v>154</v>
      </c>
      <c r="L122" s="199"/>
      <c r="M122" s="101" t="s">
        <v>1</v>
      </c>
      <c r="N122" s="102" t="s">
        <v>45</v>
      </c>
      <c r="O122" s="102" t="s">
        <v>155</v>
      </c>
      <c r="P122" s="102" t="s">
        <v>156</v>
      </c>
      <c r="Q122" s="102" t="s">
        <v>157</v>
      </c>
      <c r="R122" s="102" t="s">
        <v>158</v>
      </c>
      <c r="S122" s="102" t="s">
        <v>159</v>
      </c>
      <c r="T122" s="103" t="s">
        <v>160</v>
      </c>
      <c r="U122" s="193"/>
      <c r="V122" s="193"/>
      <c r="W122" s="193"/>
      <c r="X122" s="193"/>
      <c r="Y122" s="193"/>
      <c r="Z122" s="193"/>
      <c r="AA122" s="193"/>
      <c r="AB122" s="193"/>
      <c r="AC122" s="193"/>
      <c r="AD122" s="193"/>
      <c r="AE122" s="193"/>
    </row>
    <row r="123" s="2" customFormat="1" ht="22.8" customHeight="1">
      <c r="A123" s="39"/>
      <c r="B123" s="40"/>
      <c r="C123" s="108" t="s">
        <v>161</v>
      </c>
      <c r="D123" s="41"/>
      <c r="E123" s="41"/>
      <c r="F123" s="41"/>
      <c r="G123" s="41"/>
      <c r="H123" s="41"/>
      <c r="I123" s="41"/>
      <c r="J123" s="200">
        <f>BK123</f>
        <v>0</v>
      </c>
      <c r="K123" s="41"/>
      <c r="L123" s="45"/>
      <c r="M123" s="104"/>
      <c r="N123" s="201"/>
      <c r="O123" s="105"/>
      <c r="P123" s="202">
        <f>P124+P132+P135+P144</f>
        <v>0</v>
      </c>
      <c r="Q123" s="105"/>
      <c r="R123" s="202">
        <f>R124+R132+R135+R144</f>
        <v>0</v>
      </c>
      <c r="S123" s="105"/>
      <c r="T123" s="203">
        <f>T124+T132+T135+T144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80</v>
      </c>
      <c r="AU123" s="18" t="s">
        <v>130</v>
      </c>
      <c r="BK123" s="204">
        <f>BK124+BK132+BK135+BK144</f>
        <v>0</v>
      </c>
    </row>
    <row r="124" s="12" customFormat="1" ht="25.92" customHeight="1">
      <c r="A124" s="12"/>
      <c r="B124" s="205"/>
      <c r="C124" s="206"/>
      <c r="D124" s="207" t="s">
        <v>80</v>
      </c>
      <c r="E124" s="208" t="s">
        <v>162</v>
      </c>
      <c r="F124" s="208" t="s">
        <v>162</v>
      </c>
      <c r="G124" s="206"/>
      <c r="H124" s="206"/>
      <c r="I124" s="209"/>
      <c r="J124" s="210">
        <f>BK124</f>
        <v>0</v>
      </c>
      <c r="K124" s="206"/>
      <c r="L124" s="211"/>
      <c r="M124" s="212"/>
      <c r="N124" s="213"/>
      <c r="O124" s="213"/>
      <c r="P124" s="214">
        <f>P125+P130</f>
        <v>0</v>
      </c>
      <c r="Q124" s="213"/>
      <c r="R124" s="214">
        <f>R125+R130</f>
        <v>0</v>
      </c>
      <c r="S124" s="213"/>
      <c r="T124" s="215">
        <f>T125+T130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6" t="s">
        <v>89</v>
      </c>
      <c r="AT124" s="217" t="s">
        <v>80</v>
      </c>
      <c r="AU124" s="217" t="s">
        <v>81</v>
      </c>
      <c r="AY124" s="216" t="s">
        <v>164</v>
      </c>
      <c r="BK124" s="218">
        <f>BK125+BK130</f>
        <v>0</v>
      </c>
    </row>
    <row r="125" s="12" customFormat="1" ht="22.8" customHeight="1">
      <c r="A125" s="12"/>
      <c r="B125" s="205"/>
      <c r="C125" s="206"/>
      <c r="D125" s="207" t="s">
        <v>80</v>
      </c>
      <c r="E125" s="219" t="s">
        <v>1494</v>
      </c>
      <c r="F125" s="219" t="s">
        <v>1495</v>
      </c>
      <c r="G125" s="206"/>
      <c r="H125" s="206"/>
      <c r="I125" s="209"/>
      <c r="J125" s="220">
        <f>BK125</f>
        <v>0</v>
      </c>
      <c r="K125" s="206"/>
      <c r="L125" s="211"/>
      <c r="M125" s="212"/>
      <c r="N125" s="213"/>
      <c r="O125" s="213"/>
      <c r="P125" s="214">
        <f>SUM(P126:P129)</f>
        <v>0</v>
      </c>
      <c r="Q125" s="213"/>
      <c r="R125" s="214">
        <f>SUM(R126:R129)</f>
        <v>0</v>
      </c>
      <c r="S125" s="213"/>
      <c r="T125" s="215">
        <f>SUM(T126:T129)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6" t="s">
        <v>89</v>
      </c>
      <c r="AT125" s="217" t="s">
        <v>80</v>
      </c>
      <c r="AU125" s="217" t="s">
        <v>89</v>
      </c>
      <c r="AY125" s="216" t="s">
        <v>164</v>
      </c>
      <c r="BK125" s="218">
        <f>SUM(BK126:BK129)</f>
        <v>0</v>
      </c>
    </row>
    <row r="126" s="2" customFormat="1" ht="24.15" customHeight="1">
      <c r="A126" s="39"/>
      <c r="B126" s="40"/>
      <c r="C126" s="221" t="s">
        <v>325</v>
      </c>
      <c r="D126" s="221" t="s">
        <v>167</v>
      </c>
      <c r="E126" s="222" t="s">
        <v>1496</v>
      </c>
      <c r="F126" s="223" t="s">
        <v>1497</v>
      </c>
      <c r="G126" s="224" t="s">
        <v>710</v>
      </c>
      <c r="H126" s="225">
        <v>1</v>
      </c>
      <c r="I126" s="226"/>
      <c r="J126" s="227">
        <f>ROUND(I126*H126,2)</f>
        <v>0</v>
      </c>
      <c r="K126" s="228"/>
      <c r="L126" s="45"/>
      <c r="M126" s="229" t="s">
        <v>1</v>
      </c>
      <c r="N126" s="230" t="s">
        <v>46</v>
      </c>
      <c r="O126" s="92"/>
      <c r="P126" s="231">
        <f>O126*H126</f>
        <v>0</v>
      </c>
      <c r="Q126" s="231">
        <v>0</v>
      </c>
      <c r="R126" s="231">
        <f>Q126*H126</f>
        <v>0</v>
      </c>
      <c r="S126" s="231">
        <v>0</v>
      </c>
      <c r="T126" s="232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3" t="s">
        <v>171</v>
      </c>
      <c r="AT126" s="233" t="s">
        <v>167</v>
      </c>
      <c r="AU126" s="233" t="s">
        <v>91</v>
      </c>
      <c r="AY126" s="18" t="s">
        <v>164</v>
      </c>
      <c r="BE126" s="234">
        <f>IF(N126="základní",J126,0)</f>
        <v>0</v>
      </c>
      <c r="BF126" s="234">
        <f>IF(N126="snížená",J126,0)</f>
        <v>0</v>
      </c>
      <c r="BG126" s="234">
        <f>IF(N126="zákl. přenesená",J126,0)</f>
        <v>0</v>
      </c>
      <c r="BH126" s="234">
        <f>IF(N126="sníž. přenesená",J126,0)</f>
        <v>0</v>
      </c>
      <c r="BI126" s="234">
        <f>IF(N126="nulová",J126,0)</f>
        <v>0</v>
      </c>
      <c r="BJ126" s="18" t="s">
        <v>89</v>
      </c>
      <c r="BK126" s="234">
        <f>ROUND(I126*H126,2)</f>
        <v>0</v>
      </c>
      <c r="BL126" s="18" t="s">
        <v>171</v>
      </c>
      <c r="BM126" s="233" t="s">
        <v>1498</v>
      </c>
    </row>
    <row r="127" s="2" customFormat="1" ht="37.8" customHeight="1">
      <c r="A127" s="39"/>
      <c r="B127" s="40"/>
      <c r="C127" s="221" t="s">
        <v>329</v>
      </c>
      <c r="D127" s="221" t="s">
        <v>167</v>
      </c>
      <c r="E127" s="222" t="s">
        <v>1499</v>
      </c>
      <c r="F127" s="223" t="s">
        <v>1500</v>
      </c>
      <c r="G127" s="224" t="s">
        <v>710</v>
      </c>
      <c r="H127" s="225">
        <v>1</v>
      </c>
      <c r="I127" s="226"/>
      <c r="J127" s="227">
        <f>ROUND(I127*H127,2)</f>
        <v>0</v>
      </c>
      <c r="K127" s="228"/>
      <c r="L127" s="45"/>
      <c r="M127" s="229" t="s">
        <v>1</v>
      </c>
      <c r="N127" s="230" t="s">
        <v>46</v>
      </c>
      <c r="O127" s="92"/>
      <c r="P127" s="231">
        <f>O127*H127</f>
        <v>0</v>
      </c>
      <c r="Q127" s="231">
        <v>0</v>
      </c>
      <c r="R127" s="231">
        <f>Q127*H127</f>
        <v>0</v>
      </c>
      <c r="S127" s="231">
        <v>0</v>
      </c>
      <c r="T127" s="232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3" t="s">
        <v>171</v>
      </c>
      <c r="AT127" s="233" t="s">
        <v>167</v>
      </c>
      <c r="AU127" s="233" t="s">
        <v>91</v>
      </c>
      <c r="AY127" s="18" t="s">
        <v>164</v>
      </c>
      <c r="BE127" s="234">
        <f>IF(N127="základní",J127,0)</f>
        <v>0</v>
      </c>
      <c r="BF127" s="234">
        <f>IF(N127="snížená",J127,0)</f>
        <v>0</v>
      </c>
      <c r="BG127" s="234">
        <f>IF(N127="zákl. přenesená",J127,0)</f>
        <v>0</v>
      </c>
      <c r="BH127" s="234">
        <f>IF(N127="sníž. přenesená",J127,0)</f>
        <v>0</v>
      </c>
      <c r="BI127" s="234">
        <f>IF(N127="nulová",J127,0)</f>
        <v>0</v>
      </c>
      <c r="BJ127" s="18" t="s">
        <v>89</v>
      </c>
      <c r="BK127" s="234">
        <f>ROUND(I127*H127,2)</f>
        <v>0</v>
      </c>
      <c r="BL127" s="18" t="s">
        <v>171</v>
      </c>
      <c r="BM127" s="233" t="s">
        <v>1501</v>
      </c>
    </row>
    <row r="128" s="2" customFormat="1" ht="24.15" customHeight="1">
      <c r="A128" s="39"/>
      <c r="B128" s="40"/>
      <c r="C128" s="221" t="s">
        <v>7</v>
      </c>
      <c r="D128" s="221" t="s">
        <v>167</v>
      </c>
      <c r="E128" s="222" t="s">
        <v>1502</v>
      </c>
      <c r="F128" s="223" t="s">
        <v>1503</v>
      </c>
      <c r="G128" s="224" t="s">
        <v>710</v>
      </c>
      <c r="H128" s="225">
        <v>1</v>
      </c>
      <c r="I128" s="226"/>
      <c r="J128" s="227">
        <f>ROUND(I128*H128,2)</f>
        <v>0</v>
      </c>
      <c r="K128" s="228"/>
      <c r="L128" s="45"/>
      <c r="M128" s="229" t="s">
        <v>1</v>
      </c>
      <c r="N128" s="230" t="s">
        <v>46</v>
      </c>
      <c r="O128" s="92"/>
      <c r="P128" s="231">
        <f>O128*H128</f>
        <v>0</v>
      </c>
      <c r="Q128" s="231">
        <v>0</v>
      </c>
      <c r="R128" s="231">
        <f>Q128*H128</f>
        <v>0</v>
      </c>
      <c r="S128" s="231">
        <v>0</v>
      </c>
      <c r="T128" s="232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3" t="s">
        <v>171</v>
      </c>
      <c r="AT128" s="233" t="s">
        <v>167</v>
      </c>
      <c r="AU128" s="233" t="s">
        <v>91</v>
      </c>
      <c r="AY128" s="18" t="s">
        <v>164</v>
      </c>
      <c r="BE128" s="234">
        <f>IF(N128="základní",J128,0)</f>
        <v>0</v>
      </c>
      <c r="BF128" s="234">
        <f>IF(N128="snížená",J128,0)</f>
        <v>0</v>
      </c>
      <c r="BG128" s="234">
        <f>IF(N128="zákl. přenesená",J128,0)</f>
        <v>0</v>
      </c>
      <c r="BH128" s="234">
        <f>IF(N128="sníž. přenesená",J128,0)</f>
        <v>0</v>
      </c>
      <c r="BI128" s="234">
        <f>IF(N128="nulová",J128,0)</f>
        <v>0</v>
      </c>
      <c r="BJ128" s="18" t="s">
        <v>89</v>
      </c>
      <c r="BK128" s="234">
        <f>ROUND(I128*H128,2)</f>
        <v>0</v>
      </c>
      <c r="BL128" s="18" t="s">
        <v>171</v>
      </c>
      <c r="BM128" s="233" t="s">
        <v>1504</v>
      </c>
    </row>
    <row r="129" s="2" customFormat="1" ht="16.5" customHeight="1">
      <c r="A129" s="39"/>
      <c r="B129" s="40"/>
      <c r="C129" s="221" t="s">
        <v>398</v>
      </c>
      <c r="D129" s="221" t="s">
        <v>167</v>
      </c>
      <c r="E129" s="222" t="s">
        <v>1505</v>
      </c>
      <c r="F129" s="223" t="s">
        <v>1506</v>
      </c>
      <c r="G129" s="224" t="s">
        <v>710</v>
      </c>
      <c r="H129" s="225">
        <v>1</v>
      </c>
      <c r="I129" s="226"/>
      <c r="J129" s="227">
        <f>ROUND(I129*H129,2)</f>
        <v>0</v>
      </c>
      <c r="K129" s="228"/>
      <c r="L129" s="45"/>
      <c r="M129" s="229" t="s">
        <v>1</v>
      </c>
      <c r="N129" s="230" t="s">
        <v>46</v>
      </c>
      <c r="O129" s="92"/>
      <c r="P129" s="231">
        <f>O129*H129</f>
        <v>0</v>
      </c>
      <c r="Q129" s="231">
        <v>0</v>
      </c>
      <c r="R129" s="231">
        <f>Q129*H129</f>
        <v>0</v>
      </c>
      <c r="S129" s="231">
        <v>0</v>
      </c>
      <c r="T129" s="232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3" t="s">
        <v>171</v>
      </c>
      <c r="AT129" s="233" t="s">
        <v>167</v>
      </c>
      <c r="AU129" s="233" t="s">
        <v>91</v>
      </c>
      <c r="AY129" s="18" t="s">
        <v>164</v>
      </c>
      <c r="BE129" s="234">
        <f>IF(N129="základní",J129,0)</f>
        <v>0</v>
      </c>
      <c r="BF129" s="234">
        <f>IF(N129="snížená",J129,0)</f>
        <v>0</v>
      </c>
      <c r="BG129" s="234">
        <f>IF(N129="zákl. přenesená",J129,0)</f>
        <v>0</v>
      </c>
      <c r="BH129" s="234">
        <f>IF(N129="sníž. přenesená",J129,0)</f>
        <v>0</v>
      </c>
      <c r="BI129" s="234">
        <f>IF(N129="nulová",J129,0)</f>
        <v>0</v>
      </c>
      <c r="BJ129" s="18" t="s">
        <v>89</v>
      </c>
      <c r="BK129" s="234">
        <f>ROUND(I129*H129,2)</f>
        <v>0</v>
      </c>
      <c r="BL129" s="18" t="s">
        <v>171</v>
      </c>
      <c r="BM129" s="233" t="s">
        <v>1507</v>
      </c>
    </row>
    <row r="130" s="12" customFormat="1" ht="22.8" customHeight="1">
      <c r="A130" s="12"/>
      <c r="B130" s="205"/>
      <c r="C130" s="206"/>
      <c r="D130" s="207" t="s">
        <v>80</v>
      </c>
      <c r="E130" s="219" t="s">
        <v>1508</v>
      </c>
      <c r="F130" s="219" t="s">
        <v>1509</v>
      </c>
      <c r="G130" s="206"/>
      <c r="H130" s="206"/>
      <c r="I130" s="209"/>
      <c r="J130" s="220">
        <f>BK130</f>
        <v>0</v>
      </c>
      <c r="K130" s="206"/>
      <c r="L130" s="211"/>
      <c r="M130" s="212"/>
      <c r="N130" s="213"/>
      <c r="O130" s="213"/>
      <c r="P130" s="214">
        <f>P131</f>
        <v>0</v>
      </c>
      <c r="Q130" s="213"/>
      <c r="R130" s="214">
        <f>R131</f>
        <v>0</v>
      </c>
      <c r="S130" s="213"/>
      <c r="T130" s="215">
        <f>T131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6" t="s">
        <v>89</v>
      </c>
      <c r="AT130" s="217" t="s">
        <v>80</v>
      </c>
      <c r="AU130" s="217" t="s">
        <v>89</v>
      </c>
      <c r="AY130" s="216" t="s">
        <v>164</v>
      </c>
      <c r="BK130" s="218">
        <f>BK131</f>
        <v>0</v>
      </c>
    </row>
    <row r="131" s="2" customFormat="1" ht="16.5" customHeight="1">
      <c r="A131" s="39"/>
      <c r="B131" s="40"/>
      <c r="C131" s="221" t="s">
        <v>309</v>
      </c>
      <c r="D131" s="221" t="s">
        <v>167</v>
      </c>
      <c r="E131" s="222" t="s">
        <v>1510</v>
      </c>
      <c r="F131" s="223" t="s">
        <v>1511</v>
      </c>
      <c r="G131" s="224" t="s">
        <v>710</v>
      </c>
      <c r="H131" s="225">
        <v>1</v>
      </c>
      <c r="I131" s="226"/>
      <c r="J131" s="227">
        <f>ROUND(I131*H131,2)</f>
        <v>0</v>
      </c>
      <c r="K131" s="228"/>
      <c r="L131" s="45"/>
      <c r="M131" s="229" t="s">
        <v>1</v>
      </c>
      <c r="N131" s="230" t="s">
        <v>46</v>
      </c>
      <c r="O131" s="92"/>
      <c r="P131" s="231">
        <f>O131*H131</f>
        <v>0</v>
      </c>
      <c r="Q131" s="231">
        <v>0</v>
      </c>
      <c r="R131" s="231">
        <f>Q131*H131</f>
        <v>0</v>
      </c>
      <c r="S131" s="231">
        <v>0</v>
      </c>
      <c r="T131" s="232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3" t="s">
        <v>171</v>
      </c>
      <c r="AT131" s="233" t="s">
        <v>167</v>
      </c>
      <c r="AU131" s="233" t="s">
        <v>91</v>
      </c>
      <c r="AY131" s="18" t="s">
        <v>164</v>
      </c>
      <c r="BE131" s="234">
        <f>IF(N131="základní",J131,0)</f>
        <v>0</v>
      </c>
      <c r="BF131" s="234">
        <f>IF(N131="snížená",J131,0)</f>
        <v>0</v>
      </c>
      <c r="BG131" s="234">
        <f>IF(N131="zákl. přenesená",J131,0)</f>
        <v>0</v>
      </c>
      <c r="BH131" s="234">
        <f>IF(N131="sníž. přenesená",J131,0)</f>
        <v>0</v>
      </c>
      <c r="BI131" s="234">
        <f>IF(N131="nulová",J131,0)</f>
        <v>0</v>
      </c>
      <c r="BJ131" s="18" t="s">
        <v>89</v>
      </c>
      <c r="BK131" s="234">
        <f>ROUND(I131*H131,2)</f>
        <v>0</v>
      </c>
      <c r="BL131" s="18" t="s">
        <v>171</v>
      </c>
      <c r="BM131" s="233" t="s">
        <v>1512</v>
      </c>
    </row>
    <row r="132" s="12" customFormat="1" ht="25.92" customHeight="1">
      <c r="A132" s="12"/>
      <c r="B132" s="205"/>
      <c r="C132" s="206"/>
      <c r="D132" s="207" t="s">
        <v>80</v>
      </c>
      <c r="E132" s="208" t="s">
        <v>572</v>
      </c>
      <c r="F132" s="208" t="s">
        <v>572</v>
      </c>
      <c r="G132" s="206"/>
      <c r="H132" s="206"/>
      <c r="I132" s="209"/>
      <c r="J132" s="210">
        <f>BK132</f>
        <v>0</v>
      </c>
      <c r="K132" s="206"/>
      <c r="L132" s="211"/>
      <c r="M132" s="212"/>
      <c r="N132" s="213"/>
      <c r="O132" s="213"/>
      <c r="P132" s="214">
        <f>P133</f>
        <v>0</v>
      </c>
      <c r="Q132" s="213"/>
      <c r="R132" s="214">
        <f>R133</f>
        <v>0</v>
      </c>
      <c r="S132" s="213"/>
      <c r="T132" s="215">
        <f>T133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16" t="s">
        <v>91</v>
      </c>
      <c r="AT132" s="217" t="s">
        <v>80</v>
      </c>
      <c r="AU132" s="217" t="s">
        <v>81</v>
      </c>
      <c r="AY132" s="216" t="s">
        <v>164</v>
      </c>
      <c r="BK132" s="218">
        <f>BK133</f>
        <v>0</v>
      </c>
    </row>
    <row r="133" s="12" customFormat="1" ht="22.8" customHeight="1">
      <c r="A133" s="12"/>
      <c r="B133" s="205"/>
      <c r="C133" s="206"/>
      <c r="D133" s="207" t="s">
        <v>80</v>
      </c>
      <c r="E133" s="219" t="s">
        <v>574</v>
      </c>
      <c r="F133" s="219" t="s">
        <v>1513</v>
      </c>
      <c r="G133" s="206"/>
      <c r="H133" s="206"/>
      <c r="I133" s="209"/>
      <c r="J133" s="220">
        <f>BK133</f>
        <v>0</v>
      </c>
      <c r="K133" s="206"/>
      <c r="L133" s="211"/>
      <c r="M133" s="212"/>
      <c r="N133" s="213"/>
      <c r="O133" s="213"/>
      <c r="P133" s="214">
        <f>P134</f>
        <v>0</v>
      </c>
      <c r="Q133" s="213"/>
      <c r="R133" s="214">
        <f>R134</f>
        <v>0</v>
      </c>
      <c r="S133" s="213"/>
      <c r="T133" s="215">
        <f>T134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16" t="s">
        <v>91</v>
      </c>
      <c r="AT133" s="217" t="s">
        <v>80</v>
      </c>
      <c r="AU133" s="217" t="s">
        <v>89</v>
      </c>
      <c r="AY133" s="216" t="s">
        <v>164</v>
      </c>
      <c r="BK133" s="218">
        <f>BK134</f>
        <v>0</v>
      </c>
    </row>
    <row r="134" s="2" customFormat="1" ht="44.25" customHeight="1">
      <c r="A134" s="39"/>
      <c r="B134" s="40"/>
      <c r="C134" s="221" t="s">
        <v>304</v>
      </c>
      <c r="D134" s="221" t="s">
        <v>167</v>
      </c>
      <c r="E134" s="222" t="s">
        <v>1514</v>
      </c>
      <c r="F134" s="223" t="s">
        <v>1515</v>
      </c>
      <c r="G134" s="224" t="s">
        <v>185</v>
      </c>
      <c r="H134" s="225">
        <v>10</v>
      </c>
      <c r="I134" s="226"/>
      <c r="J134" s="227">
        <f>ROUND(I134*H134,2)</f>
        <v>0</v>
      </c>
      <c r="K134" s="228"/>
      <c r="L134" s="45"/>
      <c r="M134" s="229" t="s">
        <v>1</v>
      </c>
      <c r="N134" s="230" t="s">
        <v>46</v>
      </c>
      <c r="O134" s="92"/>
      <c r="P134" s="231">
        <f>O134*H134</f>
        <v>0</v>
      </c>
      <c r="Q134" s="231">
        <v>0</v>
      </c>
      <c r="R134" s="231">
        <f>Q134*H134</f>
        <v>0</v>
      </c>
      <c r="S134" s="231">
        <v>0</v>
      </c>
      <c r="T134" s="232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3" t="s">
        <v>171</v>
      </c>
      <c r="AT134" s="233" t="s">
        <v>167</v>
      </c>
      <c r="AU134" s="233" t="s">
        <v>91</v>
      </c>
      <c r="AY134" s="18" t="s">
        <v>164</v>
      </c>
      <c r="BE134" s="234">
        <f>IF(N134="základní",J134,0)</f>
        <v>0</v>
      </c>
      <c r="BF134" s="234">
        <f>IF(N134="snížená",J134,0)</f>
        <v>0</v>
      </c>
      <c r="BG134" s="234">
        <f>IF(N134="zákl. přenesená",J134,0)</f>
        <v>0</v>
      </c>
      <c r="BH134" s="234">
        <f>IF(N134="sníž. přenesená",J134,0)</f>
        <v>0</v>
      </c>
      <c r="BI134" s="234">
        <f>IF(N134="nulová",J134,0)</f>
        <v>0</v>
      </c>
      <c r="BJ134" s="18" t="s">
        <v>89</v>
      </c>
      <c r="BK134" s="234">
        <f>ROUND(I134*H134,2)</f>
        <v>0</v>
      </c>
      <c r="BL134" s="18" t="s">
        <v>171</v>
      </c>
      <c r="BM134" s="233" t="s">
        <v>1516</v>
      </c>
    </row>
    <row r="135" s="12" customFormat="1" ht="25.92" customHeight="1">
      <c r="A135" s="12"/>
      <c r="B135" s="205"/>
      <c r="C135" s="206"/>
      <c r="D135" s="207" t="s">
        <v>80</v>
      </c>
      <c r="E135" s="208" t="s">
        <v>1517</v>
      </c>
      <c r="F135" s="208" t="s">
        <v>1518</v>
      </c>
      <c r="G135" s="206"/>
      <c r="H135" s="206"/>
      <c r="I135" s="209"/>
      <c r="J135" s="210">
        <f>BK135</f>
        <v>0</v>
      </c>
      <c r="K135" s="206"/>
      <c r="L135" s="211"/>
      <c r="M135" s="212"/>
      <c r="N135" s="213"/>
      <c r="O135" s="213"/>
      <c r="P135" s="214">
        <f>SUM(P136:P143)</f>
        <v>0</v>
      </c>
      <c r="Q135" s="213"/>
      <c r="R135" s="214">
        <f>SUM(R136:R143)</f>
        <v>0</v>
      </c>
      <c r="S135" s="213"/>
      <c r="T135" s="215">
        <f>SUM(T136:T143)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16" t="s">
        <v>165</v>
      </c>
      <c r="AT135" s="217" t="s">
        <v>80</v>
      </c>
      <c r="AU135" s="217" t="s">
        <v>81</v>
      </c>
      <c r="AY135" s="216" t="s">
        <v>164</v>
      </c>
      <c r="BK135" s="218">
        <f>SUM(BK136:BK143)</f>
        <v>0</v>
      </c>
    </row>
    <row r="136" s="2" customFormat="1" ht="24.15" customHeight="1">
      <c r="A136" s="39"/>
      <c r="B136" s="40"/>
      <c r="C136" s="221" t="s">
        <v>91</v>
      </c>
      <c r="D136" s="221" t="s">
        <v>167</v>
      </c>
      <c r="E136" s="222" t="s">
        <v>1519</v>
      </c>
      <c r="F136" s="223" t="s">
        <v>1520</v>
      </c>
      <c r="G136" s="224" t="s">
        <v>710</v>
      </c>
      <c r="H136" s="225">
        <v>2</v>
      </c>
      <c r="I136" s="226"/>
      <c r="J136" s="227">
        <f>ROUND(I136*H136,2)</f>
        <v>0</v>
      </c>
      <c r="K136" s="228"/>
      <c r="L136" s="45"/>
      <c r="M136" s="229" t="s">
        <v>1</v>
      </c>
      <c r="N136" s="230" t="s">
        <v>46</v>
      </c>
      <c r="O136" s="92"/>
      <c r="P136" s="231">
        <f>O136*H136</f>
        <v>0</v>
      </c>
      <c r="Q136" s="231">
        <v>0</v>
      </c>
      <c r="R136" s="231">
        <f>Q136*H136</f>
        <v>0</v>
      </c>
      <c r="S136" s="231">
        <v>0</v>
      </c>
      <c r="T136" s="232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3" t="s">
        <v>171</v>
      </c>
      <c r="AT136" s="233" t="s">
        <v>167</v>
      </c>
      <c r="AU136" s="233" t="s">
        <v>89</v>
      </c>
      <c r="AY136" s="18" t="s">
        <v>164</v>
      </c>
      <c r="BE136" s="234">
        <f>IF(N136="základní",J136,0)</f>
        <v>0</v>
      </c>
      <c r="BF136" s="234">
        <f>IF(N136="snížená",J136,0)</f>
        <v>0</v>
      </c>
      <c r="BG136" s="234">
        <f>IF(N136="zákl. přenesená",J136,0)</f>
        <v>0</v>
      </c>
      <c r="BH136" s="234">
        <f>IF(N136="sníž. přenesená",J136,0)</f>
        <v>0</v>
      </c>
      <c r="BI136" s="234">
        <f>IF(N136="nulová",J136,0)</f>
        <v>0</v>
      </c>
      <c r="BJ136" s="18" t="s">
        <v>89</v>
      </c>
      <c r="BK136" s="234">
        <f>ROUND(I136*H136,2)</f>
        <v>0</v>
      </c>
      <c r="BL136" s="18" t="s">
        <v>171</v>
      </c>
      <c r="BM136" s="233" t="s">
        <v>1521</v>
      </c>
    </row>
    <row r="137" s="2" customFormat="1" ht="37.8" customHeight="1">
      <c r="A137" s="39"/>
      <c r="B137" s="40"/>
      <c r="C137" s="221" t="s">
        <v>89</v>
      </c>
      <c r="D137" s="221" t="s">
        <v>167</v>
      </c>
      <c r="E137" s="222" t="s">
        <v>1522</v>
      </c>
      <c r="F137" s="223" t="s">
        <v>1523</v>
      </c>
      <c r="G137" s="224" t="s">
        <v>710</v>
      </c>
      <c r="H137" s="225">
        <v>1</v>
      </c>
      <c r="I137" s="226"/>
      <c r="J137" s="227">
        <f>ROUND(I137*H137,2)</f>
        <v>0</v>
      </c>
      <c r="K137" s="228"/>
      <c r="L137" s="45"/>
      <c r="M137" s="229" t="s">
        <v>1</v>
      </c>
      <c r="N137" s="230" t="s">
        <v>46</v>
      </c>
      <c r="O137" s="92"/>
      <c r="P137" s="231">
        <f>O137*H137</f>
        <v>0</v>
      </c>
      <c r="Q137" s="231">
        <v>0</v>
      </c>
      <c r="R137" s="231">
        <f>Q137*H137</f>
        <v>0</v>
      </c>
      <c r="S137" s="231">
        <v>0</v>
      </c>
      <c r="T137" s="232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3" t="s">
        <v>171</v>
      </c>
      <c r="AT137" s="233" t="s">
        <v>167</v>
      </c>
      <c r="AU137" s="233" t="s">
        <v>89</v>
      </c>
      <c r="AY137" s="18" t="s">
        <v>164</v>
      </c>
      <c r="BE137" s="234">
        <f>IF(N137="základní",J137,0)</f>
        <v>0</v>
      </c>
      <c r="BF137" s="234">
        <f>IF(N137="snížená",J137,0)</f>
        <v>0</v>
      </c>
      <c r="BG137" s="234">
        <f>IF(N137="zákl. přenesená",J137,0)</f>
        <v>0</v>
      </c>
      <c r="BH137" s="234">
        <f>IF(N137="sníž. přenesená",J137,0)</f>
        <v>0</v>
      </c>
      <c r="BI137" s="234">
        <f>IF(N137="nulová",J137,0)</f>
        <v>0</v>
      </c>
      <c r="BJ137" s="18" t="s">
        <v>89</v>
      </c>
      <c r="BK137" s="234">
        <f>ROUND(I137*H137,2)</f>
        <v>0</v>
      </c>
      <c r="BL137" s="18" t="s">
        <v>171</v>
      </c>
      <c r="BM137" s="233" t="s">
        <v>1524</v>
      </c>
    </row>
    <row r="138" s="2" customFormat="1" ht="37.8" customHeight="1">
      <c r="A138" s="39"/>
      <c r="B138" s="40"/>
      <c r="C138" s="221" t="s">
        <v>195</v>
      </c>
      <c r="D138" s="221" t="s">
        <v>167</v>
      </c>
      <c r="E138" s="222" t="s">
        <v>1525</v>
      </c>
      <c r="F138" s="223" t="s">
        <v>1526</v>
      </c>
      <c r="G138" s="224" t="s">
        <v>710</v>
      </c>
      <c r="H138" s="225">
        <v>1</v>
      </c>
      <c r="I138" s="226"/>
      <c r="J138" s="227">
        <f>ROUND(I138*H138,2)</f>
        <v>0</v>
      </c>
      <c r="K138" s="228"/>
      <c r="L138" s="45"/>
      <c r="M138" s="229" t="s">
        <v>1</v>
      </c>
      <c r="N138" s="230" t="s">
        <v>46</v>
      </c>
      <c r="O138" s="92"/>
      <c r="P138" s="231">
        <f>O138*H138</f>
        <v>0</v>
      </c>
      <c r="Q138" s="231">
        <v>0</v>
      </c>
      <c r="R138" s="231">
        <f>Q138*H138</f>
        <v>0</v>
      </c>
      <c r="S138" s="231">
        <v>0</v>
      </c>
      <c r="T138" s="232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3" t="s">
        <v>171</v>
      </c>
      <c r="AT138" s="233" t="s">
        <v>167</v>
      </c>
      <c r="AU138" s="233" t="s">
        <v>89</v>
      </c>
      <c r="AY138" s="18" t="s">
        <v>164</v>
      </c>
      <c r="BE138" s="234">
        <f>IF(N138="základní",J138,0)</f>
        <v>0</v>
      </c>
      <c r="BF138" s="234">
        <f>IF(N138="snížená",J138,0)</f>
        <v>0</v>
      </c>
      <c r="BG138" s="234">
        <f>IF(N138="zákl. přenesená",J138,0)</f>
        <v>0</v>
      </c>
      <c r="BH138" s="234">
        <f>IF(N138="sníž. přenesená",J138,0)</f>
        <v>0</v>
      </c>
      <c r="BI138" s="234">
        <f>IF(N138="nulová",J138,0)</f>
        <v>0</v>
      </c>
      <c r="BJ138" s="18" t="s">
        <v>89</v>
      </c>
      <c r="BK138" s="234">
        <f>ROUND(I138*H138,2)</f>
        <v>0</v>
      </c>
      <c r="BL138" s="18" t="s">
        <v>171</v>
      </c>
      <c r="BM138" s="233" t="s">
        <v>1527</v>
      </c>
    </row>
    <row r="139" s="2" customFormat="1" ht="24.15" customHeight="1">
      <c r="A139" s="39"/>
      <c r="B139" s="40"/>
      <c r="C139" s="221" t="s">
        <v>171</v>
      </c>
      <c r="D139" s="221" t="s">
        <v>167</v>
      </c>
      <c r="E139" s="222" t="s">
        <v>1528</v>
      </c>
      <c r="F139" s="223" t="s">
        <v>1529</v>
      </c>
      <c r="G139" s="224" t="s">
        <v>710</v>
      </c>
      <c r="H139" s="225">
        <v>2</v>
      </c>
      <c r="I139" s="226"/>
      <c r="J139" s="227">
        <f>ROUND(I139*H139,2)</f>
        <v>0</v>
      </c>
      <c r="K139" s="228"/>
      <c r="L139" s="45"/>
      <c r="M139" s="229" t="s">
        <v>1</v>
      </c>
      <c r="N139" s="230" t="s">
        <v>46</v>
      </c>
      <c r="O139" s="92"/>
      <c r="P139" s="231">
        <f>O139*H139</f>
        <v>0</v>
      </c>
      <c r="Q139" s="231">
        <v>0</v>
      </c>
      <c r="R139" s="231">
        <f>Q139*H139</f>
        <v>0</v>
      </c>
      <c r="S139" s="231">
        <v>0</v>
      </c>
      <c r="T139" s="232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3" t="s">
        <v>171</v>
      </c>
      <c r="AT139" s="233" t="s">
        <v>167</v>
      </c>
      <c r="AU139" s="233" t="s">
        <v>89</v>
      </c>
      <c r="AY139" s="18" t="s">
        <v>164</v>
      </c>
      <c r="BE139" s="234">
        <f>IF(N139="základní",J139,0)</f>
        <v>0</v>
      </c>
      <c r="BF139" s="234">
        <f>IF(N139="snížená",J139,0)</f>
        <v>0</v>
      </c>
      <c r="BG139" s="234">
        <f>IF(N139="zákl. přenesená",J139,0)</f>
        <v>0</v>
      </c>
      <c r="BH139" s="234">
        <f>IF(N139="sníž. přenesená",J139,0)</f>
        <v>0</v>
      </c>
      <c r="BI139" s="234">
        <f>IF(N139="nulová",J139,0)</f>
        <v>0</v>
      </c>
      <c r="BJ139" s="18" t="s">
        <v>89</v>
      </c>
      <c r="BK139" s="234">
        <f>ROUND(I139*H139,2)</f>
        <v>0</v>
      </c>
      <c r="BL139" s="18" t="s">
        <v>171</v>
      </c>
      <c r="BM139" s="233" t="s">
        <v>1530</v>
      </c>
    </row>
    <row r="140" s="2" customFormat="1" ht="24.15" customHeight="1">
      <c r="A140" s="39"/>
      <c r="B140" s="40"/>
      <c r="C140" s="221" t="s">
        <v>208</v>
      </c>
      <c r="D140" s="221" t="s">
        <v>167</v>
      </c>
      <c r="E140" s="222" t="s">
        <v>1531</v>
      </c>
      <c r="F140" s="223" t="s">
        <v>1532</v>
      </c>
      <c r="G140" s="224" t="s">
        <v>710</v>
      </c>
      <c r="H140" s="225">
        <v>0.035999999999999997</v>
      </c>
      <c r="I140" s="226"/>
      <c r="J140" s="227">
        <f>ROUND(I140*H140,2)</f>
        <v>0</v>
      </c>
      <c r="K140" s="228"/>
      <c r="L140" s="45"/>
      <c r="M140" s="229" t="s">
        <v>1</v>
      </c>
      <c r="N140" s="230" t="s">
        <v>46</v>
      </c>
      <c r="O140" s="92"/>
      <c r="P140" s="231">
        <f>O140*H140</f>
        <v>0</v>
      </c>
      <c r="Q140" s="231">
        <v>0</v>
      </c>
      <c r="R140" s="231">
        <f>Q140*H140</f>
        <v>0</v>
      </c>
      <c r="S140" s="231">
        <v>0</v>
      </c>
      <c r="T140" s="232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3" t="s">
        <v>171</v>
      </c>
      <c r="AT140" s="233" t="s">
        <v>167</v>
      </c>
      <c r="AU140" s="233" t="s">
        <v>89</v>
      </c>
      <c r="AY140" s="18" t="s">
        <v>164</v>
      </c>
      <c r="BE140" s="234">
        <f>IF(N140="základní",J140,0)</f>
        <v>0</v>
      </c>
      <c r="BF140" s="234">
        <f>IF(N140="snížená",J140,0)</f>
        <v>0</v>
      </c>
      <c r="BG140" s="234">
        <f>IF(N140="zákl. přenesená",J140,0)</f>
        <v>0</v>
      </c>
      <c r="BH140" s="234">
        <f>IF(N140="sníž. přenesená",J140,0)</f>
        <v>0</v>
      </c>
      <c r="BI140" s="234">
        <f>IF(N140="nulová",J140,0)</f>
        <v>0</v>
      </c>
      <c r="BJ140" s="18" t="s">
        <v>89</v>
      </c>
      <c r="BK140" s="234">
        <f>ROUND(I140*H140,2)</f>
        <v>0</v>
      </c>
      <c r="BL140" s="18" t="s">
        <v>171</v>
      </c>
      <c r="BM140" s="233" t="s">
        <v>1533</v>
      </c>
    </row>
    <row r="141" s="2" customFormat="1" ht="21.75" customHeight="1">
      <c r="A141" s="39"/>
      <c r="B141" s="40"/>
      <c r="C141" s="221" t="s">
        <v>165</v>
      </c>
      <c r="D141" s="221" t="s">
        <v>167</v>
      </c>
      <c r="E141" s="222" t="s">
        <v>1534</v>
      </c>
      <c r="F141" s="223" t="s">
        <v>1535</v>
      </c>
      <c r="G141" s="224" t="s">
        <v>710</v>
      </c>
      <c r="H141" s="225">
        <v>1</v>
      </c>
      <c r="I141" s="226"/>
      <c r="J141" s="227">
        <f>ROUND(I141*H141,2)</f>
        <v>0</v>
      </c>
      <c r="K141" s="228"/>
      <c r="L141" s="45"/>
      <c r="M141" s="229" t="s">
        <v>1</v>
      </c>
      <c r="N141" s="230" t="s">
        <v>46</v>
      </c>
      <c r="O141" s="92"/>
      <c r="P141" s="231">
        <f>O141*H141</f>
        <v>0</v>
      </c>
      <c r="Q141" s="231">
        <v>0</v>
      </c>
      <c r="R141" s="231">
        <f>Q141*H141</f>
        <v>0</v>
      </c>
      <c r="S141" s="231">
        <v>0</v>
      </c>
      <c r="T141" s="232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3" t="s">
        <v>171</v>
      </c>
      <c r="AT141" s="233" t="s">
        <v>167</v>
      </c>
      <c r="AU141" s="233" t="s">
        <v>89</v>
      </c>
      <c r="AY141" s="18" t="s">
        <v>164</v>
      </c>
      <c r="BE141" s="234">
        <f>IF(N141="základní",J141,0)</f>
        <v>0</v>
      </c>
      <c r="BF141" s="234">
        <f>IF(N141="snížená",J141,0)</f>
        <v>0</v>
      </c>
      <c r="BG141" s="234">
        <f>IF(N141="zákl. přenesená",J141,0)</f>
        <v>0</v>
      </c>
      <c r="BH141" s="234">
        <f>IF(N141="sníž. přenesená",J141,0)</f>
        <v>0</v>
      </c>
      <c r="BI141" s="234">
        <f>IF(N141="nulová",J141,0)</f>
        <v>0</v>
      </c>
      <c r="BJ141" s="18" t="s">
        <v>89</v>
      </c>
      <c r="BK141" s="234">
        <f>ROUND(I141*H141,2)</f>
        <v>0</v>
      </c>
      <c r="BL141" s="18" t="s">
        <v>171</v>
      </c>
      <c r="BM141" s="233" t="s">
        <v>1536</v>
      </c>
    </row>
    <row r="142" s="2" customFormat="1" ht="49.05" customHeight="1">
      <c r="A142" s="39"/>
      <c r="B142" s="40"/>
      <c r="C142" s="221" t="s">
        <v>193</v>
      </c>
      <c r="D142" s="221" t="s">
        <v>167</v>
      </c>
      <c r="E142" s="222" t="s">
        <v>1537</v>
      </c>
      <c r="F142" s="223" t="s">
        <v>1538</v>
      </c>
      <c r="G142" s="224" t="s">
        <v>1539</v>
      </c>
      <c r="H142" s="225">
        <v>25</v>
      </c>
      <c r="I142" s="226"/>
      <c r="J142" s="227">
        <f>ROUND(I142*H142,2)</f>
        <v>0</v>
      </c>
      <c r="K142" s="228"/>
      <c r="L142" s="45"/>
      <c r="M142" s="229" t="s">
        <v>1</v>
      </c>
      <c r="N142" s="230" t="s">
        <v>46</v>
      </c>
      <c r="O142" s="92"/>
      <c r="P142" s="231">
        <f>O142*H142</f>
        <v>0</v>
      </c>
      <c r="Q142" s="231">
        <v>0</v>
      </c>
      <c r="R142" s="231">
        <f>Q142*H142</f>
        <v>0</v>
      </c>
      <c r="S142" s="231">
        <v>0</v>
      </c>
      <c r="T142" s="232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3" t="s">
        <v>171</v>
      </c>
      <c r="AT142" s="233" t="s">
        <v>167</v>
      </c>
      <c r="AU142" s="233" t="s">
        <v>89</v>
      </c>
      <c r="AY142" s="18" t="s">
        <v>164</v>
      </c>
      <c r="BE142" s="234">
        <f>IF(N142="základní",J142,0)</f>
        <v>0</v>
      </c>
      <c r="BF142" s="234">
        <f>IF(N142="snížená",J142,0)</f>
        <v>0</v>
      </c>
      <c r="BG142" s="234">
        <f>IF(N142="zákl. přenesená",J142,0)</f>
        <v>0</v>
      </c>
      <c r="BH142" s="234">
        <f>IF(N142="sníž. přenesená",J142,0)</f>
        <v>0</v>
      </c>
      <c r="BI142" s="234">
        <f>IF(N142="nulová",J142,0)</f>
        <v>0</v>
      </c>
      <c r="BJ142" s="18" t="s">
        <v>89</v>
      </c>
      <c r="BK142" s="234">
        <f>ROUND(I142*H142,2)</f>
        <v>0</v>
      </c>
      <c r="BL142" s="18" t="s">
        <v>171</v>
      </c>
      <c r="BM142" s="233" t="s">
        <v>1540</v>
      </c>
    </row>
    <row r="143" s="2" customFormat="1">
      <c r="A143" s="39"/>
      <c r="B143" s="40"/>
      <c r="C143" s="41"/>
      <c r="D143" s="237" t="s">
        <v>245</v>
      </c>
      <c r="E143" s="41"/>
      <c r="F143" s="290" t="s">
        <v>1541</v>
      </c>
      <c r="G143" s="41"/>
      <c r="H143" s="41"/>
      <c r="I143" s="291"/>
      <c r="J143" s="41"/>
      <c r="K143" s="41"/>
      <c r="L143" s="45"/>
      <c r="M143" s="292"/>
      <c r="N143" s="293"/>
      <c r="O143" s="92"/>
      <c r="P143" s="92"/>
      <c r="Q143" s="92"/>
      <c r="R143" s="92"/>
      <c r="S143" s="92"/>
      <c r="T143" s="93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245</v>
      </c>
      <c r="AU143" s="18" t="s">
        <v>89</v>
      </c>
    </row>
    <row r="144" s="12" customFormat="1" ht="25.92" customHeight="1">
      <c r="A144" s="12"/>
      <c r="B144" s="205"/>
      <c r="C144" s="206"/>
      <c r="D144" s="207" t="s">
        <v>80</v>
      </c>
      <c r="E144" s="208" t="s">
        <v>1542</v>
      </c>
      <c r="F144" s="208" t="s">
        <v>1543</v>
      </c>
      <c r="G144" s="206"/>
      <c r="H144" s="206"/>
      <c r="I144" s="209"/>
      <c r="J144" s="210">
        <f>BK144</f>
        <v>0</v>
      </c>
      <c r="K144" s="206"/>
      <c r="L144" s="211"/>
      <c r="M144" s="212"/>
      <c r="N144" s="213"/>
      <c r="O144" s="213"/>
      <c r="P144" s="214">
        <f>SUM(P145:P153)</f>
        <v>0</v>
      </c>
      <c r="Q144" s="213"/>
      <c r="R144" s="214">
        <f>SUM(R145:R153)</f>
        <v>0</v>
      </c>
      <c r="S144" s="213"/>
      <c r="T144" s="215">
        <f>SUM(T145:T153)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16" t="s">
        <v>165</v>
      </c>
      <c r="AT144" s="217" t="s">
        <v>80</v>
      </c>
      <c r="AU144" s="217" t="s">
        <v>81</v>
      </c>
      <c r="AY144" s="216" t="s">
        <v>164</v>
      </c>
      <c r="BK144" s="218">
        <f>SUM(BK145:BK153)</f>
        <v>0</v>
      </c>
    </row>
    <row r="145" s="2" customFormat="1" ht="24.15" customHeight="1">
      <c r="A145" s="39"/>
      <c r="B145" s="40"/>
      <c r="C145" s="221" t="s">
        <v>229</v>
      </c>
      <c r="D145" s="221" t="s">
        <v>167</v>
      </c>
      <c r="E145" s="222" t="s">
        <v>1519</v>
      </c>
      <c r="F145" s="223" t="s">
        <v>1520</v>
      </c>
      <c r="G145" s="224" t="s">
        <v>710</v>
      </c>
      <c r="H145" s="225">
        <v>2</v>
      </c>
      <c r="I145" s="226"/>
      <c r="J145" s="227">
        <f>ROUND(I145*H145,2)</f>
        <v>0</v>
      </c>
      <c r="K145" s="228"/>
      <c r="L145" s="45"/>
      <c r="M145" s="229" t="s">
        <v>1</v>
      </c>
      <c r="N145" s="230" t="s">
        <v>46</v>
      </c>
      <c r="O145" s="92"/>
      <c r="P145" s="231">
        <f>O145*H145</f>
        <v>0</v>
      </c>
      <c r="Q145" s="231">
        <v>0</v>
      </c>
      <c r="R145" s="231">
        <f>Q145*H145</f>
        <v>0</v>
      </c>
      <c r="S145" s="231">
        <v>0</v>
      </c>
      <c r="T145" s="232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3" t="s">
        <v>171</v>
      </c>
      <c r="AT145" s="233" t="s">
        <v>167</v>
      </c>
      <c r="AU145" s="233" t="s">
        <v>89</v>
      </c>
      <c r="AY145" s="18" t="s">
        <v>164</v>
      </c>
      <c r="BE145" s="234">
        <f>IF(N145="základní",J145,0)</f>
        <v>0</v>
      </c>
      <c r="BF145" s="234">
        <f>IF(N145="snížená",J145,0)</f>
        <v>0</v>
      </c>
      <c r="BG145" s="234">
        <f>IF(N145="zákl. přenesená",J145,0)</f>
        <v>0</v>
      </c>
      <c r="BH145" s="234">
        <f>IF(N145="sníž. přenesená",J145,0)</f>
        <v>0</v>
      </c>
      <c r="BI145" s="234">
        <f>IF(N145="nulová",J145,0)</f>
        <v>0</v>
      </c>
      <c r="BJ145" s="18" t="s">
        <v>89</v>
      </c>
      <c r="BK145" s="234">
        <f>ROUND(I145*H145,2)</f>
        <v>0</v>
      </c>
      <c r="BL145" s="18" t="s">
        <v>171</v>
      </c>
      <c r="BM145" s="233" t="s">
        <v>1544</v>
      </c>
    </row>
    <row r="146" s="2" customFormat="1" ht="37.8" customHeight="1">
      <c r="A146" s="39"/>
      <c r="B146" s="40"/>
      <c r="C146" s="221" t="s">
        <v>180</v>
      </c>
      <c r="D146" s="221" t="s">
        <v>167</v>
      </c>
      <c r="E146" s="222" t="s">
        <v>1522</v>
      </c>
      <c r="F146" s="223" t="s">
        <v>1523</v>
      </c>
      <c r="G146" s="224" t="s">
        <v>710</v>
      </c>
      <c r="H146" s="225">
        <v>1</v>
      </c>
      <c r="I146" s="226"/>
      <c r="J146" s="227">
        <f>ROUND(I146*H146,2)</f>
        <v>0</v>
      </c>
      <c r="K146" s="228"/>
      <c r="L146" s="45"/>
      <c r="M146" s="229" t="s">
        <v>1</v>
      </c>
      <c r="N146" s="230" t="s">
        <v>46</v>
      </c>
      <c r="O146" s="92"/>
      <c r="P146" s="231">
        <f>O146*H146</f>
        <v>0</v>
      </c>
      <c r="Q146" s="231">
        <v>0</v>
      </c>
      <c r="R146" s="231">
        <f>Q146*H146</f>
        <v>0</v>
      </c>
      <c r="S146" s="231">
        <v>0</v>
      </c>
      <c r="T146" s="232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3" t="s">
        <v>171</v>
      </c>
      <c r="AT146" s="233" t="s">
        <v>167</v>
      </c>
      <c r="AU146" s="233" t="s">
        <v>89</v>
      </c>
      <c r="AY146" s="18" t="s">
        <v>164</v>
      </c>
      <c r="BE146" s="234">
        <f>IF(N146="základní",J146,0)</f>
        <v>0</v>
      </c>
      <c r="BF146" s="234">
        <f>IF(N146="snížená",J146,0)</f>
        <v>0</v>
      </c>
      <c r="BG146" s="234">
        <f>IF(N146="zákl. přenesená",J146,0)</f>
        <v>0</v>
      </c>
      <c r="BH146" s="234">
        <f>IF(N146="sníž. přenesená",J146,0)</f>
        <v>0</v>
      </c>
      <c r="BI146" s="234">
        <f>IF(N146="nulová",J146,0)</f>
        <v>0</v>
      </c>
      <c r="BJ146" s="18" t="s">
        <v>89</v>
      </c>
      <c r="BK146" s="234">
        <f>ROUND(I146*H146,2)</f>
        <v>0</v>
      </c>
      <c r="BL146" s="18" t="s">
        <v>171</v>
      </c>
      <c r="BM146" s="233" t="s">
        <v>1545</v>
      </c>
    </row>
    <row r="147" s="2" customFormat="1" ht="37.8" customHeight="1">
      <c r="A147" s="39"/>
      <c r="B147" s="40"/>
      <c r="C147" s="221" t="s">
        <v>8</v>
      </c>
      <c r="D147" s="221" t="s">
        <v>167</v>
      </c>
      <c r="E147" s="222" t="s">
        <v>1525</v>
      </c>
      <c r="F147" s="223" t="s">
        <v>1526</v>
      </c>
      <c r="G147" s="224" t="s">
        <v>710</v>
      </c>
      <c r="H147" s="225">
        <v>1</v>
      </c>
      <c r="I147" s="226"/>
      <c r="J147" s="227">
        <f>ROUND(I147*H147,2)</f>
        <v>0</v>
      </c>
      <c r="K147" s="228"/>
      <c r="L147" s="45"/>
      <c r="M147" s="229" t="s">
        <v>1</v>
      </c>
      <c r="N147" s="230" t="s">
        <v>46</v>
      </c>
      <c r="O147" s="92"/>
      <c r="P147" s="231">
        <f>O147*H147</f>
        <v>0</v>
      </c>
      <c r="Q147" s="231">
        <v>0</v>
      </c>
      <c r="R147" s="231">
        <f>Q147*H147</f>
        <v>0</v>
      </c>
      <c r="S147" s="231">
        <v>0</v>
      </c>
      <c r="T147" s="232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3" t="s">
        <v>171</v>
      </c>
      <c r="AT147" s="233" t="s">
        <v>167</v>
      </c>
      <c r="AU147" s="233" t="s">
        <v>89</v>
      </c>
      <c r="AY147" s="18" t="s">
        <v>164</v>
      </c>
      <c r="BE147" s="234">
        <f>IF(N147="základní",J147,0)</f>
        <v>0</v>
      </c>
      <c r="BF147" s="234">
        <f>IF(N147="snížená",J147,0)</f>
        <v>0</v>
      </c>
      <c r="BG147" s="234">
        <f>IF(N147="zákl. přenesená",J147,0)</f>
        <v>0</v>
      </c>
      <c r="BH147" s="234">
        <f>IF(N147="sníž. přenesená",J147,0)</f>
        <v>0</v>
      </c>
      <c r="BI147" s="234">
        <f>IF(N147="nulová",J147,0)</f>
        <v>0</v>
      </c>
      <c r="BJ147" s="18" t="s">
        <v>89</v>
      </c>
      <c r="BK147" s="234">
        <f>ROUND(I147*H147,2)</f>
        <v>0</v>
      </c>
      <c r="BL147" s="18" t="s">
        <v>171</v>
      </c>
      <c r="BM147" s="233" t="s">
        <v>1546</v>
      </c>
    </row>
    <row r="148" s="2" customFormat="1" ht="24.15" customHeight="1">
      <c r="A148" s="39"/>
      <c r="B148" s="40"/>
      <c r="C148" s="221" t="s">
        <v>241</v>
      </c>
      <c r="D148" s="221" t="s">
        <v>167</v>
      </c>
      <c r="E148" s="222" t="s">
        <v>1528</v>
      </c>
      <c r="F148" s="223" t="s">
        <v>1529</v>
      </c>
      <c r="G148" s="224" t="s">
        <v>710</v>
      </c>
      <c r="H148" s="225">
        <v>2</v>
      </c>
      <c r="I148" s="226"/>
      <c r="J148" s="227">
        <f>ROUND(I148*H148,2)</f>
        <v>0</v>
      </c>
      <c r="K148" s="228"/>
      <c r="L148" s="45"/>
      <c r="M148" s="229" t="s">
        <v>1</v>
      </c>
      <c r="N148" s="230" t="s">
        <v>46</v>
      </c>
      <c r="O148" s="92"/>
      <c r="P148" s="231">
        <f>O148*H148</f>
        <v>0</v>
      </c>
      <c r="Q148" s="231">
        <v>0</v>
      </c>
      <c r="R148" s="231">
        <f>Q148*H148</f>
        <v>0</v>
      </c>
      <c r="S148" s="231">
        <v>0</v>
      </c>
      <c r="T148" s="232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3" t="s">
        <v>171</v>
      </c>
      <c r="AT148" s="233" t="s">
        <v>167</v>
      </c>
      <c r="AU148" s="233" t="s">
        <v>89</v>
      </c>
      <c r="AY148" s="18" t="s">
        <v>164</v>
      </c>
      <c r="BE148" s="234">
        <f>IF(N148="základní",J148,0)</f>
        <v>0</v>
      </c>
      <c r="BF148" s="234">
        <f>IF(N148="snížená",J148,0)</f>
        <v>0</v>
      </c>
      <c r="BG148" s="234">
        <f>IF(N148="zákl. přenesená",J148,0)</f>
        <v>0</v>
      </c>
      <c r="BH148" s="234">
        <f>IF(N148="sníž. přenesená",J148,0)</f>
        <v>0</v>
      </c>
      <c r="BI148" s="234">
        <f>IF(N148="nulová",J148,0)</f>
        <v>0</v>
      </c>
      <c r="BJ148" s="18" t="s">
        <v>89</v>
      </c>
      <c r="BK148" s="234">
        <f>ROUND(I148*H148,2)</f>
        <v>0</v>
      </c>
      <c r="BL148" s="18" t="s">
        <v>171</v>
      </c>
      <c r="BM148" s="233" t="s">
        <v>1547</v>
      </c>
    </row>
    <row r="149" s="2" customFormat="1" ht="24.15" customHeight="1">
      <c r="A149" s="39"/>
      <c r="B149" s="40"/>
      <c r="C149" s="221" t="s">
        <v>268</v>
      </c>
      <c r="D149" s="221" t="s">
        <v>167</v>
      </c>
      <c r="E149" s="222" t="s">
        <v>1548</v>
      </c>
      <c r="F149" s="223" t="s">
        <v>1532</v>
      </c>
      <c r="G149" s="224" t="s">
        <v>710</v>
      </c>
      <c r="H149" s="225">
        <v>1</v>
      </c>
      <c r="I149" s="226"/>
      <c r="J149" s="227">
        <f>ROUND(I149*H149,2)</f>
        <v>0</v>
      </c>
      <c r="K149" s="228"/>
      <c r="L149" s="45"/>
      <c r="M149" s="229" t="s">
        <v>1</v>
      </c>
      <c r="N149" s="230" t="s">
        <v>46</v>
      </c>
      <c r="O149" s="92"/>
      <c r="P149" s="231">
        <f>O149*H149</f>
        <v>0</v>
      </c>
      <c r="Q149" s="231">
        <v>0</v>
      </c>
      <c r="R149" s="231">
        <f>Q149*H149</f>
        <v>0</v>
      </c>
      <c r="S149" s="231">
        <v>0</v>
      </c>
      <c r="T149" s="232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3" t="s">
        <v>171</v>
      </c>
      <c r="AT149" s="233" t="s">
        <v>167</v>
      </c>
      <c r="AU149" s="233" t="s">
        <v>89</v>
      </c>
      <c r="AY149" s="18" t="s">
        <v>164</v>
      </c>
      <c r="BE149" s="234">
        <f>IF(N149="základní",J149,0)</f>
        <v>0</v>
      </c>
      <c r="BF149" s="234">
        <f>IF(N149="snížená",J149,0)</f>
        <v>0</v>
      </c>
      <c r="BG149" s="234">
        <f>IF(N149="zákl. přenesená",J149,0)</f>
        <v>0</v>
      </c>
      <c r="BH149" s="234">
        <f>IF(N149="sníž. přenesená",J149,0)</f>
        <v>0</v>
      </c>
      <c r="BI149" s="234">
        <f>IF(N149="nulová",J149,0)</f>
        <v>0</v>
      </c>
      <c r="BJ149" s="18" t="s">
        <v>89</v>
      </c>
      <c r="BK149" s="234">
        <f>ROUND(I149*H149,2)</f>
        <v>0</v>
      </c>
      <c r="BL149" s="18" t="s">
        <v>171</v>
      </c>
      <c r="BM149" s="233" t="s">
        <v>1549</v>
      </c>
    </row>
    <row r="150" s="2" customFormat="1" ht="24.15" customHeight="1">
      <c r="A150" s="39"/>
      <c r="B150" s="40"/>
      <c r="C150" s="268" t="s">
        <v>274</v>
      </c>
      <c r="D150" s="268" t="s">
        <v>177</v>
      </c>
      <c r="E150" s="269" t="s">
        <v>1550</v>
      </c>
      <c r="F150" s="270" t="s">
        <v>1551</v>
      </c>
      <c r="G150" s="271" t="s">
        <v>710</v>
      </c>
      <c r="H150" s="272">
        <v>0.035999999999999997</v>
      </c>
      <c r="I150" s="273"/>
      <c r="J150" s="274">
        <f>ROUND(I150*H150,2)</f>
        <v>0</v>
      </c>
      <c r="K150" s="275"/>
      <c r="L150" s="276"/>
      <c r="M150" s="277" t="s">
        <v>1</v>
      </c>
      <c r="N150" s="278" t="s">
        <v>46</v>
      </c>
      <c r="O150" s="92"/>
      <c r="P150" s="231">
        <f>O150*H150</f>
        <v>0</v>
      </c>
      <c r="Q150" s="231">
        <v>0</v>
      </c>
      <c r="R150" s="231">
        <f>Q150*H150</f>
        <v>0</v>
      </c>
      <c r="S150" s="231">
        <v>0</v>
      </c>
      <c r="T150" s="232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3" t="s">
        <v>180</v>
      </c>
      <c r="AT150" s="233" t="s">
        <v>177</v>
      </c>
      <c r="AU150" s="233" t="s">
        <v>89</v>
      </c>
      <c r="AY150" s="18" t="s">
        <v>164</v>
      </c>
      <c r="BE150" s="234">
        <f>IF(N150="základní",J150,0)</f>
        <v>0</v>
      </c>
      <c r="BF150" s="234">
        <f>IF(N150="snížená",J150,0)</f>
        <v>0</v>
      </c>
      <c r="BG150" s="234">
        <f>IF(N150="zákl. přenesená",J150,0)</f>
        <v>0</v>
      </c>
      <c r="BH150" s="234">
        <f>IF(N150="sníž. přenesená",J150,0)</f>
        <v>0</v>
      </c>
      <c r="BI150" s="234">
        <f>IF(N150="nulová",J150,0)</f>
        <v>0</v>
      </c>
      <c r="BJ150" s="18" t="s">
        <v>89</v>
      </c>
      <c r="BK150" s="234">
        <f>ROUND(I150*H150,2)</f>
        <v>0</v>
      </c>
      <c r="BL150" s="18" t="s">
        <v>171</v>
      </c>
      <c r="BM150" s="233" t="s">
        <v>1552</v>
      </c>
    </row>
    <row r="151" s="2" customFormat="1" ht="21.75" customHeight="1">
      <c r="A151" s="39"/>
      <c r="B151" s="40"/>
      <c r="C151" s="221" t="s">
        <v>234</v>
      </c>
      <c r="D151" s="221" t="s">
        <v>167</v>
      </c>
      <c r="E151" s="222" t="s">
        <v>1534</v>
      </c>
      <c r="F151" s="223" t="s">
        <v>1535</v>
      </c>
      <c r="G151" s="224" t="s">
        <v>710</v>
      </c>
      <c r="H151" s="225">
        <v>1</v>
      </c>
      <c r="I151" s="226"/>
      <c r="J151" s="227">
        <f>ROUND(I151*H151,2)</f>
        <v>0</v>
      </c>
      <c r="K151" s="228"/>
      <c r="L151" s="45"/>
      <c r="M151" s="229" t="s">
        <v>1</v>
      </c>
      <c r="N151" s="230" t="s">
        <v>46</v>
      </c>
      <c r="O151" s="92"/>
      <c r="P151" s="231">
        <f>O151*H151</f>
        <v>0</v>
      </c>
      <c r="Q151" s="231">
        <v>0</v>
      </c>
      <c r="R151" s="231">
        <f>Q151*H151</f>
        <v>0</v>
      </c>
      <c r="S151" s="231">
        <v>0</v>
      </c>
      <c r="T151" s="232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3" t="s">
        <v>171</v>
      </c>
      <c r="AT151" s="233" t="s">
        <v>167</v>
      </c>
      <c r="AU151" s="233" t="s">
        <v>89</v>
      </c>
      <c r="AY151" s="18" t="s">
        <v>164</v>
      </c>
      <c r="BE151" s="234">
        <f>IF(N151="základní",J151,0)</f>
        <v>0</v>
      </c>
      <c r="BF151" s="234">
        <f>IF(N151="snížená",J151,0)</f>
        <v>0</v>
      </c>
      <c r="BG151" s="234">
        <f>IF(N151="zákl. přenesená",J151,0)</f>
        <v>0</v>
      </c>
      <c r="BH151" s="234">
        <f>IF(N151="sníž. přenesená",J151,0)</f>
        <v>0</v>
      </c>
      <c r="BI151" s="234">
        <f>IF(N151="nulová",J151,0)</f>
        <v>0</v>
      </c>
      <c r="BJ151" s="18" t="s">
        <v>89</v>
      </c>
      <c r="BK151" s="234">
        <f>ROUND(I151*H151,2)</f>
        <v>0</v>
      </c>
      <c r="BL151" s="18" t="s">
        <v>171</v>
      </c>
      <c r="BM151" s="233" t="s">
        <v>1553</v>
      </c>
    </row>
    <row r="152" s="2" customFormat="1" ht="49.05" customHeight="1">
      <c r="A152" s="39"/>
      <c r="B152" s="40"/>
      <c r="C152" s="221" t="s">
        <v>257</v>
      </c>
      <c r="D152" s="221" t="s">
        <v>167</v>
      </c>
      <c r="E152" s="222" t="s">
        <v>1554</v>
      </c>
      <c r="F152" s="223" t="s">
        <v>1538</v>
      </c>
      <c r="G152" s="224" t="s">
        <v>1539</v>
      </c>
      <c r="H152" s="225">
        <v>25</v>
      </c>
      <c r="I152" s="226"/>
      <c r="J152" s="227">
        <f>ROUND(I152*H152,2)</f>
        <v>0</v>
      </c>
      <c r="K152" s="228"/>
      <c r="L152" s="45"/>
      <c r="M152" s="229" t="s">
        <v>1</v>
      </c>
      <c r="N152" s="230" t="s">
        <v>46</v>
      </c>
      <c r="O152" s="92"/>
      <c r="P152" s="231">
        <f>O152*H152</f>
        <v>0</v>
      </c>
      <c r="Q152" s="231">
        <v>0</v>
      </c>
      <c r="R152" s="231">
        <f>Q152*H152</f>
        <v>0</v>
      </c>
      <c r="S152" s="231">
        <v>0</v>
      </c>
      <c r="T152" s="232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3" t="s">
        <v>171</v>
      </c>
      <c r="AT152" s="233" t="s">
        <v>167</v>
      </c>
      <c r="AU152" s="233" t="s">
        <v>89</v>
      </c>
      <c r="AY152" s="18" t="s">
        <v>164</v>
      </c>
      <c r="BE152" s="234">
        <f>IF(N152="základní",J152,0)</f>
        <v>0</v>
      </c>
      <c r="BF152" s="234">
        <f>IF(N152="snížená",J152,0)</f>
        <v>0</v>
      </c>
      <c r="BG152" s="234">
        <f>IF(N152="zákl. přenesená",J152,0)</f>
        <v>0</v>
      </c>
      <c r="BH152" s="234">
        <f>IF(N152="sníž. přenesená",J152,0)</f>
        <v>0</v>
      </c>
      <c r="BI152" s="234">
        <f>IF(N152="nulová",J152,0)</f>
        <v>0</v>
      </c>
      <c r="BJ152" s="18" t="s">
        <v>89</v>
      </c>
      <c r="BK152" s="234">
        <f>ROUND(I152*H152,2)</f>
        <v>0</v>
      </c>
      <c r="BL152" s="18" t="s">
        <v>171</v>
      </c>
      <c r="BM152" s="233" t="s">
        <v>1555</v>
      </c>
    </row>
    <row r="153" s="2" customFormat="1">
      <c r="A153" s="39"/>
      <c r="B153" s="40"/>
      <c r="C153" s="41"/>
      <c r="D153" s="237" t="s">
        <v>245</v>
      </c>
      <c r="E153" s="41"/>
      <c r="F153" s="290" t="s">
        <v>1541</v>
      </c>
      <c r="G153" s="41"/>
      <c r="H153" s="41"/>
      <c r="I153" s="291"/>
      <c r="J153" s="41"/>
      <c r="K153" s="41"/>
      <c r="L153" s="45"/>
      <c r="M153" s="303"/>
      <c r="N153" s="304"/>
      <c r="O153" s="300"/>
      <c r="P153" s="300"/>
      <c r="Q153" s="300"/>
      <c r="R153" s="300"/>
      <c r="S153" s="300"/>
      <c r="T153" s="305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18" t="s">
        <v>245</v>
      </c>
      <c r="AU153" s="18" t="s">
        <v>89</v>
      </c>
    </row>
    <row r="154" s="2" customFormat="1" ht="6.96" customHeight="1">
      <c r="A154" s="39"/>
      <c r="B154" s="67"/>
      <c r="C154" s="68"/>
      <c r="D154" s="68"/>
      <c r="E154" s="68"/>
      <c r="F154" s="68"/>
      <c r="G154" s="68"/>
      <c r="H154" s="68"/>
      <c r="I154" s="68"/>
      <c r="J154" s="68"/>
      <c r="K154" s="68"/>
      <c r="L154" s="45"/>
      <c r="M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</row>
  </sheetData>
  <sheetProtection sheet="1" autoFilter="0" formatColumns="0" formatRows="0" objects="1" scenarios="1" spinCount="100000" saltValue="0LYiJCRB2XzVS1SWcL8ZXD6kVk4iiRyYvZmvOhKdzh10aqbzJBKHKCHB7aL2Ip1+sHtkXDXR4twyP1+nIWX0kA==" hashValue="zkuGJ8GgzyWRwTHM2p018nEtDL8WeNrWTxBnzOHIHWCoBCKaVbqmaGjyzqVMpxMcnWpPLTxUEjtb3rTTP3OUaA==" algorithmName="SHA-512" password="CC35"/>
  <autoFilter ref="C122:K153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8"/>
      <c r="C3" s="139"/>
      <c r="D3" s="139"/>
      <c r="E3" s="139"/>
      <c r="F3" s="139"/>
      <c r="G3" s="139"/>
      <c r="H3" s="21"/>
    </row>
    <row r="4" s="1" customFormat="1" ht="24.96" customHeight="1">
      <c r="B4" s="21"/>
      <c r="C4" s="140" t="s">
        <v>1556</v>
      </c>
      <c r="H4" s="21"/>
    </row>
    <row r="5" s="1" customFormat="1" ht="12" customHeight="1">
      <c r="B5" s="21"/>
      <c r="C5" s="306" t="s">
        <v>13</v>
      </c>
      <c r="D5" s="149" t="s">
        <v>14</v>
      </c>
      <c r="E5" s="1"/>
      <c r="F5" s="1"/>
      <c r="H5" s="21"/>
    </row>
    <row r="6" s="1" customFormat="1" ht="36.96" customHeight="1">
      <c r="B6" s="21"/>
      <c r="C6" s="307" t="s">
        <v>16</v>
      </c>
      <c r="D6" s="308" t="s">
        <v>17</v>
      </c>
      <c r="E6" s="1"/>
      <c r="F6" s="1"/>
      <c r="H6" s="21"/>
    </row>
    <row r="7" s="1" customFormat="1" ht="16.5" customHeight="1">
      <c r="B7" s="21"/>
      <c r="C7" s="142" t="s">
        <v>22</v>
      </c>
      <c r="D7" s="146" t="str">
        <f>'Rekapitulace stavby'!AN8</f>
        <v>5. 5. 2025</v>
      </c>
      <c r="H7" s="21"/>
    </row>
    <row r="8" s="2" customFormat="1" ht="10.8" customHeight="1">
      <c r="A8" s="39"/>
      <c r="B8" s="45"/>
      <c r="C8" s="39"/>
      <c r="D8" s="39"/>
      <c r="E8" s="39"/>
      <c r="F8" s="39"/>
      <c r="G8" s="39"/>
      <c r="H8" s="45"/>
    </row>
    <row r="9" s="11" customFormat="1" ht="29.28" customHeight="1">
      <c r="A9" s="193"/>
      <c r="B9" s="309"/>
      <c r="C9" s="310" t="s">
        <v>62</v>
      </c>
      <c r="D9" s="311" t="s">
        <v>63</v>
      </c>
      <c r="E9" s="311" t="s">
        <v>151</v>
      </c>
      <c r="F9" s="312" t="s">
        <v>1557</v>
      </c>
      <c r="G9" s="193"/>
      <c r="H9" s="309"/>
    </row>
    <row r="10" s="2" customFormat="1" ht="26.4" customHeight="1">
      <c r="A10" s="39"/>
      <c r="B10" s="45"/>
      <c r="C10" s="313" t="s">
        <v>86</v>
      </c>
      <c r="D10" s="313" t="s">
        <v>87</v>
      </c>
      <c r="E10" s="39"/>
      <c r="F10" s="39"/>
      <c r="G10" s="39"/>
      <c r="H10" s="45"/>
    </row>
    <row r="11" s="2" customFormat="1" ht="16.8" customHeight="1">
      <c r="A11" s="39"/>
      <c r="B11" s="45"/>
      <c r="C11" s="314" t="s">
        <v>107</v>
      </c>
      <c r="D11" s="315" t="s">
        <v>108</v>
      </c>
      <c r="E11" s="316" t="s">
        <v>1</v>
      </c>
      <c r="F11" s="317">
        <v>42.831000000000003</v>
      </c>
      <c r="G11" s="39"/>
      <c r="H11" s="45"/>
    </row>
    <row r="12" s="2" customFormat="1" ht="16.8" customHeight="1">
      <c r="A12" s="39"/>
      <c r="B12" s="45"/>
      <c r="C12" s="318" t="s">
        <v>1</v>
      </c>
      <c r="D12" s="318" t="s">
        <v>216</v>
      </c>
      <c r="E12" s="18" t="s">
        <v>1</v>
      </c>
      <c r="F12" s="319">
        <v>0</v>
      </c>
      <c r="G12" s="39"/>
      <c r="H12" s="45"/>
    </row>
    <row r="13" s="2" customFormat="1" ht="16.8" customHeight="1">
      <c r="A13" s="39"/>
      <c r="B13" s="45"/>
      <c r="C13" s="318" t="s">
        <v>1</v>
      </c>
      <c r="D13" s="318" t="s">
        <v>217</v>
      </c>
      <c r="E13" s="18" t="s">
        <v>1</v>
      </c>
      <c r="F13" s="319">
        <v>0</v>
      </c>
      <c r="G13" s="39"/>
      <c r="H13" s="45"/>
    </row>
    <row r="14" s="2" customFormat="1" ht="16.8" customHeight="1">
      <c r="A14" s="39"/>
      <c r="B14" s="45"/>
      <c r="C14" s="318" t="s">
        <v>1</v>
      </c>
      <c r="D14" s="318" t="s">
        <v>218</v>
      </c>
      <c r="E14" s="18" t="s">
        <v>1</v>
      </c>
      <c r="F14" s="319">
        <v>0</v>
      </c>
      <c r="G14" s="39"/>
      <c r="H14" s="45"/>
    </row>
    <row r="15" s="2" customFormat="1" ht="16.8" customHeight="1">
      <c r="A15" s="39"/>
      <c r="B15" s="45"/>
      <c r="C15" s="318" t="s">
        <v>1</v>
      </c>
      <c r="D15" s="318" t="s">
        <v>219</v>
      </c>
      <c r="E15" s="18" t="s">
        <v>1</v>
      </c>
      <c r="F15" s="319">
        <v>0</v>
      </c>
      <c r="G15" s="39"/>
      <c r="H15" s="45"/>
    </row>
    <row r="16" s="2" customFormat="1" ht="16.8" customHeight="1">
      <c r="A16" s="39"/>
      <c r="B16" s="45"/>
      <c r="C16" s="318" t="s">
        <v>1</v>
      </c>
      <c r="D16" s="318" t="s">
        <v>1049</v>
      </c>
      <c r="E16" s="18" t="s">
        <v>1</v>
      </c>
      <c r="F16" s="319">
        <v>0</v>
      </c>
      <c r="G16" s="39"/>
      <c r="H16" s="45"/>
    </row>
    <row r="17" s="2" customFormat="1" ht="16.8" customHeight="1">
      <c r="A17" s="39"/>
      <c r="B17" s="45"/>
      <c r="C17" s="318" t="s">
        <v>1</v>
      </c>
      <c r="D17" s="318" t="s">
        <v>1050</v>
      </c>
      <c r="E17" s="18" t="s">
        <v>1</v>
      </c>
      <c r="F17" s="319">
        <v>11.583</v>
      </c>
      <c r="G17" s="39"/>
      <c r="H17" s="45"/>
    </row>
    <row r="18" s="2" customFormat="1" ht="16.8" customHeight="1">
      <c r="A18" s="39"/>
      <c r="B18" s="45"/>
      <c r="C18" s="318" t="s">
        <v>1</v>
      </c>
      <c r="D18" s="318" t="s">
        <v>216</v>
      </c>
      <c r="E18" s="18" t="s">
        <v>1</v>
      </c>
      <c r="F18" s="319">
        <v>0</v>
      </c>
      <c r="G18" s="39"/>
      <c r="H18" s="45"/>
    </row>
    <row r="19" s="2" customFormat="1" ht="16.8" customHeight="1">
      <c r="A19" s="39"/>
      <c r="B19" s="45"/>
      <c r="C19" s="318" t="s">
        <v>1</v>
      </c>
      <c r="D19" s="318" t="s">
        <v>278</v>
      </c>
      <c r="E19" s="18" t="s">
        <v>1</v>
      </c>
      <c r="F19" s="319">
        <v>0</v>
      </c>
      <c r="G19" s="39"/>
      <c r="H19" s="45"/>
    </row>
    <row r="20" s="2" customFormat="1" ht="16.8" customHeight="1">
      <c r="A20" s="39"/>
      <c r="B20" s="45"/>
      <c r="C20" s="318" t="s">
        <v>1</v>
      </c>
      <c r="D20" s="318" t="s">
        <v>219</v>
      </c>
      <c r="E20" s="18" t="s">
        <v>1</v>
      </c>
      <c r="F20" s="319">
        <v>0</v>
      </c>
      <c r="G20" s="39"/>
      <c r="H20" s="45"/>
    </row>
    <row r="21" s="2" customFormat="1" ht="16.8" customHeight="1">
      <c r="A21" s="39"/>
      <c r="B21" s="45"/>
      <c r="C21" s="318" t="s">
        <v>1</v>
      </c>
      <c r="D21" s="318" t="s">
        <v>279</v>
      </c>
      <c r="E21" s="18" t="s">
        <v>1</v>
      </c>
      <c r="F21" s="319">
        <v>0</v>
      </c>
      <c r="G21" s="39"/>
      <c r="H21" s="45"/>
    </row>
    <row r="22" s="2" customFormat="1" ht="16.8" customHeight="1">
      <c r="A22" s="39"/>
      <c r="B22" s="45"/>
      <c r="C22" s="318" t="s">
        <v>1</v>
      </c>
      <c r="D22" s="318" t="s">
        <v>1051</v>
      </c>
      <c r="E22" s="18" t="s">
        <v>1</v>
      </c>
      <c r="F22" s="319">
        <v>0</v>
      </c>
      <c r="G22" s="39"/>
      <c r="H22" s="45"/>
    </row>
    <row r="23" s="2" customFormat="1" ht="16.8" customHeight="1">
      <c r="A23" s="39"/>
      <c r="B23" s="45"/>
      <c r="C23" s="318" t="s">
        <v>1</v>
      </c>
      <c r="D23" s="318" t="s">
        <v>280</v>
      </c>
      <c r="E23" s="18" t="s">
        <v>1</v>
      </c>
      <c r="F23" s="319">
        <v>31.248000000000001</v>
      </c>
      <c r="G23" s="39"/>
      <c r="H23" s="45"/>
    </row>
    <row r="24" s="2" customFormat="1" ht="16.8" customHeight="1">
      <c r="A24" s="39"/>
      <c r="B24" s="45"/>
      <c r="C24" s="318" t="s">
        <v>107</v>
      </c>
      <c r="D24" s="318" t="s">
        <v>176</v>
      </c>
      <c r="E24" s="18" t="s">
        <v>1</v>
      </c>
      <c r="F24" s="319">
        <v>42.831000000000003</v>
      </c>
      <c r="G24" s="39"/>
      <c r="H24" s="45"/>
    </row>
    <row r="25" s="2" customFormat="1" ht="16.8" customHeight="1">
      <c r="A25" s="39"/>
      <c r="B25" s="45"/>
      <c r="C25" s="320" t="s">
        <v>1558</v>
      </c>
      <c r="D25" s="39"/>
      <c r="E25" s="39"/>
      <c r="F25" s="39"/>
      <c r="G25" s="39"/>
      <c r="H25" s="45"/>
    </row>
    <row r="26" s="2" customFormat="1" ht="16.8" customHeight="1">
      <c r="A26" s="39"/>
      <c r="B26" s="45"/>
      <c r="C26" s="318" t="s">
        <v>1046</v>
      </c>
      <c r="D26" s="318" t="s">
        <v>1559</v>
      </c>
      <c r="E26" s="18" t="s">
        <v>185</v>
      </c>
      <c r="F26" s="319">
        <v>42.831000000000003</v>
      </c>
      <c r="G26" s="39"/>
      <c r="H26" s="45"/>
    </row>
    <row r="27" s="2" customFormat="1" ht="16.8" customHeight="1">
      <c r="A27" s="39"/>
      <c r="B27" s="45"/>
      <c r="C27" s="318" t="s">
        <v>1041</v>
      </c>
      <c r="D27" s="318" t="s">
        <v>1560</v>
      </c>
      <c r="E27" s="18" t="s">
        <v>185</v>
      </c>
      <c r="F27" s="319">
        <v>534.34699999999998</v>
      </c>
      <c r="G27" s="39"/>
      <c r="H27" s="45"/>
    </row>
    <row r="28" s="2" customFormat="1" ht="16.8" customHeight="1">
      <c r="A28" s="39"/>
      <c r="B28" s="45"/>
      <c r="C28" s="314" t="s">
        <v>110</v>
      </c>
      <c r="D28" s="315" t="s">
        <v>111</v>
      </c>
      <c r="E28" s="316" t="s">
        <v>1</v>
      </c>
      <c r="F28" s="317">
        <v>21.420000000000002</v>
      </c>
      <c r="G28" s="39"/>
      <c r="H28" s="45"/>
    </row>
    <row r="29" s="2" customFormat="1" ht="16.8" customHeight="1">
      <c r="A29" s="39"/>
      <c r="B29" s="45"/>
      <c r="C29" s="318" t="s">
        <v>1</v>
      </c>
      <c r="D29" s="318" t="s">
        <v>203</v>
      </c>
      <c r="E29" s="18" t="s">
        <v>1</v>
      </c>
      <c r="F29" s="319">
        <v>0</v>
      </c>
      <c r="G29" s="39"/>
      <c r="H29" s="45"/>
    </row>
    <row r="30" s="2" customFormat="1" ht="16.8" customHeight="1">
      <c r="A30" s="39"/>
      <c r="B30" s="45"/>
      <c r="C30" s="318" t="s">
        <v>1</v>
      </c>
      <c r="D30" s="318" t="s">
        <v>204</v>
      </c>
      <c r="E30" s="18" t="s">
        <v>1</v>
      </c>
      <c r="F30" s="319">
        <v>0</v>
      </c>
      <c r="G30" s="39"/>
      <c r="H30" s="45"/>
    </row>
    <row r="31" s="2" customFormat="1" ht="16.8" customHeight="1">
      <c r="A31" s="39"/>
      <c r="B31" s="45"/>
      <c r="C31" s="318" t="s">
        <v>1</v>
      </c>
      <c r="D31" s="318" t="s">
        <v>205</v>
      </c>
      <c r="E31" s="18" t="s">
        <v>1</v>
      </c>
      <c r="F31" s="319">
        <v>0</v>
      </c>
      <c r="G31" s="39"/>
      <c r="H31" s="45"/>
    </row>
    <row r="32" s="2" customFormat="1" ht="16.8" customHeight="1">
      <c r="A32" s="39"/>
      <c r="B32" s="45"/>
      <c r="C32" s="318" t="s">
        <v>1</v>
      </c>
      <c r="D32" s="318" t="s">
        <v>206</v>
      </c>
      <c r="E32" s="18" t="s">
        <v>1</v>
      </c>
      <c r="F32" s="319">
        <v>13.560000000000001</v>
      </c>
      <c r="G32" s="39"/>
      <c r="H32" s="45"/>
    </row>
    <row r="33" s="2" customFormat="1" ht="16.8" customHeight="1">
      <c r="A33" s="39"/>
      <c r="B33" s="45"/>
      <c r="C33" s="318" t="s">
        <v>1</v>
      </c>
      <c r="D33" s="318" t="s">
        <v>207</v>
      </c>
      <c r="E33" s="18" t="s">
        <v>1</v>
      </c>
      <c r="F33" s="319">
        <v>7.8600000000000003</v>
      </c>
      <c r="G33" s="39"/>
      <c r="H33" s="45"/>
    </row>
    <row r="34" s="2" customFormat="1" ht="16.8" customHeight="1">
      <c r="A34" s="39"/>
      <c r="B34" s="45"/>
      <c r="C34" s="318" t="s">
        <v>110</v>
      </c>
      <c r="D34" s="318" t="s">
        <v>176</v>
      </c>
      <c r="E34" s="18" t="s">
        <v>1</v>
      </c>
      <c r="F34" s="319">
        <v>21.420000000000002</v>
      </c>
      <c r="G34" s="39"/>
      <c r="H34" s="45"/>
    </row>
    <row r="35" s="2" customFormat="1" ht="16.8" customHeight="1">
      <c r="A35" s="39"/>
      <c r="B35" s="45"/>
      <c r="C35" s="320" t="s">
        <v>1558</v>
      </c>
      <c r="D35" s="39"/>
      <c r="E35" s="39"/>
      <c r="F35" s="39"/>
      <c r="G35" s="39"/>
      <c r="H35" s="45"/>
    </row>
    <row r="36" s="2" customFormat="1" ht="16.8" customHeight="1">
      <c r="A36" s="39"/>
      <c r="B36" s="45"/>
      <c r="C36" s="318" t="s">
        <v>200</v>
      </c>
      <c r="D36" s="318" t="s">
        <v>1561</v>
      </c>
      <c r="E36" s="18" t="s">
        <v>185</v>
      </c>
      <c r="F36" s="319">
        <v>21.420000000000002</v>
      </c>
      <c r="G36" s="39"/>
      <c r="H36" s="45"/>
    </row>
    <row r="37" s="2" customFormat="1" ht="16.8" customHeight="1">
      <c r="A37" s="39"/>
      <c r="B37" s="45"/>
      <c r="C37" s="318" t="s">
        <v>1077</v>
      </c>
      <c r="D37" s="318" t="s">
        <v>1562</v>
      </c>
      <c r="E37" s="18" t="s">
        <v>185</v>
      </c>
      <c r="F37" s="319">
        <v>313.39800000000002</v>
      </c>
      <c r="G37" s="39"/>
      <c r="H37" s="45"/>
    </row>
    <row r="38" s="2" customFormat="1" ht="16.8" customHeight="1">
      <c r="A38" s="39"/>
      <c r="B38" s="45"/>
      <c r="C38" s="318" t="s">
        <v>1086</v>
      </c>
      <c r="D38" s="318" t="s">
        <v>1563</v>
      </c>
      <c r="E38" s="18" t="s">
        <v>185</v>
      </c>
      <c r="F38" s="319">
        <v>890.57600000000002</v>
      </c>
      <c r="G38" s="39"/>
      <c r="H38" s="45"/>
    </row>
    <row r="39" s="2" customFormat="1" ht="16.8" customHeight="1">
      <c r="A39" s="39"/>
      <c r="B39" s="45"/>
      <c r="C39" s="314" t="s">
        <v>114</v>
      </c>
      <c r="D39" s="315" t="s">
        <v>115</v>
      </c>
      <c r="E39" s="316" t="s">
        <v>1</v>
      </c>
      <c r="F39" s="317">
        <v>605.57500000000005</v>
      </c>
      <c r="G39" s="39"/>
      <c r="H39" s="45"/>
    </row>
    <row r="40" s="2" customFormat="1" ht="16.8" customHeight="1">
      <c r="A40" s="39"/>
      <c r="B40" s="45"/>
      <c r="C40" s="318" t="s">
        <v>1</v>
      </c>
      <c r="D40" s="318" t="s">
        <v>216</v>
      </c>
      <c r="E40" s="18" t="s">
        <v>1</v>
      </c>
      <c r="F40" s="319">
        <v>0</v>
      </c>
      <c r="G40" s="39"/>
      <c r="H40" s="45"/>
    </row>
    <row r="41" s="2" customFormat="1" ht="16.8" customHeight="1">
      <c r="A41" s="39"/>
      <c r="B41" s="45"/>
      <c r="C41" s="318" t="s">
        <v>1</v>
      </c>
      <c r="D41" s="318" t="s">
        <v>278</v>
      </c>
      <c r="E41" s="18" t="s">
        <v>1</v>
      </c>
      <c r="F41" s="319">
        <v>0</v>
      </c>
      <c r="G41" s="39"/>
      <c r="H41" s="45"/>
    </row>
    <row r="42" s="2" customFormat="1" ht="16.8" customHeight="1">
      <c r="A42" s="39"/>
      <c r="B42" s="45"/>
      <c r="C42" s="318" t="s">
        <v>1</v>
      </c>
      <c r="D42" s="318" t="s">
        <v>219</v>
      </c>
      <c r="E42" s="18" t="s">
        <v>1</v>
      </c>
      <c r="F42" s="319">
        <v>0</v>
      </c>
      <c r="G42" s="39"/>
      <c r="H42" s="45"/>
    </row>
    <row r="43" s="2" customFormat="1" ht="16.8" customHeight="1">
      <c r="A43" s="39"/>
      <c r="B43" s="45"/>
      <c r="C43" s="318" t="s">
        <v>1</v>
      </c>
      <c r="D43" s="318" t="s">
        <v>279</v>
      </c>
      <c r="E43" s="18" t="s">
        <v>1</v>
      </c>
      <c r="F43" s="319">
        <v>0</v>
      </c>
      <c r="G43" s="39"/>
      <c r="H43" s="45"/>
    </row>
    <row r="44" s="2" customFormat="1" ht="16.8" customHeight="1">
      <c r="A44" s="39"/>
      <c r="B44" s="45"/>
      <c r="C44" s="318" t="s">
        <v>1</v>
      </c>
      <c r="D44" s="318" t="s">
        <v>280</v>
      </c>
      <c r="E44" s="18" t="s">
        <v>1</v>
      </c>
      <c r="F44" s="319">
        <v>31.248000000000001</v>
      </c>
      <c r="G44" s="39"/>
      <c r="H44" s="45"/>
    </row>
    <row r="45" s="2" customFormat="1" ht="16.8" customHeight="1">
      <c r="A45" s="39"/>
      <c r="B45" s="45"/>
      <c r="C45" s="318" t="s">
        <v>1</v>
      </c>
      <c r="D45" s="318" t="s">
        <v>281</v>
      </c>
      <c r="E45" s="18" t="s">
        <v>1</v>
      </c>
      <c r="F45" s="319">
        <v>0</v>
      </c>
      <c r="G45" s="39"/>
      <c r="H45" s="45"/>
    </row>
    <row r="46" s="2" customFormat="1" ht="16.8" customHeight="1">
      <c r="A46" s="39"/>
      <c r="B46" s="45"/>
      <c r="C46" s="318" t="s">
        <v>1</v>
      </c>
      <c r="D46" s="318" t="s">
        <v>282</v>
      </c>
      <c r="E46" s="18" t="s">
        <v>1</v>
      </c>
      <c r="F46" s="319">
        <v>-5.1989999999999998</v>
      </c>
      <c r="G46" s="39"/>
      <c r="H46" s="45"/>
    </row>
    <row r="47" s="2" customFormat="1" ht="16.8" customHeight="1">
      <c r="A47" s="39"/>
      <c r="B47" s="45"/>
      <c r="C47" s="318" t="s">
        <v>1</v>
      </c>
      <c r="D47" s="318" t="s">
        <v>283</v>
      </c>
      <c r="E47" s="18" t="s">
        <v>1</v>
      </c>
      <c r="F47" s="319">
        <v>0</v>
      </c>
      <c r="G47" s="39"/>
      <c r="H47" s="45"/>
    </row>
    <row r="48" s="2" customFormat="1" ht="16.8" customHeight="1">
      <c r="A48" s="39"/>
      <c r="B48" s="45"/>
      <c r="C48" s="318" t="s">
        <v>1</v>
      </c>
      <c r="D48" s="318" t="s">
        <v>221</v>
      </c>
      <c r="E48" s="18" t="s">
        <v>1</v>
      </c>
      <c r="F48" s="319">
        <v>0</v>
      </c>
      <c r="G48" s="39"/>
      <c r="H48" s="45"/>
    </row>
    <row r="49" s="2" customFormat="1" ht="16.8" customHeight="1">
      <c r="A49" s="39"/>
      <c r="B49" s="45"/>
      <c r="C49" s="318" t="s">
        <v>1</v>
      </c>
      <c r="D49" s="318" t="s">
        <v>284</v>
      </c>
      <c r="E49" s="18" t="s">
        <v>1</v>
      </c>
      <c r="F49" s="319">
        <v>0</v>
      </c>
      <c r="G49" s="39"/>
      <c r="H49" s="45"/>
    </row>
    <row r="50" s="2" customFormat="1" ht="16.8" customHeight="1">
      <c r="A50" s="39"/>
      <c r="B50" s="45"/>
      <c r="C50" s="318" t="s">
        <v>1</v>
      </c>
      <c r="D50" s="318" t="s">
        <v>285</v>
      </c>
      <c r="E50" s="18" t="s">
        <v>1</v>
      </c>
      <c r="F50" s="319">
        <v>140.68700000000001</v>
      </c>
      <c r="G50" s="39"/>
      <c r="H50" s="45"/>
    </row>
    <row r="51" s="2" customFormat="1" ht="16.8" customHeight="1">
      <c r="A51" s="39"/>
      <c r="B51" s="45"/>
      <c r="C51" s="318" t="s">
        <v>1</v>
      </c>
      <c r="D51" s="318" t="s">
        <v>286</v>
      </c>
      <c r="E51" s="18" t="s">
        <v>1</v>
      </c>
      <c r="F51" s="319">
        <v>5.7400000000000002</v>
      </c>
      <c r="G51" s="39"/>
      <c r="H51" s="45"/>
    </row>
    <row r="52" s="2" customFormat="1" ht="16.8" customHeight="1">
      <c r="A52" s="39"/>
      <c r="B52" s="45"/>
      <c r="C52" s="318" t="s">
        <v>1</v>
      </c>
      <c r="D52" s="318" t="s">
        <v>287</v>
      </c>
      <c r="E52" s="18" t="s">
        <v>1</v>
      </c>
      <c r="F52" s="319">
        <v>0</v>
      </c>
      <c r="G52" s="39"/>
      <c r="H52" s="45"/>
    </row>
    <row r="53" s="2" customFormat="1" ht="16.8" customHeight="1">
      <c r="A53" s="39"/>
      <c r="B53" s="45"/>
      <c r="C53" s="318" t="s">
        <v>1</v>
      </c>
      <c r="D53" s="318" t="s">
        <v>288</v>
      </c>
      <c r="E53" s="18" t="s">
        <v>1</v>
      </c>
      <c r="F53" s="319">
        <v>189.583</v>
      </c>
      <c r="G53" s="39"/>
      <c r="H53" s="45"/>
    </row>
    <row r="54" s="2" customFormat="1" ht="16.8" customHeight="1">
      <c r="A54" s="39"/>
      <c r="B54" s="45"/>
      <c r="C54" s="318" t="s">
        <v>1</v>
      </c>
      <c r="D54" s="318" t="s">
        <v>281</v>
      </c>
      <c r="E54" s="18" t="s">
        <v>1</v>
      </c>
      <c r="F54" s="319">
        <v>0</v>
      </c>
      <c r="G54" s="39"/>
      <c r="H54" s="45"/>
    </row>
    <row r="55" s="2" customFormat="1" ht="16.8" customHeight="1">
      <c r="A55" s="39"/>
      <c r="B55" s="45"/>
      <c r="C55" s="318" t="s">
        <v>1</v>
      </c>
      <c r="D55" s="318" t="s">
        <v>289</v>
      </c>
      <c r="E55" s="18" t="s">
        <v>1</v>
      </c>
      <c r="F55" s="319">
        <v>-27.437000000000001</v>
      </c>
      <c r="G55" s="39"/>
      <c r="H55" s="45"/>
    </row>
    <row r="56" s="2" customFormat="1" ht="16.8" customHeight="1">
      <c r="A56" s="39"/>
      <c r="B56" s="45"/>
      <c r="C56" s="318" t="s">
        <v>1</v>
      </c>
      <c r="D56" s="318" t="s">
        <v>283</v>
      </c>
      <c r="E56" s="18" t="s">
        <v>1</v>
      </c>
      <c r="F56" s="319">
        <v>0</v>
      </c>
      <c r="G56" s="39"/>
      <c r="H56" s="45"/>
    </row>
    <row r="57" s="2" customFormat="1" ht="16.8" customHeight="1">
      <c r="A57" s="39"/>
      <c r="B57" s="45"/>
      <c r="C57" s="318" t="s">
        <v>1</v>
      </c>
      <c r="D57" s="318" t="s">
        <v>290</v>
      </c>
      <c r="E57" s="18" t="s">
        <v>1</v>
      </c>
      <c r="F57" s="319">
        <v>52.527000000000001</v>
      </c>
      <c r="G57" s="39"/>
      <c r="H57" s="45"/>
    </row>
    <row r="58" s="2" customFormat="1" ht="16.8" customHeight="1">
      <c r="A58" s="39"/>
      <c r="B58" s="45"/>
      <c r="C58" s="318" t="s">
        <v>1</v>
      </c>
      <c r="D58" s="318" t="s">
        <v>291</v>
      </c>
      <c r="E58" s="18" t="s">
        <v>1</v>
      </c>
      <c r="F58" s="319">
        <v>0</v>
      </c>
      <c r="G58" s="39"/>
      <c r="H58" s="45"/>
    </row>
    <row r="59" s="2" customFormat="1" ht="16.8" customHeight="1">
      <c r="A59" s="39"/>
      <c r="B59" s="45"/>
      <c r="C59" s="318" t="s">
        <v>1</v>
      </c>
      <c r="D59" s="318" t="s">
        <v>292</v>
      </c>
      <c r="E59" s="18" t="s">
        <v>1</v>
      </c>
      <c r="F59" s="319">
        <v>108.039</v>
      </c>
      <c r="G59" s="39"/>
      <c r="H59" s="45"/>
    </row>
    <row r="60" s="2" customFormat="1" ht="16.8" customHeight="1">
      <c r="A60" s="39"/>
      <c r="B60" s="45"/>
      <c r="C60" s="318" t="s">
        <v>1</v>
      </c>
      <c r="D60" s="318" t="s">
        <v>293</v>
      </c>
      <c r="E60" s="18" t="s">
        <v>1</v>
      </c>
      <c r="F60" s="319">
        <v>0</v>
      </c>
      <c r="G60" s="39"/>
      <c r="H60" s="45"/>
    </row>
    <row r="61" s="2" customFormat="1" ht="16.8" customHeight="1">
      <c r="A61" s="39"/>
      <c r="B61" s="45"/>
      <c r="C61" s="318" t="s">
        <v>1</v>
      </c>
      <c r="D61" s="318" t="s">
        <v>294</v>
      </c>
      <c r="E61" s="18" t="s">
        <v>1</v>
      </c>
      <c r="F61" s="319">
        <v>36.746000000000002</v>
      </c>
      <c r="G61" s="39"/>
      <c r="H61" s="45"/>
    </row>
    <row r="62" s="2" customFormat="1" ht="16.8" customHeight="1">
      <c r="A62" s="39"/>
      <c r="B62" s="45"/>
      <c r="C62" s="318" t="s">
        <v>1</v>
      </c>
      <c r="D62" s="318" t="s">
        <v>281</v>
      </c>
      <c r="E62" s="18" t="s">
        <v>1</v>
      </c>
      <c r="F62" s="319">
        <v>0</v>
      </c>
      <c r="G62" s="39"/>
      <c r="H62" s="45"/>
    </row>
    <row r="63" s="2" customFormat="1" ht="16.8" customHeight="1">
      <c r="A63" s="39"/>
      <c r="B63" s="45"/>
      <c r="C63" s="318" t="s">
        <v>1</v>
      </c>
      <c r="D63" s="318" t="s">
        <v>295</v>
      </c>
      <c r="E63" s="18" t="s">
        <v>1</v>
      </c>
      <c r="F63" s="319">
        <v>-10.74</v>
      </c>
      <c r="G63" s="39"/>
      <c r="H63" s="45"/>
    </row>
    <row r="64" s="2" customFormat="1" ht="16.8" customHeight="1">
      <c r="A64" s="39"/>
      <c r="B64" s="45"/>
      <c r="C64" s="318" t="s">
        <v>1</v>
      </c>
      <c r="D64" s="318" t="s">
        <v>283</v>
      </c>
      <c r="E64" s="18" t="s">
        <v>1</v>
      </c>
      <c r="F64" s="319">
        <v>0</v>
      </c>
      <c r="G64" s="39"/>
      <c r="H64" s="45"/>
    </row>
    <row r="65" s="2" customFormat="1" ht="16.8" customHeight="1">
      <c r="A65" s="39"/>
      <c r="B65" s="45"/>
      <c r="C65" s="318" t="s">
        <v>1</v>
      </c>
      <c r="D65" s="318" t="s">
        <v>296</v>
      </c>
      <c r="E65" s="18" t="s">
        <v>1</v>
      </c>
      <c r="F65" s="319">
        <v>1.25</v>
      </c>
      <c r="G65" s="39"/>
      <c r="H65" s="45"/>
    </row>
    <row r="66" s="2" customFormat="1" ht="16.8" customHeight="1">
      <c r="A66" s="39"/>
      <c r="B66" s="45"/>
      <c r="C66" s="318" t="s">
        <v>1</v>
      </c>
      <c r="D66" s="318" t="s">
        <v>297</v>
      </c>
      <c r="E66" s="18" t="s">
        <v>1</v>
      </c>
      <c r="F66" s="319">
        <v>0</v>
      </c>
      <c r="G66" s="39"/>
      <c r="H66" s="45"/>
    </row>
    <row r="67" s="2" customFormat="1" ht="16.8" customHeight="1">
      <c r="A67" s="39"/>
      <c r="B67" s="45"/>
      <c r="C67" s="318" t="s">
        <v>1</v>
      </c>
      <c r="D67" s="318" t="s">
        <v>298</v>
      </c>
      <c r="E67" s="18" t="s">
        <v>1</v>
      </c>
      <c r="F67" s="319">
        <v>50.343000000000004</v>
      </c>
      <c r="G67" s="39"/>
      <c r="H67" s="45"/>
    </row>
    <row r="68" s="2" customFormat="1" ht="16.8" customHeight="1">
      <c r="A68" s="39"/>
      <c r="B68" s="45"/>
      <c r="C68" s="318" t="s">
        <v>1</v>
      </c>
      <c r="D68" s="318" t="s">
        <v>281</v>
      </c>
      <c r="E68" s="18" t="s">
        <v>1</v>
      </c>
      <c r="F68" s="319">
        <v>0</v>
      </c>
      <c r="G68" s="39"/>
      <c r="H68" s="45"/>
    </row>
    <row r="69" s="2" customFormat="1" ht="16.8" customHeight="1">
      <c r="A69" s="39"/>
      <c r="B69" s="45"/>
      <c r="C69" s="318" t="s">
        <v>1</v>
      </c>
      <c r="D69" s="318" t="s">
        <v>299</v>
      </c>
      <c r="E69" s="18" t="s">
        <v>1</v>
      </c>
      <c r="F69" s="319">
        <v>-2.2799999999999998</v>
      </c>
      <c r="G69" s="39"/>
      <c r="H69" s="45"/>
    </row>
    <row r="70" s="2" customFormat="1" ht="16.8" customHeight="1">
      <c r="A70" s="39"/>
      <c r="B70" s="45"/>
      <c r="C70" s="318" t="s">
        <v>1</v>
      </c>
      <c r="D70" s="318" t="s">
        <v>283</v>
      </c>
      <c r="E70" s="18" t="s">
        <v>1</v>
      </c>
      <c r="F70" s="319">
        <v>0</v>
      </c>
      <c r="G70" s="39"/>
      <c r="H70" s="45"/>
    </row>
    <row r="71" s="2" customFormat="1" ht="16.8" customHeight="1">
      <c r="A71" s="39"/>
      <c r="B71" s="45"/>
      <c r="C71" s="318" t="s">
        <v>1</v>
      </c>
      <c r="D71" s="318" t="s">
        <v>300</v>
      </c>
      <c r="E71" s="18" t="s">
        <v>1</v>
      </c>
      <c r="F71" s="319">
        <v>0</v>
      </c>
      <c r="G71" s="39"/>
      <c r="H71" s="45"/>
    </row>
    <row r="72" s="2" customFormat="1" ht="16.8" customHeight="1">
      <c r="A72" s="39"/>
      <c r="B72" s="45"/>
      <c r="C72" s="318" t="s">
        <v>1</v>
      </c>
      <c r="D72" s="318" t="s">
        <v>301</v>
      </c>
      <c r="E72" s="18" t="s">
        <v>1</v>
      </c>
      <c r="F72" s="319">
        <v>18.864000000000001</v>
      </c>
      <c r="G72" s="39"/>
      <c r="H72" s="45"/>
    </row>
    <row r="73" s="2" customFormat="1" ht="16.8" customHeight="1">
      <c r="A73" s="39"/>
      <c r="B73" s="45"/>
      <c r="C73" s="318" t="s">
        <v>1</v>
      </c>
      <c r="D73" s="318" t="s">
        <v>281</v>
      </c>
      <c r="E73" s="18" t="s">
        <v>1</v>
      </c>
      <c r="F73" s="319">
        <v>0</v>
      </c>
      <c r="G73" s="39"/>
      <c r="H73" s="45"/>
    </row>
    <row r="74" s="2" customFormat="1" ht="16.8" customHeight="1">
      <c r="A74" s="39"/>
      <c r="B74" s="45"/>
      <c r="C74" s="318" t="s">
        <v>1</v>
      </c>
      <c r="D74" s="318" t="s">
        <v>302</v>
      </c>
      <c r="E74" s="18" t="s">
        <v>1</v>
      </c>
      <c r="F74" s="319">
        <v>-1.3300000000000001</v>
      </c>
      <c r="G74" s="39"/>
      <c r="H74" s="45"/>
    </row>
    <row r="75" s="2" customFormat="1" ht="16.8" customHeight="1">
      <c r="A75" s="39"/>
      <c r="B75" s="45"/>
      <c r="C75" s="318" t="s">
        <v>1</v>
      </c>
      <c r="D75" s="318" t="s">
        <v>283</v>
      </c>
      <c r="E75" s="18" t="s">
        <v>1</v>
      </c>
      <c r="F75" s="319">
        <v>0</v>
      </c>
      <c r="G75" s="39"/>
      <c r="H75" s="45"/>
    </row>
    <row r="76" s="2" customFormat="1" ht="16.8" customHeight="1">
      <c r="A76" s="39"/>
      <c r="B76" s="45"/>
      <c r="C76" s="318" t="s">
        <v>1</v>
      </c>
      <c r="D76" s="318" t="s">
        <v>303</v>
      </c>
      <c r="E76" s="18" t="s">
        <v>1</v>
      </c>
      <c r="F76" s="319">
        <v>0</v>
      </c>
      <c r="G76" s="39"/>
      <c r="H76" s="45"/>
    </row>
    <row r="77" s="2" customFormat="1" ht="16.8" customHeight="1">
      <c r="A77" s="39"/>
      <c r="B77" s="45"/>
      <c r="C77" s="318" t="s">
        <v>1</v>
      </c>
      <c r="D77" s="318" t="s">
        <v>301</v>
      </c>
      <c r="E77" s="18" t="s">
        <v>1</v>
      </c>
      <c r="F77" s="319">
        <v>18.864000000000001</v>
      </c>
      <c r="G77" s="39"/>
      <c r="H77" s="45"/>
    </row>
    <row r="78" s="2" customFormat="1" ht="16.8" customHeight="1">
      <c r="A78" s="39"/>
      <c r="B78" s="45"/>
      <c r="C78" s="318" t="s">
        <v>1</v>
      </c>
      <c r="D78" s="318" t="s">
        <v>281</v>
      </c>
      <c r="E78" s="18" t="s">
        <v>1</v>
      </c>
      <c r="F78" s="319">
        <v>0</v>
      </c>
      <c r="G78" s="39"/>
      <c r="H78" s="45"/>
    </row>
    <row r="79" s="2" customFormat="1" ht="16.8" customHeight="1">
      <c r="A79" s="39"/>
      <c r="B79" s="45"/>
      <c r="C79" s="318" t="s">
        <v>1</v>
      </c>
      <c r="D79" s="318" t="s">
        <v>302</v>
      </c>
      <c r="E79" s="18" t="s">
        <v>1</v>
      </c>
      <c r="F79" s="319">
        <v>-1.3300000000000001</v>
      </c>
      <c r="G79" s="39"/>
      <c r="H79" s="45"/>
    </row>
    <row r="80" s="2" customFormat="1" ht="16.8" customHeight="1">
      <c r="A80" s="39"/>
      <c r="B80" s="45"/>
      <c r="C80" s="318" t="s">
        <v>1</v>
      </c>
      <c r="D80" s="318" t="s">
        <v>283</v>
      </c>
      <c r="E80" s="18" t="s">
        <v>1</v>
      </c>
      <c r="F80" s="319">
        <v>0</v>
      </c>
      <c r="G80" s="39"/>
      <c r="H80" s="45"/>
    </row>
    <row r="81" s="2" customFormat="1" ht="16.8" customHeight="1">
      <c r="A81" s="39"/>
      <c r="B81" s="45"/>
      <c r="C81" s="318" t="s">
        <v>114</v>
      </c>
      <c r="D81" s="318" t="s">
        <v>176</v>
      </c>
      <c r="E81" s="18" t="s">
        <v>1</v>
      </c>
      <c r="F81" s="319">
        <v>605.57500000000005</v>
      </c>
      <c r="G81" s="39"/>
      <c r="H81" s="45"/>
    </row>
    <row r="82" s="2" customFormat="1" ht="16.8" customHeight="1">
      <c r="A82" s="39"/>
      <c r="B82" s="45"/>
      <c r="C82" s="320" t="s">
        <v>1558</v>
      </c>
      <c r="D82" s="39"/>
      <c r="E82" s="39"/>
      <c r="F82" s="39"/>
      <c r="G82" s="39"/>
      <c r="H82" s="45"/>
    </row>
    <row r="83" s="2" customFormat="1">
      <c r="A83" s="39"/>
      <c r="B83" s="45"/>
      <c r="C83" s="318" t="s">
        <v>275</v>
      </c>
      <c r="D83" s="318" t="s">
        <v>1564</v>
      </c>
      <c r="E83" s="18" t="s">
        <v>185</v>
      </c>
      <c r="F83" s="319">
        <v>605.57500000000005</v>
      </c>
      <c r="G83" s="39"/>
      <c r="H83" s="45"/>
    </row>
    <row r="84" s="2" customFormat="1" ht="16.8" customHeight="1">
      <c r="A84" s="39"/>
      <c r="B84" s="45"/>
      <c r="C84" s="318" t="s">
        <v>1041</v>
      </c>
      <c r="D84" s="318" t="s">
        <v>1560</v>
      </c>
      <c r="E84" s="18" t="s">
        <v>185</v>
      </c>
      <c r="F84" s="319">
        <v>534.34699999999998</v>
      </c>
      <c r="G84" s="39"/>
      <c r="H84" s="45"/>
    </row>
    <row r="85" s="2" customFormat="1" ht="16.8" customHeight="1">
      <c r="A85" s="39"/>
      <c r="B85" s="45"/>
      <c r="C85" s="318" t="s">
        <v>1077</v>
      </c>
      <c r="D85" s="318" t="s">
        <v>1562</v>
      </c>
      <c r="E85" s="18" t="s">
        <v>185</v>
      </c>
      <c r="F85" s="319">
        <v>313.39800000000002</v>
      </c>
      <c r="G85" s="39"/>
      <c r="H85" s="45"/>
    </row>
    <row r="86" s="2" customFormat="1" ht="16.8" customHeight="1">
      <c r="A86" s="39"/>
      <c r="B86" s="45"/>
      <c r="C86" s="318" t="s">
        <v>1086</v>
      </c>
      <c r="D86" s="318" t="s">
        <v>1563</v>
      </c>
      <c r="E86" s="18" t="s">
        <v>185</v>
      </c>
      <c r="F86" s="319">
        <v>890.57600000000002</v>
      </c>
      <c r="G86" s="39"/>
      <c r="H86" s="45"/>
    </row>
    <row r="87" s="2" customFormat="1" ht="16.8" customHeight="1">
      <c r="A87" s="39"/>
      <c r="B87" s="45"/>
      <c r="C87" s="314" t="s">
        <v>117</v>
      </c>
      <c r="D87" s="315" t="s">
        <v>118</v>
      </c>
      <c r="E87" s="316" t="s">
        <v>1</v>
      </c>
      <c r="F87" s="317">
        <v>218.965</v>
      </c>
      <c r="G87" s="39"/>
      <c r="H87" s="45"/>
    </row>
    <row r="88" s="2" customFormat="1" ht="16.8" customHeight="1">
      <c r="A88" s="39"/>
      <c r="B88" s="45"/>
      <c r="C88" s="318" t="s">
        <v>1</v>
      </c>
      <c r="D88" s="318" t="s">
        <v>216</v>
      </c>
      <c r="E88" s="18" t="s">
        <v>1</v>
      </c>
      <c r="F88" s="319">
        <v>0</v>
      </c>
      <c r="G88" s="39"/>
      <c r="H88" s="45"/>
    </row>
    <row r="89" s="2" customFormat="1" ht="16.8" customHeight="1">
      <c r="A89" s="39"/>
      <c r="B89" s="45"/>
      <c r="C89" s="318" t="s">
        <v>1</v>
      </c>
      <c r="D89" s="318" t="s">
        <v>217</v>
      </c>
      <c r="E89" s="18" t="s">
        <v>1</v>
      </c>
      <c r="F89" s="319">
        <v>0</v>
      </c>
      <c r="G89" s="39"/>
      <c r="H89" s="45"/>
    </row>
    <row r="90" s="2" customFormat="1" ht="16.8" customHeight="1">
      <c r="A90" s="39"/>
      <c r="B90" s="45"/>
      <c r="C90" s="318" t="s">
        <v>1</v>
      </c>
      <c r="D90" s="318" t="s">
        <v>218</v>
      </c>
      <c r="E90" s="18" t="s">
        <v>1</v>
      </c>
      <c r="F90" s="319">
        <v>0</v>
      </c>
      <c r="G90" s="39"/>
      <c r="H90" s="45"/>
    </row>
    <row r="91" s="2" customFormat="1" ht="16.8" customHeight="1">
      <c r="A91" s="39"/>
      <c r="B91" s="45"/>
      <c r="C91" s="318" t="s">
        <v>1</v>
      </c>
      <c r="D91" s="318" t="s">
        <v>219</v>
      </c>
      <c r="E91" s="18" t="s">
        <v>1</v>
      </c>
      <c r="F91" s="319">
        <v>0</v>
      </c>
      <c r="G91" s="39"/>
      <c r="H91" s="45"/>
    </row>
    <row r="92" s="2" customFormat="1" ht="16.8" customHeight="1">
      <c r="A92" s="39"/>
      <c r="B92" s="45"/>
      <c r="C92" s="318" t="s">
        <v>1</v>
      </c>
      <c r="D92" s="318" t="s">
        <v>220</v>
      </c>
      <c r="E92" s="18" t="s">
        <v>1</v>
      </c>
      <c r="F92" s="319">
        <v>11.583</v>
      </c>
      <c r="G92" s="39"/>
      <c r="H92" s="45"/>
    </row>
    <row r="93" s="2" customFormat="1" ht="16.8" customHeight="1">
      <c r="A93" s="39"/>
      <c r="B93" s="45"/>
      <c r="C93" s="318" t="s">
        <v>1</v>
      </c>
      <c r="D93" s="318" t="s">
        <v>221</v>
      </c>
      <c r="E93" s="18" t="s">
        <v>1</v>
      </c>
      <c r="F93" s="319">
        <v>0</v>
      </c>
      <c r="G93" s="39"/>
      <c r="H93" s="45"/>
    </row>
    <row r="94" s="2" customFormat="1" ht="16.8" customHeight="1">
      <c r="A94" s="39"/>
      <c r="B94" s="45"/>
      <c r="C94" s="318" t="s">
        <v>1</v>
      </c>
      <c r="D94" s="318" t="s">
        <v>222</v>
      </c>
      <c r="E94" s="18" t="s">
        <v>1</v>
      </c>
      <c r="F94" s="319">
        <v>18.780000000000001</v>
      </c>
      <c r="G94" s="39"/>
      <c r="H94" s="45"/>
    </row>
    <row r="95" s="2" customFormat="1" ht="16.8" customHeight="1">
      <c r="A95" s="39"/>
      <c r="B95" s="45"/>
      <c r="C95" s="318" t="s">
        <v>1</v>
      </c>
      <c r="D95" s="318" t="s">
        <v>223</v>
      </c>
      <c r="E95" s="18" t="s">
        <v>1</v>
      </c>
      <c r="F95" s="319">
        <v>133.078</v>
      </c>
      <c r="G95" s="39"/>
      <c r="H95" s="45"/>
    </row>
    <row r="96" s="2" customFormat="1" ht="16.8" customHeight="1">
      <c r="A96" s="39"/>
      <c r="B96" s="45"/>
      <c r="C96" s="318" t="s">
        <v>1</v>
      </c>
      <c r="D96" s="318" t="s">
        <v>224</v>
      </c>
      <c r="E96" s="18" t="s">
        <v>1</v>
      </c>
      <c r="F96" s="319">
        <v>41.688000000000002</v>
      </c>
      <c r="G96" s="39"/>
      <c r="H96" s="45"/>
    </row>
    <row r="97" s="2" customFormat="1" ht="16.8" customHeight="1">
      <c r="A97" s="39"/>
      <c r="B97" s="45"/>
      <c r="C97" s="318" t="s">
        <v>1</v>
      </c>
      <c r="D97" s="318" t="s">
        <v>225</v>
      </c>
      <c r="E97" s="18" t="s">
        <v>1</v>
      </c>
      <c r="F97" s="319">
        <v>7.1760000000000002</v>
      </c>
      <c r="G97" s="39"/>
      <c r="H97" s="45"/>
    </row>
    <row r="98" s="2" customFormat="1" ht="16.8" customHeight="1">
      <c r="A98" s="39"/>
      <c r="B98" s="45"/>
      <c r="C98" s="318" t="s">
        <v>1</v>
      </c>
      <c r="D98" s="318" t="s">
        <v>226</v>
      </c>
      <c r="E98" s="18" t="s">
        <v>1</v>
      </c>
      <c r="F98" s="319">
        <v>3.2519999999999998</v>
      </c>
      <c r="G98" s="39"/>
      <c r="H98" s="45"/>
    </row>
    <row r="99" s="2" customFormat="1" ht="16.8" customHeight="1">
      <c r="A99" s="39"/>
      <c r="B99" s="45"/>
      <c r="C99" s="318" t="s">
        <v>1</v>
      </c>
      <c r="D99" s="318" t="s">
        <v>227</v>
      </c>
      <c r="E99" s="18" t="s">
        <v>1</v>
      </c>
      <c r="F99" s="319">
        <v>1.704</v>
      </c>
      <c r="G99" s="39"/>
      <c r="H99" s="45"/>
    </row>
    <row r="100" s="2" customFormat="1" ht="16.8" customHeight="1">
      <c r="A100" s="39"/>
      <c r="B100" s="45"/>
      <c r="C100" s="318" t="s">
        <v>1</v>
      </c>
      <c r="D100" s="318" t="s">
        <v>228</v>
      </c>
      <c r="E100" s="18" t="s">
        <v>1</v>
      </c>
      <c r="F100" s="319">
        <v>1.704</v>
      </c>
      <c r="G100" s="39"/>
      <c r="H100" s="45"/>
    </row>
    <row r="101" s="2" customFormat="1" ht="16.8" customHeight="1">
      <c r="A101" s="39"/>
      <c r="B101" s="45"/>
      <c r="C101" s="318" t="s">
        <v>117</v>
      </c>
      <c r="D101" s="318" t="s">
        <v>176</v>
      </c>
      <c r="E101" s="18" t="s">
        <v>1</v>
      </c>
      <c r="F101" s="319">
        <v>218.965</v>
      </c>
      <c r="G101" s="39"/>
      <c r="H101" s="45"/>
    </row>
    <row r="102" s="2" customFormat="1" ht="16.8" customHeight="1">
      <c r="A102" s="39"/>
      <c r="B102" s="45"/>
      <c r="C102" s="320" t="s">
        <v>1558</v>
      </c>
      <c r="D102" s="39"/>
      <c r="E102" s="39"/>
      <c r="F102" s="39"/>
      <c r="G102" s="39"/>
      <c r="H102" s="45"/>
    </row>
    <row r="103" s="2" customFormat="1">
      <c r="A103" s="39"/>
      <c r="B103" s="45"/>
      <c r="C103" s="318" t="s">
        <v>213</v>
      </c>
      <c r="D103" s="318" t="s">
        <v>1565</v>
      </c>
      <c r="E103" s="18" t="s">
        <v>185</v>
      </c>
      <c r="F103" s="319">
        <v>218.965</v>
      </c>
      <c r="G103" s="39"/>
      <c r="H103" s="45"/>
    </row>
    <row r="104" s="2" customFormat="1" ht="16.8" customHeight="1">
      <c r="A104" s="39"/>
      <c r="B104" s="45"/>
      <c r="C104" s="318" t="s">
        <v>1041</v>
      </c>
      <c r="D104" s="318" t="s">
        <v>1560</v>
      </c>
      <c r="E104" s="18" t="s">
        <v>185</v>
      </c>
      <c r="F104" s="319">
        <v>534.34699999999998</v>
      </c>
      <c r="G104" s="39"/>
      <c r="H104" s="45"/>
    </row>
    <row r="105" s="2" customFormat="1" ht="16.8" customHeight="1">
      <c r="A105" s="39"/>
      <c r="B105" s="45"/>
      <c r="C105" s="318" t="s">
        <v>1077</v>
      </c>
      <c r="D105" s="318" t="s">
        <v>1562</v>
      </c>
      <c r="E105" s="18" t="s">
        <v>185</v>
      </c>
      <c r="F105" s="319">
        <v>313.39800000000002</v>
      </c>
      <c r="G105" s="39"/>
      <c r="H105" s="45"/>
    </row>
    <row r="106" s="2" customFormat="1" ht="16.8" customHeight="1">
      <c r="A106" s="39"/>
      <c r="B106" s="45"/>
      <c r="C106" s="318" t="s">
        <v>1086</v>
      </c>
      <c r="D106" s="318" t="s">
        <v>1563</v>
      </c>
      <c r="E106" s="18" t="s">
        <v>185</v>
      </c>
      <c r="F106" s="319">
        <v>890.57600000000002</v>
      </c>
      <c r="G106" s="39"/>
      <c r="H106" s="45"/>
    </row>
    <row r="107" s="2" customFormat="1" ht="16.8" customHeight="1">
      <c r="A107" s="39"/>
      <c r="B107" s="45"/>
      <c r="C107" s="314" t="s">
        <v>120</v>
      </c>
      <c r="D107" s="315" t="s">
        <v>121</v>
      </c>
      <c r="E107" s="316" t="s">
        <v>1</v>
      </c>
      <c r="F107" s="317">
        <v>44.616</v>
      </c>
      <c r="G107" s="39"/>
      <c r="H107" s="45"/>
    </row>
    <row r="108" s="2" customFormat="1" ht="16.8" customHeight="1">
      <c r="A108" s="39"/>
      <c r="B108" s="45"/>
      <c r="C108" s="318" t="s">
        <v>1</v>
      </c>
      <c r="D108" s="318" t="s">
        <v>203</v>
      </c>
      <c r="E108" s="18" t="s">
        <v>1</v>
      </c>
      <c r="F108" s="319">
        <v>0</v>
      </c>
      <c r="G108" s="39"/>
      <c r="H108" s="45"/>
    </row>
    <row r="109" s="2" customFormat="1" ht="16.8" customHeight="1">
      <c r="A109" s="39"/>
      <c r="B109" s="45"/>
      <c r="C109" s="318" t="s">
        <v>1</v>
      </c>
      <c r="D109" s="318" t="s">
        <v>261</v>
      </c>
      <c r="E109" s="18" t="s">
        <v>1</v>
      </c>
      <c r="F109" s="319">
        <v>0</v>
      </c>
      <c r="G109" s="39"/>
      <c r="H109" s="45"/>
    </row>
    <row r="110" s="2" customFormat="1" ht="16.8" customHeight="1">
      <c r="A110" s="39"/>
      <c r="B110" s="45"/>
      <c r="C110" s="318" t="s">
        <v>1</v>
      </c>
      <c r="D110" s="318" t="s">
        <v>262</v>
      </c>
      <c r="E110" s="18" t="s">
        <v>1</v>
      </c>
      <c r="F110" s="319">
        <v>0</v>
      </c>
      <c r="G110" s="39"/>
      <c r="H110" s="45"/>
    </row>
    <row r="111" s="2" customFormat="1" ht="16.8" customHeight="1">
      <c r="A111" s="39"/>
      <c r="B111" s="45"/>
      <c r="C111" s="318" t="s">
        <v>1</v>
      </c>
      <c r="D111" s="318" t="s">
        <v>263</v>
      </c>
      <c r="E111" s="18" t="s">
        <v>1</v>
      </c>
      <c r="F111" s="319">
        <v>0</v>
      </c>
      <c r="G111" s="39"/>
      <c r="H111" s="45"/>
    </row>
    <row r="112" s="2" customFormat="1" ht="16.8" customHeight="1">
      <c r="A112" s="39"/>
      <c r="B112" s="45"/>
      <c r="C112" s="318" t="s">
        <v>1</v>
      </c>
      <c r="D112" s="318" t="s">
        <v>264</v>
      </c>
      <c r="E112" s="18" t="s">
        <v>1</v>
      </c>
      <c r="F112" s="319">
        <v>0</v>
      </c>
      <c r="G112" s="39"/>
      <c r="H112" s="45"/>
    </row>
    <row r="113" s="2" customFormat="1" ht="16.8" customHeight="1">
      <c r="A113" s="39"/>
      <c r="B113" s="45"/>
      <c r="C113" s="318" t="s">
        <v>1</v>
      </c>
      <c r="D113" s="318" t="s">
        <v>265</v>
      </c>
      <c r="E113" s="18" t="s">
        <v>1</v>
      </c>
      <c r="F113" s="319">
        <v>23.515999999999998</v>
      </c>
      <c r="G113" s="39"/>
      <c r="H113" s="45"/>
    </row>
    <row r="114" s="2" customFormat="1" ht="16.8" customHeight="1">
      <c r="A114" s="39"/>
      <c r="B114" s="45"/>
      <c r="C114" s="318" t="s">
        <v>1</v>
      </c>
      <c r="D114" s="318" t="s">
        <v>266</v>
      </c>
      <c r="E114" s="18" t="s">
        <v>1</v>
      </c>
      <c r="F114" s="319">
        <v>0</v>
      </c>
      <c r="G114" s="39"/>
      <c r="H114" s="45"/>
    </row>
    <row r="115" s="2" customFormat="1" ht="16.8" customHeight="1">
      <c r="A115" s="39"/>
      <c r="B115" s="45"/>
      <c r="C115" s="318" t="s">
        <v>1</v>
      </c>
      <c r="D115" s="318" t="s">
        <v>267</v>
      </c>
      <c r="E115" s="18" t="s">
        <v>1</v>
      </c>
      <c r="F115" s="319">
        <v>21.100000000000001</v>
      </c>
      <c r="G115" s="39"/>
      <c r="H115" s="45"/>
    </row>
    <row r="116" s="2" customFormat="1" ht="16.8" customHeight="1">
      <c r="A116" s="39"/>
      <c r="B116" s="45"/>
      <c r="C116" s="318" t="s">
        <v>120</v>
      </c>
      <c r="D116" s="318" t="s">
        <v>176</v>
      </c>
      <c r="E116" s="18" t="s">
        <v>1</v>
      </c>
      <c r="F116" s="319">
        <v>44.616</v>
      </c>
      <c r="G116" s="39"/>
      <c r="H116" s="45"/>
    </row>
    <row r="117" s="2" customFormat="1" ht="16.8" customHeight="1">
      <c r="A117" s="39"/>
      <c r="B117" s="45"/>
      <c r="C117" s="320" t="s">
        <v>1558</v>
      </c>
      <c r="D117" s="39"/>
      <c r="E117" s="39"/>
      <c r="F117" s="39"/>
      <c r="G117" s="39"/>
      <c r="H117" s="45"/>
    </row>
    <row r="118" s="2" customFormat="1" ht="16.8" customHeight="1">
      <c r="A118" s="39"/>
      <c r="B118" s="45"/>
      <c r="C118" s="318" t="s">
        <v>258</v>
      </c>
      <c r="D118" s="318" t="s">
        <v>1566</v>
      </c>
      <c r="E118" s="18" t="s">
        <v>185</v>
      </c>
      <c r="F118" s="319">
        <v>44.616</v>
      </c>
      <c r="G118" s="39"/>
      <c r="H118" s="45"/>
    </row>
    <row r="119" s="2" customFormat="1" ht="16.8" customHeight="1">
      <c r="A119" s="39"/>
      <c r="B119" s="45"/>
      <c r="C119" s="318" t="s">
        <v>1077</v>
      </c>
      <c r="D119" s="318" t="s">
        <v>1562</v>
      </c>
      <c r="E119" s="18" t="s">
        <v>185</v>
      </c>
      <c r="F119" s="319">
        <v>313.39800000000002</v>
      </c>
      <c r="G119" s="39"/>
      <c r="H119" s="45"/>
    </row>
    <row r="120" s="2" customFormat="1" ht="16.8" customHeight="1">
      <c r="A120" s="39"/>
      <c r="B120" s="45"/>
      <c r="C120" s="318" t="s">
        <v>1086</v>
      </c>
      <c r="D120" s="318" t="s">
        <v>1563</v>
      </c>
      <c r="E120" s="18" t="s">
        <v>185</v>
      </c>
      <c r="F120" s="319">
        <v>890.57600000000002</v>
      </c>
      <c r="G120" s="39"/>
      <c r="H120" s="45"/>
    </row>
    <row r="121" s="2" customFormat="1" ht="7.44" customHeight="1">
      <c r="A121" s="39"/>
      <c r="B121" s="172"/>
      <c r="C121" s="173"/>
      <c r="D121" s="173"/>
      <c r="E121" s="173"/>
      <c r="F121" s="173"/>
      <c r="G121" s="173"/>
      <c r="H121" s="45"/>
    </row>
    <row r="122" s="2" customFormat="1">
      <c r="A122" s="39"/>
      <c r="B122" s="39"/>
      <c r="C122" s="39"/>
      <c r="D122" s="39"/>
      <c r="E122" s="39"/>
      <c r="F122" s="39"/>
      <c r="G122" s="39"/>
      <c r="H122" s="39"/>
    </row>
  </sheetData>
  <sheetProtection sheet="1" formatColumns="0" formatRows="0" objects="1" scenarios="1" spinCount="100000" saltValue="msDz807ul4/mQMwwiUn0pkcYIPnHnP7hX6Gy6LvGcC08RxoZhjrCIBjHNcAU037JpSjhL43LUVAntyZnV/wuyQ==" hashValue="sTVR9Y4HKPBLUms5Six2n1yEPNaq4fQe0+AB8MRNVkurUz7k2lHuzPIdYc74P6LTMRwUTOA5QENBkvMJRfu8Gg==" algorithmName="SHA-512" password="CC35"/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Pavel Matoušek</dc:creator>
  <cp:lastModifiedBy>Pavel Matoušek</cp:lastModifiedBy>
  <dcterms:created xsi:type="dcterms:W3CDTF">2026-02-09T06:47:20Z</dcterms:created>
  <dcterms:modified xsi:type="dcterms:W3CDTF">2026-02-09T06:47:24Z</dcterms:modified>
</cp:coreProperties>
</file>