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0 - Rampa a přístřešek ..." sheetId="2" r:id="rId2"/>
    <sheet name="040 - RE - USE centrum" sheetId="3" r:id="rId3"/>
    <sheet name="070-04 - EI - RE-USE centrum" sheetId="4" r:id="rId4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'010 - Rampa a přístřešek ...'!$C$120:$K$140</definedName>
    <definedName name="_xlnm.Print_Area" localSheetId="1">'010 - Rampa a přístřešek ...'!$C$4:$J$76,'010 - Rampa a přístřešek ...'!$C$108:$J$140</definedName>
    <definedName name="_xlnm.Print_Titles" localSheetId="1">'010 - Rampa a přístřešek ...'!$120:$120</definedName>
    <definedName name="_xlnm._FilterDatabase" localSheetId="2" hidden="1">'040 - RE - USE centrum'!$C$130:$K$315</definedName>
    <definedName name="_xlnm.Print_Area" localSheetId="2">'040 - RE - USE centrum'!$C$4:$J$76,'040 - RE - USE centrum'!$C$118:$J$315</definedName>
    <definedName name="_xlnm.Print_Titles" localSheetId="2">'040 - RE - USE centrum'!$130:$130</definedName>
    <definedName name="_xlnm._FilterDatabase" localSheetId="3" hidden="1">'070-04 - EI - RE-USE centrum'!$C$123:$K$238</definedName>
    <definedName name="_xlnm.Print_Area" localSheetId="3">'070-04 - EI - RE-USE centrum'!$C$4:$J$76,'070-04 - EI - RE-USE centrum'!$C$111:$J$238</definedName>
    <definedName name="_xlnm.Print_Titles" localSheetId="3">'070-04 - EI - RE-USE centrum'!$123:$123</definedName>
  </definedNames>
  <calcPr/>
</workbook>
</file>

<file path=xl/calcChain.xml><?xml version="1.0" encoding="utf-8"?>
<calcChain xmlns="http://schemas.openxmlformats.org/spreadsheetml/2006/main">
  <c i="4" l="1" r="J37"/>
  <c r="J36"/>
  <c i="1" r="AY97"/>
  <c i="4" r="J35"/>
  <c i="1" r="AX97"/>
  <c i="4" r="BI238"/>
  <c r="BH238"/>
  <c r="BG238"/>
  <c r="BF238"/>
  <c r="T238"/>
  <c r="R238"/>
  <c r="P238"/>
  <c r="BI234"/>
  <c r="BH234"/>
  <c r="BG234"/>
  <c r="BF234"/>
  <c r="T234"/>
  <c r="R234"/>
  <c r="P234"/>
  <c r="BI231"/>
  <c r="BH231"/>
  <c r="BG231"/>
  <c r="BF231"/>
  <c r="T231"/>
  <c r="R231"/>
  <c r="P231"/>
  <c r="BI230"/>
  <c r="BH230"/>
  <c r="BG230"/>
  <c r="BF230"/>
  <c r="T230"/>
  <c r="R230"/>
  <c r="P230"/>
  <c r="BI226"/>
  <c r="BH226"/>
  <c r="BG226"/>
  <c r="BF226"/>
  <c r="T226"/>
  <c r="R226"/>
  <c r="P226"/>
  <c r="BI225"/>
  <c r="BH225"/>
  <c r="BG225"/>
  <c r="BF225"/>
  <c r="T225"/>
  <c r="R225"/>
  <c r="P225"/>
  <c r="BI221"/>
  <c r="BH221"/>
  <c r="BG221"/>
  <c r="BF221"/>
  <c r="T221"/>
  <c r="R221"/>
  <c r="P221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5"/>
  <c r="BH195"/>
  <c r="BG195"/>
  <c r="BF195"/>
  <c r="T195"/>
  <c r="R195"/>
  <c r="P195"/>
  <c r="BI192"/>
  <c r="BH192"/>
  <c r="BG192"/>
  <c r="BF192"/>
  <c r="T192"/>
  <c r="R192"/>
  <c r="P192"/>
  <c r="BI189"/>
  <c r="BH189"/>
  <c r="BG189"/>
  <c r="BF189"/>
  <c r="T189"/>
  <c r="R189"/>
  <c r="P189"/>
  <c r="BI188"/>
  <c r="BH188"/>
  <c r="BG188"/>
  <c r="BF188"/>
  <c r="T188"/>
  <c r="R188"/>
  <c r="P188"/>
  <c r="BI185"/>
  <c r="BH185"/>
  <c r="BG185"/>
  <c r="BF185"/>
  <c r="T185"/>
  <c r="R185"/>
  <c r="P185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68"/>
  <c r="BH168"/>
  <c r="BG168"/>
  <c r="BF168"/>
  <c r="T168"/>
  <c r="R168"/>
  <c r="P168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8"/>
  <c r="BH158"/>
  <c r="BG158"/>
  <c r="BF158"/>
  <c r="T158"/>
  <c r="R158"/>
  <c r="P158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7"/>
  <c r="BH147"/>
  <c r="BG147"/>
  <c r="BF147"/>
  <c r="T147"/>
  <c r="R147"/>
  <c r="P147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4"/>
  <c r="BH134"/>
  <c r="BG134"/>
  <c r="BF134"/>
  <c r="T134"/>
  <c r="R134"/>
  <c r="P134"/>
  <c r="BI131"/>
  <c r="BH131"/>
  <c r="BG131"/>
  <c r="BF131"/>
  <c r="T131"/>
  <c r="R131"/>
  <c r="P131"/>
  <c r="BI127"/>
  <c r="BH127"/>
  <c r="BG127"/>
  <c r="BF127"/>
  <c r="T127"/>
  <c r="T126"/>
  <c r="R127"/>
  <c r="R126"/>
  <c r="P127"/>
  <c r="P126"/>
  <c r="F118"/>
  <c r="E116"/>
  <c r="F89"/>
  <c r="E87"/>
  <c r="J24"/>
  <c r="E24"/>
  <c r="J92"/>
  <c r="J23"/>
  <c r="J21"/>
  <c r="E21"/>
  <c r="J120"/>
  <c r="J20"/>
  <c r="J18"/>
  <c r="E18"/>
  <c r="F92"/>
  <c r="J17"/>
  <c r="J15"/>
  <c r="E15"/>
  <c r="F120"/>
  <c r="J14"/>
  <c r="J12"/>
  <c r="J89"/>
  <c r="E7"/>
  <c r="E114"/>
  <c i="3" r="J37"/>
  <c r="J36"/>
  <c i="1" r="AY96"/>
  <c i="3" r="J35"/>
  <c i="1" r="AX96"/>
  <c i="3" r="BI315"/>
  <c r="BH315"/>
  <c r="BG315"/>
  <c r="BF315"/>
  <c r="T315"/>
  <c r="R315"/>
  <c r="P315"/>
  <c r="BI311"/>
  <c r="BH311"/>
  <c r="BG311"/>
  <c r="BF311"/>
  <c r="T311"/>
  <c r="R311"/>
  <c r="P311"/>
  <c r="BI306"/>
  <c r="BH306"/>
  <c r="BG306"/>
  <c r="BF306"/>
  <c r="T306"/>
  <c r="R306"/>
  <c r="P306"/>
  <c r="BI303"/>
  <c r="BH303"/>
  <c r="BG303"/>
  <c r="BF303"/>
  <c r="T303"/>
  <c r="R303"/>
  <c r="P303"/>
  <c r="BI300"/>
  <c r="BH300"/>
  <c r="BG300"/>
  <c r="BF300"/>
  <c r="T300"/>
  <c r="R300"/>
  <c r="P300"/>
  <c r="BI295"/>
  <c r="BH295"/>
  <c r="BG295"/>
  <c r="BF295"/>
  <c r="T295"/>
  <c r="R295"/>
  <c r="P295"/>
  <c r="BI292"/>
  <c r="BH292"/>
  <c r="BG292"/>
  <c r="BF292"/>
  <c r="T292"/>
  <c r="R292"/>
  <c r="P292"/>
  <c r="BI289"/>
  <c r="BH289"/>
  <c r="BG289"/>
  <c r="BF289"/>
  <c r="T289"/>
  <c r="R289"/>
  <c r="P289"/>
  <c r="BI288"/>
  <c r="BH288"/>
  <c r="BG288"/>
  <c r="BF288"/>
  <c r="T288"/>
  <c r="R288"/>
  <c r="P288"/>
  <c r="BI285"/>
  <c r="BH285"/>
  <c r="BG285"/>
  <c r="BF285"/>
  <c r="T285"/>
  <c r="R285"/>
  <c r="P285"/>
  <c r="BI281"/>
  <c r="BH281"/>
  <c r="BG281"/>
  <c r="BF281"/>
  <c r="T281"/>
  <c r="R281"/>
  <c r="P281"/>
  <c r="BI279"/>
  <c r="BH279"/>
  <c r="BG279"/>
  <c r="BF279"/>
  <c r="T279"/>
  <c r="R279"/>
  <c r="P279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2"/>
  <c r="BH272"/>
  <c r="BG272"/>
  <c r="BF272"/>
  <c r="T272"/>
  <c r="R272"/>
  <c r="P272"/>
  <c r="BI271"/>
  <c r="BH271"/>
  <c r="BG271"/>
  <c r="BF271"/>
  <c r="T271"/>
  <c r="R271"/>
  <c r="P271"/>
  <c r="BI269"/>
  <c r="BH269"/>
  <c r="BG269"/>
  <c r="BF269"/>
  <c r="T269"/>
  <c r="R269"/>
  <c r="P269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1"/>
  <c r="BH261"/>
  <c r="BG261"/>
  <c r="BF261"/>
  <c r="T261"/>
  <c r="R261"/>
  <c r="P261"/>
  <c r="BI259"/>
  <c r="BH259"/>
  <c r="BG259"/>
  <c r="BF259"/>
  <c r="T259"/>
  <c r="R259"/>
  <c r="P259"/>
  <c r="BI256"/>
  <c r="BH256"/>
  <c r="BG256"/>
  <c r="BF256"/>
  <c r="T256"/>
  <c r="R256"/>
  <c r="P256"/>
  <c r="BI253"/>
  <c r="BH253"/>
  <c r="BG253"/>
  <c r="BF253"/>
  <c r="T253"/>
  <c r="R253"/>
  <c r="P253"/>
  <c r="BI250"/>
  <c r="BH250"/>
  <c r="BG250"/>
  <c r="BF250"/>
  <c r="T250"/>
  <c r="T249"/>
  <c r="R250"/>
  <c r="R249"/>
  <c r="P250"/>
  <c r="P249"/>
  <c r="BI248"/>
  <c r="BH248"/>
  <c r="BG248"/>
  <c r="BF248"/>
  <c r="T248"/>
  <c r="R248"/>
  <c r="P248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1"/>
  <c r="BH241"/>
  <c r="BG241"/>
  <c r="BF241"/>
  <c r="T241"/>
  <c r="R241"/>
  <c r="P241"/>
  <c r="BI234"/>
  <c r="BH234"/>
  <c r="BG234"/>
  <c r="BF234"/>
  <c r="T234"/>
  <c r="R234"/>
  <c r="P234"/>
  <c r="BI231"/>
  <c r="BH231"/>
  <c r="BG231"/>
  <c r="BF231"/>
  <c r="T231"/>
  <c r="R231"/>
  <c r="P231"/>
  <c r="BI230"/>
  <c r="BH230"/>
  <c r="BG230"/>
  <c r="BF230"/>
  <c r="T230"/>
  <c r="R230"/>
  <c r="P230"/>
  <c r="BI227"/>
  <c r="BH227"/>
  <c r="BG227"/>
  <c r="BF227"/>
  <c r="T227"/>
  <c r="R227"/>
  <c r="P227"/>
  <c r="BI226"/>
  <c r="BH226"/>
  <c r="BG226"/>
  <c r="BF226"/>
  <c r="T226"/>
  <c r="R226"/>
  <c r="P226"/>
  <c r="BI223"/>
  <c r="BH223"/>
  <c r="BG223"/>
  <c r="BF223"/>
  <c r="T223"/>
  <c r="R223"/>
  <c r="P223"/>
  <c r="BI222"/>
  <c r="BH222"/>
  <c r="BG222"/>
  <c r="BF222"/>
  <c r="T222"/>
  <c r="R222"/>
  <c r="P222"/>
  <c r="BI219"/>
  <c r="BH219"/>
  <c r="BG219"/>
  <c r="BF219"/>
  <c r="T219"/>
  <c r="R219"/>
  <c r="P219"/>
  <c r="BI216"/>
  <c r="BH216"/>
  <c r="BG216"/>
  <c r="BF216"/>
  <c r="T216"/>
  <c r="R216"/>
  <c r="P216"/>
  <c r="BI215"/>
  <c r="BH215"/>
  <c r="BG215"/>
  <c r="BF215"/>
  <c r="T215"/>
  <c r="R215"/>
  <c r="P215"/>
  <c r="BI212"/>
  <c r="BH212"/>
  <c r="BG212"/>
  <c r="BF212"/>
  <c r="T212"/>
  <c r="R212"/>
  <c r="P212"/>
  <c r="BI209"/>
  <c r="BH209"/>
  <c r="BG209"/>
  <c r="BF209"/>
  <c r="T209"/>
  <c r="R209"/>
  <c r="P209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199"/>
  <c r="BH199"/>
  <c r="BG199"/>
  <c r="BF199"/>
  <c r="T199"/>
  <c r="R199"/>
  <c r="P199"/>
  <c r="BI195"/>
  <c r="BH195"/>
  <c r="BG195"/>
  <c r="BF195"/>
  <c r="T195"/>
  <c r="R195"/>
  <c r="P195"/>
  <c r="BI194"/>
  <c r="BH194"/>
  <c r="BG194"/>
  <c r="BF194"/>
  <c r="T194"/>
  <c r="R194"/>
  <c r="P194"/>
  <c r="BI191"/>
  <c r="BH191"/>
  <c r="BG191"/>
  <c r="BF191"/>
  <c r="T191"/>
  <c r="R191"/>
  <c r="P191"/>
  <c r="BI188"/>
  <c r="BH188"/>
  <c r="BG188"/>
  <c r="BF188"/>
  <c r="T188"/>
  <c r="R188"/>
  <c r="P188"/>
  <c r="BI185"/>
  <c r="BH185"/>
  <c r="BG185"/>
  <c r="BF185"/>
  <c r="T185"/>
  <c r="R185"/>
  <c r="P185"/>
  <c r="BI182"/>
  <c r="BH182"/>
  <c r="BG182"/>
  <c r="BF182"/>
  <c r="T182"/>
  <c r="R182"/>
  <c r="P182"/>
  <c r="BI179"/>
  <c r="BH179"/>
  <c r="BG179"/>
  <c r="BF179"/>
  <c r="T179"/>
  <c r="R179"/>
  <c r="P179"/>
  <c r="BI175"/>
  <c r="BH175"/>
  <c r="BG175"/>
  <c r="BF175"/>
  <c r="T175"/>
  <c r="T174"/>
  <c r="R175"/>
  <c r="R174"/>
  <c r="P175"/>
  <c r="P174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60"/>
  <c r="BH160"/>
  <c r="BG160"/>
  <c r="BF160"/>
  <c r="T160"/>
  <c r="R160"/>
  <c r="P160"/>
  <c r="BI156"/>
  <c r="BH156"/>
  <c r="BG156"/>
  <c r="BF156"/>
  <c r="T156"/>
  <c r="R156"/>
  <c r="P156"/>
  <c r="BI153"/>
  <c r="BH153"/>
  <c r="BG153"/>
  <c r="BF153"/>
  <c r="T153"/>
  <c r="R153"/>
  <c r="P153"/>
  <c r="BI149"/>
  <c r="BH149"/>
  <c r="BG149"/>
  <c r="BF149"/>
  <c r="T149"/>
  <c r="R149"/>
  <c r="P149"/>
  <c r="BI146"/>
  <c r="BH146"/>
  <c r="BG146"/>
  <c r="BF146"/>
  <c r="T146"/>
  <c r="R146"/>
  <c r="P146"/>
  <c r="BI142"/>
  <c r="BH142"/>
  <c r="BG142"/>
  <c r="BF142"/>
  <c r="T142"/>
  <c r="R142"/>
  <c r="P142"/>
  <c r="BI138"/>
  <c r="BH138"/>
  <c r="BG138"/>
  <c r="BF138"/>
  <c r="T138"/>
  <c r="R138"/>
  <c r="P138"/>
  <c r="BI134"/>
  <c r="BH134"/>
  <c r="BG134"/>
  <c r="BF134"/>
  <c r="T134"/>
  <c r="R134"/>
  <c r="P134"/>
  <c r="F125"/>
  <c r="E123"/>
  <c r="F89"/>
  <c r="E87"/>
  <c r="J24"/>
  <c r="E24"/>
  <c r="J92"/>
  <c r="J23"/>
  <c r="J21"/>
  <c r="E21"/>
  <c r="J127"/>
  <c r="J20"/>
  <c r="J18"/>
  <c r="E18"/>
  <c r="F128"/>
  <c r="J17"/>
  <c r="J15"/>
  <c r="E15"/>
  <c r="F127"/>
  <c r="J14"/>
  <c r="J12"/>
  <c r="J125"/>
  <c r="E7"/>
  <c r="E121"/>
  <c i="2" r="J37"/>
  <c r="J36"/>
  <c i="1" r="AY95"/>
  <c i="2" r="J35"/>
  <c i="1" r="AX95"/>
  <c i="2"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5"/>
  <c r="BH135"/>
  <c r="BG135"/>
  <c r="BF135"/>
  <c r="T135"/>
  <c r="R135"/>
  <c r="P135"/>
  <c r="BI134"/>
  <c r="BH134"/>
  <c r="BG134"/>
  <c r="BF134"/>
  <c r="T134"/>
  <c r="R134"/>
  <c r="P134"/>
  <c r="BI131"/>
  <c r="BH131"/>
  <c r="BG131"/>
  <c r="BF131"/>
  <c r="T131"/>
  <c r="R131"/>
  <c r="P131"/>
  <c r="BI128"/>
  <c r="BH128"/>
  <c r="BG128"/>
  <c r="BF128"/>
  <c r="T128"/>
  <c r="T127"/>
  <c r="R128"/>
  <c r="R127"/>
  <c r="P128"/>
  <c r="P127"/>
  <c r="BI124"/>
  <c r="BH124"/>
  <c r="BG124"/>
  <c r="BF124"/>
  <c r="T124"/>
  <c r="T123"/>
  <c r="T122"/>
  <c r="R124"/>
  <c r="R123"/>
  <c r="R122"/>
  <c r="P124"/>
  <c r="P123"/>
  <c r="P122"/>
  <c r="F115"/>
  <c r="E113"/>
  <c r="F89"/>
  <c r="E87"/>
  <c r="J24"/>
  <c r="E24"/>
  <c r="J118"/>
  <c r="J23"/>
  <c r="J21"/>
  <c r="E21"/>
  <c r="J117"/>
  <c r="J20"/>
  <c r="J18"/>
  <c r="E18"/>
  <c r="F118"/>
  <c r="J17"/>
  <c r="J15"/>
  <c r="E15"/>
  <c r="F91"/>
  <c r="J14"/>
  <c r="J12"/>
  <c r="J115"/>
  <c r="E7"/>
  <c r="E85"/>
  <c i="1" r="L90"/>
  <c r="AM90"/>
  <c r="AM89"/>
  <c r="L89"/>
  <c r="AM87"/>
  <c r="L87"/>
  <c r="L85"/>
  <c r="L84"/>
  <c i="4" r="BK238"/>
  <c r="J225"/>
  <c r="J210"/>
  <c r="BK201"/>
  <c r="J200"/>
  <c r="J195"/>
  <c r="J189"/>
  <c r="J183"/>
  <c r="BK182"/>
  <c r="J180"/>
  <c r="BK177"/>
  <c r="BK153"/>
  <c r="BK150"/>
  <c r="J147"/>
  <c r="J146"/>
  <c r="J143"/>
  <c r="BK138"/>
  <c r="BK134"/>
  <c i="3" r="BK303"/>
  <c r="BK288"/>
  <c r="J285"/>
  <c r="BK281"/>
  <c r="J279"/>
  <c r="J276"/>
  <c r="J275"/>
  <c r="BK274"/>
  <c r="J272"/>
  <c r="J271"/>
  <c r="BK269"/>
  <c r="BK266"/>
  <c r="BK230"/>
  <c r="J223"/>
  <c r="BK212"/>
  <c r="J179"/>
  <c r="BK175"/>
  <c r="J170"/>
  <c r="J167"/>
  <c r="BK164"/>
  <c r="BK146"/>
  <c r="BK142"/>
  <c i="2" r="BK135"/>
  <c r="J134"/>
  <c i="4" r="BK230"/>
  <c r="J213"/>
  <c r="BK211"/>
  <c r="BK204"/>
  <c r="J201"/>
  <c r="BK231"/>
  <c r="BK226"/>
  <c r="J221"/>
  <c r="BK214"/>
  <c r="BK210"/>
  <c r="J208"/>
  <c r="J204"/>
  <c r="BK203"/>
  <c r="J202"/>
  <c r="J198"/>
  <c r="BK188"/>
  <c r="BK183"/>
  <c r="J178"/>
  <c r="BK158"/>
  <c r="BK152"/>
  <c r="J151"/>
  <c r="BK147"/>
  <c r="BK143"/>
  <c i="3" r="J311"/>
  <c r="BK306"/>
  <c r="BK289"/>
  <c i="4" r="J238"/>
  <c r="J230"/>
  <c r="BK225"/>
  <c r="BK216"/>
  <c r="J214"/>
  <c r="BK212"/>
  <c r="BK206"/>
  <c r="J203"/>
  <c r="BK202"/>
  <c r="J192"/>
  <c r="BK185"/>
  <c r="J181"/>
  <c r="BK176"/>
  <c r="J173"/>
  <c r="BK168"/>
  <c r="BK161"/>
  <c r="BK146"/>
  <c r="J140"/>
  <c r="BK139"/>
  <c i="3" r="BK315"/>
  <c r="J300"/>
  <c r="BK295"/>
  <c r="BK275"/>
  <c r="J269"/>
  <c r="BK264"/>
  <c r="BK261"/>
  <c r="J234"/>
  <c r="J230"/>
  <c r="BK227"/>
  <c r="BK223"/>
  <c r="J222"/>
  <c r="J215"/>
  <c r="BK209"/>
  <c r="J204"/>
  <c r="BK199"/>
  <c r="J182"/>
  <c r="J175"/>
  <c r="J142"/>
  <c i="2" r="J140"/>
  <c r="BK131"/>
  <c i="4" r="J127"/>
  <c i="3" r="J292"/>
  <c r="BK205"/>
  <c r="BK203"/>
  <c r="J195"/>
  <c r="J185"/>
  <c i="2" r="BK139"/>
  <c i="4" r="J234"/>
  <c r="J231"/>
  <c r="J226"/>
  <c r="BK215"/>
  <c r="J212"/>
  <c r="J211"/>
  <c r="J206"/>
  <c r="BK200"/>
  <c r="BK199"/>
  <c r="BK198"/>
  <c r="BK195"/>
  <c r="J182"/>
  <c r="BK181"/>
  <c r="BK180"/>
  <c r="J179"/>
  <c r="J177"/>
  <c r="J176"/>
  <c r="BK175"/>
  <c r="BK174"/>
  <c r="J172"/>
  <c r="J168"/>
  <c r="J163"/>
  <c r="J161"/>
  <c r="J154"/>
  <c r="J152"/>
  <c r="BK140"/>
  <c r="J139"/>
  <c r="J138"/>
  <c r="J134"/>
  <c r="BK131"/>
  <c i="3" r="J315"/>
  <c r="J306"/>
  <c r="J289"/>
  <c r="BK285"/>
  <c r="BK279"/>
  <c r="BK276"/>
  <c r="BK272"/>
  <c r="J266"/>
  <c r="BK265"/>
  <c r="BK259"/>
  <c r="BK245"/>
  <c r="J244"/>
  <c r="BK243"/>
  <c r="J241"/>
  <c r="BK149"/>
  <c r="J146"/>
  <c i="4" r="BK234"/>
  <c r="BK221"/>
  <c r="J216"/>
  <c r="J215"/>
  <c r="BK213"/>
  <c r="BK208"/>
  <c r="J199"/>
  <c r="BK192"/>
  <c r="BK189"/>
  <c r="J188"/>
  <c r="J185"/>
  <c r="BK178"/>
  <c r="BK173"/>
  <c r="BK165"/>
  <c r="BK151"/>
  <c r="BK127"/>
  <c i="3" r="J295"/>
  <c r="BK292"/>
  <c r="BK271"/>
  <c r="J259"/>
  <c r="J248"/>
  <c r="J219"/>
  <c r="BK204"/>
  <c r="BK182"/>
  <c r="J160"/>
  <c i="4" r="BK179"/>
  <c r="J175"/>
  <c r="J174"/>
  <c r="BK172"/>
  <c r="J158"/>
  <c r="J153"/>
  <c r="J150"/>
  <c r="J131"/>
  <c i="3" r="BK311"/>
  <c r="J303"/>
  <c r="BK300"/>
  <c r="J288"/>
  <c r="J281"/>
  <c r="J274"/>
  <c r="J265"/>
  <c r="J261"/>
  <c r="J253"/>
  <c r="J227"/>
  <c r="BK226"/>
  <c r="BK219"/>
  <c r="J216"/>
  <c r="J212"/>
  <c i="2" r="BK134"/>
  <c r="J124"/>
  <c i="4" r="J165"/>
  <c r="BK163"/>
  <c r="BK154"/>
  <c i="3" r="BK256"/>
  <c r="BK253"/>
  <c r="BK248"/>
  <c r="BK241"/>
  <c r="BK234"/>
  <c r="J231"/>
  <c r="J226"/>
  <c r="BK222"/>
  <c r="BK215"/>
  <c r="BK194"/>
  <c r="J191"/>
  <c r="BK188"/>
  <c r="BK185"/>
  <c r="BK179"/>
  <c r="J156"/>
  <c r="BK153"/>
  <c r="J149"/>
  <c i="2" r="BK140"/>
  <c i="3" r="J264"/>
  <c r="J256"/>
  <c r="BK250"/>
  <c r="J250"/>
  <c r="J209"/>
  <c r="J199"/>
  <c r="J188"/>
  <c r="BK170"/>
  <c r="BK160"/>
  <c r="BK138"/>
  <c r="BK134"/>
  <c i="2" r="J139"/>
  <c r="BK138"/>
  <c r="J135"/>
  <c r="J131"/>
  <c i="1" r="AS94"/>
  <c i="3" r="J245"/>
  <c r="BK244"/>
  <c r="J243"/>
  <c r="BK231"/>
  <c r="BK216"/>
  <c r="J205"/>
  <c r="J203"/>
  <c r="BK195"/>
  <c r="J194"/>
  <c r="BK191"/>
  <c r="BK167"/>
  <c r="J164"/>
  <c r="BK156"/>
  <c r="J153"/>
  <c r="J138"/>
  <c r="J134"/>
  <c i="2" r="BK128"/>
  <c r="BK124"/>
  <c r="J138"/>
  <c r="J128"/>
  <c l="1" r="R130"/>
  <c r="R129"/>
  <c r="R121"/>
  <c r="BK130"/>
  <c r="BK129"/>
  <c r="J129"/>
  <c r="J100"/>
  <c i="3" r="R133"/>
  <c r="T208"/>
  <c r="P260"/>
  <c r="BK273"/>
  <c r="J273"/>
  <c r="J109"/>
  <c r="T273"/>
  <c r="BK310"/>
  <c r="J310"/>
  <c r="J111"/>
  <c r="BK133"/>
  <c r="R163"/>
  <c r="R208"/>
  <c r="T252"/>
  <c r="T270"/>
  <c r="R273"/>
  <c r="P310"/>
  <c r="P163"/>
  <c r="P208"/>
  <c r="BK252"/>
  <c r="J252"/>
  <c r="J106"/>
  <c r="R260"/>
  <c r="T280"/>
  <c r="T133"/>
  <c r="P178"/>
  <c r="R242"/>
  <c r="BK260"/>
  <c r="J260"/>
  <c r="J107"/>
  <c r="BK270"/>
  <c r="J270"/>
  <c r="J108"/>
  <c r="BK280"/>
  <c r="J280"/>
  <c r="J110"/>
  <c r="R310"/>
  <c i="2" r="P130"/>
  <c r="P129"/>
  <c r="P121"/>
  <c i="1" r="AU95"/>
  <c i="3" r="BK163"/>
  <c r="J163"/>
  <c r="J99"/>
  <c r="T178"/>
  <c r="T242"/>
  <c r="T260"/>
  <c r="R280"/>
  <c r="BK178"/>
  <c r="J178"/>
  <c r="J101"/>
  <c r="R178"/>
  <c r="BK242"/>
  <c r="J242"/>
  <c r="J103"/>
  <c r="R252"/>
  <c r="P280"/>
  <c i="4" r="T130"/>
  <c r="T125"/>
  <c r="T124"/>
  <c r="BK145"/>
  <c r="BK144"/>
  <c r="J144"/>
  <c r="J101"/>
  <c r="P130"/>
  <c r="P125"/>
  <c r="P124"/>
  <c i="1" r="AU97"/>
  <c i="4" r="P145"/>
  <c r="P144"/>
  <c i="2" r="T130"/>
  <c r="T129"/>
  <c r="T121"/>
  <c i="3" r="P133"/>
  <c r="T163"/>
  <c r="BK208"/>
  <c r="J208"/>
  <c r="J102"/>
  <c r="P242"/>
  <c r="P252"/>
  <c r="P270"/>
  <c r="R270"/>
  <c r="P273"/>
  <c r="T310"/>
  <c i="4" r="BK130"/>
  <c r="J130"/>
  <c r="J99"/>
  <c r="R130"/>
  <c r="R125"/>
  <c r="R124"/>
  <c r="BK137"/>
  <c r="J137"/>
  <c r="J100"/>
  <c r="P137"/>
  <c r="R137"/>
  <c r="T137"/>
  <c r="R145"/>
  <c r="R144"/>
  <c r="T145"/>
  <c r="T144"/>
  <c r="BK233"/>
  <c r="J233"/>
  <c r="J104"/>
  <c r="P233"/>
  <c r="P232"/>
  <c r="R233"/>
  <c r="R232"/>
  <c r="T233"/>
  <c r="T232"/>
  <c i="2" r="F92"/>
  <c r="F117"/>
  <c r="BE131"/>
  <c i="3" r="J128"/>
  <c r="BE149"/>
  <c r="BE160"/>
  <c r="BE170"/>
  <c r="BE179"/>
  <c r="BE182"/>
  <c r="BE185"/>
  <c r="BE204"/>
  <c r="BE223"/>
  <c r="BE227"/>
  <c r="BE234"/>
  <c r="BE245"/>
  <c i="2" r="E111"/>
  <c r="BE140"/>
  <c r="BK127"/>
  <c r="J127"/>
  <c r="J99"/>
  <c i="3" r="F91"/>
  <c r="F92"/>
  <c r="BE153"/>
  <c r="BE156"/>
  <c r="BE253"/>
  <c i="2" r="J89"/>
  <c r="BE134"/>
  <c i="3" r="E85"/>
  <c r="J91"/>
  <c r="BE134"/>
  <c r="BE146"/>
  <c r="BE230"/>
  <c i="4" r="BE158"/>
  <c r="BE161"/>
  <c i="2" r="J92"/>
  <c i="3" r="BE243"/>
  <c r="BE259"/>
  <c r="BE292"/>
  <c r="BK174"/>
  <c r="J174"/>
  <c r="J100"/>
  <c r="BK249"/>
  <c r="J249"/>
  <c r="J104"/>
  <c i="4" r="J118"/>
  <c i="3" r="BE191"/>
  <c r="BE195"/>
  <c r="BE205"/>
  <c r="BE215"/>
  <c r="BE222"/>
  <c r="BE231"/>
  <c r="BE241"/>
  <c r="BE265"/>
  <c r="BE269"/>
  <c r="BE274"/>
  <c r="BE289"/>
  <c r="BE311"/>
  <c i="4" r="BE150"/>
  <c r="BE163"/>
  <c r="BE174"/>
  <c r="BE177"/>
  <c r="BE183"/>
  <c i="2" r="BE139"/>
  <c i="3" r="BE142"/>
  <c r="BE244"/>
  <c r="BE250"/>
  <c r="BE256"/>
  <c r="BE261"/>
  <c r="BE264"/>
  <c r="BE271"/>
  <c i="4" r="F91"/>
  <c r="F121"/>
  <c r="BE139"/>
  <c r="BE143"/>
  <c r="BE146"/>
  <c r="BE151"/>
  <c r="BE153"/>
  <c r="BE175"/>
  <c r="BE178"/>
  <c r="BE181"/>
  <c r="BE189"/>
  <c r="BE201"/>
  <c r="BE210"/>
  <c r="BE214"/>
  <c r="BE238"/>
  <c i="2" r="J91"/>
  <c r="BE135"/>
  <c i="3" r="BE194"/>
  <c r="BE199"/>
  <c r="BE212"/>
  <c r="BE295"/>
  <c r="BE315"/>
  <c i="4" r="J91"/>
  <c i="2" r="BK123"/>
  <c r="BK122"/>
  <c r="BK121"/>
  <c r="J121"/>
  <c r="J96"/>
  <c i="3" r="BE138"/>
  <c r="BE164"/>
  <c r="BE188"/>
  <c r="BE203"/>
  <c r="BE216"/>
  <c r="BE266"/>
  <c r="BE306"/>
  <c i="4" r="E85"/>
  <c r="BE127"/>
  <c r="BE131"/>
  <c r="BE147"/>
  <c r="BE165"/>
  <c r="BE180"/>
  <c r="BE195"/>
  <c r="BE200"/>
  <c r="BE213"/>
  <c r="BE215"/>
  <c r="BE221"/>
  <c i="3" r="BE285"/>
  <c r="BE288"/>
  <c r="BE300"/>
  <c r="BE303"/>
  <c i="4" r="J121"/>
  <c r="BE134"/>
  <c r="BE138"/>
  <c r="BE154"/>
  <c r="BE168"/>
  <c r="BE172"/>
  <c r="BE173"/>
  <c r="BE176"/>
  <c r="BE185"/>
  <c r="BE206"/>
  <c r="BE212"/>
  <c r="BE225"/>
  <c r="BK126"/>
  <c r="J126"/>
  <c r="J98"/>
  <c r="BE198"/>
  <c r="BE203"/>
  <c r="BE226"/>
  <c i="2" r="BE124"/>
  <c r="BE128"/>
  <c r="BE138"/>
  <c i="3" r="J89"/>
  <c r="BE167"/>
  <c r="BE175"/>
  <c r="BE209"/>
  <c r="BE219"/>
  <c r="BE226"/>
  <c r="BE248"/>
  <c r="BE272"/>
  <c r="BE275"/>
  <c r="BE276"/>
  <c r="BE279"/>
  <c r="BE281"/>
  <c i="4" r="BE140"/>
  <c r="BE152"/>
  <c r="BE179"/>
  <c r="BE182"/>
  <c r="BE188"/>
  <c r="BE192"/>
  <c r="BE199"/>
  <c r="BE202"/>
  <c r="BE204"/>
  <c r="BE208"/>
  <c r="BE211"/>
  <c r="BE216"/>
  <c r="BE230"/>
  <c r="BE231"/>
  <c r="BE234"/>
  <c i="2" r="F34"/>
  <c i="1" r="BA95"/>
  <c i="2" r="J34"/>
  <c i="1" r="AW95"/>
  <c i="2" r="F37"/>
  <c i="1" r="BD95"/>
  <c i="3" r="F35"/>
  <c i="1" r="BB96"/>
  <c i="4" r="J34"/>
  <c i="1" r="AW97"/>
  <c i="4" r="F35"/>
  <c i="1" r="BB97"/>
  <c i="2" r="F36"/>
  <c i="1" r="BC95"/>
  <c i="3" r="F34"/>
  <c i="1" r="BA96"/>
  <c i="3" r="F37"/>
  <c i="1" r="BD96"/>
  <c i="2" r="F35"/>
  <c i="1" r="BB95"/>
  <c i="3" r="F36"/>
  <c i="1" r="BC96"/>
  <c i="4" r="F37"/>
  <c i="1" r="BD97"/>
  <c i="4" r="F34"/>
  <c i="1" r="BA97"/>
  <c i="3" r="J34"/>
  <c i="1" r="AW96"/>
  <c i="4" r="F36"/>
  <c i="1" r="BC97"/>
  <c i="3" l="1" r="T251"/>
  <c r="P251"/>
  <c r="P132"/>
  <c r="P131"/>
  <c i="1" r="AU96"/>
  <c i="3" r="BK132"/>
  <c r="BK131"/>
  <c r="J131"/>
  <c r="R132"/>
  <c r="R251"/>
  <c r="T132"/>
  <c i="2" r="J122"/>
  <c r="J97"/>
  <c r="J123"/>
  <c r="J98"/>
  <c r="J130"/>
  <c r="J101"/>
  <c i="3" r="J133"/>
  <c r="J98"/>
  <c r="BK251"/>
  <c r="J251"/>
  <c r="J105"/>
  <c i="4" r="J145"/>
  <c r="J102"/>
  <c r="BK125"/>
  <c r="BK232"/>
  <c r="J232"/>
  <c r="J103"/>
  <c i="3" r="J30"/>
  <c i="1" r="AG96"/>
  <c i="2" r="J30"/>
  <c i="1" r="AG95"/>
  <c r="BA94"/>
  <c r="W30"/>
  <c i="3" r="F33"/>
  <c i="1" r="AZ96"/>
  <c r="AU94"/>
  <c i="2" r="J33"/>
  <c i="1" r="AV95"/>
  <c r="AT95"/>
  <c i="4" r="F33"/>
  <c i="1" r="AZ97"/>
  <c r="BC94"/>
  <c r="W32"/>
  <c i="4" r="J33"/>
  <c i="1" r="AV97"/>
  <c r="AT97"/>
  <c i="2" r="F33"/>
  <c i="1" r="AZ95"/>
  <c r="BD94"/>
  <c r="W33"/>
  <c r="BB94"/>
  <c r="W31"/>
  <c i="3" r="J33"/>
  <c i="1" r="AV96"/>
  <c r="AT96"/>
  <c i="4" l="1" r="BK124"/>
  <c r="J124"/>
  <c r="J96"/>
  <c i="3" r="T131"/>
  <c r="R131"/>
  <c i="2" r="J39"/>
  <c i="3" r="J39"/>
  <c r="J96"/>
  <c r="J132"/>
  <c r="J97"/>
  <c i="4" r="J125"/>
  <c r="J97"/>
  <c i="1" r="AN96"/>
  <c r="AN95"/>
  <c r="AZ94"/>
  <c r="AV94"/>
  <c r="AK29"/>
  <c r="AY94"/>
  <c r="AW94"/>
  <c r="AK30"/>
  <c r="AX94"/>
  <c l="1" r="W29"/>
  <c i="4" r="J30"/>
  <c i="1" r="AG97"/>
  <c r="AN97"/>
  <c r="AT94"/>
  <c i="4" l="1" r="J39"/>
  <c i="1" r="AG94"/>
  <c r="AK26"/>
  <c r="AK3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<sst xmlns="http://schemas.openxmlformats.org/spreadsheetml/2006/main">
  <si>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</si>
  <si>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</si>
  <si>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</si>
  <si>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</si>
  <si>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{7415ea9a-e76a-4192-9b34-3c0b11cda256}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</si>
  <si>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</si>
  <si>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</si>
  <si>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</si>
  <si>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</si>
  <si>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</si>
  <si>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</si>
  <si>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</si>
  <si>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</si>
  <si>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</si>
  <si>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260332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</si>
  <si>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</si>
  <si>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</si>
  <si>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Rozšíření sběrného dvora E1 - vyhrazená změna závazku</t>
  </si>
  <si>
    <t>KSO:</t>
  </si>
  <si>
    <t>CC-CZ:</t>
  </si>
  <si>
    <t>Místo:</t>
  </si>
  <si>
    <t xml:space="preserve"> </t>
  </si>
  <si>
    <t>Datum:</t>
  </si>
  <si>
    <t>30. 3. 2026</t>
  </si>
  <si>
    <t>Zadavatel:</t>
  </si>
  <si>
    <t>IČ:</t>
  </si>
  <si>
    <t>00255513</t>
  </si>
  <si>
    <t>město Horažďovice</t>
  </si>
  <si>
    <t>DIČ:</t>
  </si>
  <si>
    <t>Uchazeč:</t>
  </si>
  <si>
    <t>Vyplň údaj</t>
  </si>
  <si>
    <t>Projektant:</t>
  </si>
  <si>
    <t>True</t>
  </si>
  <si>
    <t>Zpracovatel:</t>
  </si>
  <si>
    <t>Pavel Matoušek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</si>
  <si>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</si>
  <si>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</si>
  <si>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</si>
  <si>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</si>
  <si>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</si>
  <si>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</si>
  <si>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</si>
  <si>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</si>
  <si>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</si>
  <si>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</si>
  <si>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</si>
  <si>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</si>
  <si>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</si>
  <si>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</si>
  <si>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</si>
  <si>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</si>
  <si>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</si>
  <si>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</si>
  <si>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</si>
  <si>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</si>
  <si>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</si>
  <si>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</si>
  <si>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</si>
  <si>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</si>
  <si>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</si>
  <si>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</si>
  <si>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</si>
  <si>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</si>
  <si>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</si>
  <si>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</si>
  <si>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</si>
  <si>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</si>
  <si>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</si>
  <si>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</si>
  <si>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</si>
  <si>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</si>
  <si>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</si>
  <si>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</si>
  <si>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</si>
  <si>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</si>
  <si>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</si>
  <si>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</si>
  <si>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</si>
  <si>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</si>
  <si>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</si>
  <si>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</si>
  <si>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010</t>
  </si>
  <si>
    <t>Rampa a přístřešek (nadzemní část)</t>
  </si>
  <si>
    <t>STA</t>
  </si>
  <si>
    <t>1</t>
  </si>
  <si>
    <t>{c902b663-2760-4c5b-b6c1-74b3da9f48a7}</t>
  </si>
  <si>
    <t>2</t>
  </si>
  <si>
    <t>040</t>
  </si>
  <si>
    <t>RE - USE centrum</t>
  </si>
  <si>
    <t>{b69b7916-42b9-4605-8fa3-b5b85c9e9288}</t>
  </si>
  <si>
    <t>070-04</t>
  </si>
  <si>
    <t>EI - RE-USE centrum</t>
  </si>
  <si>
    <t>{dc6db633-99ce-42d5-a481-ded1c925f0ca}</t>
  </si>
  <si>
    <t>KRYCÍ LIST SOUPISU PRACÍ</t>
  </si>
  <si>
    <t>Objekt:</t>
  </si>
  <si>
    <t>010 - Rampa a přístřešek (nadzemní část)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</si>
  <si>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</si>
  <si>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</si>
  <si>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</si>
  <si>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</si>
  <si>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</si>
  <si>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</si>
  <si>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4 - Vodorovné konstrukce</t>
  </si>
  <si>
    <t xml:space="preserve">    998 - Přesun hmot</t>
  </si>
  <si>
    <t>PSV - Práce a dodávky PSV</t>
  </si>
  <si>
    <t xml:space="preserve">    767 - Konstrukce zámečnické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</si>
  <si>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</si>
  <si>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</si>
  <si>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</si>
  <si>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</si>
  <si>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</si>
  <si>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</si>
  <si>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</si>
  <si>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</si>
  <si>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</si>
  <si>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</si>
  <si>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</si>
  <si>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</si>
  <si>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</si>
  <si>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</si>
  <si>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</si>
  <si>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</si>
  <si>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4</t>
  </si>
  <si>
    <t>Vodorovné konstrukce</t>
  </si>
  <si>
    <t>13</t>
  </si>
  <si>
    <t>K</t>
  </si>
  <si>
    <t>4999-1-010</t>
  </si>
  <si>
    <t xml:space="preserve">Dodávka  montáž železobetonové prefa konstrukce nájezdové rampy. beton B 30/37, výztuž 200 kg/m3</t>
  </si>
  <si>
    <t>m3</t>
  </si>
  <si>
    <t>26</t>
  </si>
  <si>
    <t>VV</t>
  </si>
  <si>
    <t>"Viz. PD" 420</t>
  </si>
  <si>
    <t>Součet</t>
  </si>
  <si>
    <t>998</t>
  </si>
  <si>
    <t>Přesun hmot</t>
  </si>
  <si>
    <t>15</t>
  </si>
  <si>
    <t>998012021</t>
  </si>
  <si>
    <t>Přesun hmot pro budovy monolitické v do 6 m</t>
  </si>
  <si>
    <t>t</t>
  </si>
  <si>
    <t>30</t>
  </si>
  <si>
    <t>PSV</t>
  </si>
  <si>
    <t>Práce a dodávky PSV</t>
  </si>
  <si>
    <t>767</t>
  </si>
  <si>
    <t>Konstrukce zámečnické</t>
  </si>
  <si>
    <t>16</t>
  </si>
  <si>
    <t>767391112</t>
  </si>
  <si>
    <t>Montáž krytiny z tvarovaných plechů šroubováním</t>
  </si>
  <si>
    <t>m2</t>
  </si>
  <si>
    <t>32</t>
  </si>
  <si>
    <t>28,432*13</t>
  </si>
  <si>
    <t>17</t>
  </si>
  <si>
    <t>M</t>
  </si>
  <si>
    <t>15484311</t>
  </si>
  <si>
    <t>plech trapézový 40/160 PES 25µm tl 0,75mm</t>
  </si>
  <si>
    <t>34</t>
  </si>
  <si>
    <t>18</t>
  </si>
  <si>
    <t>7679-1-010</t>
  </si>
  <si>
    <t xml:space="preserve">Dodávka a montáž lehké ocelové konstrukce zastřešení rampy. Sloupy z jeklů 100x100x8mm. mezi sloupy  příhradové průvlaky a vazníky z profilu C100, včetně pozinkování</t>
  </si>
  <si>
    <t>kg</t>
  </si>
  <si>
    <t>36</t>
  </si>
  <si>
    <t>"Viz. výpis" 7456*1,1</t>
  </si>
  <si>
    <t>19</t>
  </si>
  <si>
    <t>7679-1-020</t>
  </si>
  <si>
    <t>Statický výpočet konstrukce a podrobná výrobní a montážní dokumentace</t>
  </si>
  <si>
    <t>Kč</t>
  </si>
  <si>
    <t>38</t>
  </si>
  <si>
    <t>20</t>
  </si>
  <si>
    <t>7679-1-030</t>
  </si>
  <si>
    <t>Dodávka a montáž svodidla MS4/H2</t>
  </si>
  <si>
    <t>m</t>
  </si>
  <si>
    <t>40</t>
  </si>
  <si>
    <t>998767101</t>
  </si>
  <si>
    <t>Přesun hmot tonážní pro zámečnické konstrukce v objektech v do 6 m</t>
  </si>
  <si>
    <t>42</t>
  </si>
  <si>
    <t>040 - RE - USE centrum</t>
  </si>
  <si>
    <t xml:space="preserve">    1 - Zemní práce</t>
  </si>
  <si>
    <t xml:space="preserve">    2 - Zakládání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</si>
  <si>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</si>
  <si>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</si>
  <si>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</si>
  <si>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</si>
  <si>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763 - Konstrukce suché výstavby</t>
  </si>
  <si>
    <t xml:space="preserve">    764 - Konstrukce klempířské</t>
  </si>
  <si>
    <t xml:space="preserve">    777 - Podlahy lité</t>
  </si>
  <si>
    <t xml:space="preserve">    783 - Dokončovací práce - nátěry</t>
  </si>
  <si>
    <t xml:space="preserve">    784 - Dokončovací práce - malby a tapety</t>
  </si>
  <si>
    <t>Zemní práce</t>
  </si>
  <si>
    <t>132212131</t>
  </si>
  <si>
    <t>Hloubení nezapažených rýh šířky do 800 mm v soudržných horninách třídy těžitelnosti I skupiny 3 ručně</t>
  </si>
  <si>
    <t>-187304675</t>
  </si>
  <si>
    <t>Předpoklad 25% dokopávky ručně :</t>
  </si>
  <si>
    <t>"Z1" (6,94+7,29+7,64)*(0,5+0,6)*0,9*0,25</t>
  </si>
  <si>
    <t>132253102</t>
  </si>
  <si>
    <t>Hloubení rýh nezapažených š do 800 mm v hornině třídy těžitelnosti I skupiny 3 objem do 50 m3 strojně v omezeném prostoru</t>
  </si>
  <si>
    <t>1852844353</t>
  </si>
  <si>
    <t>Předpoklad 75% odkopávky strojně :</t>
  </si>
  <si>
    <t>"Z1" (6,94+7,29+7,64)*(0,5+0,6)*0,9*0,75</t>
  </si>
  <si>
    <t>3</t>
  </si>
  <si>
    <t>162251102</t>
  </si>
  <si>
    <t>Vodorovné přemístění přes 20 do 50 m výkopku/sypaniny z horniny třídy těžitelnosti I skupiny 1 až 3</t>
  </si>
  <si>
    <t>48680581</t>
  </si>
  <si>
    <t>"Na meziskládku" 21,651</t>
  </si>
  <si>
    <t>"Na zásyp" 21,651-(6,94+7,29+7,64)*0,4*0,75-1,64</t>
  </si>
  <si>
    <t>162651112</t>
  </si>
  <si>
    <t>Vodorovné přemístění přes 4 000 do 5000 m výkopku/sypaniny z horniny třídy těžitelnosti I skupiny 1 až 3</t>
  </si>
  <si>
    <t>726618983</t>
  </si>
  <si>
    <t>"Přebytečná zemina" 5,413+16,238-13,45</t>
  </si>
  <si>
    <t>5</t>
  </si>
  <si>
    <t>167151101</t>
  </si>
  <si>
    <t>Nakládání výkopku z hornin třídy těžitelnosti I skupiny 1 až 3 do 100 m3</t>
  </si>
  <si>
    <t>-276837186</t>
  </si>
  <si>
    <t>6</t>
  </si>
  <si>
    <t>171201231</t>
  </si>
  <si>
    <t>Poplatek za předání recyklačnímu zařízení zeminy a kamení kód odpadu 17 05 04</t>
  </si>
  <si>
    <t>-1603123692</t>
  </si>
  <si>
    <t>8,201*1,75</t>
  </si>
  <si>
    <t>7</t>
  </si>
  <si>
    <t>171251201</t>
  </si>
  <si>
    <t>Uložení sypaniny na skládky nebo meziskládky</t>
  </si>
  <si>
    <t>1888811961</t>
  </si>
  <si>
    <t>8</t>
  </si>
  <si>
    <t>174111101</t>
  </si>
  <si>
    <t>Zásyp jam, šachet rýh nebo kolem objektů sypaninou se zhutněním ručně</t>
  </si>
  <si>
    <t>1705040543</t>
  </si>
  <si>
    <t>"Z1" 21,651-(6,94+7,29+7,64)*0,4*0,75-1,64</t>
  </si>
  <si>
    <t>Zakládání</t>
  </si>
  <si>
    <t>9</t>
  </si>
  <si>
    <t>274313611</t>
  </si>
  <si>
    <t>Základové pasy z betonu tř. C 16/20</t>
  </si>
  <si>
    <t>-1147419847</t>
  </si>
  <si>
    <t>"Z1 - pod BD" (6,94+7,29+7,64)*0,5*0,15</t>
  </si>
  <si>
    <t>10</t>
  </si>
  <si>
    <t>279113155</t>
  </si>
  <si>
    <t>Základová zeď tl přes 300 do 400 mm z tvárnic ztraceného bednění včetně výplně z betonu tř. C 25/30</t>
  </si>
  <si>
    <t>1843729664</t>
  </si>
  <si>
    <t>"Z1" (6,94+7,29+7,64)*0,75</t>
  </si>
  <si>
    <t>11</t>
  </si>
  <si>
    <t>279361821</t>
  </si>
  <si>
    <t>Výztuž základových zdí nosných betonářskou ocelí 10 505</t>
  </si>
  <si>
    <t>241432329</t>
  </si>
  <si>
    <t>"R12" (6,94+7,29+7,64)*2*3*0,89/1000</t>
  </si>
  <si>
    <t>"R10" (6,94+7,29+7,64)*8*0,8*0,617/1000</t>
  </si>
  <si>
    <t>Svislé a kompletní konstrukce</t>
  </si>
  <si>
    <t>311272223.XLA</t>
  </si>
  <si>
    <t>Zdivo z tvárnic Ytong Klasik 300 tl zdiva 300 mm</t>
  </si>
  <si>
    <t>948211150</t>
  </si>
  <si>
    <t>(7,54+7,24+6,94)*(3,85+4,45)/2+(13,98+4,2)*(3,9-2,1)+7,77*((3,9+4,5)/2-2,1)+(13,8+6,94*2)*0,25</t>
  </si>
  <si>
    <t>Úpravy povrchů, podlahy a osazování výplní</t>
  </si>
  <si>
    <t>612131121</t>
  </si>
  <si>
    <t>Penetrační disperzní nátěr vnitřních stěn nanášený ručně</t>
  </si>
  <si>
    <t>44324321</t>
  </si>
  <si>
    <t>(8,5+4,5)*3,9+6,49*(3,9+4,4)/2*4+(8,5+4,5)*4,4-3,6*3,6*3+0,25*(3,6*9+6,94*2)</t>
  </si>
  <si>
    <t>14</t>
  </si>
  <si>
    <t>612321131</t>
  </si>
  <si>
    <t>Vápenocementový štuk vnitřních stěn tloušťky do 3 mm</t>
  </si>
  <si>
    <t>-1715793921</t>
  </si>
  <si>
    <t>"Původní zdivo" 188,324-61,052</t>
  </si>
  <si>
    <t>612321141</t>
  </si>
  <si>
    <t>Vápenocementová omítka štuková dvouvrstvá vnitřních stěn nanášená ručně</t>
  </si>
  <si>
    <t>1363350918</t>
  </si>
  <si>
    <t>"Nové zdivo" 6,94*(3,9+4,4)/2*2+13,8*0,25</t>
  </si>
  <si>
    <t>622142001</t>
  </si>
  <si>
    <t>Sklovláknité pletivo vnějších stěn vtlačené do tmelu</t>
  </si>
  <si>
    <t>1453681825</t>
  </si>
  <si>
    <t>"Dvojnásobně" (33,978+432,42)*2</t>
  </si>
  <si>
    <t>622143003</t>
  </si>
  <si>
    <t>Montáž omítkových plastových nebo pozinkovaných rohových profilů</t>
  </si>
  <si>
    <t>-2026418229</t>
  </si>
  <si>
    <t>3,9*2+4,4*8+0,8*4</t>
  </si>
  <si>
    <t>55343025</t>
  </si>
  <si>
    <t>profil rohový Pz+PVC pro vnější omítky tl 7mm</t>
  </si>
  <si>
    <t>279948591</t>
  </si>
  <si>
    <t>622151021</t>
  </si>
  <si>
    <t>Penetrační akrylátový nátěr vnějších mozaikových tenkovrstvých omítek stěn</t>
  </si>
  <si>
    <t>-1038732999</t>
  </si>
  <si>
    <t>(32,3+4,2+13,98-0,3+7,64+7,29*2+7,24*3+7,47+7,77)*0,3</t>
  </si>
  <si>
    <t>(0,3*3+13,8-3,6*3)*0,3</t>
  </si>
  <si>
    <t>622151031</t>
  </si>
  <si>
    <t>Penetrační silikonový nátěr vnějších pastovitých tenkovrstvých omítek stěn</t>
  </si>
  <si>
    <t>-1831285805</t>
  </si>
  <si>
    <t>(32,3+4,2+13,98-0,3)*(3,9-0,3)+(7,64+7,29*2+7,24*3+7,47+7,77)*(3,6+4,2)/2</t>
  </si>
  <si>
    <t>0,3*(4,1*3+0,8*2)+13,8*3,8-3,6*3,3*3</t>
  </si>
  <si>
    <t>622511122</t>
  </si>
  <si>
    <t>Tenkovrstvá akrylátová mozaiková hrubozrnná omítka vnějších stěn</t>
  </si>
  <si>
    <t>-226847368</t>
  </si>
  <si>
    <t>22</t>
  </si>
  <si>
    <t>622531012</t>
  </si>
  <si>
    <t>Tenkovrstvá silikonová zatíraná omítka zrnitost 1,5 mm vnějších stěn</t>
  </si>
  <si>
    <t>1876179417</t>
  </si>
  <si>
    <t>23</t>
  </si>
  <si>
    <t>631312141</t>
  </si>
  <si>
    <t>Doplnění rýh v dosavadních mazaninách betonem prostým</t>
  </si>
  <si>
    <t>943190278</t>
  </si>
  <si>
    <t>"C25/30" 1,2</t>
  </si>
  <si>
    <t>Ostatní konstrukce a práce, bourání</t>
  </si>
  <si>
    <t>24</t>
  </si>
  <si>
    <t>941311111</t>
  </si>
  <si>
    <t>Montáž lešení řadového modulového lehkého zatížení do 200 kg/m2 š od 0,6 do 0,9 m v do 10 m</t>
  </si>
  <si>
    <t>-861488951</t>
  </si>
  <si>
    <t>"Fasáda" (32,6+7,64+1,1*4)*2*(3,9+4,4)/2</t>
  </si>
  <si>
    <t>25</t>
  </si>
  <si>
    <t>941311211</t>
  </si>
  <si>
    <t>Příplatek k lešení řadovému modulovému lehkému do 200 kg/m2 š od 0,6 do 0,9 m v do 10 m za každý den použití</t>
  </si>
  <si>
    <t>1631698256</t>
  </si>
  <si>
    <t>370,512*20</t>
  </si>
  <si>
    <t>941311811</t>
  </si>
  <si>
    <t>Demontáž lešení řadového modulového lehkého zatížení do 200 kg/m2 š od 0,6 do 0,9 m v do 10 m</t>
  </si>
  <si>
    <t>-1510587125</t>
  </si>
  <si>
    <t>27</t>
  </si>
  <si>
    <t>946112113</t>
  </si>
  <si>
    <t>Montáž pojízdných věží trubkových/dílcových š přes 0,9 do 1,6 m dl do 3,2 m v přes 2,5 do 3,5 m</t>
  </si>
  <si>
    <t>kus</t>
  </si>
  <si>
    <t>1611832951</t>
  </si>
  <si>
    <t>"Pro omítky a práce na podhledu" 2</t>
  </si>
  <si>
    <t>28</t>
  </si>
  <si>
    <t>946112213</t>
  </si>
  <si>
    <t>Příplatek k pojízdným věžím š přes 0,9 do 1,6 m dl do 3,2 m v přes 2,5 do 3,5 m za každý den použití</t>
  </si>
  <si>
    <t>-887189951</t>
  </si>
  <si>
    <t>2*30</t>
  </si>
  <si>
    <t>29</t>
  </si>
  <si>
    <t>946112813</t>
  </si>
  <si>
    <t>Demontáž pojízdných věží trubkových/dílcových š přes 0,9 do 1,6 m dl do 3,2 m v přes 2,5 do 3,5 m</t>
  </si>
  <si>
    <t>1890478464</t>
  </si>
  <si>
    <t>949101111</t>
  </si>
  <si>
    <t>Lešení pomocné pro objekty pozemních staveb s lešeňovou podlahou v do 1,9 m zatížení do 150 kg/m2</t>
  </si>
  <si>
    <t>-12368319</t>
  </si>
  <si>
    <t>"Vnitřní omítky" (6,94*4+2*2+6,1*2)*1,2</t>
  </si>
  <si>
    <t>31</t>
  </si>
  <si>
    <t>952901221</t>
  </si>
  <si>
    <t>Vyčištění budov průmyslových objektů při jakékoliv výšce podlaží</t>
  </si>
  <si>
    <t>-958533499</t>
  </si>
  <si>
    <t>965042231</t>
  </si>
  <si>
    <t>Bourání podkladů pod dlažby nebo mazanin betonových nebo z litého asfaltu tl přes 100 mm pl do 4 m2</t>
  </si>
  <si>
    <t>-1061871366</t>
  </si>
  <si>
    <t>"Z1" (6,94+7,29+7,64)*0,6*0,12</t>
  </si>
  <si>
    <t>33</t>
  </si>
  <si>
    <t>965049112</t>
  </si>
  <si>
    <t>Příplatek k bourání betonových mazanin za bourání mazanin se svařovanou sítí tl přes 100 mm</t>
  </si>
  <si>
    <t>377636881</t>
  </si>
  <si>
    <t>977312113</t>
  </si>
  <si>
    <t>Řezání stávajících betonových mazanin vyztužených hl do 150 mm</t>
  </si>
  <si>
    <t>1924697031</t>
  </si>
  <si>
    <t>"Z1" (6,94+7,29+7,64)*2</t>
  </si>
  <si>
    <t>35</t>
  </si>
  <si>
    <t>978035117</t>
  </si>
  <si>
    <t>Odstranění tenkovrstvé omítky tl do 2 mm obroušením v rozsahu přes 50 do 100 %</t>
  </si>
  <si>
    <t>469044347</t>
  </si>
  <si>
    <t>Venkovní plochy :</t>
  </si>
  <si>
    <t>"Omítky celkem" 33,978+432,42</t>
  </si>
  <si>
    <t>"Odpočet nové omítky" -((7,54+7,24)*(3,85+4,45)/2+(13,98+4,2)*(3,9-2,1)+7,77*((3,9+4,5)/2-2,1))*2-13,8*0,25</t>
  </si>
  <si>
    <t>Vnitřní omítky :</t>
  </si>
  <si>
    <t>9889-4-010</t>
  </si>
  <si>
    <t>Provedení polepů vrat V1 dle platných norem a předpisů s určením druhu odpadu</t>
  </si>
  <si>
    <t>ks</t>
  </si>
  <si>
    <t>-545243653</t>
  </si>
  <si>
    <t>997</t>
  </si>
  <si>
    <t>Doprava suti a vybouraných hmot</t>
  </si>
  <si>
    <t>37</t>
  </si>
  <si>
    <t>997013111</t>
  </si>
  <si>
    <t>Vnitrostaveništní doprava suti a vybouraných hmot pro budovy v do 6 m</t>
  </si>
  <si>
    <t>-1174157521</t>
  </si>
  <si>
    <t>997013501</t>
  </si>
  <si>
    <t>Odvoz suti a vybouraných hmot na skládku nebo meziskládku do 1 km se složením</t>
  </si>
  <si>
    <t>-591863728</t>
  </si>
  <si>
    <t>39</t>
  </si>
  <si>
    <t>997013509</t>
  </si>
  <si>
    <t>Příplatek k odvozu suti a vybouraných hmot na skládku ZKD 1 km přes 1 km</t>
  </si>
  <si>
    <t>-735051233</t>
  </si>
  <si>
    <t>4,471*4 "Přepočtené koeficientem množství</t>
  </si>
  <si>
    <t>997013871</t>
  </si>
  <si>
    <t>Poplatek za předání recyklačnímu zařízení stavebního odpadu směsného stavebního a demoličního kód odpadu 17 09 04</t>
  </si>
  <si>
    <t>-1466313352</t>
  </si>
  <si>
    <t>41</t>
  </si>
  <si>
    <t>998011001</t>
  </si>
  <si>
    <t>Přesun hmot pro budovy zděné v do 6 m</t>
  </si>
  <si>
    <t>-1762842437</t>
  </si>
  <si>
    <t>763</t>
  </si>
  <si>
    <t>Konstrukce suché výstavby</t>
  </si>
  <si>
    <t>763331209</t>
  </si>
  <si>
    <t>Cementovláknitý podhled desky 1xCV 12,5 a 1x SDV 12,5 dvouvrstvá spodní kce profil CD+UD s izolací EI 45</t>
  </si>
  <si>
    <t>-788058347</t>
  </si>
  <si>
    <t>40,5+59</t>
  </si>
  <si>
    <t>43</t>
  </si>
  <si>
    <t>763331209.FMC</t>
  </si>
  <si>
    <t>Cementovláknitý podhled 2S11 H20 desky 1xPowerpanel H2O 12,5 a 1x Fermacell 12,5 dvouvrstvá spodní kce profil CD+UD TI 40 mm 30 kg/m3 EI 45 DP1</t>
  </si>
  <si>
    <t>579477425</t>
  </si>
  <si>
    <t>"Římsa" 32,9*(0,6+0,4)+0,6*0,4*2</t>
  </si>
  <si>
    <t>44</t>
  </si>
  <si>
    <t>998763301</t>
  </si>
  <si>
    <t>Přesun hmot tonážní pro konstrukce montované z desek v objektech v do 6 m</t>
  </si>
  <si>
    <t>-1657104461</t>
  </si>
  <si>
    <t>764</t>
  </si>
  <si>
    <t>Konstrukce klempířské</t>
  </si>
  <si>
    <t>45</t>
  </si>
  <si>
    <t>764212634</t>
  </si>
  <si>
    <t>Oplechování štítu závětrnou lištou z Pz s povrchovou úpravou rš 330 mm</t>
  </si>
  <si>
    <t>809735558</t>
  </si>
  <si>
    <t>8,55*2+32,9</t>
  </si>
  <si>
    <t>46</t>
  </si>
  <si>
    <t>764511603</t>
  </si>
  <si>
    <t>Žlab podokapní půlkruhový z Pz s povrchovou úpravou rš 400 mm</t>
  </si>
  <si>
    <t>-1942115500</t>
  </si>
  <si>
    <t>47</t>
  </si>
  <si>
    <t>764511662.R</t>
  </si>
  <si>
    <t>Kotlík hranatý pro podokapní žlaby z Pz s povrchovou úpravou 400/120 mm</t>
  </si>
  <si>
    <t>1439677316</t>
  </si>
  <si>
    <t>48</t>
  </si>
  <si>
    <t>764518623</t>
  </si>
  <si>
    <t>Svody kruhové včetně objímek, kolen, odskoků z Pz s povrchovou úpravou průměru 120 mm</t>
  </si>
  <si>
    <t>-1375744101</t>
  </si>
  <si>
    <t>5*2</t>
  </si>
  <si>
    <t>49</t>
  </si>
  <si>
    <t>998764101</t>
  </si>
  <si>
    <t>Přesun hmot tonážní pro konstrukce klempířské v objektech v do 6 m</t>
  </si>
  <si>
    <t>-1527828422</t>
  </si>
  <si>
    <t>50</t>
  </si>
  <si>
    <t>7679-4-010</t>
  </si>
  <si>
    <t>Oprava, vyspravení, doplnění nebo výměna poškozených prvků vrat 3600/3600 mm, ozn. V1</t>
  </si>
  <si>
    <t>448394669</t>
  </si>
  <si>
    <t>51</t>
  </si>
  <si>
    <t>998767201</t>
  </si>
  <si>
    <t>Přesun hmot procentní pro zámečnické konstrukce v objektech v do 6 m</t>
  </si>
  <si>
    <t>%</t>
  </si>
  <si>
    <t>708117949</t>
  </si>
  <si>
    <t>777</t>
  </si>
  <si>
    <t>Podlahy lité</t>
  </si>
  <si>
    <t>52</t>
  </si>
  <si>
    <t>777111123</t>
  </si>
  <si>
    <t>Strojní broušení podkladu před provedením lité podlahy</t>
  </si>
  <si>
    <t>-846370591</t>
  </si>
  <si>
    <t>53</t>
  </si>
  <si>
    <t>7779-4-010</t>
  </si>
  <si>
    <t>Vícevrstvá povrchová úprava stávající betonové podlahy - viz. materiálová specifikace</t>
  </si>
  <si>
    <t>827880326</t>
  </si>
  <si>
    <t>54</t>
  </si>
  <si>
    <t>7779-4-020</t>
  </si>
  <si>
    <t>Přechod stěny a podlahy combiflexovou páskou a vytažením na stěnu 200 mm - viz. materiálová specifikace</t>
  </si>
  <si>
    <t>-438361441</t>
  </si>
  <si>
    <t>7,29*2+7,24*3+6,94*4+4,9+8,6+8,4*2+4,4*2+4,2-3,6*3+0,25*6</t>
  </si>
  <si>
    <t>55</t>
  </si>
  <si>
    <t>998777201</t>
  </si>
  <si>
    <t>Přesun hmot procentní pro podlahy lité v objektech v do 6 m</t>
  </si>
  <si>
    <t>-1209113810</t>
  </si>
  <si>
    <t>783</t>
  </si>
  <si>
    <t>Dokončovací práce - nátěry</t>
  </si>
  <si>
    <t>56</t>
  </si>
  <si>
    <t>783306807</t>
  </si>
  <si>
    <t>Odstranění nátěru ze zámečnických konstrukcí odstraňovačem nátěrů</t>
  </si>
  <si>
    <t>147336160</t>
  </si>
  <si>
    <t>"V1 - křídla" 3,6*3,6*2*3</t>
  </si>
  <si>
    <t>"V1 - zárubeň" 3,6*3*3*0,2</t>
  </si>
  <si>
    <t>57</t>
  </si>
  <si>
    <t>783314101</t>
  </si>
  <si>
    <t>Základní jednonásobný syntetický nátěr zámečnických konstrukcí</t>
  </si>
  <si>
    <t>723370341</t>
  </si>
  <si>
    <t>84,24*2</t>
  </si>
  <si>
    <t>58</t>
  </si>
  <si>
    <t>783314201</t>
  </si>
  <si>
    <t>Základní antikorozní jednonásobný syntetický standardní nátěr zámečnických konstrukcí</t>
  </si>
  <si>
    <t>1291682930</t>
  </si>
  <si>
    <t>59</t>
  </si>
  <si>
    <t>783317101</t>
  </si>
  <si>
    <t>Krycí jednonásobný syntetický standardní nátěr zámečnických konstrukcí</t>
  </si>
  <si>
    <t>366519960</t>
  </si>
  <si>
    <t>60</t>
  </si>
  <si>
    <t>783342101</t>
  </si>
  <si>
    <t>Tmelení včetně přebroušení zámečnických konstrukcí polyuretanovým tmelem</t>
  </si>
  <si>
    <t>1592769059</t>
  </si>
  <si>
    <t>84,24*0,1</t>
  </si>
  <si>
    <t>61</t>
  </si>
  <si>
    <t>783344201</t>
  </si>
  <si>
    <t>Základní antikorozní jednonásobný polyuretanový nátěr zámečnických konstrukcí</t>
  </si>
  <si>
    <t>2108197672</t>
  </si>
  <si>
    <t>"Střecha" 32,9*8,55*1,6*2</t>
  </si>
  <si>
    <t>"Ocelová konstrukce" ((3,9+4,4)/2*12+5,88*8)*0,2*6+32,9*5*0,12*4</t>
  </si>
  <si>
    <t>"Větrací mříže" 13,2*0,8*2</t>
  </si>
  <si>
    <t>62</t>
  </si>
  <si>
    <t>783347101</t>
  </si>
  <si>
    <t>Krycí jednonásobný polyuretanový nátěr zámečnických konstrukcí</t>
  </si>
  <si>
    <t>-254489454</t>
  </si>
  <si>
    <t>1116,432*2</t>
  </si>
  <si>
    <t>63</t>
  </si>
  <si>
    <t>7839-4-010</t>
  </si>
  <si>
    <t>Opískování stávající střechy z trapézového plechu</t>
  </si>
  <si>
    <t>-406204694</t>
  </si>
  <si>
    <t>"Půdorysná plocha" 32,9*8,55*2</t>
  </si>
  <si>
    <t>64</t>
  </si>
  <si>
    <t>7839-4-020</t>
  </si>
  <si>
    <t>Opískování stávající ocelové konstrukce zastřešení a provětrávací mříže</t>
  </si>
  <si>
    <t>1340718886</t>
  </si>
  <si>
    <t>((3,9+4,4)/2*12+5,88*8)*0,2*6+32,9*5*0,12*4</t>
  </si>
  <si>
    <t>13,2*0,8*2</t>
  </si>
  <si>
    <t>784</t>
  </si>
  <si>
    <t>Dokončovací práce - malby a tapety</t>
  </si>
  <si>
    <t>65</t>
  </si>
  <si>
    <t>784181103</t>
  </si>
  <si>
    <t>Základní akrylátová jednonásobná bezbarvá penetrace podkladu v místnostech v přes 3,80 do 5,00 m</t>
  </si>
  <si>
    <t>83635075</t>
  </si>
  <si>
    <t>"Viz. omítky" 188,324</t>
  </si>
  <si>
    <t>"Podhled Cetris" 99,5</t>
  </si>
  <si>
    <t>66</t>
  </si>
  <si>
    <t>784221103</t>
  </si>
  <si>
    <t>Dvojnásobné bílé malby ze směsí za sucha dobře otěruvzdorných v místnostech přes 3,80 do 5,00 m</t>
  </si>
  <si>
    <t>-575138991</t>
  </si>
  <si>
    <t>070-04 - EI - RE-USE centrum</t>
  </si>
  <si>
    <t xml:space="preserve">    741 - Elektroinstalace - silnoproud</t>
  </si>
  <si>
    <t>M - Práce a dodávky M</t>
  </si>
  <si>
    <t xml:space="preserve">    46-M - Zemní práce při extr.mont.pracích</t>
  </si>
  <si>
    <t>612315121</t>
  </si>
  <si>
    <t>Vápenná omítka rýh štuková dvouvrstvá ve stěnách, šířky rýhy do 150 mm</t>
  </si>
  <si>
    <t>-1020490639</t>
  </si>
  <si>
    <t>(4,0+(4,0-1,2)*9+1,5*9)*0,1</t>
  </si>
  <si>
    <t>949101112</t>
  </si>
  <si>
    <t>Lešení pomocné pracovní pro objekty pozemních staveb pro zatížení do 150 kg/m2, o výšce lešeňové podlahy přes 1,9 do 3,5 m</t>
  </si>
  <si>
    <t>1759475177</t>
  </si>
  <si>
    <t>(32,0+6,0*7)*1,2</t>
  </si>
  <si>
    <t>974032122</t>
  </si>
  <si>
    <t>Vysekání rýh ve stěnách nebo příčkách z dutých cihel, tvárnic, desek z dutých cihel nebo tvárnic do hl. 30 mm a šířky do 70 mm</t>
  </si>
  <si>
    <t>-750193165</t>
  </si>
  <si>
    <t>4,0+(4,0-1,2)*9+1,5*9</t>
  </si>
  <si>
    <t>Vnitrostaveništní doprava suti a vybouraných hmot vodorovně do 50 m s naložením základní pro budovy a haly výšky do 6 m</t>
  </si>
  <si>
    <t>233775310</t>
  </si>
  <si>
    <t>Odvoz suti a vybouraných hmot na skládku nebo meziskládku se složením, na vzdálenost do 1 km</t>
  </si>
  <si>
    <t>-961372059</t>
  </si>
  <si>
    <t>Odvoz suti a vybouraných hmot na skládku nebo meziskládku se složením, na vzdálenost Příplatek k ceně za každý další započatý 1 km přes 1 km</t>
  </si>
  <si>
    <t>1512320621</t>
  </si>
  <si>
    <t>0,128*17 "Přepočtené koeficientem množství</t>
  </si>
  <si>
    <t>997013869</t>
  </si>
  <si>
    <t>Poplatek za uložení stavebního odpadu na recyklační skládce (skládkovné) ze směsí nebo oddělených frakcí betonu, cihel a keramických výrobků zatříděného do Katalogu odpadů pod kódem 17 01 07</t>
  </si>
  <si>
    <t>431114366</t>
  </si>
  <si>
    <t>741</t>
  </si>
  <si>
    <t>Elektroinstalace - silnoproud</t>
  </si>
  <si>
    <t>741110102</t>
  </si>
  <si>
    <t>Montáž trubek pancéřových elektroinstalačních s nasunutím nebo našroubováním do krabic plastových tuhých, uložených pevně, Ø přes 23 do 29 mm</t>
  </si>
  <si>
    <t>173759796</t>
  </si>
  <si>
    <t>34571109</t>
  </si>
  <si>
    <t>trubka elektroinstalační pancéřová pevná z PH D 27/32mm, délka 3m</t>
  </si>
  <si>
    <t>-1474254109</t>
  </si>
  <si>
    <t>3*1,05 "Přepočtené koeficientem množství</t>
  </si>
  <si>
    <t>741112061</t>
  </si>
  <si>
    <t>Montáž krabic elektroinstalačních bez napojení na trubky a lišty, demontáže a montáže víčka a přístroje přístrojových zapuštěných plastových kruhových</t>
  </si>
  <si>
    <t>-1897626268</t>
  </si>
  <si>
    <t>34571451</t>
  </si>
  <si>
    <t>krabice pod omítku PVC přístrojová kruhová D 70mm hluboká</t>
  </si>
  <si>
    <t>-2146612737</t>
  </si>
  <si>
    <t>34571458</t>
  </si>
  <si>
    <t>krabice pod omítku PVC odbočná kruhová D 100mm s víčkem</t>
  </si>
  <si>
    <t>606415702</t>
  </si>
  <si>
    <t>741120001</t>
  </si>
  <si>
    <t>Montáž vodičů izolovaných měděných bez ukončení uložených pod omítku plných a laněných (např. CY), průřezu žíly 0,35 až 6 mm2</t>
  </si>
  <si>
    <t>-1837149979</t>
  </si>
  <si>
    <t>34141042</t>
  </si>
  <si>
    <t>vodič propojovací jádro Cu plné dvojitá izolace PVC 450/750V (CYY) 1x2,5mm2</t>
  </si>
  <si>
    <t>1874159096</t>
  </si>
  <si>
    <t>P</t>
  </si>
  <si>
    <t>Poznámka k položce:_x000d_
Poznámka k položce: CYY, průměr vodiče 4,2mm</t>
  </si>
  <si>
    <t>43,4782608695652*1,15 "Přepočtené koeficientem množství</t>
  </si>
  <si>
    <t>741122122</t>
  </si>
  <si>
    <t>Montáž kabelů měděných bez ukončení uložených v trubkách zatažených plných kulatých nebo bezhalogenových (např. CYKY, CYKFY) počtu a průřezu žil 3x1,5 až 6 mm2</t>
  </si>
  <si>
    <t>-1678523712</t>
  </si>
  <si>
    <t>109+67</t>
  </si>
  <si>
    <t>34111030</t>
  </si>
  <si>
    <t>kabel instalační jádro Cu plné izolace PVC plášť PVC 450/750V (CYKY) 3x1,5mm2</t>
  </si>
  <si>
    <t>490543503</t>
  </si>
  <si>
    <t>Poznámka k položce:_x000d_
Poznámka k položce: CYKY, průměr kabelu 8,6mm</t>
  </si>
  <si>
    <t>34111036</t>
  </si>
  <si>
    <t>kabel instalační jádro Cu plné izolace PVC plášť PVC 450/750V (CYKY) 3x2,5mm2</t>
  </si>
  <si>
    <t>994667754</t>
  </si>
  <si>
    <t>Poznámka k položce:_x000d_
Poznámka k položce: CYKY, průměr kabelu 9,5mm</t>
  </si>
  <si>
    <t>741122142</t>
  </si>
  <si>
    <t>Montáž kabelů měděných bez ukončení uložených v trubkách zatažených plných kulatých nebo bezhalogenových (např. CYKY, CYKFY) počtu a průřezu žil 5x1,5 až 2,5 mm2</t>
  </si>
  <si>
    <t>1043886330</t>
  </si>
  <si>
    <t>30+3,5*9</t>
  </si>
  <si>
    <t>34111094</t>
  </si>
  <si>
    <t>kabel instalační jádro Cu plné izolace PVC plášť PVC 450/750V (CYKY) 5x2,5mm2</t>
  </si>
  <si>
    <t>-829483834</t>
  </si>
  <si>
    <t>Poznámka k položce:_x000d_
Poznámka k položce: CYKY, průměr kabelu 11,2mm</t>
  </si>
  <si>
    <t>61,5*1,15 "Přepočtené koeficientem množství</t>
  </si>
  <si>
    <t>741130001</t>
  </si>
  <si>
    <t>Ukončení vodičů izolovaných s označením a zapojením v rozváděči nebo na přístroji, průřezu žíly do 2,5 mm2</t>
  </si>
  <si>
    <t>-1775104657</t>
  </si>
  <si>
    <t>741310201</t>
  </si>
  <si>
    <t>Montáž spínačů jedno nebo dvoupólových polozapuštěných nebo zapuštěných se zapojením vodičů šroubové připojení, pro prostředí normální spínačů, řazení 1-jednopólových</t>
  </si>
  <si>
    <t>-1470817730</t>
  </si>
  <si>
    <t>34539000</t>
  </si>
  <si>
    <t>přístroj spínače jednopólového, řazení 1, 1So šroubové svorky</t>
  </si>
  <si>
    <t>604176375</t>
  </si>
  <si>
    <t>34539049</t>
  </si>
  <si>
    <t>kryt spínače jednoduchý</t>
  </si>
  <si>
    <t>1158722050</t>
  </si>
  <si>
    <t>741313052</t>
  </si>
  <si>
    <t>Montáž zásuvek domovních se zapojením vodičů šroubové připojení nástěnných do 25 A, provedení 3P + N + PE</t>
  </si>
  <si>
    <t>207529065</t>
  </si>
  <si>
    <t>35811480</t>
  </si>
  <si>
    <t>zásuvka nástěnná 32A - 5pól, řazení 3P+N+PE IP44, šroubové svorky</t>
  </si>
  <si>
    <t>-1653979324</t>
  </si>
  <si>
    <t>741313082</t>
  </si>
  <si>
    <t>Montáž zásuvek domovních se zapojením vodičů šroubové připojení venkovní nebo mokré, provedení 2P + PE</t>
  </si>
  <si>
    <t>-750585237</t>
  </si>
  <si>
    <t>34555229</t>
  </si>
  <si>
    <t>zásuvka nástěnná jednonásobná s víčkem, IP44, šroubové svorky</t>
  </si>
  <si>
    <t>746546456</t>
  </si>
  <si>
    <t>34539059</t>
  </si>
  <si>
    <t>rámeček jednonásobný</t>
  </si>
  <si>
    <t>-612930955</t>
  </si>
  <si>
    <t>37451018</t>
  </si>
  <si>
    <t>kryt zásuvky ISDN koncové, jednonásobné</t>
  </si>
  <si>
    <t>954940104</t>
  </si>
  <si>
    <t>741372062</t>
  </si>
  <si>
    <t>Montáž svítidel s integrovaným zdrojem LED se zapojením vodičů interiérových přisazených stropních hranatých nebo kruhových plochy přes 0,09 do 0,36 m2</t>
  </si>
  <si>
    <t>1810009087</t>
  </si>
  <si>
    <t>R741M-0008</t>
  </si>
  <si>
    <t>D - svítidllo A</t>
  </si>
  <si>
    <t>-1129327725</t>
  </si>
  <si>
    <t>Poznámka k položce:_x000d_
Poznámka k položce: Svítidlo přisazené Průmyslové LED 40W IP65 4100K</t>
  </si>
  <si>
    <t>741410021</t>
  </si>
  <si>
    <t>Montáž uzemňovacího vedení s upevněním, propojením a připojením pomocí svorek v zemi s izolací spojů pásku průřezu do 120 mm2 v městské zástavbě</t>
  </si>
  <si>
    <t>1171620831</t>
  </si>
  <si>
    <t>34*2+3</t>
  </si>
  <si>
    <t>35442062</t>
  </si>
  <si>
    <t>pás zemnící 30x4mm FeZn</t>
  </si>
  <si>
    <t>-1341667643</t>
  </si>
  <si>
    <t>741420001</t>
  </si>
  <si>
    <t>Montáž hromosvodného vedení svodových drátů nebo lan s podpěrami, Ø do 10 mm</t>
  </si>
  <si>
    <t>-1280309748</t>
  </si>
  <si>
    <t>32*2+7,5*3+4,0*8</t>
  </si>
  <si>
    <t>35441073</t>
  </si>
  <si>
    <t>drát D 10mm FeZn</t>
  </si>
  <si>
    <t>585621963</t>
  </si>
  <si>
    <t>3,0*8</t>
  </si>
  <si>
    <t>35441077</t>
  </si>
  <si>
    <t>drát D 8mm AlMgSi</t>
  </si>
  <si>
    <t>-1051001905</t>
  </si>
  <si>
    <t>110,5*0,13 "Přepočtené koeficientem množství</t>
  </si>
  <si>
    <t>35441415</t>
  </si>
  <si>
    <t>podpěra vedení FeZn do zdiva 150mm</t>
  </si>
  <si>
    <t>1015666518</t>
  </si>
  <si>
    <t>35441714</t>
  </si>
  <si>
    <t>podpěra vedení hromosvodu na plechovou krytinu, nerez</t>
  </si>
  <si>
    <t>-1626042554</t>
  </si>
  <si>
    <t>741420021</t>
  </si>
  <si>
    <t>Montáž hromosvodného vedení svorek se 2 šrouby</t>
  </si>
  <si>
    <t>1227731284</t>
  </si>
  <si>
    <t>741420022</t>
  </si>
  <si>
    <t>Montáž hromosvodného vedení svorek se 3 a více šrouby</t>
  </si>
  <si>
    <t>-20101234</t>
  </si>
  <si>
    <t>35441836</t>
  </si>
  <si>
    <t>držák ochranného úhelníku do zdiva, FeZn</t>
  </si>
  <si>
    <t>1604124145</t>
  </si>
  <si>
    <t>35441830</t>
  </si>
  <si>
    <t>úhelník ochranný na ochranu svodu - 1700mm, FeZn</t>
  </si>
  <si>
    <t>82856190</t>
  </si>
  <si>
    <t>35431001</t>
  </si>
  <si>
    <t>svorka uzemnění AlMgSi univerzální</t>
  </si>
  <si>
    <t>-1935557530</t>
  </si>
  <si>
    <t>Poznámka k položce:_x000d_
Poznámka k položce: SU Al</t>
  </si>
  <si>
    <t>35431014</t>
  </si>
  <si>
    <t>svorka uzemnění AlMgSi zkušební, 81mm</t>
  </si>
  <si>
    <t>1027465214</t>
  </si>
  <si>
    <t>Poznámka k položce:_x000d_
Poznámka k položce: SZa Al</t>
  </si>
  <si>
    <t>35431031</t>
  </si>
  <si>
    <t>svorka uzemnění AlMgSi k jímací tyči, 72 x40mm</t>
  </si>
  <si>
    <t>249641969</t>
  </si>
  <si>
    <t>Poznámka k položce:_x000d_
Poznámka k položce: SJ 1b Al</t>
  </si>
  <si>
    <t>35442158</t>
  </si>
  <si>
    <t>tyč jímací s rovným koncem 18/10 2500 (1500/1000)mm AlMgSi</t>
  </si>
  <si>
    <t>1893018233</t>
  </si>
  <si>
    <t>35442262</t>
  </si>
  <si>
    <t>podstavec betonový pro jímací tyč se závitem M16 s PVC podložkou 25 kg</t>
  </si>
  <si>
    <t>-2145136102</t>
  </si>
  <si>
    <t>35441986</t>
  </si>
  <si>
    <t>svorka odbočovací a spojovací pro pásek 30x4mm, FeZn</t>
  </si>
  <si>
    <t>-708479104</t>
  </si>
  <si>
    <t>741450001</t>
  </si>
  <si>
    <t>Montáž prvků pro vyrovnání potenciálu svorkovnice hlavního pospojení</t>
  </si>
  <si>
    <t>1652659681</t>
  </si>
  <si>
    <t>34565002</t>
  </si>
  <si>
    <t>svorkovnice ekvipotenciální 200x65mm</t>
  </si>
  <si>
    <t>-1707809843</t>
  </si>
  <si>
    <t>741810002</t>
  </si>
  <si>
    <t>Zkoušky a prohlídky elektrických rozvodů a zařízení celková prohlídka a vyhotovení revizní zprávy pro objem montážních prací přes 100 do 500 tis. Kč</t>
  </si>
  <si>
    <t>1856871304</t>
  </si>
  <si>
    <t>741910412</t>
  </si>
  <si>
    <t>Montáž žlabů bez stojiny a výložníků kovových s podpěrkami a příslušenstvím bez víka, šířky do 150 mm</t>
  </si>
  <si>
    <t>1772380603</t>
  </si>
  <si>
    <t>32,0+5,6*7</t>
  </si>
  <si>
    <t>32/7*5+7,5/2*3</t>
  </si>
  <si>
    <t>Mezisoučet</t>
  </si>
  <si>
    <t>34575610</t>
  </si>
  <si>
    <t>žlab kabelový plechový SZ plný v do 60mm š přes 75 do 150mm</t>
  </si>
  <si>
    <t>1858581727</t>
  </si>
  <si>
    <t>ZLAB</t>
  </si>
  <si>
    <t>105,307*1,05 "Přepočtené koeficientem množství</t>
  </si>
  <si>
    <t>741910421</t>
  </si>
  <si>
    <t>Montáž žlabů bez stojiny a výložníků kovových s podpěrkami a příslušenstvím uzavření víkem</t>
  </si>
  <si>
    <t>-1497197225</t>
  </si>
  <si>
    <t>34575003</t>
  </si>
  <si>
    <t>víko žlabu pozinkované 2m/ks š 125mm</t>
  </si>
  <si>
    <t>1499516579</t>
  </si>
  <si>
    <t>998741101</t>
  </si>
  <si>
    <t>Přesun hmot pro silnoproud stanovený z hmotnosti přesunovaného materiálu vodorovná dopravní vzdálenost do 50 m základní v objektech výšky do 6 m</t>
  </si>
  <si>
    <t>-1216686361</t>
  </si>
  <si>
    <t>R742-0001</t>
  </si>
  <si>
    <t>D+M kompletního rozvodu slaboproudu dle PD</t>
  </si>
  <si>
    <t>638129217</t>
  </si>
  <si>
    <t>Práce a dodávky M</t>
  </si>
  <si>
    <t>46-M</t>
  </si>
  <si>
    <t>Zemní práce při extr.mont.pracích</t>
  </si>
  <si>
    <t>460171183</t>
  </si>
  <si>
    <t>Hloubení kabelových rýh strojně včetně urovnání dna s přemístěním výkopku do vzdálenosti 3 m od okraje jámy nebo s naložením na dopravní prostředek šířky 35 cm hloubky 90 cm v hornině třídy těžitelnosti II skupiny 4</t>
  </si>
  <si>
    <t>-1514731460</t>
  </si>
  <si>
    <t>71</t>
  </si>
  <si>
    <t>460451183</t>
  </si>
  <si>
    <t>Zásyp kabelových rýh strojně s přemístěním sypaniny ze vzdálenosti do 10 m, s uložením výkopku ve vrstvách včetně zhutnění a urovnání povrchu šířky 35 cm hloubky 80 cm z horniny třídy těžitelnosti II skupiny 4</t>
  </si>
  <si>
    <t>1053843250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</si>
</sst>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4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8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8" xfId="0" applyFont="1" applyFill="1" applyBorder="1" applyAlignment="1">
      <alignment horizontal="left"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0" fontId="29" fillId="0" borderId="0" xfId="0" applyFont="1" applyAlignment="1">
      <alignment vertical="center"/>
    </xf>
    <xf numFmtId="4" fontId="29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6" fontId="30" fillId="0" borderId="0" xfId="0" applyNumberFormat="1" applyFont="1" applyBorder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167" fontId="23" fillId="3" borderId="22" xfId="0" applyNumberFormat="1" applyFont="1" applyFill="1" applyBorder="1" applyAlignment="1" applyProtection="1">
      <alignment vertical="center"/>
      <protection locked="0"/>
    </xf>
    <xf numFmtId="0" fontId="38" fillId="0" borderId="0" xfId="0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7.jpg" /><Relationship Id="rId2" Type="http://schemas.openxmlformats.org/officeDocument/2006/relationships/image" Target="../media/image8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0.jpg" /><Relationship Id="rId2" Type="http://schemas.openxmlformats.org/officeDocument/2006/relationships/image" Target="../media/image11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107</xdr:row>
      <xdr:rowOff>0</xdr:rowOff>
    </xdr:from>
    <xdr:to>
      <xdr:col>9</xdr:col>
      <xdr:colOff>1215390</xdr:colOff>
      <xdr:row>111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117</xdr:row>
      <xdr:rowOff>0</xdr:rowOff>
    </xdr:from>
    <xdr:to>
      <xdr:col>9</xdr:col>
      <xdr:colOff>1215390</xdr:colOff>
      <xdr:row>121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110</xdr:row>
      <xdr:rowOff>0</xdr:rowOff>
    </xdr:from>
    <xdr:to>
      <xdr:col>9</xdr:col>
      <xdr:colOff>1215390</xdr:colOff>
      <xdr:row>114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="1" customFormat="1" ht="36.96" customHeight="1">
      <c r="AR2" s="18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2"/>
      <c r="D4" s="23" t="s">
        <v>9</v>
      </c>
      <c r="AR4" s="22"/>
      <c r="AS4" s="24" t="s">
        <v>10</v>
      </c>
      <c r="BE4" s="25" t="s">
        <v>11</v>
      </c>
      <c r="BS4" s="19" t="s">
        <v>12</v>
      </c>
    </row>
    <row r="5" s="1" customFormat="1" ht="12" customHeight="1">
      <c r="B5" s="22"/>
      <c r="D5" s="26" t="s">
        <v>13</v>
      </c>
      <c r="K5" s="27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R5" s="22"/>
      <c r="BE5" s="28" t="s">
        <v>15</v>
      </c>
      <c r="BS5" s="19" t="s">
        <v>6</v>
      </c>
    </row>
    <row r="6" s="1" customFormat="1" ht="36.96" customHeight="1">
      <c r="B6" s="22"/>
      <c r="D6" s="29" t="s">
        <v>16</v>
      </c>
      <c r="K6" s="30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R6" s="22"/>
      <c r="BE6" s="31"/>
      <c r="BS6" s="19" t="s">
        <v>6</v>
      </c>
    </row>
    <row r="7" s="1" customFormat="1" ht="12" customHeight="1">
      <c r="B7" s="22"/>
      <c r="D7" s="32" t="s">
        <v>18</v>
      </c>
      <c r="K7" s="27" t="s">
        <v>1</v>
      </c>
      <c r="AK7" s="32" t="s">
        <v>19</v>
      </c>
      <c r="AN7" s="27" t="s">
        <v>1</v>
      </c>
      <c r="AR7" s="22"/>
      <c r="BE7" s="31"/>
      <c r="BS7" s="19" t="s">
        <v>6</v>
      </c>
    </row>
    <row r="8" s="1" customFormat="1" ht="12" customHeight="1">
      <c r="B8" s="22"/>
      <c r="D8" s="32" t="s">
        <v>20</v>
      </c>
      <c r="K8" s="27" t="s">
        <v>21</v>
      </c>
      <c r="AK8" s="32" t="s">
        <v>22</v>
      </c>
      <c r="AN8" s="33" t="s">
        <v>23</v>
      </c>
      <c r="AR8" s="22"/>
      <c r="BE8" s="31"/>
      <c r="BS8" s="19" t="s">
        <v>6</v>
      </c>
    </row>
    <row r="9" s="1" customFormat="1" ht="14.4" customHeight="1">
      <c r="B9" s="22"/>
      <c r="AR9" s="22"/>
      <c r="BE9" s="31"/>
      <c r="BS9" s="19" t="s">
        <v>6</v>
      </c>
    </row>
    <row r="10" s="1" customFormat="1" ht="12" customHeight="1">
      <c r="B10" s="22"/>
      <c r="D10" s="32" t="s">
        <v>24</v>
      </c>
      <c r="AK10" s="32" t="s">
        <v>25</v>
      </c>
      <c r="AN10" s="27" t="s">
        <v>26</v>
      </c>
      <c r="AR10" s="22"/>
      <c r="BE10" s="31"/>
      <c r="BS10" s="19" t="s">
        <v>6</v>
      </c>
    </row>
    <row r="11" s="1" customFormat="1" ht="18.48" customHeight="1">
      <c r="B11" s="22"/>
      <c r="E11" s="27" t="s">
        <v>27</v>
      </c>
      <c r="AK11" s="32" t="s">
        <v>28</v>
      </c>
      <c r="AN11" s="27" t="s">
        <v>1</v>
      </c>
      <c r="AR11" s="22"/>
      <c r="BE11" s="31"/>
      <c r="BS11" s="19" t="s">
        <v>6</v>
      </c>
    </row>
    <row r="12" s="1" customFormat="1" ht="6.96" customHeight="1">
      <c r="B12" s="22"/>
      <c r="AR12" s="22"/>
      <c r="BE12" s="31"/>
      <c r="BS12" s="19" t="s">
        <v>6</v>
      </c>
    </row>
    <row r="13" s="1" customFormat="1" ht="12" customHeight="1">
      <c r="B13" s="22"/>
      <c r="D13" s="32" t="s">
        <v>29</v>
      </c>
      <c r="AK13" s="32" t="s">
        <v>25</v>
      </c>
      <c r="AN13" s="34" t="s">
        <v>30</v>
      </c>
      <c r="AR13" s="22"/>
      <c r="BE13" s="31"/>
      <c r="BS13" s="19" t="s">
        <v>6</v>
      </c>
    </row>
    <row r="14">
      <c r="B14" s="22"/>
      <c r="E14" s="34" t="s">
        <v>30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N14" s="34" t="s">
        <v>30</v>
      </c>
      <c r="AR14" s="22"/>
      <c r="BE14" s="31"/>
      <c r="BS14" s="19" t="s">
        <v>6</v>
      </c>
    </row>
    <row r="15" s="1" customFormat="1" ht="6.96" customHeight="1">
      <c r="B15" s="22"/>
      <c r="AR15" s="22"/>
      <c r="BE15" s="31"/>
      <c r="BS15" s="19" t="s">
        <v>3</v>
      </c>
    </row>
    <row r="16" s="1" customFormat="1" ht="12" customHeight="1">
      <c r="B16" s="22"/>
      <c r="D16" s="32" t="s">
        <v>31</v>
      </c>
      <c r="AK16" s="32" t="s">
        <v>25</v>
      </c>
      <c r="AN16" s="27" t="s">
        <v>1</v>
      </c>
      <c r="AR16" s="22"/>
      <c r="BE16" s="31"/>
      <c r="BS16" s="19" t="s">
        <v>3</v>
      </c>
    </row>
    <row r="17" s="1" customFormat="1" ht="18.48" customHeight="1">
      <c r="B17" s="22"/>
      <c r="E17" s="27" t="s">
        <v>21</v>
      </c>
      <c r="AK17" s="32" t="s">
        <v>28</v>
      </c>
      <c r="AN17" s="27" t="s">
        <v>1</v>
      </c>
      <c r="AR17" s="22"/>
      <c r="BE17" s="31"/>
      <c r="BS17" s="19" t="s">
        <v>32</v>
      </c>
    </row>
    <row r="18" s="1" customFormat="1" ht="6.96" customHeight="1">
      <c r="B18" s="22"/>
      <c r="AR18" s="22"/>
      <c r="BE18" s="31"/>
      <c r="BS18" s="19" t="s">
        <v>6</v>
      </c>
    </row>
    <row r="19" s="1" customFormat="1" ht="12" customHeight="1">
      <c r="B19" s="22"/>
      <c r="D19" s="32" t="s">
        <v>33</v>
      </c>
      <c r="AK19" s="32" t="s">
        <v>25</v>
      </c>
      <c r="AN19" s="27" t="s">
        <v>1</v>
      </c>
      <c r="AR19" s="22"/>
      <c r="BE19" s="31"/>
      <c r="BS19" s="19" t="s">
        <v>6</v>
      </c>
    </row>
    <row r="20" s="1" customFormat="1" ht="18.48" customHeight="1">
      <c r="B20" s="22"/>
      <c r="E20" s="27" t="s">
        <v>34</v>
      </c>
      <c r="AK20" s="32" t="s">
        <v>28</v>
      </c>
      <c r="AN20" s="27" t="s">
        <v>1</v>
      </c>
      <c r="AR20" s="22"/>
      <c r="BE20" s="31"/>
      <c r="BS20" s="19" t="s">
        <v>3</v>
      </c>
    </row>
    <row r="21" s="1" customFormat="1" ht="6.96" customHeight="1">
      <c r="B21" s="22"/>
      <c r="AR21" s="22"/>
      <c r="BE21" s="31"/>
    </row>
    <row r="22" s="1" customFormat="1" ht="12" customHeight="1">
      <c r="B22" s="22"/>
      <c r="D22" s="32" t="s">
        <v>35</v>
      </c>
      <c r="AR22" s="22"/>
      <c r="BE22" s="31"/>
    </row>
    <row r="23" s="1" customFormat="1" ht="16.5" customHeight="1">
      <c r="B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R23" s="22"/>
      <c r="BE23" s="31"/>
    </row>
    <row r="24" s="1" customFormat="1" ht="6.96" customHeight="1">
      <c r="B24" s="22"/>
      <c r="AR24" s="22"/>
      <c r="BE24" s="31"/>
    </row>
    <row r="25" s="1" customFormat="1" ht="6.96" customHeight="1">
      <c r="B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R25" s="22"/>
      <c r="BE25" s="31"/>
    </row>
    <row r="26" s="2" customFormat="1" ht="25.92" customHeight="1">
      <c r="A26" s="38"/>
      <c r="B26" s="39"/>
      <c r="C26" s="38"/>
      <c r="D26" s="40" t="s">
        <v>36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8"/>
      <c r="AQ26" s="38"/>
      <c r="AR26" s="39"/>
      <c r="BE26" s="31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9"/>
      <c r="BE27" s="31"/>
    </row>
    <row r="28" s="2" customForma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37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38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39</v>
      </c>
      <c r="AL28" s="43"/>
      <c r="AM28" s="43"/>
      <c r="AN28" s="43"/>
      <c r="AO28" s="43"/>
      <c r="AP28" s="38"/>
      <c r="AQ28" s="38"/>
      <c r="AR28" s="39"/>
      <c r="BE28" s="31"/>
    </row>
    <row r="29" s="3" customFormat="1" ht="14.4" customHeight="1">
      <c r="A29" s="3"/>
      <c r="B29" s="44"/>
      <c r="C29" s="3"/>
      <c r="D29" s="32" t="s">
        <v>40</v>
      </c>
      <c r="E29" s="3"/>
      <c r="F29" s="32" t="s">
        <v>41</v>
      </c>
      <c r="G29" s="3"/>
      <c r="H29" s="3"/>
      <c r="I29" s="3"/>
      <c r="J29" s="3"/>
      <c r="K29" s="3"/>
      <c r="L29" s="45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6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6">
        <f>ROUND(AV94, 2)</f>
        <v>0</v>
      </c>
      <c r="AL29" s="3"/>
      <c r="AM29" s="3"/>
      <c r="AN29" s="3"/>
      <c r="AO29" s="3"/>
      <c r="AP29" s="3"/>
      <c r="AQ29" s="3"/>
      <c r="AR29" s="44"/>
      <c r="BE29" s="47"/>
    </row>
    <row r="30" s="3" customFormat="1" ht="14.4" customHeight="1">
      <c r="A30" s="3"/>
      <c r="B30" s="44"/>
      <c r="C30" s="3"/>
      <c r="D30" s="3"/>
      <c r="E30" s="3"/>
      <c r="F30" s="32" t="s">
        <v>42</v>
      </c>
      <c r="G30" s="3"/>
      <c r="H30" s="3"/>
      <c r="I30" s="3"/>
      <c r="J30" s="3"/>
      <c r="K30" s="3"/>
      <c r="L30" s="45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6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6">
        <f>ROUND(AW94, 2)</f>
        <v>0</v>
      </c>
      <c r="AL30" s="3"/>
      <c r="AM30" s="3"/>
      <c r="AN30" s="3"/>
      <c r="AO30" s="3"/>
      <c r="AP30" s="3"/>
      <c r="AQ30" s="3"/>
      <c r="AR30" s="44"/>
      <c r="BE30" s="47"/>
    </row>
    <row r="31" hidden="1" s="3" customFormat="1" ht="14.4" customHeight="1">
      <c r="A31" s="3"/>
      <c r="B31" s="44"/>
      <c r="C31" s="3"/>
      <c r="D31" s="3"/>
      <c r="E31" s="3"/>
      <c r="F31" s="32" t="s">
        <v>43</v>
      </c>
      <c r="G31" s="3"/>
      <c r="H31" s="3"/>
      <c r="I31" s="3"/>
      <c r="J31" s="3"/>
      <c r="K31" s="3"/>
      <c r="L31" s="45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6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6">
        <v>0</v>
      </c>
      <c r="AL31" s="3"/>
      <c r="AM31" s="3"/>
      <c r="AN31" s="3"/>
      <c r="AO31" s="3"/>
      <c r="AP31" s="3"/>
      <c r="AQ31" s="3"/>
      <c r="AR31" s="44"/>
      <c r="BE31" s="47"/>
    </row>
    <row r="32" hidden="1" s="3" customFormat="1" ht="14.4" customHeight="1">
      <c r="A32" s="3"/>
      <c r="B32" s="44"/>
      <c r="C32" s="3"/>
      <c r="D32" s="3"/>
      <c r="E32" s="3"/>
      <c r="F32" s="32" t="s">
        <v>44</v>
      </c>
      <c r="G32" s="3"/>
      <c r="H32" s="3"/>
      <c r="I32" s="3"/>
      <c r="J32" s="3"/>
      <c r="K32" s="3"/>
      <c r="L32" s="45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6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6">
        <v>0</v>
      </c>
      <c r="AL32" s="3"/>
      <c r="AM32" s="3"/>
      <c r="AN32" s="3"/>
      <c r="AO32" s="3"/>
      <c r="AP32" s="3"/>
      <c r="AQ32" s="3"/>
      <c r="AR32" s="44"/>
      <c r="BE32" s="47"/>
    </row>
    <row r="33" hidden="1" s="3" customFormat="1" ht="14.4" customHeight="1">
      <c r="A33" s="3"/>
      <c r="B33" s="44"/>
      <c r="C33" s="3"/>
      <c r="D33" s="3"/>
      <c r="E33" s="3"/>
      <c r="F33" s="32" t="s">
        <v>45</v>
      </c>
      <c r="G33" s="3"/>
      <c r="H33" s="3"/>
      <c r="I33" s="3"/>
      <c r="J33" s="3"/>
      <c r="K33" s="3"/>
      <c r="L33" s="45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6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6">
        <v>0</v>
      </c>
      <c r="AL33" s="3"/>
      <c r="AM33" s="3"/>
      <c r="AN33" s="3"/>
      <c r="AO33" s="3"/>
      <c r="AP33" s="3"/>
      <c r="AQ33" s="3"/>
      <c r="AR33" s="44"/>
      <c r="BE33" s="47"/>
    </row>
    <row r="34" s="2" customFormat="1" ht="6.96" customHeight="1">
      <c r="A34" s="38"/>
      <c r="B34" s="39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9"/>
      <c r="BE34" s="31"/>
    </row>
    <row r="35" s="2" customFormat="1" ht="25.92" customHeight="1">
      <c r="A35" s="38"/>
      <c r="B35" s="39"/>
      <c r="C35" s="48"/>
      <c r="D35" s="49" t="s">
        <v>46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1" t="s">
        <v>47</v>
      </c>
      <c r="U35" s="50"/>
      <c r="V35" s="50"/>
      <c r="W35" s="50"/>
      <c r="X35" s="52" t="s">
        <v>48</v>
      </c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3">
        <f>SUM(AK26:AK33)</f>
        <v>0</v>
      </c>
      <c r="AL35" s="50"/>
      <c r="AM35" s="50"/>
      <c r="AN35" s="50"/>
      <c r="AO35" s="54"/>
      <c r="AP35" s="48"/>
      <c r="AQ35" s="48"/>
      <c r="AR35" s="39"/>
      <c r="BE35" s="38"/>
    </row>
    <row r="36" s="2" customFormat="1" ht="6.96" customHeight="1">
      <c r="A36" s="38"/>
      <c r="B36" s="39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9"/>
      <c r="BE36" s="38"/>
    </row>
    <row r="37" s="2" customFormat="1" ht="14.4" customHeight="1">
      <c r="A37" s="38"/>
      <c r="B37" s="39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9"/>
      <c r="BE37" s="38"/>
    </row>
    <row r="38" s="1" customFormat="1" ht="14.4" customHeight="1">
      <c r="B38" s="22"/>
      <c r="AR38" s="22"/>
    </row>
    <row r="39" s="1" customFormat="1" ht="14.4" customHeight="1">
      <c r="B39" s="22"/>
      <c r="AR39" s="22"/>
    </row>
    <row r="40" s="1" customFormat="1" ht="14.4" customHeight="1">
      <c r="B40" s="22"/>
      <c r="AR40" s="22"/>
    </row>
    <row r="41" s="1" customFormat="1" ht="14.4" customHeight="1">
      <c r="B41" s="22"/>
      <c r="AR41" s="22"/>
    </row>
    <row r="42" s="1" customFormat="1" ht="14.4" customHeight="1">
      <c r="B42" s="22"/>
      <c r="AR42" s="22"/>
    </row>
    <row r="43" s="1" customFormat="1" ht="14.4" customHeight="1">
      <c r="B43" s="22"/>
      <c r="AR43" s="22"/>
    </row>
    <row r="44" s="1" customFormat="1" ht="14.4" customHeight="1">
      <c r="B44" s="22"/>
      <c r="AR44" s="22"/>
    </row>
    <row r="45" s="1" customFormat="1" ht="14.4" customHeight="1">
      <c r="B45" s="22"/>
      <c r="AR45" s="22"/>
    </row>
    <row r="46" s="1" customFormat="1" ht="14.4" customHeight="1">
      <c r="B46" s="22"/>
      <c r="AR46" s="22"/>
    </row>
    <row r="47" s="1" customFormat="1" ht="14.4" customHeight="1">
      <c r="B47" s="22"/>
      <c r="AR47" s="22"/>
    </row>
    <row r="48" s="1" customFormat="1" ht="14.4" customHeight="1">
      <c r="B48" s="22"/>
      <c r="AR48" s="22"/>
    </row>
    <row r="49" s="2" customFormat="1" ht="14.4" customHeight="1">
      <c r="B49" s="55"/>
      <c r="D49" s="56" t="s">
        <v>49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6" t="s">
        <v>50</v>
      </c>
      <c r="AI49" s="57"/>
      <c r="AJ49" s="57"/>
      <c r="AK49" s="57"/>
      <c r="AL49" s="57"/>
      <c r="AM49" s="57"/>
      <c r="AN49" s="57"/>
      <c r="AO49" s="57"/>
      <c r="AR49" s="55"/>
    </row>
    <row r="50">
      <c r="B50" s="22"/>
      <c r="AR50" s="22"/>
    </row>
    <row r="51">
      <c r="B51" s="22"/>
      <c r="AR51" s="22"/>
    </row>
    <row r="52">
      <c r="B52" s="22"/>
      <c r="AR52" s="22"/>
    </row>
    <row r="53">
      <c r="B53" s="22"/>
      <c r="AR53" s="22"/>
    </row>
    <row r="54">
      <c r="B54" s="22"/>
      <c r="AR54" s="22"/>
    </row>
    <row r="55">
      <c r="B55" s="22"/>
      <c r="AR55" s="22"/>
    </row>
    <row r="56">
      <c r="B56" s="22"/>
      <c r="AR56" s="22"/>
    </row>
    <row r="57">
      <c r="B57" s="22"/>
      <c r="AR57" s="22"/>
    </row>
    <row r="58">
      <c r="B58" s="22"/>
      <c r="AR58" s="22"/>
    </row>
    <row r="59">
      <c r="B59" s="22"/>
      <c r="AR59" s="22"/>
    </row>
    <row r="60" s="2" customFormat="1">
      <c r="A60" s="38"/>
      <c r="B60" s="39"/>
      <c r="C60" s="38"/>
      <c r="D60" s="58" t="s">
        <v>51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58" t="s">
        <v>52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58" t="s">
        <v>51</v>
      </c>
      <c r="AI60" s="41"/>
      <c r="AJ60" s="41"/>
      <c r="AK60" s="41"/>
      <c r="AL60" s="41"/>
      <c r="AM60" s="58" t="s">
        <v>52</v>
      </c>
      <c r="AN60" s="41"/>
      <c r="AO60" s="41"/>
      <c r="AP60" s="38"/>
      <c r="AQ60" s="38"/>
      <c r="AR60" s="39"/>
      <c r="BE60" s="38"/>
    </row>
    <row r="61">
      <c r="B61" s="22"/>
      <c r="AR61" s="22"/>
    </row>
    <row r="62">
      <c r="B62" s="22"/>
      <c r="AR62" s="22"/>
    </row>
    <row r="63">
      <c r="B63" s="22"/>
      <c r="AR63" s="22"/>
    </row>
    <row r="64" s="2" customFormat="1">
      <c r="A64" s="38"/>
      <c r="B64" s="39"/>
      <c r="C64" s="38"/>
      <c r="D64" s="56" t="s">
        <v>53</v>
      </c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6" t="s">
        <v>54</v>
      </c>
      <c r="AI64" s="59"/>
      <c r="AJ64" s="59"/>
      <c r="AK64" s="59"/>
      <c r="AL64" s="59"/>
      <c r="AM64" s="59"/>
      <c r="AN64" s="59"/>
      <c r="AO64" s="59"/>
      <c r="AP64" s="38"/>
      <c r="AQ64" s="38"/>
      <c r="AR64" s="39"/>
      <c r="BE64" s="38"/>
    </row>
    <row r="65">
      <c r="B65" s="22"/>
      <c r="AR65" s="22"/>
    </row>
    <row r="66">
      <c r="B66" s="22"/>
      <c r="AR66" s="22"/>
    </row>
    <row r="67">
      <c r="B67" s="22"/>
      <c r="AR67" s="22"/>
    </row>
    <row r="68">
      <c r="B68" s="22"/>
      <c r="AR68" s="22"/>
    </row>
    <row r="69">
      <c r="B69" s="22"/>
      <c r="AR69" s="22"/>
    </row>
    <row r="70">
      <c r="B70" s="22"/>
      <c r="AR70" s="22"/>
    </row>
    <row r="71">
      <c r="B71" s="22"/>
      <c r="AR71" s="22"/>
    </row>
    <row r="72">
      <c r="B72" s="22"/>
      <c r="AR72" s="22"/>
    </row>
    <row r="73">
      <c r="B73" s="22"/>
      <c r="AR73" s="22"/>
    </row>
    <row r="74">
      <c r="B74" s="22"/>
      <c r="AR74" s="22"/>
    </row>
    <row r="75" s="2" customFormat="1">
      <c r="A75" s="38"/>
      <c r="B75" s="39"/>
      <c r="C75" s="38"/>
      <c r="D75" s="58" t="s">
        <v>51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58" t="s">
        <v>52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58" t="s">
        <v>51</v>
      </c>
      <c r="AI75" s="41"/>
      <c r="AJ75" s="41"/>
      <c r="AK75" s="41"/>
      <c r="AL75" s="41"/>
      <c r="AM75" s="58" t="s">
        <v>52</v>
      </c>
      <c r="AN75" s="41"/>
      <c r="AO75" s="41"/>
      <c r="AP75" s="38"/>
      <c r="AQ75" s="38"/>
      <c r="AR75" s="39"/>
      <c r="BE75" s="38"/>
    </row>
    <row r="76" s="2" customFormat="1">
      <c r="A76" s="38"/>
      <c r="B76" s="39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9"/>
      <c r="BE76" s="38"/>
    </row>
    <row r="77" s="2" customFormat="1" ht="6.96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39"/>
      <c r="B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39"/>
      <c r="BE81" s="38"/>
    </row>
    <row r="82" s="2" customFormat="1" ht="24.96" customHeight="1">
      <c r="A82" s="38"/>
      <c r="B82" s="39"/>
      <c r="C82" s="23" t="s">
        <v>55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9"/>
      <c r="B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9"/>
      <c r="BE83" s="38"/>
    </row>
    <row r="84" s="4" customFormat="1" ht="12" customHeight="1">
      <c r="A84" s="4"/>
      <c r="B84" s="64"/>
      <c r="C84" s="32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260332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4"/>
      <c r="BE84" s="4"/>
    </row>
    <row r="85" s="5" customFormat="1" ht="36.96" customHeight="1">
      <c r="A85" s="5"/>
      <c r="B85" s="65"/>
      <c r="C85" s="66" t="s">
        <v>16</v>
      </c>
      <c r="D85" s="5"/>
      <c r="E85" s="5"/>
      <c r="F85" s="5"/>
      <c r="G85" s="5"/>
      <c r="H85" s="5"/>
      <c r="I85" s="5"/>
      <c r="J85" s="5"/>
      <c r="K85" s="5"/>
      <c r="L85" s="67" t="str">
        <f>K6</f>
        <v>Rozšíření sběrného dvora E1 - vyhrazená změna závazku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5"/>
      <c r="BE85" s="5"/>
    </row>
    <row r="86" s="2" customFormat="1" ht="6.96" customHeight="1">
      <c r="A86" s="38"/>
      <c r="B86" s="39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9"/>
      <c r="BE86" s="38"/>
    </row>
    <row r="87" s="2" customFormat="1" ht="12" customHeight="1">
      <c r="A87" s="38"/>
      <c r="B87" s="39"/>
      <c r="C87" s="32" t="s">
        <v>20</v>
      </c>
      <c r="D87" s="38"/>
      <c r="E87" s="38"/>
      <c r="F87" s="38"/>
      <c r="G87" s="38"/>
      <c r="H87" s="38"/>
      <c r="I87" s="38"/>
      <c r="J87" s="38"/>
      <c r="K87" s="38"/>
      <c r="L87" s="68" t="str">
        <f>IF(K8="","",K8)</f>
        <v xml:space="preserve"> 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2" t="s">
        <v>22</v>
      </c>
      <c r="AJ87" s="38"/>
      <c r="AK87" s="38"/>
      <c r="AL87" s="38"/>
      <c r="AM87" s="69" t="str">
        <f>IF(AN8= "","",AN8)</f>
        <v>30. 3. 2026</v>
      </c>
      <c r="AN87" s="69"/>
      <c r="AO87" s="38"/>
      <c r="AP87" s="38"/>
      <c r="AQ87" s="38"/>
      <c r="AR87" s="39"/>
      <c r="B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9"/>
      <c r="BE88" s="38"/>
    </row>
    <row r="89" s="2" customFormat="1" ht="15.15" customHeight="1">
      <c r="A89" s="38"/>
      <c r="B89" s="39"/>
      <c r="C89" s="32" t="s">
        <v>24</v>
      </c>
      <c r="D89" s="38"/>
      <c r="E89" s="38"/>
      <c r="F89" s="38"/>
      <c r="G89" s="38"/>
      <c r="H89" s="38"/>
      <c r="I89" s="38"/>
      <c r="J89" s="38"/>
      <c r="K89" s="38"/>
      <c r="L89" s="4" t="str">
        <f>IF(E11= "","",E11)</f>
        <v>město Horažďovice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2" t="s">
        <v>31</v>
      </c>
      <c r="AJ89" s="38"/>
      <c r="AK89" s="38"/>
      <c r="AL89" s="38"/>
      <c r="AM89" s="70" t="str">
        <f>IF(E17="","",E17)</f>
        <v xml:space="preserve"> </v>
      </c>
      <c r="AN89" s="4"/>
      <c r="AO89" s="4"/>
      <c r="AP89" s="4"/>
      <c r="AQ89" s="38"/>
      <c r="AR89" s="39"/>
      <c r="AS89" s="71" t="s">
        <v>56</v>
      </c>
      <c r="AT89" s="72"/>
      <c r="AU89" s="73"/>
      <c r="AV89" s="73"/>
      <c r="AW89" s="73"/>
      <c r="AX89" s="73"/>
      <c r="AY89" s="73"/>
      <c r="AZ89" s="73"/>
      <c r="BA89" s="73"/>
      <c r="BB89" s="73"/>
      <c r="BC89" s="73"/>
      <c r="BD89" s="74"/>
      <c r="BE89" s="38"/>
    </row>
    <row r="90" s="2" customFormat="1" ht="15.15" customHeight="1">
      <c r="A90" s="38"/>
      <c r="B90" s="39"/>
      <c r="C90" s="32" t="s">
        <v>29</v>
      </c>
      <c r="D90" s="38"/>
      <c r="E90" s="38"/>
      <c r="F90" s="38"/>
      <c r="G90" s="38"/>
      <c r="H90" s="38"/>
      <c r="I90" s="38"/>
      <c r="J90" s="38"/>
      <c r="K90" s="38"/>
      <c r="L90" s="4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2" t="s">
        <v>33</v>
      </c>
      <c r="AJ90" s="38"/>
      <c r="AK90" s="38"/>
      <c r="AL90" s="38"/>
      <c r="AM90" s="70" t="str">
        <f>IF(E20="","",E20)</f>
        <v>Pavel Matoušek</v>
      </c>
      <c r="AN90" s="4"/>
      <c r="AO90" s="4"/>
      <c r="AP90" s="4"/>
      <c r="AQ90" s="38"/>
      <c r="AR90" s="39"/>
      <c r="AS90" s="75"/>
      <c r="AT90" s="76"/>
      <c r="AU90" s="77"/>
      <c r="AV90" s="77"/>
      <c r="AW90" s="77"/>
      <c r="AX90" s="77"/>
      <c r="AY90" s="77"/>
      <c r="AZ90" s="77"/>
      <c r="BA90" s="77"/>
      <c r="BB90" s="77"/>
      <c r="BC90" s="77"/>
      <c r="BD90" s="78"/>
      <c r="BE90" s="38"/>
    </row>
    <row r="91" s="2" customFormat="1" ht="10.8" customHeight="1">
      <c r="A91" s="38"/>
      <c r="B91" s="39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9"/>
      <c r="AS91" s="75"/>
      <c r="AT91" s="76"/>
      <c r="AU91" s="77"/>
      <c r="AV91" s="77"/>
      <c r="AW91" s="77"/>
      <c r="AX91" s="77"/>
      <c r="AY91" s="77"/>
      <c r="AZ91" s="77"/>
      <c r="BA91" s="77"/>
      <c r="BB91" s="77"/>
      <c r="BC91" s="77"/>
      <c r="BD91" s="78"/>
      <c r="BE91" s="38"/>
    </row>
    <row r="92" s="2" customFormat="1" ht="29.28" customHeight="1">
      <c r="A92" s="38"/>
      <c r="B92" s="39"/>
      <c r="C92" s="79" t="s">
        <v>57</v>
      </c>
      <c r="D92" s="80"/>
      <c r="E92" s="80"/>
      <c r="F92" s="80"/>
      <c r="G92" s="80"/>
      <c r="H92" s="81"/>
      <c r="I92" s="82" t="s">
        <v>58</v>
      </c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3" t="s">
        <v>59</v>
      </c>
      <c r="AH92" s="80"/>
      <c r="AI92" s="80"/>
      <c r="AJ92" s="80"/>
      <c r="AK92" s="80"/>
      <c r="AL92" s="80"/>
      <c r="AM92" s="80"/>
      <c r="AN92" s="82" t="s">
        <v>60</v>
      </c>
      <c r="AO92" s="80"/>
      <c r="AP92" s="84"/>
      <c r="AQ92" s="85" t="s">
        <v>61</v>
      </c>
      <c r="AR92" s="39"/>
      <c r="AS92" s="86" t="s">
        <v>62</v>
      </c>
      <c r="AT92" s="87" t="s">
        <v>63</v>
      </c>
      <c r="AU92" s="87" t="s">
        <v>64</v>
      </c>
      <c r="AV92" s="87" t="s">
        <v>65</v>
      </c>
      <c r="AW92" s="87" t="s">
        <v>66</v>
      </c>
      <c r="AX92" s="87" t="s">
        <v>67</v>
      </c>
      <c r="AY92" s="87" t="s">
        <v>68</v>
      </c>
      <c r="AZ92" s="87" t="s">
        <v>69</v>
      </c>
      <c r="BA92" s="87" t="s">
        <v>70</v>
      </c>
      <c r="BB92" s="87" t="s">
        <v>71</v>
      </c>
      <c r="BC92" s="87" t="s">
        <v>72</v>
      </c>
      <c r="BD92" s="88" t="s">
        <v>73</v>
      </c>
      <c r="BE92" s="38"/>
    </row>
    <row r="93" s="2" customFormat="1" ht="10.8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9"/>
      <c r="AS93" s="89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1"/>
      <c r="BE93" s="38"/>
    </row>
    <row r="94" s="6" customFormat="1" ht="32.4" customHeight="1">
      <c r="A94" s="6"/>
      <c r="B94" s="92"/>
      <c r="C94" s="93" t="s">
        <v>74</v>
      </c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5">
        <f>ROUND(SUM(AG95:AG97),2)</f>
        <v>0</v>
      </c>
      <c r="AH94" s="95"/>
      <c r="AI94" s="95"/>
      <c r="AJ94" s="95"/>
      <c r="AK94" s="95"/>
      <c r="AL94" s="95"/>
      <c r="AM94" s="95"/>
      <c r="AN94" s="96">
        <f>SUM(AG94,AT94)</f>
        <v>0</v>
      </c>
      <c r="AO94" s="96"/>
      <c r="AP94" s="96"/>
      <c r="AQ94" s="97" t="s">
        <v>1</v>
      </c>
      <c r="AR94" s="92"/>
      <c r="AS94" s="98">
        <f>ROUND(SUM(AS95:AS97),2)</f>
        <v>0</v>
      </c>
      <c r="AT94" s="99">
        <f>ROUND(SUM(AV94:AW94),2)</f>
        <v>0</v>
      </c>
      <c r="AU94" s="100">
        <f>ROUND(SUM(AU95:AU97),5)</f>
        <v>0</v>
      </c>
      <c r="AV94" s="99">
        <f>ROUND(AZ94*L29,2)</f>
        <v>0</v>
      </c>
      <c r="AW94" s="99">
        <f>ROUND(BA94*L30,2)</f>
        <v>0</v>
      </c>
      <c r="AX94" s="99">
        <f>ROUND(BB94*L29,2)</f>
        <v>0</v>
      </c>
      <c r="AY94" s="99">
        <f>ROUND(BC94*L30,2)</f>
        <v>0</v>
      </c>
      <c r="AZ94" s="99">
        <f>ROUND(SUM(AZ95:AZ97),2)</f>
        <v>0</v>
      </c>
      <c r="BA94" s="99">
        <f>ROUND(SUM(BA95:BA97),2)</f>
        <v>0</v>
      </c>
      <c r="BB94" s="99">
        <f>ROUND(SUM(BB95:BB97),2)</f>
        <v>0</v>
      </c>
      <c r="BC94" s="99">
        <f>ROUND(SUM(BC95:BC97),2)</f>
        <v>0</v>
      </c>
      <c r="BD94" s="101">
        <f>ROUND(SUM(BD95:BD97),2)</f>
        <v>0</v>
      </c>
      <c r="BE94" s="6"/>
      <c r="BS94" s="102" t="s">
        <v>75</v>
      </c>
      <c r="BT94" s="102" t="s">
        <v>76</v>
      </c>
      <c r="BU94" s="103" t="s">
        <v>77</v>
      </c>
      <c r="BV94" s="102" t="s">
        <v>78</v>
      </c>
      <c r="BW94" s="102" t="s">
        <v>4</v>
      </c>
      <c r="BX94" s="102" t="s">
        <v>79</v>
      </c>
      <c r="CL94" s="102" t="s">
        <v>1</v>
      </c>
    </row>
    <row r="95" s="7" customFormat="1" ht="16.5" customHeight="1">
      <c r="A95" s="104" t="s">
        <v>80</v>
      </c>
      <c r="B95" s="105"/>
      <c r="C95" s="106"/>
      <c r="D95" s="107" t="s">
        <v>81</v>
      </c>
      <c r="E95" s="107"/>
      <c r="F95" s="107"/>
      <c r="G95" s="107"/>
      <c r="H95" s="107"/>
      <c r="I95" s="108"/>
      <c r="J95" s="107" t="s">
        <v>82</v>
      </c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9">
        <f>'010 - Rampa a přístřešek ...'!J30</f>
        <v>0</v>
      </c>
      <c r="AH95" s="108"/>
      <c r="AI95" s="108"/>
      <c r="AJ95" s="108"/>
      <c r="AK95" s="108"/>
      <c r="AL95" s="108"/>
      <c r="AM95" s="108"/>
      <c r="AN95" s="109">
        <f>SUM(AG95,AT95)</f>
        <v>0</v>
      </c>
      <c r="AO95" s="108"/>
      <c r="AP95" s="108"/>
      <c r="AQ95" s="110" t="s">
        <v>83</v>
      </c>
      <c r="AR95" s="105"/>
      <c r="AS95" s="111">
        <v>0</v>
      </c>
      <c r="AT95" s="112">
        <f>ROUND(SUM(AV95:AW95),2)</f>
        <v>0</v>
      </c>
      <c r="AU95" s="113">
        <f>'010 - Rampa a přístřešek ...'!P121</f>
        <v>0</v>
      </c>
      <c r="AV95" s="112">
        <f>'010 - Rampa a přístřešek ...'!J33</f>
        <v>0</v>
      </c>
      <c r="AW95" s="112">
        <f>'010 - Rampa a přístřešek ...'!J34</f>
        <v>0</v>
      </c>
      <c r="AX95" s="112">
        <f>'010 - Rampa a přístřešek ...'!J35</f>
        <v>0</v>
      </c>
      <c r="AY95" s="112">
        <f>'010 - Rampa a přístřešek ...'!J36</f>
        <v>0</v>
      </c>
      <c r="AZ95" s="112">
        <f>'010 - Rampa a přístřešek ...'!F33</f>
        <v>0</v>
      </c>
      <c r="BA95" s="112">
        <f>'010 - Rampa a přístřešek ...'!F34</f>
        <v>0</v>
      </c>
      <c r="BB95" s="112">
        <f>'010 - Rampa a přístřešek ...'!F35</f>
        <v>0</v>
      </c>
      <c r="BC95" s="112">
        <f>'010 - Rampa a přístřešek ...'!F36</f>
        <v>0</v>
      </c>
      <c r="BD95" s="114">
        <f>'010 - Rampa a přístřešek ...'!F37</f>
        <v>0</v>
      </c>
      <c r="BE95" s="7"/>
      <c r="BT95" s="115" t="s">
        <v>84</v>
      </c>
      <c r="BV95" s="115" t="s">
        <v>78</v>
      </c>
      <c r="BW95" s="115" t="s">
        <v>85</v>
      </c>
      <c r="BX95" s="115" t="s">
        <v>4</v>
      </c>
      <c r="CL95" s="115" t="s">
        <v>1</v>
      </c>
      <c r="CM95" s="115" t="s">
        <v>86</v>
      </c>
    </row>
    <row r="96" s="7" customFormat="1" ht="16.5" customHeight="1">
      <c r="A96" s="104" t="s">
        <v>80</v>
      </c>
      <c r="B96" s="105"/>
      <c r="C96" s="106"/>
      <c r="D96" s="107" t="s">
        <v>87</v>
      </c>
      <c r="E96" s="107"/>
      <c r="F96" s="107"/>
      <c r="G96" s="107"/>
      <c r="H96" s="107"/>
      <c r="I96" s="108"/>
      <c r="J96" s="107" t="s">
        <v>88</v>
      </c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7"/>
      <c r="AC96" s="107"/>
      <c r="AD96" s="107"/>
      <c r="AE96" s="107"/>
      <c r="AF96" s="107"/>
      <c r="AG96" s="109">
        <f>'040 - RE - USE centrum'!J30</f>
        <v>0</v>
      </c>
      <c r="AH96" s="108"/>
      <c r="AI96" s="108"/>
      <c r="AJ96" s="108"/>
      <c r="AK96" s="108"/>
      <c r="AL96" s="108"/>
      <c r="AM96" s="108"/>
      <c r="AN96" s="109">
        <f>SUM(AG96,AT96)</f>
        <v>0</v>
      </c>
      <c r="AO96" s="108"/>
      <c r="AP96" s="108"/>
      <c r="AQ96" s="110" t="s">
        <v>83</v>
      </c>
      <c r="AR96" s="105"/>
      <c r="AS96" s="111">
        <v>0</v>
      </c>
      <c r="AT96" s="112">
        <f>ROUND(SUM(AV96:AW96),2)</f>
        <v>0</v>
      </c>
      <c r="AU96" s="113">
        <f>'040 - RE - USE centrum'!P131</f>
        <v>0</v>
      </c>
      <c r="AV96" s="112">
        <f>'040 - RE - USE centrum'!J33</f>
        <v>0</v>
      </c>
      <c r="AW96" s="112">
        <f>'040 - RE - USE centrum'!J34</f>
        <v>0</v>
      </c>
      <c r="AX96" s="112">
        <f>'040 - RE - USE centrum'!J35</f>
        <v>0</v>
      </c>
      <c r="AY96" s="112">
        <f>'040 - RE - USE centrum'!J36</f>
        <v>0</v>
      </c>
      <c r="AZ96" s="112">
        <f>'040 - RE - USE centrum'!F33</f>
        <v>0</v>
      </c>
      <c r="BA96" s="112">
        <f>'040 - RE - USE centrum'!F34</f>
        <v>0</v>
      </c>
      <c r="BB96" s="112">
        <f>'040 - RE - USE centrum'!F35</f>
        <v>0</v>
      </c>
      <c r="BC96" s="112">
        <f>'040 - RE - USE centrum'!F36</f>
        <v>0</v>
      </c>
      <c r="BD96" s="114">
        <f>'040 - RE - USE centrum'!F37</f>
        <v>0</v>
      </c>
      <c r="BE96" s="7"/>
      <c r="BT96" s="115" t="s">
        <v>84</v>
      </c>
      <c r="BV96" s="115" t="s">
        <v>78</v>
      </c>
      <c r="BW96" s="115" t="s">
        <v>89</v>
      </c>
      <c r="BX96" s="115" t="s">
        <v>4</v>
      </c>
      <c r="CL96" s="115" t="s">
        <v>1</v>
      </c>
      <c r="CM96" s="115" t="s">
        <v>86</v>
      </c>
    </row>
    <row r="97" s="7" customFormat="1" ht="16.5" customHeight="1">
      <c r="A97" s="104" t="s">
        <v>80</v>
      </c>
      <c r="B97" s="105"/>
      <c r="C97" s="106"/>
      <c r="D97" s="107" t="s">
        <v>90</v>
      </c>
      <c r="E97" s="107"/>
      <c r="F97" s="107"/>
      <c r="G97" s="107"/>
      <c r="H97" s="107"/>
      <c r="I97" s="108"/>
      <c r="J97" s="107" t="s">
        <v>91</v>
      </c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9">
        <f>'070-04 - EI - RE-USE centrum'!J30</f>
        <v>0</v>
      </c>
      <c r="AH97" s="108"/>
      <c r="AI97" s="108"/>
      <c r="AJ97" s="108"/>
      <c r="AK97" s="108"/>
      <c r="AL97" s="108"/>
      <c r="AM97" s="108"/>
      <c r="AN97" s="109">
        <f>SUM(AG97,AT97)</f>
        <v>0</v>
      </c>
      <c r="AO97" s="108"/>
      <c r="AP97" s="108"/>
      <c r="AQ97" s="110" t="s">
        <v>83</v>
      </c>
      <c r="AR97" s="105"/>
      <c r="AS97" s="116">
        <v>0</v>
      </c>
      <c r="AT97" s="117">
        <f>ROUND(SUM(AV97:AW97),2)</f>
        <v>0</v>
      </c>
      <c r="AU97" s="118">
        <f>'070-04 - EI - RE-USE centrum'!P124</f>
        <v>0</v>
      </c>
      <c r="AV97" s="117">
        <f>'070-04 - EI - RE-USE centrum'!J33</f>
        <v>0</v>
      </c>
      <c r="AW97" s="117">
        <f>'070-04 - EI - RE-USE centrum'!J34</f>
        <v>0</v>
      </c>
      <c r="AX97" s="117">
        <f>'070-04 - EI - RE-USE centrum'!J35</f>
        <v>0</v>
      </c>
      <c r="AY97" s="117">
        <f>'070-04 - EI - RE-USE centrum'!J36</f>
        <v>0</v>
      </c>
      <c r="AZ97" s="117">
        <f>'070-04 - EI - RE-USE centrum'!F33</f>
        <v>0</v>
      </c>
      <c r="BA97" s="117">
        <f>'070-04 - EI - RE-USE centrum'!F34</f>
        <v>0</v>
      </c>
      <c r="BB97" s="117">
        <f>'070-04 - EI - RE-USE centrum'!F35</f>
        <v>0</v>
      </c>
      <c r="BC97" s="117">
        <f>'070-04 - EI - RE-USE centrum'!F36</f>
        <v>0</v>
      </c>
      <c r="BD97" s="119">
        <f>'070-04 - EI - RE-USE centrum'!F37</f>
        <v>0</v>
      </c>
      <c r="BE97" s="7"/>
      <c r="BT97" s="115" t="s">
        <v>84</v>
      </c>
      <c r="BV97" s="115" t="s">
        <v>78</v>
      </c>
      <c r="BW97" s="115" t="s">
        <v>92</v>
      </c>
      <c r="BX97" s="115" t="s">
        <v>4</v>
      </c>
      <c r="CL97" s="115" t="s">
        <v>1</v>
      </c>
      <c r="CM97" s="115" t="s">
        <v>86</v>
      </c>
    </row>
    <row r="98" s="2" customFormat="1" ht="30" customHeight="1">
      <c r="A98" s="38"/>
      <c r="B98" s="39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9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="2" customFormat="1" ht="6.96" customHeight="1">
      <c r="A99" s="38"/>
      <c r="B99" s="60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39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</sheetData>
  <mergeCells count="50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010 - Rampa a přístřešek ...'!C2" display="/"/>
    <hyperlink ref="A96" location="'040 - RE - USE centrum'!C2" display="/"/>
    <hyperlink ref="A97" location="'070-04 - EI - RE-USE centrum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85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86</v>
      </c>
    </row>
    <row r="4" s="1" customFormat="1" ht="24.96" customHeight="1">
      <c r="B4" s="22"/>
      <c r="D4" s="23" t="s">
        <v>93</v>
      </c>
      <c r="L4" s="22"/>
      <c r="M4" s="120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1" t="str">
        <f>'Rekapitulace stavby'!K6</f>
        <v>Rozšíření sběrného dvora E1 - vyhrazená změna závazku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94</v>
      </c>
      <c r="E8" s="38"/>
      <c r="F8" s="38"/>
      <c r="G8" s="38"/>
      <c r="H8" s="38"/>
      <c r="I8" s="38"/>
      <c r="J8" s="38"/>
      <c r="K8" s="38"/>
      <c r="L8" s="55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67" t="s">
        <v>95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18</v>
      </c>
      <c r="E11" s="38"/>
      <c r="F11" s="27" t="s">
        <v>1</v>
      </c>
      <c r="G11" s="38"/>
      <c r="H11" s="38"/>
      <c r="I11" s="32" t="s">
        <v>19</v>
      </c>
      <c r="J11" s="27" t="s">
        <v>1</v>
      </c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20</v>
      </c>
      <c r="E12" s="38"/>
      <c r="F12" s="27" t="s">
        <v>21</v>
      </c>
      <c r="G12" s="38"/>
      <c r="H12" s="38"/>
      <c r="I12" s="32" t="s">
        <v>22</v>
      </c>
      <c r="J12" s="69" t="str">
        <f>'Rekapitulace stavby'!AN8</f>
        <v>30. 3. 2026</v>
      </c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24</v>
      </c>
      <c r="E14" s="38"/>
      <c r="F14" s="38"/>
      <c r="G14" s="38"/>
      <c r="H14" s="38"/>
      <c r="I14" s="32" t="s">
        <v>25</v>
      </c>
      <c r="J14" s="27" t="str">
        <f>IF('Rekapitulace stavby'!AN10="","",'Rekapitulace stavby'!AN10)</f>
        <v>00255513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tr">
        <f>IF('Rekapitulace stavby'!E11="","",'Rekapitulace stavby'!E11)</f>
        <v>město Horažďovice</v>
      </c>
      <c r="F15" s="38"/>
      <c r="G15" s="38"/>
      <c r="H15" s="38"/>
      <c r="I15" s="32" t="s">
        <v>28</v>
      </c>
      <c r="J15" s="27" t="str">
        <f>IF('Rekapitulace stavby'!AN11="","",'Rekapitulace stavby'!AN11)</f>
        <v/>
      </c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29</v>
      </c>
      <c r="E17" s="38"/>
      <c r="F17" s="38"/>
      <c r="G17" s="38"/>
      <c r="H17" s="38"/>
      <c r="I17" s="32" t="s">
        <v>25</v>
      </c>
      <c r="J17" s="33" t="str">
        <f>'Rekapitulace stavby'!AN13</f>
        <v>Vyplň údaj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'Rekapitulace stavby'!E14</f>
        <v>Vyplň údaj</v>
      </c>
      <c r="F18" s="27"/>
      <c r="G18" s="27"/>
      <c r="H18" s="27"/>
      <c r="I18" s="32" t="s">
        <v>28</v>
      </c>
      <c r="J18" s="33" t="str">
        <f>'Rekapitulace stavby'!AN14</f>
        <v>Vyplň údaj</v>
      </c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31</v>
      </c>
      <c r="E20" s="38"/>
      <c r="F20" s="38"/>
      <c r="G20" s="38"/>
      <c r="H20" s="38"/>
      <c r="I20" s="32" t="s">
        <v>25</v>
      </c>
      <c r="J20" s="27" t="str">
        <f>IF('Rekapitulace stavby'!AN16="","",'Rekapitulace stavby'!AN16)</f>
        <v/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tr">
        <f>IF('Rekapitulace stavby'!E17="","",'Rekapitulace stavby'!E17)</f>
        <v xml:space="preserve"> </v>
      </c>
      <c r="F21" s="38"/>
      <c r="G21" s="38"/>
      <c r="H21" s="38"/>
      <c r="I21" s="32" t="s">
        <v>28</v>
      </c>
      <c r="J21" s="27" t="str">
        <f>IF('Rekapitulace stavby'!AN17="","",'Rekapitulace stavby'!AN17)</f>
        <v/>
      </c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33</v>
      </c>
      <c r="E23" s="38"/>
      <c r="F23" s="38"/>
      <c r="G23" s="38"/>
      <c r="H23" s="38"/>
      <c r="I23" s="32" t="s">
        <v>25</v>
      </c>
      <c r="J23" s="27" t="str">
        <f>IF('Rekapitulace stavby'!AN19="","",'Rekapitulace stavby'!AN19)</f>
        <v/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tr">
        <f>IF('Rekapitulace stavby'!E20="","",'Rekapitulace stavby'!E20)</f>
        <v>Pavel Matoušek</v>
      </c>
      <c r="F24" s="38"/>
      <c r="G24" s="38"/>
      <c r="H24" s="38"/>
      <c r="I24" s="32" t="s">
        <v>28</v>
      </c>
      <c r="J24" s="27" t="str">
        <f>IF('Rekapitulace stavby'!AN20="","",'Rekapitulace stavby'!AN20)</f>
        <v/>
      </c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35</v>
      </c>
      <c r="E26" s="38"/>
      <c r="F26" s="38"/>
      <c r="G26" s="38"/>
      <c r="H26" s="38"/>
      <c r="I26" s="38"/>
      <c r="J26" s="38"/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22"/>
      <c r="B27" s="123"/>
      <c r="C27" s="122"/>
      <c r="D27" s="122"/>
      <c r="E27" s="36" t="s">
        <v>1</v>
      </c>
      <c r="F27" s="36"/>
      <c r="G27" s="36"/>
      <c r="H27" s="36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0"/>
      <c r="E29" s="90"/>
      <c r="F29" s="90"/>
      <c r="G29" s="90"/>
      <c r="H29" s="90"/>
      <c r="I29" s="90"/>
      <c r="J29" s="90"/>
      <c r="K29" s="90"/>
      <c r="L29" s="55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25" t="s">
        <v>36</v>
      </c>
      <c r="E30" s="38"/>
      <c r="F30" s="38"/>
      <c r="G30" s="38"/>
      <c r="H30" s="38"/>
      <c r="I30" s="38"/>
      <c r="J30" s="96">
        <f>ROUND(J121, 2)</f>
        <v>0</v>
      </c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38</v>
      </c>
      <c r="G32" s="38"/>
      <c r="H32" s="38"/>
      <c r="I32" s="43" t="s">
        <v>37</v>
      </c>
      <c r="J32" s="43" t="s">
        <v>39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26" t="s">
        <v>40</v>
      </c>
      <c r="E33" s="32" t="s">
        <v>41</v>
      </c>
      <c r="F33" s="127">
        <f>ROUND((SUM(BE121:BE140)),  2)</f>
        <v>0</v>
      </c>
      <c r="G33" s="38"/>
      <c r="H33" s="38"/>
      <c r="I33" s="128">
        <v>0.20999999999999999</v>
      </c>
      <c r="J33" s="127">
        <f>ROUND(((SUM(BE121:BE140))*I33),  2)</f>
        <v>0</v>
      </c>
      <c r="K33" s="38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2" t="s">
        <v>42</v>
      </c>
      <c r="F34" s="127">
        <f>ROUND((SUM(BF121:BF140)),  2)</f>
        <v>0</v>
      </c>
      <c r="G34" s="38"/>
      <c r="H34" s="38"/>
      <c r="I34" s="128">
        <v>0.12</v>
      </c>
      <c r="J34" s="127">
        <f>ROUND(((SUM(BF121:BF140))*I34),  2)</f>
        <v>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43</v>
      </c>
      <c r="F35" s="127">
        <f>ROUND((SUM(BG121:BG140)),  2)</f>
        <v>0</v>
      </c>
      <c r="G35" s="38"/>
      <c r="H35" s="38"/>
      <c r="I35" s="128">
        <v>0.20999999999999999</v>
      </c>
      <c r="J35" s="127">
        <f>0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44</v>
      </c>
      <c r="F36" s="127">
        <f>ROUND((SUM(BH121:BH140)),  2)</f>
        <v>0</v>
      </c>
      <c r="G36" s="38"/>
      <c r="H36" s="38"/>
      <c r="I36" s="128">
        <v>0.12</v>
      </c>
      <c r="J36" s="127">
        <f>0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45</v>
      </c>
      <c r="F37" s="127">
        <f>ROUND((SUM(BI121:BI140)),  2)</f>
        <v>0</v>
      </c>
      <c r="G37" s="38"/>
      <c r="H37" s="38"/>
      <c r="I37" s="128">
        <v>0</v>
      </c>
      <c r="J37" s="127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29"/>
      <c r="D39" s="130" t="s">
        <v>46</v>
      </c>
      <c r="E39" s="81"/>
      <c r="F39" s="81"/>
      <c r="G39" s="131" t="s">
        <v>47</v>
      </c>
      <c r="H39" s="132" t="s">
        <v>48</v>
      </c>
      <c r="I39" s="81"/>
      <c r="J39" s="133">
        <f>SUM(J30:J37)</f>
        <v>0</v>
      </c>
      <c r="K39" s="134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49</v>
      </c>
      <c r="E50" s="57"/>
      <c r="F50" s="57"/>
      <c r="G50" s="56" t="s">
        <v>50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51</v>
      </c>
      <c r="E61" s="41"/>
      <c r="F61" s="135" t="s">
        <v>52</v>
      </c>
      <c r="G61" s="58" t="s">
        <v>51</v>
      </c>
      <c r="H61" s="41"/>
      <c r="I61" s="41"/>
      <c r="J61" s="136" t="s">
        <v>52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53</v>
      </c>
      <c r="E65" s="59"/>
      <c r="F65" s="59"/>
      <c r="G65" s="56" t="s">
        <v>54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51</v>
      </c>
      <c r="E76" s="41"/>
      <c r="F76" s="135" t="s">
        <v>52</v>
      </c>
      <c r="G76" s="58" t="s">
        <v>51</v>
      </c>
      <c r="H76" s="41"/>
      <c r="I76" s="41"/>
      <c r="J76" s="136" t="s">
        <v>52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hidden="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96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16.5" customHeight="1">
      <c r="A85" s="38"/>
      <c r="B85" s="39"/>
      <c r="C85" s="38"/>
      <c r="D85" s="38"/>
      <c r="E85" s="121" t="str">
        <f>E7</f>
        <v>Rozšíření sběrného dvora E1 - vyhrazená změna závazku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2" customFormat="1" ht="12" customHeight="1">
      <c r="A86" s="38"/>
      <c r="B86" s="39"/>
      <c r="C86" s="32" t="s">
        <v>94</v>
      </c>
      <c r="D86" s="38"/>
      <c r="E86" s="38"/>
      <c r="F86" s="38"/>
      <c r="G86" s="38"/>
      <c r="H86" s="38"/>
      <c r="I86" s="38"/>
      <c r="J86" s="38"/>
      <c r="K86" s="38"/>
      <c r="L86" s="55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hidden="1" s="2" customFormat="1" ht="16.5" customHeight="1">
      <c r="A87" s="38"/>
      <c r="B87" s="39"/>
      <c r="C87" s="38"/>
      <c r="D87" s="38"/>
      <c r="E87" s="67" t="str">
        <f>E9</f>
        <v>010 - Rampa a přístřešek (nadzemní část)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2" customHeight="1">
      <c r="A89" s="38"/>
      <c r="B89" s="39"/>
      <c r="C89" s="32" t="s">
        <v>20</v>
      </c>
      <c r="D89" s="38"/>
      <c r="E89" s="38"/>
      <c r="F89" s="27" t="str">
        <f>F12</f>
        <v xml:space="preserve"> </v>
      </c>
      <c r="G89" s="38"/>
      <c r="H89" s="38"/>
      <c r="I89" s="32" t="s">
        <v>22</v>
      </c>
      <c r="J89" s="69" t="str">
        <f>IF(J12="","",J12)</f>
        <v>30. 3. 2026</v>
      </c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5.15" customHeight="1">
      <c r="A91" s="38"/>
      <c r="B91" s="39"/>
      <c r="C91" s="32" t="s">
        <v>24</v>
      </c>
      <c r="D91" s="38"/>
      <c r="E91" s="38"/>
      <c r="F91" s="27" t="str">
        <f>E15</f>
        <v>město Horažďovice</v>
      </c>
      <c r="G91" s="38"/>
      <c r="H91" s="38"/>
      <c r="I91" s="32" t="s">
        <v>31</v>
      </c>
      <c r="J91" s="36" t="str">
        <f>E21</f>
        <v xml:space="preserve"> 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15.15" customHeight="1">
      <c r="A92" s="38"/>
      <c r="B92" s="39"/>
      <c r="C92" s="32" t="s">
        <v>29</v>
      </c>
      <c r="D92" s="38"/>
      <c r="E92" s="38"/>
      <c r="F92" s="27" t="str">
        <f>IF(E18="","",E18)</f>
        <v>Vyplň údaj</v>
      </c>
      <c r="G92" s="38"/>
      <c r="H92" s="38"/>
      <c r="I92" s="32" t="s">
        <v>33</v>
      </c>
      <c r="J92" s="36" t="str">
        <f>E24</f>
        <v>Pavel Matoušek</v>
      </c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29.28" customHeight="1">
      <c r="A94" s="38"/>
      <c r="B94" s="39"/>
      <c r="C94" s="137" t="s">
        <v>97</v>
      </c>
      <c r="D94" s="129"/>
      <c r="E94" s="129"/>
      <c r="F94" s="129"/>
      <c r="G94" s="129"/>
      <c r="H94" s="129"/>
      <c r="I94" s="129"/>
      <c r="J94" s="138" t="s">
        <v>98</v>
      </c>
      <c r="K94" s="129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hidden="1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hidden="1" s="2" customFormat="1" ht="22.8" customHeight="1">
      <c r="A96" s="38"/>
      <c r="B96" s="39"/>
      <c r="C96" s="139" t="s">
        <v>99</v>
      </c>
      <c r="D96" s="38"/>
      <c r="E96" s="38"/>
      <c r="F96" s="38"/>
      <c r="G96" s="38"/>
      <c r="H96" s="38"/>
      <c r="I96" s="38"/>
      <c r="J96" s="96">
        <f>J121</f>
        <v>0</v>
      </c>
      <c r="K96" s="38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100</v>
      </c>
    </row>
    <row r="97" hidden="1" s="9" customFormat="1" ht="24.96" customHeight="1">
      <c r="A97" s="9"/>
      <c r="B97" s="140"/>
      <c r="C97" s="9"/>
      <c r="D97" s="141" t="s">
        <v>101</v>
      </c>
      <c r="E97" s="142"/>
      <c r="F97" s="142"/>
      <c r="G97" s="142"/>
      <c r="H97" s="142"/>
      <c r="I97" s="142"/>
      <c r="J97" s="143">
        <f>J122</f>
        <v>0</v>
      </c>
      <c r="K97" s="9"/>
      <c r="L97" s="14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44"/>
      <c r="C98" s="10"/>
      <c r="D98" s="145" t="s">
        <v>102</v>
      </c>
      <c r="E98" s="146"/>
      <c r="F98" s="146"/>
      <c r="G98" s="146"/>
      <c r="H98" s="146"/>
      <c r="I98" s="146"/>
      <c r="J98" s="147">
        <f>J123</f>
        <v>0</v>
      </c>
      <c r="K98" s="10"/>
      <c r="L98" s="14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44"/>
      <c r="C99" s="10"/>
      <c r="D99" s="145" t="s">
        <v>103</v>
      </c>
      <c r="E99" s="146"/>
      <c r="F99" s="146"/>
      <c r="G99" s="146"/>
      <c r="H99" s="146"/>
      <c r="I99" s="146"/>
      <c r="J99" s="147">
        <f>J127</f>
        <v>0</v>
      </c>
      <c r="K99" s="10"/>
      <c r="L99" s="14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9" customFormat="1" ht="24.96" customHeight="1">
      <c r="A100" s="9"/>
      <c r="B100" s="140"/>
      <c r="C100" s="9"/>
      <c r="D100" s="141" t="s">
        <v>104</v>
      </c>
      <c r="E100" s="142"/>
      <c r="F100" s="142"/>
      <c r="G100" s="142"/>
      <c r="H100" s="142"/>
      <c r="I100" s="142"/>
      <c r="J100" s="143">
        <f>J129</f>
        <v>0</v>
      </c>
      <c r="K100" s="9"/>
      <c r="L100" s="140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hidden="1" s="10" customFormat="1" ht="19.92" customHeight="1">
      <c r="A101" s="10"/>
      <c r="B101" s="144"/>
      <c r="C101" s="10"/>
      <c r="D101" s="145" t="s">
        <v>105</v>
      </c>
      <c r="E101" s="146"/>
      <c r="F101" s="146"/>
      <c r="G101" s="146"/>
      <c r="H101" s="146"/>
      <c r="I101" s="146"/>
      <c r="J101" s="147">
        <f>J130</f>
        <v>0</v>
      </c>
      <c r="K101" s="10"/>
      <c r="L101" s="144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2" customFormat="1" ht="21.84" customHeight="1">
      <c r="A102" s="38"/>
      <c r="B102" s="39"/>
      <c r="C102" s="38"/>
      <c r="D102" s="38"/>
      <c r="E102" s="38"/>
      <c r="F102" s="38"/>
      <c r="G102" s="38"/>
      <c r="H102" s="38"/>
      <c r="I102" s="38"/>
      <c r="J102" s="38"/>
      <c r="K102" s="38"/>
      <c r="L102" s="55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hidden="1" s="2" customFormat="1" ht="6.96" customHeight="1">
      <c r="A103" s="38"/>
      <c r="B103" s="60"/>
      <c r="C103" s="61"/>
      <c r="D103" s="61"/>
      <c r="E103" s="61"/>
      <c r="F103" s="61"/>
      <c r="G103" s="61"/>
      <c r="H103" s="61"/>
      <c r="I103" s="61"/>
      <c r="J103" s="61"/>
      <c r="K103" s="61"/>
      <c r="L103" s="55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hidden="1"/>
    <row r="105" hidden="1"/>
    <row r="106" hidden="1"/>
    <row r="107" s="2" customFormat="1" ht="6.96" customHeight="1">
      <c r="A107" s="38"/>
      <c r="B107" s="62"/>
      <c r="C107" s="63"/>
      <c r="D107" s="63"/>
      <c r="E107" s="63"/>
      <c r="F107" s="63"/>
      <c r="G107" s="63"/>
      <c r="H107" s="63"/>
      <c r="I107" s="63"/>
      <c r="J107" s="63"/>
      <c r="K107" s="63"/>
      <c r="L107" s="55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106</v>
      </c>
      <c r="D108" s="38"/>
      <c r="E108" s="38"/>
      <c r="F108" s="38"/>
      <c r="G108" s="38"/>
      <c r="H108" s="38"/>
      <c r="I108" s="38"/>
      <c r="J108" s="38"/>
      <c r="K108" s="38"/>
      <c r="L108" s="55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38"/>
      <c r="D109" s="38"/>
      <c r="E109" s="38"/>
      <c r="F109" s="38"/>
      <c r="G109" s="38"/>
      <c r="H109" s="38"/>
      <c r="I109" s="38"/>
      <c r="J109" s="38"/>
      <c r="K109" s="38"/>
      <c r="L109" s="55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38"/>
      <c r="E110" s="38"/>
      <c r="F110" s="38"/>
      <c r="G110" s="38"/>
      <c r="H110" s="38"/>
      <c r="I110" s="38"/>
      <c r="J110" s="38"/>
      <c r="K110" s="38"/>
      <c r="L110" s="55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38"/>
      <c r="D111" s="38"/>
      <c r="E111" s="121" t="str">
        <f>E7</f>
        <v>Rozšíření sběrného dvora E1 - vyhrazená změna závazku</v>
      </c>
      <c r="F111" s="32"/>
      <c r="G111" s="32"/>
      <c r="H111" s="32"/>
      <c r="I111" s="38"/>
      <c r="J111" s="38"/>
      <c r="K111" s="38"/>
      <c r="L111" s="55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94</v>
      </c>
      <c r="D112" s="38"/>
      <c r="E112" s="38"/>
      <c r="F112" s="38"/>
      <c r="G112" s="38"/>
      <c r="H112" s="38"/>
      <c r="I112" s="38"/>
      <c r="J112" s="38"/>
      <c r="K112" s="38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38"/>
      <c r="D113" s="38"/>
      <c r="E113" s="67" t="str">
        <f>E9</f>
        <v>010 - Rampa a přístřešek (nadzemní část)</v>
      </c>
      <c r="F113" s="38"/>
      <c r="G113" s="38"/>
      <c r="H113" s="38"/>
      <c r="I113" s="38"/>
      <c r="J113" s="38"/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38"/>
      <c r="D114" s="38"/>
      <c r="E114" s="38"/>
      <c r="F114" s="38"/>
      <c r="G114" s="38"/>
      <c r="H114" s="38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20</v>
      </c>
      <c r="D115" s="38"/>
      <c r="E115" s="38"/>
      <c r="F115" s="27" t="str">
        <f>F12</f>
        <v xml:space="preserve"> </v>
      </c>
      <c r="G115" s="38"/>
      <c r="H115" s="38"/>
      <c r="I115" s="32" t="s">
        <v>22</v>
      </c>
      <c r="J115" s="69" t="str">
        <f>IF(J12="","",J12)</f>
        <v>30. 3. 2026</v>
      </c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38"/>
      <c r="D116" s="38"/>
      <c r="E116" s="38"/>
      <c r="F116" s="38"/>
      <c r="G116" s="38"/>
      <c r="H116" s="38"/>
      <c r="I116" s="38"/>
      <c r="J116" s="38"/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24</v>
      </c>
      <c r="D117" s="38"/>
      <c r="E117" s="38"/>
      <c r="F117" s="27" t="str">
        <f>E15</f>
        <v>město Horažďovice</v>
      </c>
      <c r="G117" s="38"/>
      <c r="H117" s="38"/>
      <c r="I117" s="32" t="s">
        <v>31</v>
      </c>
      <c r="J117" s="36" t="str">
        <f>E21</f>
        <v xml:space="preserve"> </v>
      </c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29</v>
      </c>
      <c r="D118" s="38"/>
      <c r="E118" s="38"/>
      <c r="F118" s="27" t="str">
        <f>IF(E18="","",E18)</f>
        <v>Vyplň údaj</v>
      </c>
      <c r="G118" s="38"/>
      <c r="H118" s="38"/>
      <c r="I118" s="32" t="s">
        <v>33</v>
      </c>
      <c r="J118" s="36" t="str">
        <f>E24</f>
        <v>Pavel Matoušek</v>
      </c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38"/>
      <c r="D119" s="38"/>
      <c r="E119" s="38"/>
      <c r="F119" s="38"/>
      <c r="G119" s="38"/>
      <c r="H119" s="38"/>
      <c r="I119" s="38"/>
      <c r="J119" s="38"/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148"/>
      <c r="B120" s="149"/>
      <c r="C120" s="150" t="s">
        <v>107</v>
      </c>
      <c r="D120" s="151" t="s">
        <v>61</v>
      </c>
      <c r="E120" s="151" t="s">
        <v>57</v>
      </c>
      <c r="F120" s="151" t="s">
        <v>58</v>
      </c>
      <c r="G120" s="151" t="s">
        <v>108</v>
      </c>
      <c r="H120" s="151" t="s">
        <v>109</v>
      </c>
      <c r="I120" s="151" t="s">
        <v>110</v>
      </c>
      <c r="J120" s="152" t="s">
        <v>98</v>
      </c>
      <c r="K120" s="153" t="s">
        <v>111</v>
      </c>
      <c r="L120" s="154"/>
      <c r="M120" s="86" t="s">
        <v>1</v>
      </c>
      <c r="N120" s="87" t="s">
        <v>40</v>
      </c>
      <c r="O120" s="87" t="s">
        <v>112</v>
      </c>
      <c r="P120" s="87" t="s">
        <v>113</v>
      </c>
      <c r="Q120" s="87" t="s">
        <v>114</v>
      </c>
      <c r="R120" s="87" t="s">
        <v>115</v>
      </c>
      <c r="S120" s="87" t="s">
        <v>116</v>
      </c>
      <c r="T120" s="88" t="s">
        <v>117</v>
      </c>
      <c r="U120" s="148"/>
      <c r="V120" s="148"/>
      <c r="W120" s="148"/>
      <c r="X120" s="148"/>
      <c r="Y120" s="148"/>
      <c r="Z120" s="148"/>
      <c r="AA120" s="148"/>
      <c r="AB120" s="148"/>
      <c r="AC120" s="148"/>
      <c r="AD120" s="148"/>
      <c r="AE120" s="148"/>
    </row>
    <row r="121" s="2" customFormat="1" ht="22.8" customHeight="1">
      <c r="A121" s="38"/>
      <c r="B121" s="39"/>
      <c r="C121" s="93" t="s">
        <v>118</v>
      </c>
      <c r="D121" s="38"/>
      <c r="E121" s="38"/>
      <c r="F121" s="38"/>
      <c r="G121" s="38"/>
      <c r="H121" s="38"/>
      <c r="I121" s="38"/>
      <c r="J121" s="155">
        <f>BK121</f>
        <v>0</v>
      </c>
      <c r="K121" s="38"/>
      <c r="L121" s="39"/>
      <c r="M121" s="89"/>
      <c r="N121" s="73"/>
      <c r="O121" s="90"/>
      <c r="P121" s="156">
        <f>P122+P129</f>
        <v>0</v>
      </c>
      <c r="Q121" s="90"/>
      <c r="R121" s="156">
        <f>R122+R129</f>
        <v>0</v>
      </c>
      <c r="S121" s="90"/>
      <c r="T121" s="157">
        <f>T122+T129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9" t="s">
        <v>75</v>
      </c>
      <c r="AU121" s="19" t="s">
        <v>100</v>
      </c>
      <c r="BK121" s="158">
        <f>BK122+BK129</f>
        <v>0</v>
      </c>
    </row>
    <row r="122" s="12" customFormat="1" ht="25.92" customHeight="1">
      <c r="A122" s="12"/>
      <c r="B122" s="159"/>
      <c r="C122" s="12"/>
      <c r="D122" s="160" t="s">
        <v>75</v>
      </c>
      <c r="E122" s="161" t="s">
        <v>119</v>
      </c>
      <c r="F122" s="161" t="s">
        <v>120</v>
      </c>
      <c r="G122" s="12"/>
      <c r="H122" s="12"/>
      <c r="I122" s="162"/>
      <c r="J122" s="163">
        <f>BK122</f>
        <v>0</v>
      </c>
      <c r="K122" s="12"/>
      <c r="L122" s="159"/>
      <c r="M122" s="164"/>
      <c r="N122" s="165"/>
      <c r="O122" s="165"/>
      <c r="P122" s="166">
        <f>P123+P127</f>
        <v>0</v>
      </c>
      <c r="Q122" s="165"/>
      <c r="R122" s="166">
        <f>R123+R127</f>
        <v>0</v>
      </c>
      <c r="S122" s="165"/>
      <c r="T122" s="167">
        <f>T123+T127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60" t="s">
        <v>84</v>
      </c>
      <c r="AT122" s="168" t="s">
        <v>75</v>
      </c>
      <c r="AU122" s="168" t="s">
        <v>76</v>
      </c>
      <c r="AY122" s="160" t="s">
        <v>121</v>
      </c>
      <c r="BK122" s="169">
        <f>BK123+BK127</f>
        <v>0</v>
      </c>
    </row>
    <row r="123" s="12" customFormat="1" ht="22.8" customHeight="1">
      <c r="A123" s="12"/>
      <c r="B123" s="159"/>
      <c r="C123" s="12"/>
      <c r="D123" s="160" t="s">
        <v>75</v>
      </c>
      <c r="E123" s="170" t="s">
        <v>122</v>
      </c>
      <c r="F123" s="170" t="s">
        <v>123</v>
      </c>
      <c r="G123" s="12"/>
      <c r="H123" s="12"/>
      <c r="I123" s="162"/>
      <c r="J123" s="171">
        <f>BK123</f>
        <v>0</v>
      </c>
      <c r="K123" s="12"/>
      <c r="L123" s="159"/>
      <c r="M123" s="164"/>
      <c r="N123" s="165"/>
      <c r="O123" s="165"/>
      <c r="P123" s="166">
        <f>SUM(P124:P126)</f>
        <v>0</v>
      </c>
      <c r="Q123" s="165"/>
      <c r="R123" s="166">
        <f>SUM(R124:R126)</f>
        <v>0</v>
      </c>
      <c r="S123" s="165"/>
      <c r="T123" s="167">
        <f>SUM(T124:T126)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0" t="s">
        <v>84</v>
      </c>
      <c r="AT123" s="168" t="s">
        <v>75</v>
      </c>
      <c r="AU123" s="168" t="s">
        <v>84</v>
      </c>
      <c r="AY123" s="160" t="s">
        <v>121</v>
      </c>
      <c r="BK123" s="169">
        <f>SUM(BK124:BK126)</f>
        <v>0</v>
      </c>
    </row>
    <row r="124" s="2" customFormat="1" ht="33" customHeight="1">
      <c r="A124" s="38"/>
      <c r="B124" s="172"/>
      <c r="C124" s="173" t="s">
        <v>124</v>
      </c>
      <c r="D124" s="173" t="s">
        <v>125</v>
      </c>
      <c r="E124" s="174" t="s">
        <v>126</v>
      </c>
      <c r="F124" s="175" t="s">
        <v>127</v>
      </c>
      <c r="G124" s="176" t="s">
        <v>128</v>
      </c>
      <c r="H124" s="177">
        <v>420</v>
      </c>
      <c r="I124" s="178"/>
      <c r="J124" s="179">
        <f>ROUND(I124*H124,2)</f>
        <v>0</v>
      </c>
      <c r="K124" s="180"/>
      <c r="L124" s="39"/>
      <c r="M124" s="181" t="s">
        <v>1</v>
      </c>
      <c r="N124" s="182" t="s">
        <v>41</v>
      </c>
      <c r="O124" s="77"/>
      <c r="P124" s="183">
        <f>O124*H124</f>
        <v>0</v>
      </c>
      <c r="Q124" s="183">
        <v>0</v>
      </c>
      <c r="R124" s="183">
        <f>Q124*H124</f>
        <v>0</v>
      </c>
      <c r="S124" s="183">
        <v>0</v>
      </c>
      <c r="T124" s="184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185" t="s">
        <v>122</v>
      </c>
      <c r="AT124" s="185" t="s">
        <v>125</v>
      </c>
      <c r="AU124" s="185" t="s">
        <v>86</v>
      </c>
      <c r="AY124" s="19" t="s">
        <v>121</v>
      </c>
      <c r="BE124" s="186">
        <f>IF(N124="základní",J124,0)</f>
        <v>0</v>
      </c>
      <c r="BF124" s="186">
        <f>IF(N124="snížená",J124,0)</f>
        <v>0</v>
      </c>
      <c r="BG124" s="186">
        <f>IF(N124="zákl. přenesená",J124,0)</f>
        <v>0</v>
      </c>
      <c r="BH124" s="186">
        <f>IF(N124="sníž. přenesená",J124,0)</f>
        <v>0</v>
      </c>
      <c r="BI124" s="186">
        <f>IF(N124="nulová",J124,0)</f>
        <v>0</v>
      </c>
      <c r="BJ124" s="19" t="s">
        <v>84</v>
      </c>
      <c r="BK124" s="186">
        <f>ROUND(I124*H124,2)</f>
        <v>0</v>
      </c>
      <c r="BL124" s="19" t="s">
        <v>122</v>
      </c>
      <c r="BM124" s="185" t="s">
        <v>129</v>
      </c>
    </row>
    <row r="125" s="13" customFormat="1">
      <c r="A125" s="13"/>
      <c r="B125" s="187"/>
      <c r="C125" s="13"/>
      <c r="D125" s="188" t="s">
        <v>130</v>
      </c>
      <c r="E125" s="189" t="s">
        <v>1</v>
      </c>
      <c r="F125" s="190" t="s">
        <v>131</v>
      </c>
      <c r="G125" s="13"/>
      <c r="H125" s="191">
        <v>420</v>
      </c>
      <c r="I125" s="192"/>
      <c r="J125" s="13"/>
      <c r="K125" s="13"/>
      <c r="L125" s="187"/>
      <c r="M125" s="193"/>
      <c r="N125" s="194"/>
      <c r="O125" s="194"/>
      <c r="P125" s="194"/>
      <c r="Q125" s="194"/>
      <c r="R125" s="194"/>
      <c r="S125" s="194"/>
      <c r="T125" s="195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189" t="s">
        <v>130</v>
      </c>
      <c r="AU125" s="189" t="s">
        <v>86</v>
      </c>
      <c r="AV125" s="13" t="s">
        <v>86</v>
      </c>
      <c r="AW125" s="13" t="s">
        <v>32</v>
      </c>
      <c r="AX125" s="13" t="s">
        <v>76</v>
      </c>
      <c r="AY125" s="189" t="s">
        <v>121</v>
      </c>
    </row>
    <row r="126" s="14" customFormat="1">
      <c r="A126" s="14"/>
      <c r="B126" s="196"/>
      <c r="C126" s="14"/>
      <c r="D126" s="188" t="s">
        <v>130</v>
      </c>
      <c r="E126" s="197" t="s">
        <v>1</v>
      </c>
      <c r="F126" s="198" t="s">
        <v>132</v>
      </c>
      <c r="G126" s="14"/>
      <c r="H126" s="199">
        <v>420</v>
      </c>
      <c r="I126" s="200"/>
      <c r="J126" s="14"/>
      <c r="K126" s="14"/>
      <c r="L126" s="196"/>
      <c r="M126" s="201"/>
      <c r="N126" s="202"/>
      <c r="O126" s="202"/>
      <c r="P126" s="202"/>
      <c r="Q126" s="202"/>
      <c r="R126" s="202"/>
      <c r="S126" s="202"/>
      <c r="T126" s="203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197" t="s">
        <v>130</v>
      </c>
      <c r="AU126" s="197" t="s">
        <v>86</v>
      </c>
      <c r="AV126" s="14" t="s">
        <v>122</v>
      </c>
      <c r="AW126" s="14" t="s">
        <v>32</v>
      </c>
      <c r="AX126" s="14" t="s">
        <v>84</v>
      </c>
      <c r="AY126" s="197" t="s">
        <v>121</v>
      </c>
    </row>
    <row r="127" s="12" customFormat="1" ht="22.8" customHeight="1">
      <c r="A127" s="12"/>
      <c r="B127" s="159"/>
      <c r="C127" s="12"/>
      <c r="D127" s="160" t="s">
        <v>75</v>
      </c>
      <c r="E127" s="170" t="s">
        <v>133</v>
      </c>
      <c r="F127" s="170" t="s">
        <v>134</v>
      </c>
      <c r="G127" s="12"/>
      <c r="H127" s="12"/>
      <c r="I127" s="162"/>
      <c r="J127" s="171">
        <f>BK127</f>
        <v>0</v>
      </c>
      <c r="K127" s="12"/>
      <c r="L127" s="159"/>
      <c r="M127" s="164"/>
      <c r="N127" s="165"/>
      <c r="O127" s="165"/>
      <c r="P127" s="166">
        <f>P128</f>
        <v>0</v>
      </c>
      <c r="Q127" s="165"/>
      <c r="R127" s="166">
        <f>R128</f>
        <v>0</v>
      </c>
      <c r="S127" s="165"/>
      <c r="T127" s="167">
        <f>T128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60" t="s">
        <v>84</v>
      </c>
      <c r="AT127" s="168" t="s">
        <v>75</v>
      </c>
      <c r="AU127" s="168" t="s">
        <v>84</v>
      </c>
      <c r="AY127" s="160" t="s">
        <v>121</v>
      </c>
      <c r="BK127" s="169">
        <f>BK128</f>
        <v>0</v>
      </c>
    </row>
    <row r="128" s="2" customFormat="1" ht="16.5" customHeight="1">
      <c r="A128" s="38"/>
      <c r="B128" s="172"/>
      <c r="C128" s="173" t="s">
        <v>135</v>
      </c>
      <c r="D128" s="173" t="s">
        <v>125</v>
      </c>
      <c r="E128" s="174" t="s">
        <v>136</v>
      </c>
      <c r="F128" s="175" t="s">
        <v>137</v>
      </c>
      <c r="G128" s="176" t="s">
        <v>138</v>
      </c>
      <c r="H128" s="177">
        <v>75.700999999999993</v>
      </c>
      <c r="I128" s="178"/>
      <c r="J128" s="179">
        <f>ROUND(I128*H128,2)</f>
        <v>0</v>
      </c>
      <c r="K128" s="180"/>
      <c r="L128" s="39"/>
      <c r="M128" s="181" t="s">
        <v>1</v>
      </c>
      <c r="N128" s="182" t="s">
        <v>41</v>
      </c>
      <c r="O128" s="77"/>
      <c r="P128" s="183">
        <f>O128*H128</f>
        <v>0</v>
      </c>
      <c r="Q128" s="183">
        <v>0</v>
      </c>
      <c r="R128" s="183">
        <f>Q128*H128</f>
        <v>0</v>
      </c>
      <c r="S128" s="183">
        <v>0</v>
      </c>
      <c r="T128" s="184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185" t="s">
        <v>122</v>
      </c>
      <c r="AT128" s="185" t="s">
        <v>125</v>
      </c>
      <c r="AU128" s="185" t="s">
        <v>86</v>
      </c>
      <c r="AY128" s="19" t="s">
        <v>121</v>
      </c>
      <c r="BE128" s="186">
        <f>IF(N128="základní",J128,0)</f>
        <v>0</v>
      </c>
      <c r="BF128" s="186">
        <f>IF(N128="snížená",J128,0)</f>
        <v>0</v>
      </c>
      <c r="BG128" s="186">
        <f>IF(N128="zákl. přenesená",J128,0)</f>
        <v>0</v>
      </c>
      <c r="BH128" s="186">
        <f>IF(N128="sníž. přenesená",J128,0)</f>
        <v>0</v>
      </c>
      <c r="BI128" s="186">
        <f>IF(N128="nulová",J128,0)</f>
        <v>0</v>
      </c>
      <c r="BJ128" s="19" t="s">
        <v>84</v>
      </c>
      <c r="BK128" s="186">
        <f>ROUND(I128*H128,2)</f>
        <v>0</v>
      </c>
      <c r="BL128" s="19" t="s">
        <v>122</v>
      </c>
      <c r="BM128" s="185" t="s">
        <v>139</v>
      </c>
    </row>
    <row r="129" s="12" customFormat="1" ht="25.92" customHeight="1">
      <c r="A129" s="12"/>
      <c r="B129" s="159"/>
      <c r="C129" s="12"/>
      <c r="D129" s="160" t="s">
        <v>75</v>
      </c>
      <c r="E129" s="161" t="s">
        <v>140</v>
      </c>
      <c r="F129" s="161" t="s">
        <v>141</v>
      </c>
      <c r="G129" s="12"/>
      <c r="H129" s="12"/>
      <c r="I129" s="162"/>
      <c r="J129" s="163">
        <f>BK129</f>
        <v>0</v>
      </c>
      <c r="K129" s="12"/>
      <c r="L129" s="159"/>
      <c r="M129" s="164"/>
      <c r="N129" s="165"/>
      <c r="O129" s="165"/>
      <c r="P129" s="166">
        <f>P130</f>
        <v>0</v>
      </c>
      <c r="Q129" s="165"/>
      <c r="R129" s="166">
        <f>R130</f>
        <v>0</v>
      </c>
      <c r="S129" s="165"/>
      <c r="T129" s="167">
        <f>T130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60" t="s">
        <v>86</v>
      </c>
      <c r="AT129" s="168" t="s">
        <v>75</v>
      </c>
      <c r="AU129" s="168" t="s">
        <v>76</v>
      </c>
      <c r="AY129" s="160" t="s">
        <v>121</v>
      </c>
      <c r="BK129" s="169">
        <f>BK130</f>
        <v>0</v>
      </c>
    </row>
    <row r="130" s="12" customFormat="1" ht="22.8" customHeight="1">
      <c r="A130" s="12"/>
      <c r="B130" s="159"/>
      <c r="C130" s="12"/>
      <c r="D130" s="160" t="s">
        <v>75</v>
      </c>
      <c r="E130" s="170" t="s">
        <v>142</v>
      </c>
      <c r="F130" s="170" t="s">
        <v>143</v>
      </c>
      <c r="G130" s="12"/>
      <c r="H130" s="12"/>
      <c r="I130" s="162"/>
      <c r="J130" s="171">
        <f>BK130</f>
        <v>0</v>
      </c>
      <c r="K130" s="12"/>
      <c r="L130" s="159"/>
      <c r="M130" s="164"/>
      <c r="N130" s="165"/>
      <c r="O130" s="165"/>
      <c r="P130" s="166">
        <f>SUM(P131:P140)</f>
        <v>0</v>
      </c>
      <c r="Q130" s="165"/>
      <c r="R130" s="166">
        <f>SUM(R131:R140)</f>
        <v>0</v>
      </c>
      <c r="S130" s="165"/>
      <c r="T130" s="167">
        <f>SUM(T131:T140)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60" t="s">
        <v>86</v>
      </c>
      <c r="AT130" s="168" t="s">
        <v>75</v>
      </c>
      <c r="AU130" s="168" t="s">
        <v>84</v>
      </c>
      <c r="AY130" s="160" t="s">
        <v>121</v>
      </c>
      <c r="BK130" s="169">
        <f>SUM(BK131:BK140)</f>
        <v>0</v>
      </c>
    </row>
    <row r="131" s="2" customFormat="1" ht="16.5" customHeight="1">
      <c r="A131" s="38"/>
      <c r="B131" s="172"/>
      <c r="C131" s="173" t="s">
        <v>144</v>
      </c>
      <c r="D131" s="173" t="s">
        <v>125</v>
      </c>
      <c r="E131" s="174" t="s">
        <v>145</v>
      </c>
      <c r="F131" s="175" t="s">
        <v>146</v>
      </c>
      <c r="G131" s="176" t="s">
        <v>147</v>
      </c>
      <c r="H131" s="177">
        <v>369.61599999999999</v>
      </c>
      <c r="I131" s="178"/>
      <c r="J131" s="179">
        <f>ROUND(I131*H131,2)</f>
        <v>0</v>
      </c>
      <c r="K131" s="180"/>
      <c r="L131" s="39"/>
      <c r="M131" s="181" t="s">
        <v>1</v>
      </c>
      <c r="N131" s="182" t="s">
        <v>41</v>
      </c>
      <c r="O131" s="77"/>
      <c r="P131" s="183">
        <f>O131*H131</f>
        <v>0</v>
      </c>
      <c r="Q131" s="183">
        <v>0</v>
      </c>
      <c r="R131" s="183">
        <f>Q131*H131</f>
        <v>0</v>
      </c>
      <c r="S131" s="183">
        <v>0</v>
      </c>
      <c r="T131" s="184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185" t="s">
        <v>144</v>
      </c>
      <c r="AT131" s="185" t="s">
        <v>125</v>
      </c>
      <c r="AU131" s="185" t="s">
        <v>86</v>
      </c>
      <c r="AY131" s="19" t="s">
        <v>121</v>
      </c>
      <c r="BE131" s="186">
        <f>IF(N131="základní",J131,0)</f>
        <v>0</v>
      </c>
      <c r="BF131" s="186">
        <f>IF(N131="snížená",J131,0)</f>
        <v>0</v>
      </c>
      <c r="BG131" s="186">
        <f>IF(N131="zákl. přenesená",J131,0)</f>
        <v>0</v>
      </c>
      <c r="BH131" s="186">
        <f>IF(N131="sníž. přenesená",J131,0)</f>
        <v>0</v>
      </c>
      <c r="BI131" s="186">
        <f>IF(N131="nulová",J131,0)</f>
        <v>0</v>
      </c>
      <c r="BJ131" s="19" t="s">
        <v>84</v>
      </c>
      <c r="BK131" s="186">
        <f>ROUND(I131*H131,2)</f>
        <v>0</v>
      </c>
      <c r="BL131" s="19" t="s">
        <v>144</v>
      </c>
      <c r="BM131" s="185" t="s">
        <v>148</v>
      </c>
    </row>
    <row r="132" s="13" customFormat="1">
      <c r="A132" s="13"/>
      <c r="B132" s="187"/>
      <c r="C132" s="13"/>
      <c r="D132" s="188" t="s">
        <v>130</v>
      </c>
      <c r="E132" s="189" t="s">
        <v>1</v>
      </c>
      <c r="F132" s="190" t="s">
        <v>149</v>
      </c>
      <c r="G132" s="13"/>
      <c r="H132" s="191">
        <v>369.61599999999999</v>
      </c>
      <c r="I132" s="192"/>
      <c r="J132" s="13"/>
      <c r="K132" s="13"/>
      <c r="L132" s="187"/>
      <c r="M132" s="193"/>
      <c r="N132" s="194"/>
      <c r="O132" s="194"/>
      <c r="P132" s="194"/>
      <c r="Q132" s="194"/>
      <c r="R132" s="194"/>
      <c r="S132" s="194"/>
      <c r="T132" s="19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89" t="s">
        <v>130</v>
      </c>
      <c r="AU132" s="189" t="s">
        <v>86</v>
      </c>
      <c r="AV132" s="13" t="s">
        <v>86</v>
      </c>
      <c r="AW132" s="13" t="s">
        <v>32</v>
      </c>
      <c r="AX132" s="13" t="s">
        <v>76</v>
      </c>
      <c r="AY132" s="189" t="s">
        <v>121</v>
      </c>
    </row>
    <row r="133" s="14" customFormat="1">
      <c r="A133" s="14"/>
      <c r="B133" s="196"/>
      <c r="C133" s="14"/>
      <c r="D133" s="188" t="s">
        <v>130</v>
      </c>
      <c r="E133" s="197" t="s">
        <v>1</v>
      </c>
      <c r="F133" s="198" t="s">
        <v>132</v>
      </c>
      <c r="G133" s="14"/>
      <c r="H133" s="199">
        <v>369.61599999999999</v>
      </c>
      <c r="I133" s="200"/>
      <c r="J133" s="14"/>
      <c r="K133" s="14"/>
      <c r="L133" s="196"/>
      <c r="M133" s="201"/>
      <c r="N133" s="202"/>
      <c r="O133" s="202"/>
      <c r="P133" s="202"/>
      <c r="Q133" s="202"/>
      <c r="R133" s="202"/>
      <c r="S133" s="202"/>
      <c r="T133" s="203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197" t="s">
        <v>130</v>
      </c>
      <c r="AU133" s="197" t="s">
        <v>86</v>
      </c>
      <c r="AV133" s="14" t="s">
        <v>122</v>
      </c>
      <c r="AW133" s="14" t="s">
        <v>32</v>
      </c>
      <c r="AX133" s="14" t="s">
        <v>84</v>
      </c>
      <c r="AY133" s="197" t="s">
        <v>121</v>
      </c>
    </row>
    <row r="134" s="2" customFormat="1" ht="16.5" customHeight="1">
      <c r="A134" s="38"/>
      <c r="B134" s="172"/>
      <c r="C134" s="204" t="s">
        <v>150</v>
      </c>
      <c r="D134" s="204" t="s">
        <v>151</v>
      </c>
      <c r="E134" s="205" t="s">
        <v>152</v>
      </c>
      <c r="F134" s="206" t="s">
        <v>153</v>
      </c>
      <c r="G134" s="207" t="s">
        <v>147</v>
      </c>
      <c r="H134" s="208">
        <v>418.77499999999998</v>
      </c>
      <c r="I134" s="209"/>
      <c r="J134" s="210">
        <f>ROUND(I134*H134,2)</f>
        <v>0</v>
      </c>
      <c r="K134" s="211"/>
      <c r="L134" s="212"/>
      <c r="M134" s="213" t="s">
        <v>1</v>
      </c>
      <c r="N134" s="214" t="s">
        <v>41</v>
      </c>
      <c r="O134" s="77"/>
      <c r="P134" s="183">
        <f>O134*H134</f>
        <v>0</v>
      </c>
      <c r="Q134" s="183">
        <v>0</v>
      </c>
      <c r="R134" s="183">
        <f>Q134*H134</f>
        <v>0</v>
      </c>
      <c r="S134" s="183">
        <v>0</v>
      </c>
      <c r="T134" s="184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185" t="s">
        <v>148</v>
      </c>
      <c r="AT134" s="185" t="s">
        <v>151</v>
      </c>
      <c r="AU134" s="185" t="s">
        <v>86</v>
      </c>
      <c r="AY134" s="19" t="s">
        <v>121</v>
      </c>
      <c r="BE134" s="186">
        <f>IF(N134="základní",J134,0)</f>
        <v>0</v>
      </c>
      <c r="BF134" s="186">
        <f>IF(N134="snížená",J134,0)</f>
        <v>0</v>
      </c>
      <c r="BG134" s="186">
        <f>IF(N134="zákl. přenesená",J134,0)</f>
        <v>0</v>
      </c>
      <c r="BH134" s="186">
        <f>IF(N134="sníž. přenesená",J134,0)</f>
        <v>0</v>
      </c>
      <c r="BI134" s="186">
        <f>IF(N134="nulová",J134,0)</f>
        <v>0</v>
      </c>
      <c r="BJ134" s="19" t="s">
        <v>84</v>
      </c>
      <c r="BK134" s="186">
        <f>ROUND(I134*H134,2)</f>
        <v>0</v>
      </c>
      <c r="BL134" s="19" t="s">
        <v>144</v>
      </c>
      <c r="BM134" s="185" t="s">
        <v>154</v>
      </c>
    </row>
    <row r="135" s="2" customFormat="1" ht="49.05" customHeight="1">
      <c r="A135" s="38"/>
      <c r="B135" s="172"/>
      <c r="C135" s="173" t="s">
        <v>155</v>
      </c>
      <c r="D135" s="173" t="s">
        <v>125</v>
      </c>
      <c r="E135" s="174" t="s">
        <v>156</v>
      </c>
      <c r="F135" s="175" t="s">
        <v>157</v>
      </c>
      <c r="G135" s="176" t="s">
        <v>158</v>
      </c>
      <c r="H135" s="177">
        <v>8201.6000000000004</v>
      </c>
      <c r="I135" s="178"/>
      <c r="J135" s="179">
        <f>ROUND(I135*H135,2)</f>
        <v>0</v>
      </c>
      <c r="K135" s="180"/>
      <c r="L135" s="39"/>
      <c r="M135" s="181" t="s">
        <v>1</v>
      </c>
      <c r="N135" s="182" t="s">
        <v>41</v>
      </c>
      <c r="O135" s="77"/>
      <c r="P135" s="183">
        <f>O135*H135</f>
        <v>0</v>
      </c>
      <c r="Q135" s="183">
        <v>0</v>
      </c>
      <c r="R135" s="183">
        <f>Q135*H135</f>
        <v>0</v>
      </c>
      <c r="S135" s="183">
        <v>0</v>
      </c>
      <c r="T135" s="184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85" t="s">
        <v>144</v>
      </c>
      <c r="AT135" s="185" t="s">
        <v>125</v>
      </c>
      <c r="AU135" s="185" t="s">
        <v>86</v>
      </c>
      <c r="AY135" s="19" t="s">
        <v>121</v>
      </c>
      <c r="BE135" s="186">
        <f>IF(N135="základní",J135,0)</f>
        <v>0</v>
      </c>
      <c r="BF135" s="186">
        <f>IF(N135="snížená",J135,0)</f>
        <v>0</v>
      </c>
      <c r="BG135" s="186">
        <f>IF(N135="zákl. přenesená",J135,0)</f>
        <v>0</v>
      </c>
      <c r="BH135" s="186">
        <f>IF(N135="sníž. přenesená",J135,0)</f>
        <v>0</v>
      </c>
      <c r="BI135" s="186">
        <f>IF(N135="nulová",J135,0)</f>
        <v>0</v>
      </c>
      <c r="BJ135" s="19" t="s">
        <v>84</v>
      </c>
      <c r="BK135" s="186">
        <f>ROUND(I135*H135,2)</f>
        <v>0</v>
      </c>
      <c r="BL135" s="19" t="s">
        <v>144</v>
      </c>
      <c r="BM135" s="185" t="s">
        <v>159</v>
      </c>
    </row>
    <row r="136" s="13" customFormat="1">
      <c r="A136" s="13"/>
      <c r="B136" s="187"/>
      <c r="C136" s="13"/>
      <c r="D136" s="188" t="s">
        <v>130</v>
      </c>
      <c r="E136" s="189" t="s">
        <v>1</v>
      </c>
      <c r="F136" s="190" t="s">
        <v>160</v>
      </c>
      <c r="G136" s="13"/>
      <c r="H136" s="191">
        <v>8201.6000000000004</v>
      </c>
      <c r="I136" s="192"/>
      <c r="J136" s="13"/>
      <c r="K136" s="13"/>
      <c r="L136" s="187"/>
      <c r="M136" s="193"/>
      <c r="N136" s="194"/>
      <c r="O136" s="194"/>
      <c r="P136" s="194"/>
      <c r="Q136" s="194"/>
      <c r="R136" s="194"/>
      <c r="S136" s="194"/>
      <c r="T136" s="19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89" t="s">
        <v>130</v>
      </c>
      <c r="AU136" s="189" t="s">
        <v>86</v>
      </c>
      <c r="AV136" s="13" t="s">
        <v>86</v>
      </c>
      <c r="AW136" s="13" t="s">
        <v>32</v>
      </c>
      <c r="AX136" s="13" t="s">
        <v>76</v>
      </c>
      <c r="AY136" s="189" t="s">
        <v>121</v>
      </c>
    </row>
    <row r="137" s="14" customFormat="1">
      <c r="A137" s="14"/>
      <c r="B137" s="196"/>
      <c r="C137" s="14"/>
      <c r="D137" s="188" t="s">
        <v>130</v>
      </c>
      <c r="E137" s="197" t="s">
        <v>1</v>
      </c>
      <c r="F137" s="198" t="s">
        <v>132</v>
      </c>
      <c r="G137" s="14"/>
      <c r="H137" s="199">
        <v>8201.6000000000004</v>
      </c>
      <c r="I137" s="200"/>
      <c r="J137" s="14"/>
      <c r="K137" s="14"/>
      <c r="L137" s="196"/>
      <c r="M137" s="201"/>
      <c r="N137" s="202"/>
      <c r="O137" s="202"/>
      <c r="P137" s="202"/>
      <c r="Q137" s="202"/>
      <c r="R137" s="202"/>
      <c r="S137" s="202"/>
      <c r="T137" s="203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197" t="s">
        <v>130</v>
      </c>
      <c r="AU137" s="197" t="s">
        <v>86</v>
      </c>
      <c r="AV137" s="14" t="s">
        <v>122</v>
      </c>
      <c r="AW137" s="14" t="s">
        <v>32</v>
      </c>
      <c r="AX137" s="14" t="s">
        <v>84</v>
      </c>
      <c r="AY137" s="197" t="s">
        <v>121</v>
      </c>
    </row>
    <row r="138" s="2" customFormat="1" ht="24.15" customHeight="1">
      <c r="A138" s="38"/>
      <c r="B138" s="172"/>
      <c r="C138" s="173" t="s">
        <v>161</v>
      </c>
      <c r="D138" s="173" t="s">
        <v>125</v>
      </c>
      <c r="E138" s="174" t="s">
        <v>162</v>
      </c>
      <c r="F138" s="175" t="s">
        <v>163</v>
      </c>
      <c r="G138" s="176" t="s">
        <v>164</v>
      </c>
      <c r="H138" s="177">
        <v>1</v>
      </c>
      <c r="I138" s="178"/>
      <c r="J138" s="179">
        <f>ROUND(I138*H138,2)</f>
        <v>0</v>
      </c>
      <c r="K138" s="180"/>
      <c r="L138" s="39"/>
      <c r="M138" s="181" t="s">
        <v>1</v>
      </c>
      <c r="N138" s="182" t="s">
        <v>41</v>
      </c>
      <c r="O138" s="77"/>
      <c r="P138" s="183">
        <f>O138*H138</f>
        <v>0</v>
      </c>
      <c r="Q138" s="183">
        <v>0</v>
      </c>
      <c r="R138" s="183">
        <f>Q138*H138</f>
        <v>0</v>
      </c>
      <c r="S138" s="183">
        <v>0</v>
      </c>
      <c r="T138" s="184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85" t="s">
        <v>144</v>
      </c>
      <c r="AT138" s="185" t="s">
        <v>125</v>
      </c>
      <c r="AU138" s="185" t="s">
        <v>86</v>
      </c>
      <c r="AY138" s="19" t="s">
        <v>121</v>
      </c>
      <c r="BE138" s="186">
        <f>IF(N138="základní",J138,0)</f>
        <v>0</v>
      </c>
      <c r="BF138" s="186">
        <f>IF(N138="snížená",J138,0)</f>
        <v>0</v>
      </c>
      <c r="BG138" s="186">
        <f>IF(N138="zákl. přenesená",J138,0)</f>
        <v>0</v>
      </c>
      <c r="BH138" s="186">
        <f>IF(N138="sníž. přenesená",J138,0)</f>
        <v>0</v>
      </c>
      <c r="BI138" s="186">
        <f>IF(N138="nulová",J138,0)</f>
        <v>0</v>
      </c>
      <c r="BJ138" s="19" t="s">
        <v>84</v>
      </c>
      <c r="BK138" s="186">
        <f>ROUND(I138*H138,2)</f>
        <v>0</v>
      </c>
      <c r="BL138" s="19" t="s">
        <v>144</v>
      </c>
      <c r="BM138" s="185" t="s">
        <v>165</v>
      </c>
    </row>
    <row r="139" s="2" customFormat="1" ht="16.5" customHeight="1">
      <c r="A139" s="38"/>
      <c r="B139" s="172"/>
      <c r="C139" s="173" t="s">
        <v>166</v>
      </c>
      <c r="D139" s="173" t="s">
        <v>125</v>
      </c>
      <c r="E139" s="174" t="s">
        <v>167</v>
      </c>
      <c r="F139" s="175" t="s">
        <v>168</v>
      </c>
      <c r="G139" s="176" t="s">
        <v>169</v>
      </c>
      <c r="H139" s="177">
        <v>230</v>
      </c>
      <c r="I139" s="178"/>
      <c r="J139" s="179">
        <f>ROUND(I139*H139,2)</f>
        <v>0</v>
      </c>
      <c r="K139" s="180"/>
      <c r="L139" s="39"/>
      <c r="M139" s="181" t="s">
        <v>1</v>
      </c>
      <c r="N139" s="182" t="s">
        <v>41</v>
      </c>
      <c r="O139" s="77"/>
      <c r="P139" s="183">
        <f>O139*H139</f>
        <v>0</v>
      </c>
      <c r="Q139" s="183">
        <v>0</v>
      </c>
      <c r="R139" s="183">
        <f>Q139*H139</f>
        <v>0</v>
      </c>
      <c r="S139" s="183">
        <v>0</v>
      </c>
      <c r="T139" s="184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85" t="s">
        <v>144</v>
      </c>
      <c r="AT139" s="185" t="s">
        <v>125</v>
      </c>
      <c r="AU139" s="185" t="s">
        <v>86</v>
      </c>
      <c r="AY139" s="19" t="s">
        <v>121</v>
      </c>
      <c r="BE139" s="186">
        <f>IF(N139="základní",J139,0)</f>
        <v>0</v>
      </c>
      <c r="BF139" s="186">
        <f>IF(N139="snížená",J139,0)</f>
        <v>0</v>
      </c>
      <c r="BG139" s="186">
        <f>IF(N139="zákl. přenesená",J139,0)</f>
        <v>0</v>
      </c>
      <c r="BH139" s="186">
        <f>IF(N139="sníž. přenesená",J139,0)</f>
        <v>0</v>
      </c>
      <c r="BI139" s="186">
        <f>IF(N139="nulová",J139,0)</f>
        <v>0</v>
      </c>
      <c r="BJ139" s="19" t="s">
        <v>84</v>
      </c>
      <c r="BK139" s="186">
        <f>ROUND(I139*H139,2)</f>
        <v>0</v>
      </c>
      <c r="BL139" s="19" t="s">
        <v>144</v>
      </c>
      <c r="BM139" s="185" t="s">
        <v>170</v>
      </c>
    </row>
    <row r="140" s="2" customFormat="1" ht="24.15" customHeight="1">
      <c r="A140" s="38"/>
      <c r="B140" s="172"/>
      <c r="C140" s="173" t="s">
        <v>7</v>
      </c>
      <c r="D140" s="173" t="s">
        <v>125</v>
      </c>
      <c r="E140" s="174" t="s">
        <v>171</v>
      </c>
      <c r="F140" s="175" t="s">
        <v>172</v>
      </c>
      <c r="G140" s="176" t="s">
        <v>138</v>
      </c>
      <c r="H140" s="177">
        <v>11.283</v>
      </c>
      <c r="I140" s="178"/>
      <c r="J140" s="179">
        <f>ROUND(I140*H140,2)</f>
        <v>0</v>
      </c>
      <c r="K140" s="180"/>
      <c r="L140" s="39"/>
      <c r="M140" s="215" t="s">
        <v>1</v>
      </c>
      <c r="N140" s="216" t="s">
        <v>41</v>
      </c>
      <c r="O140" s="217"/>
      <c r="P140" s="218">
        <f>O140*H140</f>
        <v>0</v>
      </c>
      <c r="Q140" s="218">
        <v>0</v>
      </c>
      <c r="R140" s="218">
        <f>Q140*H140</f>
        <v>0</v>
      </c>
      <c r="S140" s="218">
        <v>0</v>
      </c>
      <c r="T140" s="219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185" t="s">
        <v>144</v>
      </c>
      <c r="AT140" s="185" t="s">
        <v>125</v>
      </c>
      <c r="AU140" s="185" t="s">
        <v>86</v>
      </c>
      <c r="AY140" s="19" t="s">
        <v>121</v>
      </c>
      <c r="BE140" s="186">
        <f>IF(N140="základní",J140,0)</f>
        <v>0</v>
      </c>
      <c r="BF140" s="186">
        <f>IF(N140="snížená",J140,0)</f>
        <v>0</v>
      </c>
      <c r="BG140" s="186">
        <f>IF(N140="zákl. přenesená",J140,0)</f>
        <v>0</v>
      </c>
      <c r="BH140" s="186">
        <f>IF(N140="sníž. přenesená",J140,0)</f>
        <v>0</v>
      </c>
      <c r="BI140" s="186">
        <f>IF(N140="nulová",J140,0)</f>
        <v>0</v>
      </c>
      <c r="BJ140" s="19" t="s">
        <v>84</v>
      </c>
      <c r="BK140" s="186">
        <f>ROUND(I140*H140,2)</f>
        <v>0</v>
      </c>
      <c r="BL140" s="19" t="s">
        <v>144</v>
      </c>
      <c r="BM140" s="185" t="s">
        <v>173</v>
      </c>
    </row>
    <row r="141" s="2" customFormat="1" ht="6.96" customHeight="1">
      <c r="A141" s="38"/>
      <c r="B141" s="60"/>
      <c r="C141" s="61"/>
      <c r="D141" s="61"/>
      <c r="E141" s="61"/>
      <c r="F141" s="61"/>
      <c r="G141" s="61"/>
      <c r="H141" s="61"/>
      <c r="I141" s="61"/>
      <c r="J141" s="61"/>
      <c r="K141" s="61"/>
      <c r="L141" s="39"/>
      <c r="M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</row>
  </sheetData>
  <autoFilter ref="C120:K140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89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86</v>
      </c>
    </row>
    <row r="4" s="1" customFormat="1" ht="24.96" customHeight="1">
      <c r="B4" s="22"/>
      <c r="D4" s="23" t="s">
        <v>93</v>
      </c>
      <c r="L4" s="22"/>
      <c r="M4" s="120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1" t="str">
        <f>'Rekapitulace stavby'!K6</f>
        <v>Rozšíření sběrného dvora E1 - vyhrazená změna závazku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94</v>
      </c>
      <c r="E8" s="38"/>
      <c r="F8" s="38"/>
      <c r="G8" s="38"/>
      <c r="H8" s="38"/>
      <c r="I8" s="38"/>
      <c r="J8" s="38"/>
      <c r="K8" s="38"/>
      <c r="L8" s="55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67" t="s">
        <v>174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18</v>
      </c>
      <c r="E11" s="38"/>
      <c r="F11" s="27" t="s">
        <v>1</v>
      </c>
      <c r="G11" s="38"/>
      <c r="H11" s="38"/>
      <c r="I11" s="32" t="s">
        <v>19</v>
      </c>
      <c r="J11" s="27" t="s">
        <v>1</v>
      </c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20</v>
      </c>
      <c r="E12" s="38"/>
      <c r="F12" s="27" t="s">
        <v>21</v>
      </c>
      <c r="G12" s="38"/>
      <c r="H12" s="38"/>
      <c r="I12" s="32" t="s">
        <v>22</v>
      </c>
      <c r="J12" s="69" t="str">
        <f>'Rekapitulace stavby'!AN8</f>
        <v>30. 3. 2026</v>
      </c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24</v>
      </c>
      <c r="E14" s="38"/>
      <c r="F14" s="38"/>
      <c r="G14" s="38"/>
      <c r="H14" s="38"/>
      <c r="I14" s="32" t="s">
        <v>25</v>
      </c>
      <c r="J14" s="27" t="str">
        <f>IF('Rekapitulace stavby'!AN10="","",'Rekapitulace stavby'!AN10)</f>
        <v>00255513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tr">
        <f>IF('Rekapitulace stavby'!E11="","",'Rekapitulace stavby'!E11)</f>
        <v>město Horažďovice</v>
      </c>
      <c r="F15" s="38"/>
      <c r="G15" s="38"/>
      <c r="H15" s="38"/>
      <c r="I15" s="32" t="s">
        <v>28</v>
      </c>
      <c r="J15" s="27" t="str">
        <f>IF('Rekapitulace stavby'!AN11="","",'Rekapitulace stavby'!AN11)</f>
        <v/>
      </c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29</v>
      </c>
      <c r="E17" s="38"/>
      <c r="F17" s="38"/>
      <c r="G17" s="38"/>
      <c r="H17" s="38"/>
      <c r="I17" s="32" t="s">
        <v>25</v>
      </c>
      <c r="J17" s="33" t="str">
        <f>'Rekapitulace stavby'!AN13</f>
        <v>Vyplň údaj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'Rekapitulace stavby'!E14</f>
        <v>Vyplň údaj</v>
      </c>
      <c r="F18" s="27"/>
      <c r="G18" s="27"/>
      <c r="H18" s="27"/>
      <c r="I18" s="32" t="s">
        <v>28</v>
      </c>
      <c r="J18" s="33" t="str">
        <f>'Rekapitulace stavby'!AN14</f>
        <v>Vyplň údaj</v>
      </c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31</v>
      </c>
      <c r="E20" s="38"/>
      <c r="F20" s="38"/>
      <c r="G20" s="38"/>
      <c r="H20" s="38"/>
      <c r="I20" s="32" t="s">
        <v>25</v>
      </c>
      <c r="J20" s="27" t="str">
        <f>IF('Rekapitulace stavby'!AN16="","",'Rekapitulace stavby'!AN16)</f>
        <v/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tr">
        <f>IF('Rekapitulace stavby'!E17="","",'Rekapitulace stavby'!E17)</f>
        <v xml:space="preserve"> </v>
      </c>
      <c r="F21" s="38"/>
      <c r="G21" s="38"/>
      <c r="H21" s="38"/>
      <c r="I21" s="32" t="s">
        <v>28</v>
      </c>
      <c r="J21" s="27" t="str">
        <f>IF('Rekapitulace stavby'!AN17="","",'Rekapitulace stavby'!AN17)</f>
        <v/>
      </c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33</v>
      </c>
      <c r="E23" s="38"/>
      <c r="F23" s="38"/>
      <c r="G23" s="38"/>
      <c r="H23" s="38"/>
      <c r="I23" s="32" t="s">
        <v>25</v>
      </c>
      <c r="J23" s="27" t="str">
        <f>IF('Rekapitulace stavby'!AN19="","",'Rekapitulace stavby'!AN19)</f>
        <v/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tr">
        <f>IF('Rekapitulace stavby'!E20="","",'Rekapitulace stavby'!E20)</f>
        <v>Pavel Matoušek</v>
      </c>
      <c r="F24" s="38"/>
      <c r="G24" s="38"/>
      <c r="H24" s="38"/>
      <c r="I24" s="32" t="s">
        <v>28</v>
      </c>
      <c r="J24" s="27" t="str">
        <f>IF('Rekapitulace stavby'!AN20="","",'Rekapitulace stavby'!AN20)</f>
        <v/>
      </c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35</v>
      </c>
      <c r="E26" s="38"/>
      <c r="F26" s="38"/>
      <c r="G26" s="38"/>
      <c r="H26" s="38"/>
      <c r="I26" s="38"/>
      <c r="J26" s="38"/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22"/>
      <c r="B27" s="123"/>
      <c r="C27" s="122"/>
      <c r="D27" s="122"/>
      <c r="E27" s="36" t="s">
        <v>1</v>
      </c>
      <c r="F27" s="36"/>
      <c r="G27" s="36"/>
      <c r="H27" s="36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0"/>
      <c r="E29" s="90"/>
      <c r="F29" s="90"/>
      <c r="G29" s="90"/>
      <c r="H29" s="90"/>
      <c r="I29" s="90"/>
      <c r="J29" s="90"/>
      <c r="K29" s="90"/>
      <c r="L29" s="55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25" t="s">
        <v>36</v>
      </c>
      <c r="E30" s="38"/>
      <c r="F30" s="38"/>
      <c r="G30" s="38"/>
      <c r="H30" s="38"/>
      <c r="I30" s="38"/>
      <c r="J30" s="96">
        <f>ROUND(J131, 2)</f>
        <v>0</v>
      </c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38</v>
      </c>
      <c r="G32" s="38"/>
      <c r="H32" s="38"/>
      <c r="I32" s="43" t="s">
        <v>37</v>
      </c>
      <c r="J32" s="43" t="s">
        <v>39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26" t="s">
        <v>40</v>
      </c>
      <c r="E33" s="32" t="s">
        <v>41</v>
      </c>
      <c r="F33" s="127">
        <f>ROUND((SUM(BE131:BE315)),  2)</f>
        <v>0</v>
      </c>
      <c r="G33" s="38"/>
      <c r="H33" s="38"/>
      <c r="I33" s="128">
        <v>0.20999999999999999</v>
      </c>
      <c r="J33" s="127">
        <f>ROUND(((SUM(BE131:BE315))*I33),  2)</f>
        <v>0</v>
      </c>
      <c r="K33" s="38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2" t="s">
        <v>42</v>
      </c>
      <c r="F34" s="127">
        <f>ROUND((SUM(BF131:BF315)),  2)</f>
        <v>0</v>
      </c>
      <c r="G34" s="38"/>
      <c r="H34" s="38"/>
      <c r="I34" s="128">
        <v>0.12</v>
      </c>
      <c r="J34" s="127">
        <f>ROUND(((SUM(BF131:BF315))*I34),  2)</f>
        <v>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43</v>
      </c>
      <c r="F35" s="127">
        <f>ROUND((SUM(BG131:BG315)),  2)</f>
        <v>0</v>
      </c>
      <c r="G35" s="38"/>
      <c r="H35" s="38"/>
      <c r="I35" s="128">
        <v>0.20999999999999999</v>
      </c>
      <c r="J35" s="127">
        <f>0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44</v>
      </c>
      <c r="F36" s="127">
        <f>ROUND((SUM(BH131:BH315)),  2)</f>
        <v>0</v>
      </c>
      <c r="G36" s="38"/>
      <c r="H36" s="38"/>
      <c r="I36" s="128">
        <v>0.12</v>
      </c>
      <c r="J36" s="127">
        <f>0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45</v>
      </c>
      <c r="F37" s="127">
        <f>ROUND((SUM(BI131:BI315)),  2)</f>
        <v>0</v>
      </c>
      <c r="G37" s="38"/>
      <c r="H37" s="38"/>
      <c r="I37" s="128">
        <v>0</v>
      </c>
      <c r="J37" s="127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29"/>
      <c r="D39" s="130" t="s">
        <v>46</v>
      </c>
      <c r="E39" s="81"/>
      <c r="F39" s="81"/>
      <c r="G39" s="131" t="s">
        <v>47</v>
      </c>
      <c r="H39" s="132" t="s">
        <v>48</v>
      </c>
      <c r="I39" s="81"/>
      <c r="J39" s="133">
        <f>SUM(J30:J37)</f>
        <v>0</v>
      </c>
      <c r="K39" s="134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49</v>
      </c>
      <c r="E50" s="57"/>
      <c r="F50" s="57"/>
      <c r="G50" s="56" t="s">
        <v>50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51</v>
      </c>
      <c r="E61" s="41"/>
      <c r="F61" s="135" t="s">
        <v>52</v>
      </c>
      <c r="G61" s="58" t="s">
        <v>51</v>
      </c>
      <c r="H61" s="41"/>
      <c r="I61" s="41"/>
      <c r="J61" s="136" t="s">
        <v>52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53</v>
      </c>
      <c r="E65" s="59"/>
      <c r="F65" s="59"/>
      <c r="G65" s="56" t="s">
        <v>54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51</v>
      </c>
      <c r="E76" s="41"/>
      <c r="F76" s="135" t="s">
        <v>52</v>
      </c>
      <c r="G76" s="58" t="s">
        <v>51</v>
      </c>
      <c r="H76" s="41"/>
      <c r="I76" s="41"/>
      <c r="J76" s="136" t="s">
        <v>52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hidden="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96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16.5" customHeight="1">
      <c r="A85" s="38"/>
      <c r="B85" s="39"/>
      <c r="C85" s="38"/>
      <c r="D85" s="38"/>
      <c r="E85" s="121" t="str">
        <f>E7</f>
        <v>Rozšíření sběrného dvora E1 - vyhrazená změna závazku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2" customFormat="1" ht="12" customHeight="1">
      <c r="A86" s="38"/>
      <c r="B86" s="39"/>
      <c r="C86" s="32" t="s">
        <v>94</v>
      </c>
      <c r="D86" s="38"/>
      <c r="E86" s="38"/>
      <c r="F86" s="38"/>
      <c r="G86" s="38"/>
      <c r="H86" s="38"/>
      <c r="I86" s="38"/>
      <c r="J86" s="38"/>
      <c r="K86" s="38"/>
      <c r="L86" s="55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hidden="1" s="2" customFormat="1" ht="16.5" customHeight="1">
      <c r="A87" s="38"/>
      <c r="B87" s="39"/>
      <c r="C87" s="38"/>
      <c r="D87" s="38"/>
      <c r="E87" s="67" t="str">
        <f>E9</f>
        <v>040 - RE - USE centrum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2" customHeight="1">
      <c r="A89" s="38"/>
      <c r="B89" s="39"/>
      <c r="C89" s="32" t="s">
        <v>20</v>
      </c>
      <c r="D89" s="38"/>
      <c r="E89" s="38"/>
      <c r="F89" s="27" t="str">
        <f>F12</f>
        <v xml:space="preserve"> </v>
      </c>
      <c r="G89" s="38"/>
      <c r="H89" s="38"/>
      <c r="I89" s="32" t="s">
        <v>22</v>
      </c>
      <c r="J89" s="69" t="str">
        <f>IF(J12="","",J12)</f>
        <v>30. 3. 2026</v>
      </c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5.15" customHeight="1">
      <c r="A91" s="38"/>
      <c r="B91" s="39"/>
      <c r="C91" s="32" t="s">
        <v>24</v>
      </c>
      <c r="D91" s="38"/>
      <c r="E91" s="38"/>
      <c r="F91" s="27" t="str">
        <f>E15</f>
        <v>město Horažďovice</v>
      </c>
      <c r="G91" s="38"/>
      <c r="H91" s="38"/>
      <c r="I91" s="32" t="s">
        <v>31</v>
      </c>
      <c r="J91" s="36" t="str">
        <f>E21</f>
        <v xml:space="preserve"> 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15.15" customHeight="1">
      <c r="A92" s="38"/>
      <c r="B92" s="39"/>
      <c r="C92" s="32" t="s">
        <v>29</v>
      </c>
      <c r="D92" s="38"/>
      <c r="E92" s="38"/>
      <c r="F92" s="27" t="str">
        <f>IF(E18="","",E18)</f>
        <v>Vyplň údaj</v>
      </c>
      <c r="G92" s="38"/>
      <c r="H92" s="38"/>
      <c r="I92" s="32" t="s">
        <v>33</v>
      </c>
      <c r="J92" s="36" t="str">
        <f>E24</f>
        <v>Pavel Matoušek</v>
      </c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29.28" customHeight="1">
      <c r="A94" s="38"/>
      <c r="B94" s="39"/>
      <c r="C94" s="137" t="s">
        <v>97</v>
      </c>
      <c r="D94" s="129"/>
      <c r="E94" s="129"/>
      <c r="F94" s="129"/>
      <c r="G94" s="129"/>
      <c r="H94" s="129"/>
      <c r="I94" s="129"/>
      <c r="J94" s="138" t="s">
        <v>98</v>
      </c>
      <c r="K94" s="129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hidden="1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hidden="1" s="2" customFormat="1" ht="22.8" customHeight="1">
      <c r="A96" s="38"/>
      <c r="B96" s="39"/>
      <c r="C96" s="139" t="s">
        <v>99</v>
      </c>
      <c r="D96" s="38"/>
      <c r="E96" s="38"/>
      <c r="F96" s="38"/>
      <c r="G96" s="38"/>
      <c r="H96" s="38"/>
      <c r="I96" s="38"/>
      <c r="J96" s="96">
        <f>J131</f>
        <v>0</v>
      </c>
      <c r="K96" s="38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100</v>
      </c>
    </row>
    <row r="97" hidden="1" s="9" customFormat="1" ht="24.96" customHeight="1">
      <c r="A97" s="9"/>
      <c r="B97" s="140"/>
      <c r="C97" s="9"/>
      <c r="D97" s="141" t="s">
        <v>101</v>
      </c>
      <c r="E97" s="142"/>
      <c r="F97" s="142"/>
      <c r="G97" s="142"/>
      <c r="H97" s="142"/>
      <c r="I97" s="142"/>
      <c r="J97" s="143">
        <f>J132</f>
        <v>0</v>
      </c>
      <c r="K97" s="9"/>
      <c r="L97" s="14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44"/>
      <c r="C98" s="10"/>
      <c r="D98" s="145" t="s">
        <v>175</v>
      </c>
      <c r="E98" s="146"/>
      <c r="F98" s="146"/>
      <c r="G98" s="146"/>
      <c r="H98" s="146"/>
      <c r="I98" s="146"/>
      <c r="J98" s="147">
        <f>J133</f>
        <v>0</v>
      </c>
      <c r="K98" s="10"/>
      <c r="L98" s="14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44"/>
      <c r="C99" s="10"/>
      <c r="D99" s="145" t="s">
        <v>176</v>
      </c>
      <c r="E99" s="146"/>
      <c r="F99" s="146"/>
      <c r="G99" s="146"/>
      <c r="H99" s="146"/>
      <c r="I99" s="146"/>
      <c r="J99" s="147">
        <f>J163</f>
        <v>0</v>
      </c>
      <c r="K99" s="10"/>
      <c r="L99" s="14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44"/>
      <c r="C100" s="10"/>
      <c r="D100" s="145" t="s">
        <v>177</v>
      </c>
      <c r="E100" s="146"/>
      <c r="F100" s="146"/>
      <c r="G100" s="146"/>
      <c r="H100" s="146"/>
      <c r="I100" s="146"/>
      <c r="J100" s="147">
        <f>J174</f>
        <v>0</v>
      </c>
      <c r="K100" s="10"/>
      <c r="L100" s="144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44"/>
      <c r="C101" s="10"/>
      <c r="D101" s="145" t="s">
        <v>178</v>
      </c>
      <c r="E101" s="146"/>
      <c r="F101" s="146"/>
      <c r="G101" s="146"/>
      <c r="H101" s="146"/>
      <c r="I101" s="146"/>
      <c r="J101" s="147">
        <f>J178</f>
        <v>0</v>
      </c>
      <c r="K101" s="10"/>
      <c r="L101" s="144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44"/>
      <c r="C102" s="10"/>
      <c r="D102" s="145" t="s">
        <v>179</v>
      </c>
      <c r="E102" s="146"/>
      <c r="F102" s="146"/>
      <c r="G102" s="146"/>
      <c r="H102" s="146"/>
      <c r="I102" s="146"/>
      <c r="J102" s="147">
        <f>J208</f>
        <v>0</v>
      </c>
      <c r="K102" s="10"/>
      <c r="L102" s="144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44"/>
      <c r="C103" s="10"/>
      <c r="D103" s="145" t="s">
        <v>180</v>
      </c>
      <c r="E103" s="146"/>
      <c r="F103" s="146"/>
      <c r="G103" s="146"/>
      <c r="H103" s="146"/>
      <c r="I103" s="146"/>
      <c r="J103" s="147">
        <f>J242</f>
        <v>0</v>
      </c>
      <c r="K103" s="10"/>
      <c r="L103" s="144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44"/>
      <c r="C104" s="10"/>
      <c r="D104" s="145" t="s">
        <v>103</v>
      </c>
      <c r="E104" s="146"/>
      <c r="F104" s="146"/>
      <c r="G104" s="146"/>
      <c r="H104" s="146"/>
      <c r="I104" s="146"/>
      <c r="J104" s="147">
        <f>J249</f>
        <v>0</v>
      </c>
      <c r="K104" s="10"/>
      <c r="L104" s="144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9" customFormat="1" ht="24.96" customHeight="1">
      <c r="A105" s="9"/>
      <c r="B105" s="140"/>
      <c r="C105" s="9"/>
      <c r="D105" s="141" t="s">
        <v>104</v>
      </c>
      <c r="E105" s="142"/>
      <c r="F105" s="142"/>
      <c r="G105" s="142"/>
      <c r="H105" s="142"/>
      <c r="I105" s="142"/>
      <c r="J105" s="143">
        <f>J251</f>
        <v>0</v>
      </c>
      <c r="K105" s="9"/>
      <c r="L105" s="140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hidden="1" s="10" customFormat="1" ht="19.92" customHeight="1">
      <c r="A106" s="10"/>
      <c r="B106" s="144"/>
      <c r="C106" s="10"/>
      <c r="D106" s="145" t="s">
        <v>181</v>
      </c>
      <c r="E106" s="146"/>
      <c r="F106" s="146"/>
      <c r="G106" s="146"/>
      <c r="H106" s="146"/>
      <c r="I106" s="146"/>
      <c r="J106" s="147">
        <f>J252</f>
        <v>0</v>
      </c>
      <c r="K106" s="10"/>
      <c r="L106" s="144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10" customFormat="1" ht="19.92" customHeight="1">
      <c r="A107" s="10"/>
      <c r="B107" s="144"/>
      <c r="C107" s="10"/>
      <c r="D107" s="145" t="s">
        <v>182</v>
      </c>
      <c r="E107" s="146"/>
      <c r="F107" s="146"/>
      <c r="G107" s="146"/>
      <c r="H107" s="146"/>
      <c r="I107" s="146"/>
      <c r="J107" s="147">
        <f>J260</f>
        <v>0</v>
      </c>
      <c r="K107" s="10"/>
      <c r="L107" s="144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10" customFormat="1" ht="19.92" customHeight="1">
      <c r="A108" s="10"/>
      <c r="B108" s="144"/>
      <c r="C108" s="10"/>
      <c r="D108" s="145" t="s">
        <v>105</v>
      </c>
      <c r="E108" s="146"/>
      <c r="F108" s="146"/>
      <c r="G108" s="146"/>
      <c r="H108" s="146"/>
      <c r="I108" s="146"/>
      <c r="J108" s="147">
        <f>J270</f>
        <v>0</v>
      </c>
      <c r="K108" s="10"/>
      <c r="L108" s="144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10" customFormat="1" ht="19.92" customHeight="1">
      <c r="A109" s="10"/>
      <c r="B109" s="144"/>
      <c r="C109" s="10"/>
      <c r="D109" s="145" t="s">
        <v>183</v>
      </c>
      <c r="E109" s="146"/>
      <c r="F109" s="146"/>
      <c r="G109" s="146"/>
      <c r="H109" s="146"/>
      <c r="I109" s="146"/>
      <c r="J109" s="147">
        <f>J273</f>
        <v>0</v>
      </c>
      <c r="K109" s="10"/>
      <c r="L109" s="144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hidden="1" s="10" customFormat="1" ht="19.92" customHeight="1">
      <c r="A110" s="10"/>
      <c r="B110" s="144"/>
      <c r="C110" s="10"/>
      <c r="D110" s="145" t="s">
        <v>184</v>
      </c>
      <c r="E110" s="146"/>
      <c r="F110" s="146"/>
      <c r="G110" s="146"/>
      <c r="H110" s="146"/>
      <c r="I110" s="146"/>
      <c r="J110" s="147">
        <f>J280</f>
        <v>0</v>
      </c>
      <c r="K110" s="10"/>
      <c r="L110" s="144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hidden="1" s="10" customFormat="1" ht="19.92" customHeight="1">
      <c r="A111" s="10"/>
      <c r="B111" s="144"/>
      <c r="C111" s="10"/>
      <c r="D111" s="145" t="s">
        <v>185</v>
      </c>
      <c r="E111" s="146"/>
      <c r="F111" s="146"/>
      <c r="G111" s="146"/>
      <c r="H111" s="146"/>
      <c r="I111" s="146"/>
      <c r="J111" s="147">
        <f>J310</f>
        <v>0</v>
      </c>
      <c r="K111" s="10"/>
      <c r="L111" s="144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hidden="1" s="2" customFormat="1" ht="21.84" customHeight="1">
      <c r="A112" s="38"/>
      <c r="B112" s="39"/>
      <c r="C112" s="38"/>
      <c r="D112" s="38"/>
      <c r="E112" s="38"/>
      <c r="F112" s="38"/>
      <c r="G112" s="38"/>
      <c r="H112" s="38"/>
      <c r="I112" s="38"/>
      <c r="J112" s="38"/>
      <c r="K112" s="38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hidden="1" s="2" customFormat="1" ht="6.96" customHeight="1">
      <c r="A113" s="38"/>
      <c r="B113" s="60"/>
      <c r="C113" s="61"/>
      <c r="D113" s="61"/>
      <c r="E113" s="61"/>
      <c r="F113" s="61"/>
      <c r="G113" s="61"/>
      <c r="H113" s="61"/>
      <c r="I113" s="61"/>
      <c r="J113" s="61"/>
      <c r="K113" s="61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hidden="1"/>
    <row r="115" hidden="1"/>
    <row r="116" hidden="1"/>
    <row r="117" s="2" customFormat="1" ht="6.96" customHeight="1">
      <c r="A117" s="38"/>
      <c r="B117" s="62"/>
      <c r="C117" s="63"/>
      <c r="D117" s="63"/>
      <c r="E117" s="63"/>
      <c r="F117" s="63"/>
      <c r="G117" s="63"/>
      <c r="H117" s="63"/>
      <c r="I117" s="63"/>
      <c r="J117" s="63"/>
      <c r="K117" s="63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24.96" customHeight="1">
      <c r="A118" s="38"/>
      <c r="B118" s="39"/>
      <c r="C118" s="23" t="s">
        <v>106</v>
      </c>
      <c r="D118" s="38"/>
      <c r="E118" s="38"/>
      <c r="F118" s="38"/>
      <c r="G118" s="38"/>
      <c r="H118" s="38"/>
      <c r="I118" s="38"/>
      <c r="J118" s="38"/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38"/>
      <c r="D119" s="38"/>
      <c r="E119" s="38"/>
      <c r="F119" s="38"/>
      <c r="G119" s="38"/>
      <c r="H119" s="38"/>
      <c r="I119" s="38"/>
      <c r="J119" s="38"/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16</v>
      </c>
      <c r="D120" s="38"/>
      <c r="E120" s="38"/>
      <c r="F120" s="38"/>
      <c r="G120" s="38"/>
      <c r="H120" s="38"/>
      <c r="I120" s="38"/>
      <c r="J120" s="38"/>
      <c r="K120" s="38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6.5" customHeight="1">
      <c r="A121" s="38"/>
      <c r="B121" s="39"/>
      <c r="C121" s="38"/>
      <c r="D121" s="38"/>
      <c r="E121" s="121" t="str">
        <f>E7</f>
        <v>Rozšíření sběrného dvora E1 - vyhrazená změna závazku</v>
      </c>
      <c r="F121" s="32"/>
      <c r="G121" s="32"/>
      <c r="H121" s="32"/>
      <c r="I121" s="38"/>
      <c r="J121" s="38"/>
      <c r="K121" s="38"/>
      <c r="L121" s="55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94</v>
      </c>
      <c r="D122" s="38"/>
      <c r="E122" s="38"/>
      <c r="F122" s="38"/>
      <c r="G122" s="38"/>
      <c r="H122" s="38"/>
      <c r="I122" s="38"/>
      <c r="J122" s="38"/>
      <c r="K122" s="38"/>
      <c r="L122" s="55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6.5" customHeight="1">
      <c r="A123" s="38"/>
      <c r="B123" s="39"/>
      <c r="C123" s="38"/>
      <c r="D123" s="38"/>
      <c r="E123" s="67" t="str">
        <f>E9</f>
        <v>040 - RE - USE centrum</v>
      </c>
      <c r="F123" s="38"/>
      <c r="G123" s="38"/>
      <c r="H123" s="38"/>
      <c r="I123" s="38"/>
      <c r="J123" s="38"/>
      <c r="K123" s="38"/>
      <c r="L123" s="55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39"/>
      <c r="C124" s="38"/>
      <c r="D124" s="38"/>
      <c r="E124" s="38"/>
      <c r="F124" s="38"/>
      <c r="G124" s="38"/>
      <c r="H124" s="38"/>
      <c r="I124" s="38"/>
      <c r="J124" s="38"/>
      <c r="K124" s="38"/>
      <c r="L124" s="55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2" customHeight="1">
      <c r="A125" s="38"/>
      <c r="B125" s="39"/>
      <c r="C125" s="32" t="s">
        <v>20</v>
      </c>
      <c r="D125" s="38"/>
      <c r="E125" s="38"/>
      <c r="F125" s="27" t="str">
        <f>F12</f>
        <v xml:space="preserve"> </v>
      </c>
      <c r="G125" s="38"/>
      <c r="H125" s="38"/>
      <c r="I125" s="32" t="s">
        <v>22</v>
      </c>
      <c r="J125" s="69" t="str">
        <f>IF(J12="","",J12)</f>
        <v>30. 3. 2026</v>
      </c>
      <c r="K125" s="38"/>
      <c r="L125" s="55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6.96" customHeight="1">
      <c r="A126" s="38"/>
      <c r="B126" s="39"/>
      <c r="C126" s="38"/>
      <c r="D126" s="38"/>
      <c r="E126" s="38"/>
      <c r="F126" s="38"/>
      <c r="G126" s="38"/>
      <c r="H126" s="38"/>
      <c r="I126" s="38"/>
      <c r="J126" s="38"/>
      <c r="K126" s="38"/>
      <c r="L126" s="55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5.15" customHeight="1">
      <c r="A127" s="38"/>
      <c r="B127" s="39"/>
      <c r="C127" s="32" t="s">
        <v>24</v>
      </c>
      <c r="D127" s="38"/>
      <c r="E127" s="38"/>
      <c r="F127" s="27" t="str">
        <f>E15</f>
        <v>město Horažďovice</v>
      </c>
      <c r="G127" s="38"/>
      <c r="H127" s="38"/>
      <c r="I127" s="32" t="s">
        <v>31</v>
      </c>
      <c r="J127" s="36" t="str">
        <f>E21</f>
        <v xml:space="preserve"> </v>
      </c>
      <c r="K127" s="38"/>
      <c r="L127" s="55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5.15" customHeight="1">
      <c r="A128" s="38"/>
      <c r="B128" s="39"/>
      <c r="C128" s="32" t="s">
        <v>29</v>
      </c>
      <c r="D128" s="38"/>
      <c r="E128" s="38"/>
      <c r="F128" s="27" t="str">
        <f>IF(E18="","",E18)</f>
        <v>Vyplň údaj</v>
      </c>
      <c r="G128" s="38"/>
      <c r="H128" s="38"/>
      <c r="I128" s="32" t="s">
        <v>33</v>
      </c>
      <c r="J128" s="36" t="str">
        <f>E24</f>
        <v>Pavel Matoušek</v>
      </c>
      <c r="K128" s="38"/>
      <c r="L128" s="55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0.32" customHeight="1">
      <c r="A129" s="38"/>
      <c r="B129" s="39"/>
      <c r="C129" s="38"/>
      <c r="D129" s="38"/>
      <c r="E129" s="38"/>
      <c r="F129" s="38"/>
      <c r="G129" s="38"/>
      <c r="H129" s="38"/>
      <c r="I129" s="38"/>
      <c r="J129" s="38"/>
      <c r="K129" s="38"/>
      <c r="L129" s="55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11" customFormat="1" ht="29.28" customHeight="1">
      <c r="A130" s="148"/>
      <c r="B130" s="149"/>
      <c r="C130" s="150" t="s">
        <v>107</v>
      </c>
      <c r="D130" s="151" t="s">
        <v>61</v>
      </c>
      <c r="E130" s="151" t="s">
        <v>57</v>
      </c>
      <c r="F130" s="151" t="s">
        <v>58</v>
      </c>
      <c r="G130" s="151" t="s">
        <v>108</v>
      </c>
      <c r="H130" s="151" t="s">
        <v>109</v>
      </c>
      <c r="I130" s="151" t="s">
        <v>110</v>
      </c>
      <c r="J130" s="152" t="s">
        <v>98</v>
      </c>
      <c r="K130" s="153" t="s">
        <v>111</v>
      </c>
      <c r="L130" s="154"/>
      <c r="M130" s="86" t="s">
        <v>1</v>
      </c>
      <c r="N130" s="87" t="s">
        <v>40</v>
      </c>
      <c r="O130" s="87" t="s">
        <v>112</v>
      </c>
      <c r="P130" s="87" t="s">
        <v>113</v>
      </c>
      <c r="Q130" s="87" t="s">
        <v>114</v>
      </c>
      <c r="R130" s="87" t="s">
        <v>115</v>
      </c>
      <c r="S130" s="87" t="s">
        <v>116</v>
      </c>
      <c r="T130" s="88" t="s">
        <v>117</v>
      </c>
      <c r="U130" s="148"/>
      <c r="V130" s="148"/>
      <c r="W130" s="148"/>
      <c r="X130" s="148"/>
      <c r="Y130" s="148"/>
      <c r="Z130" s="148"/>
      <c r="AA130" s="148"/>
      <c r="AB130" s="148"/>
      <c r="AC130" s="148"/>
      <c r="AD130" s="148"/>
      <c r="AE130" s="148"/>
    </row>
    <row r="131" s="2" customFormat="1" ht="22.8" customHeight="1">
      <c r="A131" s="38"/>
      <c r="B131" s="39"/>
      <c r="C131" s="93" t="s">
        <v>118</v>
      </c>
      <c r="D131" s="38"/>
      <c r="E131" s="38"/>
      <c r="F131" s="38"/>
      <c r="G131" s="38"/>
      <c r="H131" s="38"/>
      <c r="I131" s="38"/>
      <c r="J131" s="155">
        <f>BK131</f>
        <v>0</v>
      </c>
      <c r="K131" s="38"/>
      <c r="L131" s="39"/>
      <c r="M131" s="89"/>
      <c r="N131" s="73"/>
      <c r="O131" s="90"/>
      <c r="P131" s="156">
        <f>P132+P251</f>
        <v>0</v>
      </c>
      <c r="Q131" s="90"/>
      <c r="R131" s="156">
        <f>R132+R251</f>
        <v>0</v>
      </c>
      <c r="S131" s="90"/>
      <c r="T131" s="157">
        <f>T132+T251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9" t="s">
        <v>75</v>
      </c>
      <c r="AU131" s="19" t="s">
        <v>100</v>
      </c>
      <c r="BK131" s="158">
        <f>BK132+BK251</f>
        <v>0</v>
      </c>
    </row>
    <row r="132" s="12" customFormat="1" ht="25.92" customHeight="1">
      <c r="A132" s="12"/>
      <c r="B132" s="159"/>
      <c r="C132" s="12"/>
      <c r="D132" s="160" t="s">
        <v>75</v>
      </c>
      <c r="E132" s="161" t="s">
        <v>119</v>
      </c>
      <c r="F132" s="161" t="s">
        <v>120</v>
      </c>
      <c r="G132" s="12"/>
      <c r="H132" s="12"/>
      <c r="I132" s="162"/>
      <c r="J132" s="163">
        <f>BK132</f>
        <v>0</v>
      </c>
      <c r="K132" s="12"/>
      <c r="L132" s="159"/>
      <c r="M132" s="164"/>
      <c r="N132" s="165"/>
      <c r="O132" s="165"/>
      <c r="P132" s="166">
        <f>P133+P163+P174+P178+P208+P242+P249</f>
        <v>0</v>
      </c>
      <c r="Q132" s="165"/>
      <c r="R132" s="166">
        <f>R133+R163+R174+R178+R208+R242+R249</f>
        <v>0</v>
      </c>
      <c r="S132" s="165"/>
      <c r="T132" s="167">
        <f>T133+T163+T174+T178+T208+T242+T249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60" t="s">
        <v>84</v>
      </c>
      <c r="AT132" s="168" t="s">
        <v>75</v>
      </c>
      <c r="AU132" s="168" t="s">
        <v>76</v>
      </c>
      <c r="AY132" s="160" t="s">
        <v>121</v>
      </c>
      <c r="BK132" s="169">
        <f>BK133+BK163+BK174+BK178+BK208+BK242+BK249</f>
        <v>0</v>
      </c>
    </row>
    <row r="133" s="12" customFormat="1" ht="22.8" customHeight="1">
      <c r="A133" s="12"/>
      <c r="B133" s="159"/>
      <c r="C133" s="12"/>
      <c r="D133" s="160" t="s">
        <v>75</v>
      </c>
      <c r="E133" s="170" t="s">
        <v>84</v>
      </c>
      <c r="F133" s="170" t="s">
        <v>186</v>
      </c>
      <c r="G133" s="12"/>
      <c r="H133" s="12"/>
      <c r="I133" s="162"/>
      <c r="J133" s="171">
        <f>BK133</f>
        <v>0</v>
      </c>
      <c r="K133" s="12"/>
      <c r="L133" s="159"/>
      <c r="M133" s="164"/>
      <c r="N133" s="165"/>
      <c r="O133" s="165"/>
      <c r="P133" s="166">
        <f>SUM(P134:P162)</f>
        <v>0</v>
      </c>
      <c r="Q133" s="165"/>
      <c r="R133" s="166">
        <f>SUM(R134:R162)</f>
        <v>0</v>
      </c>
      <c r="S133" s="165"/>
      <c r="T133" s="167">
        <f>SUM(T134:T162)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60" t="s">
        <v>84</v>
      </c>
      <c r="AT133" s="168" t="s">
        <v>75</v>
      </c>
      <c r="AU133" s="168" t="s">
        <v>84</v>
      </c>
      <c r="AY133" s="160" t="s">
        <v>121</v>
      </c>
      <c r="BK133" s="169">
        <f>SUM(BK134:BK162)</f>
        <v>0</v>
      </c>
    </row>
    <row r="134" s="2" customFormat="1" ht="33" customHeight="1">
      <c r="A134" s="38"/>
      <c r="B134" s="172"/>
      <c r="C134" s="173" t="s">
        <v>84</v>
      </c>
      <c r="D134" s="173" t="s">
        <v>125</v>
      </c>
      <c r="E134" s="174" t="s">
        <v>187</v>
      </c>
      <c r="F134" s="175" t="s">
        <v>188</v>
      </c>
      <c r="G134" s="176" t="s">
        <v>128</v>
      </c>
      <c r="H134" s="177">
        <v>5.4130000000000003</v>
      </c>
      <c r="I134" s="178"/>
      <c r="J134" s="179">
        <f>ROUND(I134*H134,2)</f>
        <v>0</v>
      </c>
      <c r="K134" s="180"/>
      <c r="L134" s="39"/>
      <c r="M134" s="181" t="s">
        <v>1</v>
      </c>
      <c r="N134" s="182" t="s">
        <v>41</v>
      </c>
      <c r="O134" s="77"/>
      <c r="P134" s="183">
        <f>O134*H134</f>
        <v>0</v>
      </c>
      <c r="Q134" s="183">
        <v>0</v>
      </c>
      <c r="R134" s="183">
        <f>Q134*H134</f>
        <v>0</v>
      </c>
      <c r="S134" s="183">
        <v>0</v>
      </c>
      <c r="T134" s="184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185" t="s">
        <v>122</v>
      </c>
      <c r="AT134" s="185" t="s">
        <v>125</v>
      </c>
      <c r="AU134" s="185" t="s">
        <v>86</v>
      </c>
      <c r="AY134" s="19" t="s">
        <v>121</v>
      </c>
      <c r="BE134" s="186">
        <f>IF(N134="základní",J134,0)</f>
        <v>0</v>
      </c>
      <c r="BF134" s="186">
        <f>IF(N134="snížená",J134,0)</f>
        <v>0</v>
      </c>
      <c r="BG134" s="186">
        <f>IF(N134="zákl. přenesená",J134,0)</f>
        <v>0</v>
      </c>
      <c r="BH134" s="186">
        <f>IF(N134="sníž. přenesená",J134,0)</f>
        <v>0</v>
      </c>
      <c r="BI134" s="186">
        <f>IF(N134="nulová",J134,0)</f>
        <v>0</v>
      </c>
      <c r="BJ134" s="19" t="s">
        <v>84</v>
      </c>
      <c r="BK134" s="186">
        <f>ROUND(I134*H134,2)</f>
        <v>0</v>
      </c>
      <c r="BL134" s="19" t="s">
        <v>122</v>
      </c>
      <c r="BM134" s="185" t="s">
        <v>189</v>
      </c>
    </row>
    <row r="135" s="15" customFormat="1">
      <c r="A135" s="15"/>
      <c r="B135" s="220"/>
      <c r="C135" s="15"/>
      <c r="D135" s="188" t="s">
        <v>130</v>
      </c>
      <c r="E135" s="221" t="s">
        <v>1</v>
      </c>
      <c r="F135" s="222" t="s">
        <v>190</v>
      </c>
      <c r="G135" s="15"/>
      <c r="H135" s="221" t="s">
        <v>1</v>
      </c>
      <c r="I135" s="223"/>
      <c r="J135" s="15"/>
      <c r="K135" s="15"/>
      <c r="L135" s="220"/>
      <c r="M135" s="224"/>
      <c r="N135" s="225"/>
      <c r="O135" s="225"/>
      <c r="P135" s="225"/>
      <c r="Q135" s="225"/>
      <c r="R135" s="225"/>
      <c r="S135" s="225"/>
      <c r="T135" s="226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21" t="s">
        <v>130</v>
      </c>
      <c r="AU135" s="221" t="s">
        <v>86</v>
      </c>
      <c r="AV135" s="15" t="s">
        <v>84</v>
      </c>
      <c r="AW135" s="15" t="s">
        <v>32</v>
      </c>
      <c r="AX135" s="15" t="s">
        <v>76</v>
      </c>
      <c r="AY135" s="221" t="s">
        <v>121</v>
      </c>
    </row>
    <row r="136" s="13" customFormat="1">
      <c r="A136" s="13"/>
      <c r="B136" s="187"/>
      <c r="C136" s="13"/>
      <c r="D136" s="188" t="s">
        <v>130</v>
      </c>
      <c r="E136" s="189" t="s">
        <v>1</v>
      </c>
      <c r="F136" s="190" t="s">
        <v>191</v>
      </c>
      <c r="G136" s="13"/>
      <c r="H136" s="191">
        <v>5.4130000000000003</v>
      </c>
      <c r="I136" s="192"/>
      <c r="J136" s="13"/>
      <c r="K136" s="13"/>
      <c r="L136" s="187"/>
      <c r="M136" s="193"/>
      <c r="N136" s="194"/>
      <c r="O136" s="194"/>
      <c r="P136" s="194"/>
      <c r="Q136" s="194"/>
      <c r="R136" s="194"/>
      <c r="S136" s="194"/>
      <c r="T136" s="19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89" t="s">
        <v>130</v>
      </c>
      <c r="AU136" s="189" t="s">
        <v>86</v>
      </c>
      <c r="AV136" s="13" t="s">
        <v>86</v>
      </c>
      <c r="AW136" s="13" t="s">
        <v>32</v>
      </c>
      <c r="AX136" s="13" t="s">
        <v>76</v>
      </c>
      <c r="AY136" s="189" t="s">
        <v>121</v>
      </c>
    </row>
    <row r="137" s="14" customFormat="1">
      <c r="A137" s="14"/>
      <c r="B137" s="196"/>
      <c r="C137" s="14"/>
      <c r="D137" s="188" t="s">
        <v>130</v>
      </c>
      <c r="E137" s="197" t="s">
        <v>1</v>
      </c>
      <c r="F137" s="198" t="s">
        <v>132</v>
      </c>
      <c r="G137" s="14"/>
      <c r="H137" s="199">
        <v>5.4130000000000003</v>
      </c>
      <c r="I137" s="200"/>
      <c r="J137" s="14"/>
      <c r="K137" s="14"/>
      <c r="L137" s="196"/>
      <c r="M137" s="201"/>
      <c r="N137" s="202"/>
      <c r="O137" s="202"/>
      <c r="P137" s="202"/>
      <c r="Q137" s="202"/>
      <c r="R137" s="202"/>
      <c r="S137" s="202"/>
      <c r="T137" s="203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197" t="s">
        <v>130</v>
      </c>
      <c r="AU137" s="197" t="s">
        <v>86</v>
      </c>
      <c r="AV137" s="14" t="s">
        <v>122</v>
      </c>
      <c r="AW137" s="14" t="s">
        <v>32</v>
      </c>
      <c r="AX137" s="14" t="s">
        <v>84</v>
      </c>
      <c r="AY137" s="197" t="s">
        <v>121</v>
      </c>
    </row>
    <row r="138" s="2" customFormat="1" ht="37.8" customHeight="1">
      <c r="A138" s="38"/>
      <c r="B138" s="172"/>
      <c r="C138" s="173" t="s">
        <v>86</v>
      </c>
      <c r="D138" s="173" t="s">
        <v>125</v>
      </c>
      <c r="E138" s="174" t="s">
        <v>192</v>
      </c>
      <c r="F138" s="175" t="s">
        <v>193</v>
      </c>
      <c r="G138" s="176" t="s">
        <v>128</v>
      </c>
      <c r="H138" s="177">
        <v>16.238</v>
      </c>
      <c r="I138" s="178"/>
      <c r="J138" s="179">
        <f>ROUND(I138*H138,2)</f>
        <v>0</v>
      </c>
      <c r="K138" s="180"/>
      <c r="L138" s="39"/>
      <c r="M138" s="181" t="s">
        <v>1</v>
      </c>
      <c r="N138" s="182" t="s">
        <v>41</v>
      </c>
      <c r="O138" s="77"/>
      <c r="P138" s="183">
        <f>O138*H138</f>
        <v>0</v>
      </c>
      <c r="Q138" s="183">
        <v>0</v>
      </c>
      <c r="R138" s="183">
        <f>Q138*H138</f>
        <v>0</v>
      </c>
      <c r="S138" s="183">
        <v>0</v>
      </c>
      <c r="T138" s="184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85" t="s">
        <v>122</v>
      </c>
      <c r="AT138" s="185" t="s">
        <v>125</v>
      </c>
      <c r="AU138" s="185" t="s">
        <v>86</v>
      </c>
      <c r="AY138" s="19" t="s">
        <v>121</v>
      </c>
      <c r="BE138" s="186">
        <f>IF(N138="základní",J138,0)</f>
        <v>0</v>
      </c>
      <c r="BF138" s="186">
        <f>IF(N138="snížená",J138,0)</f>
        <v>0</v>
      </c>
      <c r="BG138" s="186">
        <f>IF(N138="zákl. přenesená",J138,0)</f>
        <v>0</v>
      </c>
      <c r="BH138" s="186">
        <f>IF(N138="sníž. přenesená",J138,0)</f>
        <v>0</v>
      </c>
      <c r="BI138" s="186">
        <f>IF(N138="nulová",J138,0)</f>
        <v>0</v>
      </c>
      <c r="BJ138" s="19" t="s">
        <v>84</v>
      </c>
      <c r="BK138" s="186">
        <f>ROUND(I138*H138,2)</f>
        <v>0</v>
      </c>
      <c r="BL138" s="19" t="s">
        <v>122</v>
      </c>
      <c r="BM138" s="185" t="s">
        <v>194</v>
      </c>
    </row>
    <row r="139" s="15" customFormat="1">
      <c r="A139" s="15"/>
      <c r="B139" s="220"/>
      <c r="C139" s="15"/>
      <c r="D139" s="188" t="s">
        <v>130</v>
      </c>
      <c r="E139" s="221" t="s">
        <v>1</v>
      </c>
      <c r="F139" s="222" t="s">
        <v>195</v>
      </c>
      <c r="G139" s="15"/>
      <c r="H139" s="221" t="s">
        <v>1</v>
      </c>
      <c r="I139" s="223"/>
      <c r="J139" s="15"/>
      <c r="K139" s="15"/>
      <c r="L139" s="220"/>
      <c r="M139" s="224"/>
      <c r="N139" s="225"/>
      <c r="O139" s="225"/>
      <c r="P139" s="225"/>
      <c r="Q139" s="225"/>
      <c r="R139" s="225"/>
      <c r="S139" s="225"/>
      <c r="T139" s="226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21" t="s">
        <v>130</v>
      </c>
      <c r="AU139" s="221" t="s">
        <v>86</v>
      </c>
      <c r="AV139" s="15" t="s">
        <v>84</v>
      </c>
      <c r="AW139" s="15" t="s">
        <v>32</v>
      </c>
      <c r="AX139" s="15" t="s">
        <v>76</v>
      </c>
      <c r="AY139" s="221" t="s">
        <v>121</v>
      </c>
    </row>
    <row r="140" s="13" customFormat="1">
      <c r="A140" s="13"/>
      <c r="B140" s="187"/>
      <c r="C140" s="13"/>
      <c r="D140" s="188" t="s">
        <v>130</v>
      </c>
      <c r="E140" s="189" t="s">
        <v>1</v>
      </c>
      <c r="F140" s="190" t="s">
        <v>196</v>
      </c>
      <c r="G140" s="13"/>
      <c r="H140" s="191">
        <v>16.238</v>
      </c>
      <c r="I140" s="192"/>
      <c r="J140" s="13"/>
      <c r="K140" s="13"/>
      <c r="L140" s="187"/>
      <c r="M140" s="193"/>
      <c r="N140" s="194"/>
      <c r="O140" s="194"/>
      <c r="P140" s="194"/>
      <c r="Q140" s="194"/>
      <c r="R140" s="194"/>
      <c r="S140" s="194"/>
      <c r="T140" s="19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89" t="s">
        <v>130</v>
      </c>
      <c r="AU140" s="189" t="s">
        <v>86</v>
      </c>
      <c r="AV140" s="13" t="s">
        <v>86</v>
      </c>
      <c r="AW140" s="13" t="s">
        <v>32</v>
      </c>
      <c r="AX140" s="13" t="s">
        <v>76</v>
      </c>
      <c r="AY140" s="189" t="s">
        <v>121</v>
      </c>
    </row>
    <row r="141" s="14" customFormat="1">
      <c r="A141" s="14"/>
      <c r="B141" s="196"/>
      <c r="C141" s="14"/>
      <c r="D141" s="188" t="s">
        <v>130</v>
      </c>
      <c r="E141" s="197" t="s">
        <v>1</v>
      </c>
      <c r="F141" s="198" t="s">
        <v>132</v>
      </c>
      <c r="G141" s="14"/>
      <c r="H141" s="199">
        <v>16.238</v>
      </c>
      <c r="I141" s="200"/>
      <c r="J141" s="14"/>
      <c r="K141" s="14"/>
      <c r="L141" s="196"/>
      <c r="M141" s="201"/>
      <c r="N141" s="202"/>
      <c r="O141" s="202"/>
      <c r="P141" s="202"/>
      <c r="Q141" s="202"/>
      <c r="R141" s="202"/>
      <c r="S141" s="202"/>
      <c r="T141" s="203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197" t="s">
        <v>130</v>
      </c>
      <c r="AU141" s="197" t="s">
        <v>86</v>
      </c>
      <c r="AV141" s="14" t="s">
        <v>122</v>
      </c>
      <c r="AW141" s="14" t="s">
        <v>32</v>
      </c>
      <c r="AX141" s="14" t="s">
        <v>84</v>
      </c>
      <c r="AY141" s="197" t="s">
        <v>121</v>
      </c>
    </row>
    <row r="142" s="2" customFormat="1" ht="37.8" customHeight="1">
      <c r="A142" s="38"/>
      <c r="B142" s="172"/>
      <c r="C142" s="173" t="s">
        <v>197</v>
      </c>
      <c r="D142" s="173" t="s">
        <v>125</v>
      </c>
      <c r="E142" s="174" t="s">
        <v>198</v>
      </c>
      <c r="F142" s="175" t="s">
        <v>199</v>
      </c>
      <c r="G142" s="176" t="s">
        <v>128</v>
      </c>
      <c r="H142" s="177">
        <v>35.100999999999999</v>
      </c>
      <c r="I142" s="178"/>
      <c r="J142" s="179">
        <f>ROUND(I142*H142,2)</f>
        <v>0</v>
      </c>
      <c r="K142" s="180"/>
      <c r="L142" s="39"/>
      <c r="M142" s="181" t="s">
        <v>1</v>
      </c>
      <c r="N142" s="182" t="s">
        <v>41</v>
      </c>
      <c r="O142" s="77"/>
      <c r="P142" s="183">
        <f>O142*H142</f>
        <v>0</v>
      </c>
      <c r="Q142" s="183">
        <v>0</v>
      </c>
      <c r="R142" s="183">
        <f>Q142*H142</f>
        <v>0</v>
      </c>
      <c r="S142" s="183">
        <v>0</v>
      </c>
      <c r="T142" s="184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185" t="s">
        <v>122</v>
      </c>
      <c r="AT142" s="185" t="s">
        <v>125</v>
      </c>
      <c r="AU142" s="185" t="s">
        <v>86</v>
      </c>
      <c r="AY142" s="19" t="s">
        <v>121</v>
      </c>
      <c r="BE142" s="186">
        <f>IF(N142="základní",J142,0)</f>
        <v>0</v>
      </c>
      <c r="BF142" s="186">
        <f>IF(N142="snížená",J142,0)</f>
        <v>0</v>
      </c>
      <c r="BG142" s="186">
        <f>IF(N142="zákl. přenesená",J142,0)</f>
        <v>0</v>
      </c>
      <c r="BH142" s="186">
        <f>IF(N142="sníž. přenesená",J142,0)</f>
        <v>0</v>
      </c>
      <c r="BI142" s="186">
        <f>IF(N142="nulová",J142,0)</f>
        <v>0</v>
      </c>
      <c r="BJ142" s="19" t="s">
        <v>84</v>
      </c>
      <c r="BK142" s="186">
        <f>ROUND(I142*H142,2)</f>
        <v>0</v>
      </c>
      <c r="BL142" s="19" t="s">
        <v>122</v>
      </c>
      <c r="BM142" s="185" t="s">
        <v>200</v>
      </c>
    </row>
    <row r="143" s="13" customFormat="1">
      <c r="A143" s="13"/>
      <c r="B143" s="187"/>
      <c r="C143" s="13"/>
      <c r="D143" s="188" t="s">
        <v>130</v>
      </c>
      <c r="E143" s="189" t="s">
        <v>1</v>
      </c>
      <c r="F143" s="190" t="s">
        <v>201</v>
      </c>
      <c r="G143" s="13"/>
      <c r="H143" s="191">
        <v>21.651</v>
      </c>
      <c r="I143" s="192"/>
      <c r="J143" s="13"/>
      <c r="K143" s="13"/>
      <c r="L143" s="187"/>
      <c r="M143" s="193"/>
      <c r="N143" s="194"/>
      <c r="O143" s="194"/>
      <c r="P143" s="194"/>
      <c r="Q143" s="194"/>
      <c r="R143" s="194"/>
      <c r="S143" s="194"/>
      <c r="T143" s="19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189" t="s">
        <v>130</v>
      </c>
      <c r="AU143" s="189" t="s">
        <v>86</v>
      </c>
      <c r="AV143" s="13" t="s">
        <v>86</v>
      </c>
      <c r="AW143" s="13" t="s">
        <v>32</v>
      </c>
      <c r="AX143" s="13" t="s">
        <v>76</v>
      </c>
      <c r="AY143" s="189" t="s">
        <v>121</v>
      </c>
    </row>
    <row r="144" s="13" customFormat="1">
      <c r="A144" s="13"/>
      <c r="B144" s="187"/>
      <c r="C144" s="13"/>
      <c r="D144" s="188" t="s">
        <v>130</v>
      </c>
      <c r="E144" s="189" t="s">
        <v>1</v>
      </c>
      <c r="F144" s="190" t="s">
        <v>202</v>
      </c>
      <c r="G144" s="13"/>
      <c r="H144" s="191">
        <v>13.449999999999999</v>
      </c>
      <c r="I144" s="192"/>
      <c r="J144" s="13"/>
      <c r="K144" s="13"/>
      <c r="L144" s="187"/>
      <c r="M144" s="193"/>
      <c r="N144" s="194"/>
      <c r="O144" s="194"/>
      <c r="P144" s="194"/>
      <c r="Q144" s="194"/>
      <c r="R144" s="194"/>
      <c r="S144" s="194"/>
      <c r="T144" s="19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89" t="s">
        <v>130</v>
      </c>
      <c r="AU144" s="189" t="s">
        <v>86</v>
      </c>
      <c r="AV144" s="13" t="s">
        <v>86</v>
      </c>
      <c r="AW144" s="13" t="s">
        <v>32</v>
      </c>
      <c r="AX144" s="13" t="s">
        <v>76</v>
      </c>
      <c r="AY144" s="189" t="s">
        <v>121</v>
      </c>
    </row>
    <row r="145" s="14" customFormat="1">
      <c r="A145" s="14"/>
      <c r="B145" s="196"/>
      <c r="C145" s="14"/>
      <c r="D145" s="188" t="s">
        <v>130</v>
      </c>
      <c r="E145" s="197" t="s">
        <v>1</v>
      </c>
      <c r="F145" s="198" t="s">
        <v>132</v>
      </c>
      <c r="G145" s="14"/>
      <c r="H145" s="199">
        <v>35.100999999999999</v>
      </c>
      <c r="I145" s="200"/>
      <c r="J145" s="14"/>
      <c r="K145" s="14"/>
      <c r="L145" s="196"/>
      <c r="M145" s="201"/>
      <c r="N145" s="202"/>
      <c r="O145" s="202"/>
      <c r="P145" s="202"/>
      <c r="Q145" s="202"/>
      <c r="R145" s="202"/>
      <c r="S145" s="202"/>
      <c r="T145" s="203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197" t="s">
        <v>130</v>
      </c>
      <c r="AU145" s="197" t="s">
        <v>86</v>
      </c>
      <c r="AV145" s="14" t="s">
        <v>122</v>
      </c>
      <c r="AW145" s="14" t="s">
        <v>32</v>
      </c>
      <c r="AX145" s="14" t="s">
        <v>84</v>
      </c>
      <c r="AY145" s="197" t="s">
        <v>121</v>
      </c>
    </row>
    <row r="146" s="2" customFormat="1" ht="37.8" customHeight="1">
      <c r="A146" s="38"/>
      <c r="B146" s="172"/>
      <c r="C146" s="173" t="s">
        <v>122</v>
      </c>
      <c r="D146" s="173" t="s">
        <v>125</v>
      </c>
      <c r="E146" s="174" t="s">
        <v>203</v>
      </c>
      <c r="F146" s="175" t="s">
        <v>204</v>
      </c>
      <c r="G146" s="176" t="s">
        <v>128</v>
      </c>
      <c r="H146" s="177">
        <v>8.2010000000000005</v>
      </c>
      <c r="I146" s="178"/>
      <c r="J146" s="179">
        <f>ROUND(I146*H146,2)</f>
        <v>0</v>
      </c>
      <c r="K146" s="180"/>
      <c r="L146" s="39"/>
      <c r="M146" s="181" t="s">
        <v>1</v>
      </c>
      <c r="N146" s="182" t="s">
        <v>41</v>
      </c>
      <c r="O146" s="77"/>
      <c r="P146" s="183">
        <f>O146*H146</f>
        <v>0</v>
      </c>
      <c r="Q146" s="183">
        <v>0</v>
      </c>
      <c r="R146" s="183">
        <f>Q146*H146</f>
        <v>0</v>
      </c>
      <c r="S146" s="183">
        <v>0</v>
      </c>
      <c r="T146" s="184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185" t="s">
        <v>122</v>
      </c>
      <c r="AT146" s="185" t="s">
        <v>125</v>
      </c>
      <c r="AU146" s="185" t="s">
        <v>86</v>
      </c>
      <c r="AY146" s="19" t="s">
        <v>121</v>
      </c>
      <c r="BE146" s="186">
        <f>IF(N146="základní",J146,0)</f>
        <v>0</v>
      </c>
      <c r="BF146" s="186">
        <f>IF(N146="snížená",J146,0)</f>
        <v>0</v>
      </c>
      <c r="BG146" s="186">
        <f>IF(N146="zákl. přenesená",J146,0)</f>
        <v>0</v>
      </c>
      <c r="BH146" s="186">
        <f>IF(N146="sníž. přenesená",J146,0)</f>
        <v>0</v>
      </c>
      <c r="BI146" s="186">
        <f>IF(N146="nulová",J146,0)</f>
        <v>0</v>
      </c>
      <c r="BJ146" s="19" t="s">
        <v>84</v>
      </c>
      <c r="BK146" s="186">
        <f>ROUND(I146*H146,2)</f>
        <v>0</v>
      </c>
      <c r="BL146" s="19" t="s">
        <v>122</v>
      </c>
      <c r="BM146" s="185" t="s">
        <v>205</v>
      </c>
    </row>
    <row r="147" s="13" customFormat="1">
      <c r="A147" s="13"/>
      <c r="B147" s="187"/>
      <c r="C147" s="13"/>
      <c r="D147" s="188" t="s">
        <v>130</v>
      </c>
      <c r="E147" s="189" t="s">
        <v>1</v>
      </c>
      <c r="F147" s="190" t="s">
        <v>206</v>
      </c>
      <c r="G147" s="13"/>
      <c r="H147" s="191">
        <v>8.2010000000000005</v>
      </c>
      <c r="I147" s="192"/>
      <c r="J147" s="13"/>
      <c r="K147" s="13"/>
      <c r="L147" s="187"/>
      <c r="M147" s="193"/>
      <c r="N147" s="194"/>
      <c r="O147" s="194"/>
      <c r="P147" s="194"/>
      <c r="Q147" s="194"/>
      <c r="R147" s="194"/>
      <c r="S147" s="194"/>
      <c r="T147" s="19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89" t="s">
        <v>130</v>
      </c>
      <c r="AU147" s="189" t="s">
        <v>86</v>
      </c>
      <c r="AV147" s="13" t="s">
        <v>86</v>
      </c>
      <c r="AW147" s="13" t="s">
        <v>32</v>
      </c>
      <c r="AX147" s="13" t="s">
        <v>76</v>
      </c>
      <c r="AY147" s="189" t="s">
        <v>121</v>
      </c>
    </row>
    <row r="148" s="14" customFormat="1">
      <c r="A148" s="14"/>
      <c r="B148" s="196"/>
      <c r="C148" s="14"/>
      <c r="D148" s="188" t="s">
        <v>130</v>
      </c>
      <c r="E148" s="197" t="s">
        <v>1</v>
      </c>
      <c r="F148" s="198" t="s">
        <v>132</v>
      </c>
      <c r="G148" s="14"/>
      <c r="H148" s="199">
        <v>8.2010000000000005</v>
      </c>
      <c r="I148" s="200"/>
      <c r="J148" s="14"/>
      <c r="K148" s="14"/>
      <c r="L148" s="196"/>
      <c r="M148" s="201"/>
      <c r="N148" s="202"/>
      <c r="O148" s="202"/>
      <c r="P148" s="202"/>
      <c r="Q148" s="202"/>
      <c r="R148" s="202"/>
      <c r="S148" s="202"/>
      <c r="T148" s="203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197" t="s">
        <v>130</v>
      </c>
      <c r="AU148" s="197" t="s">
        <v>86</v>
      </c>
      <c r="AV148" s="14" t="s">
        <v>122</v>
      </c>
      <c r="AW148" s="14" t="s">
        <v>32</v>
      </c>
      <c r="AX148" s="14" t="s">
        <v>84</v>
      </c>
      <c r="AY148" s="197" t="s">
        <v>121</v>
      </c>
    </row>
    <row r="149" s="2" customFormat="1" ht="24.15" customHeight="1">
      <c r="A149" s="38"/>
      <c r="B149" s="172"/>
      <c r="C149" s="173" t="s">
        <v>207</v>
      </c>
      <c r="D149" s="173" t="s">
        <v>125</v>
      </c>
      <c r="E149" s="174" t="s">
        <v>208</v>
      </c>
      <c r="F149" s="175" t="s">
        <v>209</v>
      </c>
      <c r="G149" s="176" t="s">
        <v>128</v>
      </c>
      <c r="H149" s="177">
        <v>21.651</v>
      </c>
      <c r="I149" s="178"/>
      <c r="J149" s="179">
        <f>ROUND(I149*H149,2)</f>
        <v>0</v>
      </c>
      <c r="K149" s="180"/>
      <c r="L149" s="39"/>
      <c r="M149" s="181" t="s">
        <v>1</v>
      </c>
      <c r="N149" s="182" t="s">
        <v>41</v>
      </c>
      <c r="O149" s="77"/>
      <c r="P149" s="183">
        <f>O149*H149</f>
        <v>0</v>
      </c>
      <c r="Q149" s="183">
        <v>0</v>
      </c>
      <c r="R149" s="183">
        <f>Q149*H149</f>
        <v>0</v>
      </c>
      <c r="S149" s="183">
        <v>0</v>
      </c>
      <c r="T149" s="184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185" t="s">
        <v>122</v>
      </c>
      <c r="AT149" s="185" t="s">
        <v>125</v>
      </c>
      <c r="AU149" s="185" t="s">
        <v>86</v>
      </c>
      <c r="AY149" s="19" t="s">
        <v>121</v>
      </c>
      <c r="BE149" s="186">
        <f>IF(N149="základní",J149,0)</f>
        <v>0</v>
      </c>
      <c r="BF149" s="186">
        <f>IF(N149="snížená",J149,0)</f>
        <v>0</v>
      </c>
      <c r="BG149" s="186">
        <f>IF(N149="zákl. přenesená",J149,0)</f>
        <v>0</v>
      </c>
      <c r="BH149" s="186">
        <f>IF(N149="sníž. přenesená",J149,0)</f>
        <v>0</v>
      </c>
      <c r="BI149" s="186">
        <f>IF(N149="nulová",J149,0)</f>
        <v>0</v>
      </c>
      <c r="BJ149" s="19" t="s">
        <v>84</v>
      </c>
      <c r="BK149" s="186">
        <f>ROUND(I149*H149,2)</f>
        <v>0</v>
      </c>
      <c r="BL149" s="19" t="s">
        <v>122</v>
      </c>
      <c r="BM149" s="185" t="s">
        <v>210</v>
      </c>
    </row>
    <row r="150" s="13" customFormat="1">
      <c r="A150" s="13"/>
      <c r="B150" s="187"/>
      <c r="C150" s="13"/>
      <c r="D150" s="188" t="s">
        <v>130</v>
      </c>
      <c r="E150" s="189" t="s">
        <v>1</v>
      </c>
      <c r="F150" s="190" t="s">
        <v>202</v>
      </c>
      <c r="G150" s="13"/>
      <c r="H150" s="191">
        <v>13.449999999999999</v>
      </c>
      <c r="I150" s="192"/>
      <c r="J150" s="13"/>
      <c r="K150" s="13"/>
      <c r="L150" s="187"/>
      <c r="M150" s="193"/>
      <c r="N150" s="194"/>
      <c r="O150" s="194"/>
      <c r="P150" s="194"/>
      <c r="Q150" s="194"/>
      <c r="R150" s="194"/>
      <c r="S150" s="194"/>
      <c r="T150" s="19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89" t="s">
        <v>130</v>
      </c>
      <c r="AU150" s="189" t="s">
        <v>86</v>
      </c>
      <c r="AV150" s="13" t="s">
        <v>86</v>
      </c>
      <c r="AW150" s="13" t="s">
        <v>32</v>
      </c>
      <c r="AX150" s="13" t="s">
        <v>76</v>
      </c>
      <c r="AY150" s="189" t="s">
        <v>121</v>
      </c>
    </row>
    <row r="151" s="13" customFormat="1">
      <c r="A151" s="13"/>
      <c r="B151" s="187"/>
      <c r="C151" s="13"/>
      <c r="D151" s="188" t="s">
        <v>130</v>
      </c>
      <c r="E151" s="189" t="s">
        <v>1</v>
      </c>
      <c r="F151" s="190" t="s">
        <v>206</v>
      </c>
      <c r="G151" s="13"/>
      <c r="H151" s="191">
        <v>8.2010000000000005</v>
      </c>
      <c r="I151" s="192"/>
      <c r="J151" s="13"/>
      <c r="K151" s="13"/>
      <c r="L151" s="187"/>
      <c r="M151" s="193"/>
      <c r="N151" s="194"/>
      <c r="O151" s="194"/>
      <c r="P151" s="194"/>
      <c r="Q151" s="194"/>
      <c r="R151" s="194"/>
      <c r="S151" s="194"/>
      <c r="T151" s="19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189" t="s">
        <v>130</v>
      </c>
      <c r="AU151" s="189" t="s">
        <v>86</v>
      </c>
      <c r="AV151" s="13" t="s">
        <v>86</v>
      </c>
      <c r="AW151" s="13" t="s">
        <v>32</v>
      </c>
      <c r="AX151" s="13" t="s">
        <v>76</v>
      </c>
      <c r="AY151" s="189" t="s">
        <v>121</v>
      </c>
    </row>
    <row r="152" s="14" customFormat="1">
      <c r="A152" s="14"/>
      <c r="B152" s="196"/>
      <c r="C152" s="14"/>
      <c r="D152" s="188" t="s">
        <v>130</v>
      </c>
      <c r="E152" s="197" t="s">
        <v>1</v>
      </c>
      <c r="F152" s="198" t="s">
        <v>132</v>
      </c>
      <c r="G152" s="14"/>
      <c r="H152" s="199">
        <v>21.651</v>
      </c>
      <c r="I152" s="200"/>
      <c r="J152" s="14"/>
      <c r="K152" s="14"/>
      <c r="L152" s="196"/>
      <c r="M152" s="201"/>
      <c r="N152" s="202"/>
      <c r="O152" s="202"/>
      <c r="P152" s="202"/>
      <c r="Q152" s="202"/>
      <c r="R152" s="202"/>
      <c r="S152" s="202"/>
      <c r="T152" s="203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197" t="s">
        <v>130</v>
      </c>
      <c r="AU152" s="197" t="s">
        <v>86</v>
      </c>
      <c r="AV152" s="14" t="s">
        <v>122</v>
      </c>
      <c r="AW152" s="14" t="s">
        <v>32</v>
      </c>
      <c r="AX152" s="14" t="s">
        <v>84</v>
      </c>
      <c r="AY152" s="197" t="s">
        <v>121</v>
      </c>
    </row>
    <row r="153" s="2" customFormat="1" ht="24.15" customHeight="1">
      <c r="A153" s="38"/>
      <c r="B153" s="172"/>
      <c r="C153" s="173" t="s">
        <v>211</v>
      </c>
      <c r="D153" s="173" t="s">
        <v>125</v>
      </c>
      <c r="E153" s="174" t="s">
        <v>212</v>
      </c>
      <c r="F153" s="175" t="s">
        <v>213</v>
      </c>
      <c r="G153" s="176" t="s">
        <v>138</v>
      </c>
      <c r="H153" s="177">
        <v>14.352</v>
      </c>
      <c r="I153" s="178"/>
      <c r="J153" s="179">
        <f>ROUND(I153*H153,2)</f>
        <v>0</v>
      </c>
      <c r="K153" s="180"/>
      <c r="L153" s="39"/>
      <c r="M153" s="181" t="s">
        <v>1</v>
      </c>
      <c r="N153" s="182" t="s">
        <v>41</v>
      </c>
      <c r="O153" s="77"/>
      <c r="P153" s="183">
        <f>O153*H153</f>
        <v>0</v>
      </c>
      <c r="Q153" s="183">
        <v>0</v>
      </c>
      <c r="R153" s="183">
        <f>Q153*H153</f>
        <v>0</v>
      </c>
      <c r="S153" s="183">
        <v>0</v>
      </c>
      <c r="T153" s="184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85" t="s">
        <v>122</v>
      </c>
      <c r="AT153" s="185" t="s">
        <v>125</v>
      </c>
      <c r="AU153" s="185" t="s">
        <v>86</v>
      </c>
      <c r="AY153" s="19" t="s">
        <v>121</v>
      </c>
      <c r="BE153" s="186">
        <f>IF(N153="základní",J153,0)</f>
        <v>0</v>
      </c>
      <c r="BF153" s="186">
        <f>IF(N153="snížená",J153,0)</f>
        <v>0</v>
      </c>
      <c r="BG153" s="186">
        <f>IF(N153="zákl. přenesená",J153,0)</f>
        <v>0</v>
      </c>
      <c r="BH153" s="186">
        <f>IF(N153="sníž. přenesená",J153,0)</f>
        <v>0</v>
      </c>
      <c r="BI153" s="186">
        <f>IF(N153="nulová",J153,0)</f>
        <v>0</v>
      </c>
      <c r="BJ153" s="19" t="s">
        <v>84</v>
      </c>
      <c r="BK153" s="186">
        <f>ROUND(I153*H153,2)</f>
        <v>0</v>
      </c>
      <c r="BL153" s="19" t="s">
        <v>122</v>
      </c>
      <c r="BM153" s="185" t="s">
        <v>214</v>
      </c>
    </row>
    <row r="154" s="13" customFormat="1">
      <c r="A154" s="13"/>
      <c r="B154" s="187"/>
      <c r="C154" s="13"/>
      <c r="D154" s="188" t="s">
        <v>130</v>
      </c>
      <c r="E154" s="189" t="s">
        <v>1</v>
      </c>
      <c r="F154" s="190" t="s">
        <v>215</v>
      </c>
      <c r="G154" s="13"/>
      <c r="H154" s="191">
        <v>14.352</v>
      </c>
      <c r="I154" s="192"/>
      <c r="J154" s="13"/>
      <c r="K154" s="13"/>
      <c r="L154" s="187"/>
      <c r="M154" s="193"/>
      <c r="N154" s="194"/>
      <c r="O154" s="194"/>
      <c r="P154" s="194"/>
      <c r="Q154" s="194"/>
      <c r="R154" s="194"/>
      <c r="S154" s="194"/>
      <c r="T154" s="19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89" t="s">
        <v>130</v>
      </c>
      <c r="AU154" s="189" t="s">
        <v>86</v>
      </c>
      <c r="AV154" s="13" t="s">
        <v>86</v>
      </c>
      <c r="AW154" s="13" t="s">
        <v>32</v>
      </c>
      <c r="AX154" s="13" t="s">
        <v>76</v>
      </c>
      <c r="AY154" s="189" t="s">
        <v>121</v>
      </c>
    </row>
    <row r="155" s="14" customFormat="1">
      <c r="A155" s="14"/>
      <c r="B155" s="196"/>
      <c r="C155" s="14"/>
      <c r="D155" s="188" t="s">
        <v>130</v>
      </c>
      <c r="E155" s="197" t="s">
        <v>1</v>
      </c>
      <c r="F155" s="198" t="s">
        <v>132</v>
      </c>
      <c r="G155" s="14"/>
      <c r="H155" s="199">
        <v>14.352</v>
      </c>
      <c r="I155" s="200"/>
      <c r="J155" s="14"/>
      <c r="K155" s="14"/>
      <c r="L155" s="196"/>
      <c r="M155" s="201"/>
      <c r="N155" s="202"/>
      <c r="O155" s="202"/>
      <c r="P155" s="202"/>
      <c r="Q155" s="202"/>
      <c r="R155" s="202"/>
      <c r="S155" s="202"/>
      <c r="T155" s="203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197" t="s">
        <v>130</v>
      </c>
      <c r="AU155" s="197" t="s">
        <v>86</v>
      </c>
      <c r="AV155" s="14" t="s">
        <v>122</v>
      </c>
      <c r="AW155" s="14" t="s">
        <v>32</v>
      </c>
      <c r="AX155" s="14" t="s">
        <v>84</v>
      </c>
      <c r="AY155" s="197" t="s">
        <v>121</v>
      </c>
    </row>
    <row r="156" s="2" customFormat="1" ht="16.5" customHeight="1">
      <c r="A156" s="38"/>
      <c r="B156" s="172"/>
      <c r="C156" s="173" t="s">
        <v>216</v>
      </c>
      <c r="D156" s="173" t="s">
        <v>125</v>
      </c>
      <c r="E156" s="174" t="s">
        <v>217</v>
      </c>
      <c r="F156" s="175" t="s">
        <v>218</v>
      </c>
      <c r="G156" s="176" t="s">
        <v>128</v>
      </c>
      <c r="H156" s="177">
        <v>29.852</v>
      </c>
      <c r="I156" s="178"/>
      <c r="J156" s="179">
        <f>ROUND(I156*H156,2)</f>
        <v>0</v>
      </c>
      <c r="K156" s="180"/>
      <c r="L156" s="39"/>
      <c r="M156" s="181" t="s">
        <v>1</v>
      </c>
      <c r="N156" s="182" t="s">
        <v>41</v>
      </c>
      <c r="O156" s="77"/>
      <c r="P156" s="183">
        <f>O156*H156</f>
        <v>0</v>
      </c>
      <c r="Q156" s="183">
        <v>0</v>
      </c>
      <c r="R156" s="183">
        <f>Q156*H156</f>
        <v>0</v>
      </c>
      <c r="S156" s="183">
        <v>0</v>
      </c>
      <c r="T156" s="184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185" t="s">
        <v>122</v>
      </c>
      <c r="AT156" s="185" t="s">
        <v>125</v>
      </c>
      <c r="AU156" s="185" t="s">
        <v>86</v>
      </c>
      <c r="AY156" s="19" t="s">
        <v>121</v>
      </c>
      <c r="BE156" s="186">
        <f>IF(N156="základní",J156,0)</f>
        <v>0</v>
      </c>
      <c r="BF156" s="186">
        <f>IF(N156="snížená",J156,0)</f>
        <v>0</v>
      </c>
      <c r="BG156" s="186">
        <f>IF(N156="zákl. přenesená",J156,0)</f>
        <v>0</v>
      </c>
      <c r="BH156" s="186">
        <f>IF(N156="sníž. přenesená",J156,0)</f>
        <v>0</v>
      </c>
      <c r="BI156" s="186">
        <f>IF(N156="nulová",J156,0)</f>
        <v>0</v>
      </c>
      <c r="BJ156" s="19" t="s">
        <v>84</v>
      </c>
      <c r="BK156" s="186">
        <f>ROUND(I156*H156,2)</f>
        <v>0</v>
      </c>
      <c r="BL156" s="19" t="s">
        <v>122</v>
      </c>
      <c r="BM156" s="185" t="s">
        <v>219</v>
      </c>
    </row>
    <row r="157" s="13" customFormat="1">
      <c r="A157" s="13"/>
      <c r="B157" s="187"/>
      <c r="C157" s="13"/>
      <c r="D157" s="188" t="s">
        <v>130</v>
      </c>
      <c r="E157" s="189" t="s">
        <v>1</v>
      </c>
      <c r="F157" s="190" t="s">
        <v>201</v>
      </c>
      <c r="G157" s="13"/>
      <c r="H157" s="191">
        <v>21.651</v>
      </c>
      <c r="I157" s="192"/>
      <c r="J157" s="13"/>
      <c r="K157" s="13"/>
      <c r="L157" s="187"/>
      <c r="M157" s="193"/>
      <c r="N157" s="194"/>
      <c r="O157" s="194"/>
      <c r="P157" s="194"/>
      <c r="Q157" s="194"/>
      <c r="R157" s="194"/>
      <c r="S157" s="194"/>
      <c r="T157" s="19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89" t="s">
        <v>130</v>
      </c>
      <c r="AU157" s="189" t="s">
        <v>86</v>
      </c>
      <c r="AV157" s="13" t="s">
        <v>86</v>
      </c>
      <c r="AW157" s="13" t="s">
        <v>32</v>
      </c>
      <c r="AX157" s="13" t="s">
        <v>76</v>
      </c>
      <c r="AY157" s="189" t="s">
        <v>121</v>
      </c>
    </row>
    <row r="158" s="13" customFormat="1">
      <c r="A158" s="13"/>
      <c r="B158" s="187"/>
      <c r="C158" s="13"/>
      <c r="D158" s="188" t="s">
        <v>130</v>
      </c>
      <c r="E158" s="189" t="s">
        <v>1</v>
      </c>
      <c r="F158" s="190" t="s">
        <v>206</v>
      </c>
      <c r="G158" s="13"/>
      <c r="H158" s="191">
        <v>8.2010000000000005</v>
      </c>
      <c r="I158" s="192"/>
      <c r="J158" s="13"/>
      <c r="K158" s="13"/>
      <c r="L158" s="187"/>
      <c r="M158" s="193"/>
      <c r="N158" s="194"/>
      <c r="O158" s="194"/>
      <c r="P158" s="194"/>
      <c r="Q158" s="194"/>
      <c r="R158" s="194"/>
      <c r="S158" s="194"/>
      <c r="T158" s="19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89" t="s">
        <v>130</v>
      </c>
      <c r="AU158" s="189" t="s">
        <v>86</v>
      </c>
      <c r="AV158" s="13" t="s">
        <v>86</v>
      </c>
      <c r="AW158" s="13" t="s">
        <v>32</v>
      </c>
      <c r="AX158" s="13" t="s">
        <v>76</v>
      </c>
      <c r="AY158" s="189" t="s">
        <v>121</v>
      </c>
    </row>
    <row r="159" s="14" customFormat="1">
      <c r="A159" s="14"/>
      <c r="B159" s="196"/>
      <c r="C159" s="14"/>
      <c r="D159" s="188" t="s">
        <v>130</v>
      </c>
      <c r="E159" s="197" t="s">
        <v>1</v>
      </c>
      <c r="F159" s="198" t="s">
        <v>132</v>
      </c>
      <c r="G159" s="14"/>
      <c r="H159" s="199">
        <v>29.852</v>
      </c>
      <c r="I159" s="200"/>
      <c r="J159" s="14"/>
      <c r="K159" s="14"/>
      <c r="L159" s="196"/>
      <c r="M159" s="201"/>
      <c r="N159" s="202"/>
      <c r="O159" s="202"/>
      <c r="P159" s="202"/>
      <c r="Q159" s="202"/>
      <c r="R159" s="202"/>
      <c r="S159" s="202"/>
      <c r="T159" s="203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197" t="s">
        <v>130</v>
      </c>
      <c r="AU159" s="197" t="s">
        <v>86</v>
      </c>
      <c r="AV159" s="14" t="s">
        <v>122</v>
      </c>
      <c r="AW159" s="14" t="s">
        <v>32</v>
      </c>
      <c r="AX159" s="14" t="s">
        <v>84</v>
      </c>
      <c r="AY159" s="197" t="s">
        <v>121</v>
      </c>
    </row>
    <row r="160" s="2" customFormat="1" ht="24.15" customHeight="1">
      <c r="A160" s="38"/>
      <c r="B160" s="172"/>
      <c r="C160" s="173" t="s">
        <v>220</v>
      </c>
      <c r="D160" s="173" t="s">
        <v>125</v>
      </c>
      <c r="E160" s="174" t="s">
        <v>221</v>
      </c>
      <c r="F160" s="175" t="s">
        <v>222</v>
      </c>
      <c r="G160" s="176" t="s">
        <v>128</v>
      </c>
      <c r="H160" s="177">
        <v>13.449999999999999</v>
      </c>
      <c r="I160" s="178"/>
      <c r="J160" s="179">
        <f>ROUND(I160*H160,2)</f>
        <v>0</v>
      </c>
      <c r="K160" s="180"/>
      <c r="L160" s="39"/>
      <c r="M160" s="181" t="s">
        <v>1</v>
      </c>
      <c r="N160" s="182" t="s">
        <v>41</v>
      </c>
      <c r="O160" s="77"/>
      <c r="P160" s="183">
        <f>O160*H160</f>
        <v>0</v>
      </c>
      <c r="Q160" s="183">
        <v>0</v>
      </c>
      <c r="R160" s="183">
        <f>Q160*H160</f>
        <v>0</v>
      </c>
      <c r="S160" s="183">
        <v>0</v>
      </c>
      <c r="T160" s="184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185" t="s">
        <v>122</v>
      </c>
      <c r="AT160" s="185" t="s">
        <v>125</v>
      </c>
      <c r="AU160" s="185" t="s">
        <v>86</v>
      </c>
      <c r="AY160" s="19" t="s">
        <v>121</v>
      </c>
      <c r="BE160" s="186">
        <f>IF(N160="základní",J160,0)</f>
        <v>0</v>
      </c>
      <c r="BF160" s="186">
        <f>IF(N160="snížená",J160,0)</f>
        <v>0</v>
      </c>
      <c r="BG160" s="186">
        <f>IF(N160="zákl. přenesená",J160,0)</f>
        <v>0</v>
      </c>
      <c r="BH160" s="186">
        <f>IF(N160="sníž. přenesená",J160,0)</f>
        <v>0</v>
      </c>
      <c r="BI160" s="186">
        <f>IF(N160="nulová",J160,0)</f>
        <v>0</v>
      </c>
      <c r="BJ160" s="19" t="s">
        <v>84</v>
      </c>
      <c r="BK160" s="186">
        <f>ROUND(I160*H160,2)</f>
        <v>0</v>
      </c>
      <c r="BL160" s="19" t="s">
        <v>122</v>
      </c>
      <c r="BM160" s="185" t="s">
        <v>223</v>
      </c>
    </row>
    <row r="161" s="13" customFormat="1">
      <c r="A161" s="13"/>
      <c r="B161" s="187"/>
      <c r="C161" s="13"/>
      <c r="D161" s="188" t="s">
        <v>130</v>
      </c>
      <c r="E161" s="189" t="s">
        <v>1</v>
      </c>
      <c r="F161" s="190" t="s">
        <v>224</v>
      </c>
      <c r="G161" s="13"/>
      <c r="H161" s="191">
        <v>13.449999999999999</v>
      </c>
      <c r="I161" s="192"/>
      <c r="J161" s="13"/>
      <c r="K161" s="13"/>
      <c r="L161" s="187"/>
      <c r="M161" s="193"/>
      <c r="N161" s="194"/>
      <c r="O161" s="194"/>
      <c r="P161" s="194"/>
      <c r="Q161" s="194"/>
      <c r="R161" s="194"/>
      <c r="S161" s="194"/>
      <c r="T161" s="19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189" t="s">
        <v>130</v>
      </c>
      <c r="AU161" s="189" t="s">
        <v>86</v>
      </c>
      <c r="AV161" s="13" t="s">
        <v>86</v>
      </c>
      <c r="AW161" s="13" t="s">
        <v>32</v>
      </c>
      <c r="AX161" s="13" t="s">
        <v>76</v>
      </c>
      <c r="AY161" s="189" t="s">
        <v>121</v>
      </c>
    </row>
    <row r="162" s="14" customFormat="1">
      <c r="A162" s="14"/>
      <c r="B162" s="196"/>
      <c r="C162" s="14"/>
      <c r="D162" s="188" t="s">
        <v>130</v>
      </c>
      <c r="E162" s="197" t="s">
        <v>1</v>
      </c>
      <c r="F162" s="198" t="s">
        <v>132</v>
      </c>
      <c r="G162" s="14"/>
      <c r="H162" s="199">
        <v>13.449999999999999</v>
      </c>
      <c r="I162" s="200"/>
      <c r="J162" s="14"/>
      <c r="K162" s="14"/>
      <c r="L162" s="196"/>
      <c r="M162" s="201"/>
      <c r="N162" s="202"/>
      <c r="O162" s="202"/>
      <c r="P162" s="202"/>
      <c r="Q162" s="202"/>
      <c r="R162" s="202"/>
      <c r="S162" s="202"/>
      <c r="T162" s="203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197" t="s">
        <v>130</v>
      </c>
      <c r="AU162" s="197" t="s">
        <v>86</v>
      </c>
      <c r="AV162" s="14" t="s">
        <v>122</v>
      </c>
      <c r="AW162" s="14" t="s">
        <v>32</v>
      </c>
      <c r="AX162" s="14" t="s">
        <v>84</v>
      </c>
      <c r="AY162" s="197" t="s">
        <v>121</v>
      </c>
    </row>
    <row r="163" s="12" customFormat="1" ht="22.8" customHeight="1">
      <c r="A163" s="12"/>
      <c r="B163" s="159"/>
      <c r="C163" s="12"/>
      <c r="D163" s="160" t="s">
        <v>75</v>
      </c>
      <c r="E163" s="170" t="s">
        <v>86</v>
      </c>
      <c r="F163" s="170" t="s">
        <v>225</v>
      </c>
      <c r="G163" s="12"/>
      <c r="H163" s="12"/>
      <c r="I163" s="162"/>
      <c r="J163" s="171">
        <f>BK163</f>
        <v>0</v>
      </c>
      <c r="K163" s="12"/>
      <c r="L163" s="159"/>
      <c r="M163" s="164"/>
      <c r="N163" s="165"/>
      <c r="O163" s="165"/>
      <c r="P163" s="166">
        <f>SUM(P164:P173)</f>
        <v>0</v>
      </c>
      <c r="Q163" s="165"/>
      <c r="R163" s="166">
        <f>SUM(R164:R173)</f>
        <v>0</v>
      </c>
      <c r="S163" s="165"/>
      <c r="T163" s="167">
        <f>SUM(T164:T173)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60" t="s">
        <v>84</v>
      </c>
      <c r="AT163" s="168" t="s">
        <v>75</v>
      </c>
      <c r="AU163" s="168" t="s">
        <v>84</v>
      </c>
      <c r="AY163" s="160" t="s">
        <v>121</v>
      </c>
      <c r="BK163" s="169">
        <f>SUM(BK164:BK173)</f>
        <v>0</v>
      </c>
    </row>
    <row r="164" s="2" customFormat="1" ht="16.5" customHeight="1">
      <c r="A164" s="38"/>
      <c r="B164" s="172"/>
      <c r="C164" s="173" t="s">
        <v>226</v>
      </c>
      <c r="D164" s="173" t="s">
        <v>125</v>
      </c>
      <c r="E164" s="174" t="s">
        <v>227</v>
      </c>
      <c r="F164" s="175" t="s">
        <v>228</v>
      </c>
      <c r="G164" s="176" t="s">
        <v>128</v>
      </c>
      <c r="H164" s="177">
        <v>1.6399999999999999</v>
      </c>
      <c r="I164" s="178"/>
      <c r="J164" s="179">
        <f>ROUND(I164*H164,2)</f>
        <v>0</v>
      </c>
      <c r="K164" s="180"/>
      <c r="L164" s="39"/>
      <c r="M164" s="181" t="s">
        <v>1</v>
      </c>
      <c r="N164" s="182" t="s">
        <v>41</v>
      </c>
      <c r="O164" s="77"/>
      <c r="P164" s="183">
        <f>O164*H164</f>
        <v>0</v>
      </c>
      <c r="Q164" s="183">
        <v>0</v>
      </c>
      <c r="R164" s="183">
        <f>Q164*H164</f>
        <v>0</v>
      </c>
      <c r="S164" s="183">
        <v>0</v>
      </c>
      <c r="T164" s="184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185" t="s">
        <v>122</v>
      </c>
      <c r="AT164" s="185" t="s">
        <v>125</v>
      </c>
      <c r="AU164" s="185" t="s">
        <v>86</v>
      </c>
      <c r="AY164" s="19" t="s">
        <v>121</v>
      </c>
      <c r="BE164" s="186">
        <f>IF(N164="základní",J164,0)</f>
        <v>0</v>
      </c>
      <c r="BF164" s="186">
        <f>IF(N164="snížená",J164,0)</f>
        <v>0</v>
      </c>
      <c r="BG164" s="186">
        <f>IF(N164="zákl. přenesená",J164,0)</f>
        <v>0</v>
      </c>
      <c r="BH164" s="186">
        <f>IF(N164="sníž. přenesená",J164,0)</f>
        <v>0</v>
      </c>
      <c r="BI164" s="186">
        <f>IF(N164="nulová",J164,0)</f>
        <v>0</v>
      </c>
      <c r="BJ164" s="19" t="s">
        <v>84</v>
      </c>
      <c r="BK164" s="186">
        <f>ROUND(I164*H164,2)</f>
        <v>0</v>
      </c>
      <c r="BL164" s="19" t="s">
        <v>122</v>
      </c>
      <c r="BM164" s="185" t="s">
        <v>229</v>
      </c>
    </row>
    <row r="165" s="13" customFormat="1">
      <c r="A165" s="13"/>
      <c r="B165" s="187"/>
      <c r="C165" s="13"/>
      <c r="D165" s="188" t="s">
        <v>130</v>
      </c>
      <c r="E165" s="189" t="s">
        <v>1</v>
      </c>
      <c r="F165" s="190" t="s">
        <v>230</v>
      </c>
      <c r="G165" s="13"/>
      <c r="H165" s="191">
        <v>1.6399999999999999</v>
      </c>
      <c r="I165" s="192"/>
      <c r="J165" s="13"/>
      <c r="K165" s="13"/>
      <c r="L165" s="187"/>
      <c r="M165" s="193"/>
      <c r="N165" s="194"/>
      <c r="O165" s="194"/>
      <c r="P165" s="194"/>
      <c r="Q165" s="194"/>
      <c r="R165" s="194"/>
      <c r="S165" s="194"/>
      <c r="T165" s="195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189" t="s">
        <v>130</v>
      </c>
      <c r="AU165" s="189" t="s">
        <v>86</v>
      </c>
      <c r="AV165" s="13" t="s">
        <v>86</v>
      </c>
      <c r="AW165" s="13" t="s">
        <v>32</v>
      </c>
      <c r="AX165" s="13" t="s">
        <v>76</v>
      </c>
      <c r="AY165" s="189" t="s">
        <v>121</v>
      </c>
    </row>
    <row r="166" s="14" customFormat="1">
      <c r="A166" s="14"/>
      <c r="B166" s="196"/>
      <c r="C166" s="14"/>
      <c r="D166" s="188" t="s">
        <v>130</v>
      </c>
      <c r="E166" s="197" t="s">
        <v>1</v>
      </c>
      <c r="F166" s="198" t="s">
        <v>132</v>
      </c>
      <c r="G166" s="14"/>
      <c r="H166" s="199">
        <v>1.6399999999999999</v>
      </c>
      <c r="I166" s="200"/>
      <c r="J166" s="14"/>
      <c r="K166" s="14"/>
      <c r="L166" s="196"/>
      <c r="M166" s="201"/>
      <c r="N166" s="202"/>
      <c r="O166" s="202"/>
      <c r="P166" s="202"/>
      <c r="Q166" s="202"/>
      <c r="R166" s="202"/>
      <c r="S166" s="202"/>
      <c r="T166" s="203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197" t="s">
        <v>130</v>
      </c>
      <c r="AU166" s="197" t="s">
        <v>86</v>
      </c>
      <c r="AV166" s="14" t="s">
        <v>122</v>
      </c>
      <c r="AW166" s="14" t="s">
        <v>32</v>
      </c>
      <c r="AX166" s="14" t="s">
        <v>84</v>
      </c>
      <c r="AY166" s="197" t="s">
        <v>121</v>
      </c>
    </row>
    <row r="167" s="2" customFormat="1" ht="33" customHeight="1">
      <c r="A167" s="38"/>
      <c r="B167" s="172"/>
      <c r="C167" s="173" t="s">
        <v>231</v>
      </c>
      <c r="D167" s="173" t="s">
        <v>125</v>
      </c>
      <c r="E167" s="174" t="s">
        <v>232</v>
      </c>
      <c r="F167" s="175" t="s">
        <v>233</v>
      </c>
      <c r="G167" s="176" t="s">
        <v>147</v>
      </c>
      <c r="H167" s="177">
        <v>16.402999999999999</v>
      </c>
      <c r="I167" s="178"/>
      <c r="J167" s="179">
        <f>ROUND(I167*H167,2)</f>
        <v>0</v>
      </c>
      <c r="K167" s="180"/>
      <c r="L167" s="39"/>
      <c r="M167" s="181" t="s">
        <v>1</v>
      </c>
      <c r="N167" s="182" t="s">
        <v>41</v>
      </c>
      <c r="O167" s="77"/>
      <c r="P167" s="183">
        <f>O167*H167</f>
        <v>0</v>
      </c>
      <c r="Q167" s="183">
        <v>0</v>
      </c>
      <c r="R167" s="183">
        <f>Q167*H167</f>
        <v>0</v>
      </c>
      <c r="S167" s="183">
        <v>0</v>
      </c>
      <c r="T167" s="184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185" t="s">
        <v>122</v>
      </c>
      <c r="AT167" s="185" t="s">
        <v>125</v>
      </c>
      <c r="AU167" s="185" t="s">
        <v>86</v>
      </c>
      <c r="AY167" s="19" t="s">
        <v>121</v>
      </c>
      <c r="BE167" s="186">
        <f>IF(N167="základní",J167,0)</f>
        <v>0</v>
      </c>
      <c r="BF167" s="186">
        <f>IF(N167="snížená",J167,0)</f>
        <v>0</v>
      </c>
      <c r="BG167" s="186">
        <f>IF(N167="zákl. přenesená",J167,0)</f>
        <v>0</v>
      </c>
      <c r="BH167" s="186">
        <f>IF(N167="sníž. přenesená",J167,0)</f>
        <v>0</v>
      </c>
      <c r="BI167" s="186">
        <f>IF(N167="nulová",J167,0)</f>
        <v>0</v>
      </c>
      <c r="BJ167" s="19" t="s">
        <v>84</v>
      </c>
      <c r="BK167" s="186">
        <f>ROUND(I167*H167,2)</f>
        <v>0</v>
      </c>
      <c r="BL167" s="19" t="s">
        <v>122</v>
      </c>
      <c r="BM167" s="185" t="s">
        <v>234</v>
      </c>
    </row>
    <row r="168" s="13" customFormat="1">
      <c r="A168" s="13"/>
      <c r="B168" s="187"/>
      <c r="C168" s="13"/>
      <c r="D168" s="188" t="s">
        <v>130</v>
      </c>
      <c r="E168" s="189" t="s">
        <v>1</v>
      </c>
      <c r="F168" s="190" t="s">
        <v>235</v>
      </c>
      <c r="G168" s="13"/>
      <c r="H168" s="191">
        <v>16.402999999999999</v>
      </c>
      <c r="I168" s="192"/>
      <c r="J168" s="13"/>
      <c r="K168" s="13"/>
      <c r="L168" s="187"/>
      <c r="M168" s="193"/>
      <c r="N168" s="194"/>
      <c r="O168" s="194"/>
      <c r="P168" s="194"/>
      <c r="Q168" s="194"/>
      <c r="R168" s="194"/>
      <c r="S168" s="194"/>
      <c r="T168" s="19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189" t="s">
        <v>130</v>
      </c>
      <c r="AU168" s="189" t="s">
        <v>86</v>
      </c>
      <c r="AV168" s="13" t="s">
        <v>86</v>
      </c>
      <c r="AW168" s="13" t="s">
        <v>32</v>
      </c>
      <c r="AX168" s="13" t="s">
        <v>76</v>
      </c>
      <c r="AY168" s="189" t="s">
        <v>121</v>
      </c>
    </row>
    <row r="169" s="14" customFormat="1">
      <c r="A169" s="14"/>
      <c r="B169" s="196"/>
      <c r="C169" s="14"/>
      <c r="D169" s="188" t="s">
        <v>130</v>
      </c>
      <c r="E169" s="197" t="s">
        <v>1</v>
      </c>
      <c r="F169" s="198" t="s">
        <v>132</v>
      </c>
      <c r="G169" s="14"/>
      <c r="H169" s="199">
        <v>16.402999999999999</v>
      </c>
      <c r="I169" s="200"/>
      <c r="J169" s="14"/>
      <c r="K169" s="14"/>
      <c r="L169" s="196"/>
      <c r="M169" s="201"/>
      <c r="N169" s="202"/>
      <c r="O169" s="202"/>
      <c r="P169" s="202"/>
      <c r="Q169" s="202"/>
      <c r="R169" s="202"/>
      <c r="S169" s="202"/>
      <c r="T169" s="203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197" t="s">
        <v>130</v>
      </c>
      <c r="AU169" s="197" t="s">
        <v>86</v>
      </c>
      <c r="AV169" s="14" t="s">
        <v>122</v>
      </c>
      <c r="AW169" s="14" t="s">
        <v>32</v>
      </c>
      <c r="AX169" s="14" t="s">
        <v>84</v>
      </c>
      <c r="AY169" s="197" t="s">
        <v>121</v>
      </c>
    </row>
    <row r="170" s="2" customFormat="1" ht="24.15" customHeight="1">
      <c r="A170" s="38"/>
      <c r="B170" s="172"/>
      <c r="C170" s="173" t="s">
        <v>236</v>
      </c>
      <c r="D170" s="173" t="s">
        <v>125</v>
      </c>
      <c r="E170" s="174" t="s">
        <v>237</v>
      </c>
      <c r="F170" s="175" t="s">
        <v>238</v>
      </c>
      <c r="G170" s="176" t="s">
        <v>138</v>
      </c>
      <c r="H170" s="177">
        <v>0.20300000000000001</v>
      </c>
      <c r="I170" s="178"/>
      <c r="J170" s="179">
        <f>ROUND(I170*H170,2)</f>
        <v>0</v>
      </c>
      <c r="K170" s="180"/>
      <c r="L170" s="39"/>
      <c r="M170" s="181" t="s">
        <v>1</v>
      </c>
      <c r="N170" s="182" t="s">
        <v>41</v>
      </c>
      <c r="O170" s="77"/>
      <c r="P170" s="183">
        <f>O170*H170</f>
        <v>0</v>
      </c>
      <c r="Q170" s="183">
        <v>0</v>
      </c>
      <c r="R170" s="183">
        <f>Q170*H170</f>
        <v>0</v>
      </c>
      <c r="S170" s="183">
        <v>0</v>
      </c>
      <c r="T170" s="184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185" t="s">
        <v>122</v>
      </c>
      <c r="AT170" s="185" t="s">
        <v>125</v>
      </c>
      <c r="AU170" s="185" t="s">
        <v>86</v>
      </c>
      <c r="AY170" s="19" t="s">
        <v>121</v>
      </c>
      <c r="BE170" s="186">
        <f>IF(N170="základní",J170,0)</f>
        <v>0</v>
      </c>
      <c r="BF170" s="186">
        <f>IF(N170="snížená",J170,0)</f>
        <v>0</v>
      </c>
      <c r="BG170" s="186">
        <f>IF(N170="zákl. přenesená",J170,0)</f>
        <v>0</v>
      </c>
      <c r="BH170" s="186">
        <f>IF(N170="sníž. přenesená",J170,0)</f>
        <v>0</v>
      </c>
      <c r="BI170" s="186">
        <f>IF(N170="nulová",J170,0)</f>
        <v>0</v>
      </c>
      <c r="BJ170" s="19" t="s">
        <v>84</v>
      </c>
      <c r="BK170" s="186">
        <f>ROUND(I170*H170,2)</f>
        <v>0</v>
      </c>
      <c r="BL170" s="19" t="s">
        <v>122</v>
      </c>
      <c r="BM170" s="185" t="s">
        <v>239</v>
      </c>
    </row>
    <row r="171" s="13" customFormat="1">
      <c r="A171" s="13"/>
      <c r="B171" s="187"/>
      <c r="C171" s="13"/>
      <c r="D171" s="188" t="s">
        <v>130</v>
      </c>
      <c r="E171" s="189" t="s">
        <v>1</v>
      </c>
      <c r="F171" s="190" t="s">
        <v>240</v>
      </c>
      <c r="G171" s="13"/>
      <c r="H171" s="191">
        <v>0.11700000000000001</v>
      </c>
      <c r="I171" s="192"/>
      <c r="J171" s="13"/>
      <c r="K171" s="13"/>
      <c r="L171" s="187"/>
      <c r="M171" s="193"/>
      <c r="N171" s="194"/>
      <c r="O171" s="194"/>
      <c r="P171" s="194"/>
      <c r="Q171" s="194"/>
      <c r="R171" s="194"/>
      <c r="S171" s="194"/>
      <c r="T171" s="19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189" t="s">
        <v>130</v>
      </c>
      <c r="AU171" s="189" t="s">
        <v>86</v>
      </c>
      <c r="AV171" s="13" t="s">
        <v>86</v>
      </c>
      <c r="AW171" s="13" t="s">
        <v>32</v>
      </c>
      <c r="AX171" s="13" t="s">
        <v>76</v>
      </c>
      <c r="AY171" s="189" t="s">
        <v>121</v>
      </c>
    </row>
    <row r="172" s="13" customFormat="1">
      <c r="A172" s="13"/>
      <c r="B172" s="187"/>
      <c r="C172" s="13"/>
      <c r="D172" s="188" t="s">
        <v>130</v>
      </c>
      <c r="E172" s="189" t="s">
        <v>1</v>
      </c>
      <c r="F172" s="190" t="s">
        <v>241</v>
      </c>
      <c r="G172" s="13"/>
      <c r="H172" s="191">
        <v>0.085999999999999993</v>
      </c>
      <c r="I172" s="192"/>
      <c r="J172" s="13"/>
      <c r="K172" s="13"/>
      <c r="L172" s="187"/>
      <c r="M172" s="193"/>
      <c r="N172" s="194"/>
      <c r="O172" s="194"/>
      <c r="P172" s="194"/>
      <c r="Q172" s="194"/>
      <c r="R172" s="194"/>
      <c r="S172" s="194"/>
      <c r="T172" s="19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189" t="s">
        <v>130</v>
      </c>
      <c r="AU172" s="189" t="s">
        <v>86</v>
      </c>
      <c r="AV172" s="13" t="s">
        <v>86</v>
      </c>
      <c r="AW172" s="13" t="s">
        <v>32</v>
      </c>
      <c r="AX172" s="13" t="s">
        <v>76</v>
      </c>
      <c r="AY172" s="189" t="s">
        <v>121</v>
      </c>
    </row>
    <row r="173" s="14" customFormat="1">
      <c r="A173" s="14"/>
      <c r="B173" s="196"/>
      <c r="C173" s="14"/>
      <c r="D173" s="188" t="s">
        <v>130</v>
      </c>
      <c r="E173" s="197" t="s">
        <v>1</v>
      </c>
      <c r="F173" s="198" t="s">
        <v>132</v>
      </c>
      <c r="G173" s="14"/>
      <c r="H173" s="199">
        <v>0.20300000000000001</v>
      </c>
      <c r="I173" s="200"/>
      <c r="J173" s="14"/>
      <c r="K173" s="14"/>
      <c r="L173" s="196"/>
      <c r="M173" s="201"/>
      <c r="N173" s="202"/>
      <c r="O173" s="202"/>
      <c r="P173" s="202"/>
      <c r="Q173" s="202"/>
      <c r="R173" s="202"/>
      <c r="S173" s="202"/>
      <c r="T173" s="203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197" t="s">
        <v>130</v>
      </c>
      <c r="AU173" s="197" t="s">
        <v>86</v>
      </c>
      <c r="AV173" s="14" t="s">
        <v>122</v>
      </c>
      <c r="AW173" s="14" t="s">
        <v>32</v>
      </c>
      <c r="AX173" s="14" t="s">
        <v>84</v>
      </c>
      <c r="AY173" s="197" t="s">
        <v>121</v>
      </c>
    </row>
    <row r="174" s="12" customFormat="1" ht="22.8" customHeight="1">
      <c r="A174" s="12"/>
      <c r="B174" s="159"/>
      <c r="C174" s="12"/>
      <c r="D174" s="160" t="s">
        <v>75</v>
      </c>
      <c r="E174" s="170" t="s">
        <v>197</v>
      </c>
      <c r="F174" s="170" t="s">
        <v>242</v>
      </c>
      <c r="G174" s="12"/>
      <c r="H174" s="12"/>
      <c r="I174" s="162"/>
      <c r="J174" s="171">
        <f>BK174</f>
        <v>0</v>
      </c>
      <c r="K174" s="12"/>
      <c r="L174" s="159"/>
      <c r="M174" s="164"/>
      <c r="N174" s="165"/>
      <c r="O174" s="165"/>
      <c r="P174" s="166">
        <f>SUM(P175:P177)</f>
        <v>0</v>
      </c>
      <c r="Q174" s="165"/>
      <c r="R174" s="166">
        <f>SUM(R175:R177)</f>
        <v>0</v>
      </c>
      <c r="S174" s="165"/>
      <c r="T174" s="167">
        <f>SUM(T175:T177)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160" t="s">
        <v>84</v>
      </c>
      <c r="AT174" s="168" t="s">
        <v>75</v>
      </c>
      <c r="AU174" s="168" t="s">
        <v>84</v>
      </c>
      <c r="AY174" s="160" t="s">
        <v>121</v>
      </c>
      <c r="BK174" s="169">
        <f>SUM(BK175:BK177)</f>
        <v>0</v>
      </c>
    </row>
    <row r="175" s="2" customFormat="1" ht="21.75" customHeight="1">
      <c r="A175" s="38"/>
      <c r="B175" s="172"/>
      <c r="C175" s="173" t="s">
        <v>8</v>
      </c>
      <c r="D175" s="173" t="s">
        <v>125</v>
      </c>
      <c r="E175" s="174" t="s">
        <v>243</v>
      </c>
      <c r="F175" s="175" t="s">
        <v>244</v>
      </c>
      <c r="G175" s="176" t="s">
        <v>147</v>
      </c>
      <c r="H175" s="177">
        <v>146.09899999999999</v>
      </c>
      <c r="I175" s="178"/>
      <c r="J175" s="179">
        <f>ROUND(I175*H175,2)</f>
        <v>0</v>
      </c>
      <c r="K175" s="180"/>
      <c r="L175" s="39"/>
      <c r="M175" s="181" t="s">
        <v>1</v>
      </c>
      <c r="N175" s="182" t="s">
        <v>41</v>
      </c>
      <c r="O175" s="77"/>
      <c r="P175" s="183">
        <f>O175*H175</f>
        <v>0</v>
      </c>
      <c r="Q175" s="183">
        <v>0</v>
      </c>
      <c r="R175" s="183">
        <f>Q175*H175</f>
        <v>0</v>
      </c>
      <c r="S175" s="183">
        <v>0</v>
      </c>
      <c r="T175" s="184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185" t="s">
        <v>122</v>
      </c>
      <c r="AT175" s="185" t="s">
        <v>125</v>
      </c>
      <c r="AU175" s="185" t="s">
        <v>86</v>
      </c>
      <c r="AY175" s="19" t="s">
        <v>121</v>
      </c>
      <c r="BE175" s="186">
        <f>IF(N175="základní",J175,0)</f>
        <v>0</v>
      </c>
      <c r="BF175" s="186">
        <f>IF(N175="snížená",J175,0)</f>
        <v>0</v>
      </c>
      <c r="BG175" s="186">
        <f>IF(N175="zákl. přenesená",J175,0)</f>
        <v>0</v>
      </c>
      <c r="BH175" s="186">
        <f>IF(N175="sníž. přenesená",J175,0)</f>
        <v>0</v>
      </c>
      <c r="BI175" s="186">
        <f>IF(N175="nulová",J175,0)</f>
        <v>0</v>
      </c>
      <c r="BJ175" s="19" t="s">
        <v>84</v>
      </c>
      <c r="BK175" s="186">
        <f>ROUND(I175*H175,2)</f>
        <v>0</v>
      </c>
      <c r="BL175" s="19" t="s">
        <v>122</v>
      </c>
      <c r="BM175" s="185" t="s">
        <v>245</v>
      </c>
    </row>
    <row r="176" s="13" customFormat="1">
      <c r="A176" s="13"/>
      <c r="B176" s="187"/>
      <c r="C176" s="13"/>
      <c r="D176" s="188" t="s">
        <v>130</v>
      </c>
      <c r="E176" s="189" t="s">
        <v>1</v>
      </c>
      <c r="F176" s="190" t="s">
        <v>246</v>
      </c>
      <c r="G176" s="13"/>
      <c r="H176" s="191">
        <v>146.09899999999999</v>
      </c>
      <c r="I176" s="192"/>
      <c r="J176" s="13"/>
      <c r="K176" s="13"/>
      <c r="L176" s="187"/>
      <c r="M176" s="193"/>
      <c r="N176" s="194"/>
      <c r="O176" s="194"/>
      <c r="P176" s="194"/>
      <c r="Q176" s="194"/>
      <c r="R176" s="194"/>
      <c r="S176" s="194"/>
      <c r="T176" s="19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89" t="s">
        <v>130</v>
      </c>
      <c r="AU176" s="189" t="s">
        <v>86</v>
      </c>
      <c r="AV176" s="13" t="s">
        <v>86</v>
      </c>
      <c r="AW176" s="13" t="s">
        <v>32</v>
      </c>
      <c r="AX176" s="13" t="s">
        <v>76</v>
      </c>
      <c r="AY176" s="189" t="s">
        <v>121</v>
      </c>
    </row>
    <row r="177" s="14" customFormat="1">
      <c r="A177" s="14"/>
      <c r="B177" s="196"/>
      <c r="C177" s="14"/>
      <c r="D177" s="188" t="s">
        <v>130</v>
      </c>
      <c r="E177" s="197" t="s">
        <v>1</v>
      </c>
      <c r="F177" s="198" t="s">
        <v>132</v>
      </c>
      <c r="G177" s="14"/>
      <c r="H177" s="199">
        <v>146.09899999999999</v>
      </c>
      <c r="I177" s="200"/>
      <c r="J177" s="14"/>
      <c r="K177" s="14"/>
      <c r="L177" s="196"/>
      <c r="M177" s="201"/>
      <c r="N177" s="202"/>
      <c r="O177" s="202"/>
      <c r="P177" s="202"/>
      <c r="Q177" s="202"/>
      <c r="R177" s="202"/>
      <c r="S177" s="202"/>
      <c r="T177" s="203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197" t="s">
        <v>130</v>
      </c>
      <c r="AU177" s="197" t="s">
        <v>86</v>
      </c>
      <c r="AV177" s="14" t="s">
        <v>122</v>
      </c>
      <c r="AW177" s="14" t="s">
        <v>32</v>
      </c>
      <c r="AX177" s="14" t="s">
        <v>84</v>
      </c>
      <c r="AY177" s="197" t="s">
        <v>121</v>
      </c>
    </row>
    <row r="178" s="12" customFormat="1" ht="22.8" customHeight="1">
      <c r="A178" s="12"/>
      <c r="B178" s="159"/>
      <c r="C178" s="12"/>
      <c r="D178" s="160" t="s">
        <v>75</v>
      </c>
      <c r="E178" s="170" t="s">
        <v>211</v>
      </c>
      <c r="F178" s="170" t="s">
        <v>247</v>
      </c>
      <c r="G178" s="12"/>
      <c r="H178" s="12"/>
      <c r="I178" s="162"/>
      <c r="J178" s="171">
        <f>BK178</f>
        <v>0</v>
      </c>
      <c r="K178" s="12"/>
      <c r="L178" s="159"/>
      <c r="M178" s="164"/>
      <c r="N178" s="165"/>
      <c r="O178" s="165"/>
      <c r="P178" s="166">
        <f>SUM(P179:P207)</f>
        <v>0</v>
      </c>
      <c r="Q178" s="165"/>
      <c r="R178" s="166">
        <f>SUM(R179:R207)</f>
        <v>0</v>
      </c>
      <c r="S178" s="165"/>
      <c r="T178" s="167">
        <f>SUM(T179:T207)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160" t="s">
        <v>84</v>
      </c>
      <c r="AT178" s="168" t="s">
        <v>75</v>
      </c>
      <c r="AU178" s="168" t="s">
        <v>84</v>
      </c>
      <c r="AY178" s="160" t="s">
        <v>121</v>
      </c>
      <c r="BK178" s="169">
        <f>SUM(BK179:BK207)</f>
        <v>0</v>
      </c>
    </row>
    <row r="179" s="2" customFormat="1" ht="24.15" customHeight="1">
      <c r="A179" s="38"/>
      <c r="B179" s="172"/>
      <c r="C179" s="173" t="s">
        <v>124</v>
      </c>
      <c r="D179" s="173" t="s">
        <v>125</v>
      </c>
      <c r="E179" s="174" t="s">
        <v>248</v>
      </c>
      <c r="F179" s="175" t="s">
        <v>249</v>
      </c>
      <c r="G179" s="176" t="s">
        <v>147</v>
      </c>
      <c r="H179" s="177">
        <v>188.32400000000001</v>
      </c>
      <c r="I179" s="178"/>
      <c r="J179" s="179">
        <f>ROUND(I179*H179,2)</f>
        <v>0</v>
      </c>
      <c r="K179" s="180"/>
      <c r="L179" s="39"/>
      <c r="M179" s="181" t="s">
        <v>1</v>
      </c>
      <c r="N179" s="182" t="s">
        <v>41</v>
      </c>
      <c r="O179" s="77"/>
      <c r="P179" s="183">
        <f>O179*H179</f>
        <v>0</v>
      </c>
      <c r="Q179" s="183">
        <v>0</v>
      </c>
      <c r="R179" s="183">
        <f>Q179*H179</f>
        <v>0</v>
      </c>
      <c r="S179" s="183">
        <v>0</v>
      </c>
      <c r="T179" s="184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185" t="s">
        <v>122</v>
      </c>
      <c r="AT179" s="185" t="s">
        <v>125</v>
      </c>
      <c r="AU179" s="185" t="s">
        <v>86</v>
      </c>
      <c r="AY179" s="19" t="s">
        <v>121</v>
      </c>
      <c r="BE179" s="186">
        <f>IF(N179="základní",J179,0)</f>
        <v>0</v>
      </c>
      <c r="BF179" s="186">
        <f>IF(N179="snížená",J179,0)</f>
        <v>0</v>
      </c>
      <c r="BG179" s="186">
        <f>IF(N179="zákl. přenesená",J179,0)</f>
        <v>0</v>
      </c>
      <c r="BH179" s="186">
        <f>IF(N179="sníž. přenesená",J179,0)</f>
        <v>0</v>
      </c>
      <c r="BI179" s="186">
        <f>IF(N179="nulová",J179,0)</f>
        <v>0</v>
      </c>
      <c r="BJ179" s="19" t="s">
        <v>84</v>
      </c>
      <c r="BK179" s="186">
        <f>ROUND(I179*H179,2)</f>
        <v>0</v>
      </c>
      <c r="BL179" s="19" t="s">
        <v>122</v>
      </c>
      <c r="BM179" s="185" t="s">
        <v>250</v>
      </c>
    </row>
    <row r="180" s="13" customFormat="1">
      <c r="A180" s="13"/>
      <c r="B180" s="187"/>
      <c r="C180" s="13"/>
      <c r="D180" s="188" t="s">
        <v>130</v>
      </c>
      <c r="E180" s="189" t="s">
        <v>1</v>
      </c>
      <c r="F180" s="190" t="s">
        <v>251</v>
      </c>
      <c r="G180" s="13"/>
      <c r="H180" s="191">
        <v>188.32400000000001</v>
      </c>
      <c r="I180" s="192"/>
      <c r="J180" s="13"/>
      <c r="K180" s="13"/>
      <c r="L180" s="187"/>
      <c r="M180" s="193"/>
      <c r="N180" s="194"/>
      <c r="O180" s="194"/>
      <c r="P180" s="194"/>
      <c r="Q180" s="194"/>
      <c r="R180" s="194"/>
      <c r="S180" s="194"/>
      <c r="T180" s="19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189" t="s">
        <v>130</v>
      </c>
      <c r="AU180" s="189" t="s">
        <v>86</v>
      </c>
      <c r="AV180" s="13" t="s">
        <v>86</v>
      </c>
      <c r="AW180" s="13" t="s">
        <v>32</v>
      </c>
      <c r="AX180" s="13" t="s">
        <v>76</v>
      </c>
      <c r="AY180" s="189" t="s">
        <v>121</v>
      </c>
    </row>
    <row r="181" s="14" customFormat="1">
      <c r="A181" s="14"/>
      <c r="B181" s="196"/>
      <c r="C181" s="14"/>
      <c r="D181" s="188" t="s">
        <v>130</v>
      </c>
      <c r="E181" s="197" t="s">
        <v>1</v>
      </c>
      <c r="F181" s="198" t="s">
        <v>132</v>
      </c>
      <c r="G181" s="14"/>
      <c r="H181" s="199">
        <v>188.32400000000001</v>
      </c>
      <c r="I181" s="200"/>
      <c r="J181" s="14"/>
      <c r="K181" s="14"/>
      <c r="L181" s="196"/>
      <c r="M181" s="201"/>
      <c r="N181" s="202"/>
      <c r="O181" s="202"/>
      <c r="P181" s="202"/>
      <c r="Q181" s="202"/>
      <c r="R181" s="202"/>
      <c r="S181" s="202"/>
      <c r="T181" s="203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197" t="s">
        <v>130</v>
      </c>
      <c r="AU181" s="197" t="s">
        <v>86</v>
      </c>
      <c r="AV181" s="14" t="s">
        <v>122</v>
      </c>
      <c r="AW181" s="14" t="s">
        <v>32</v>
      </c>
      <c r="AX181" s="14" t="s">
        <v>84</v>
      </c>
      <c r="AY181" s="197" t="s">
        <v>121</v>
      </c>
    </row>
    <row r="182" s="2" customFormat="1" ht="21.75" customHeight="1">
      <c r="A182" s="38"/>
      <c r="B182" s="172"/>
      <c r="C182" s="173" t="s">
        <v>252</v>
      </c>
      <c r="D182" s="173" t="s">
        <v>125</v>
      </c>
      <c r="E182" s="174" t="s">
        <v>253</v>
      </c>
      <c r="F182" s="175" t="s">
        <v>254</v>
      </c>
      <c r="G182" s="176" t="s">
        <v>147</v>
      </c>
      <c r="H182" s="177">
        <v>127.27200000000001</v>
      </c>
      <c r="I182" s="178"/>
      <c r="J182" s="179">
        <f>ROUND(I182*H182,2)</f>
        <v>0</v>
      </c>
      <c r="K182" s="180"/>
      <c r="L182" s="39"/>
      <c r="M182" s="181" t="s">
        <v>1</v>
      </c>
      <c r="N182" s="182" t="s">
        <v>41</v>
      </c>
      <c r="O182" s="77"/>
      <c r="P182" s="183">
        <f>O182*H182</f>
        <v>0</v>
      </c>
      <c r="Q182" s="183">
        <v>0</v>
      </c>
      <c r="R182" s="183">
        <f>Q182*H182</f>
        <v>0</v>
      </c>
      <c r="S182" s="183">
        <v>0</v>
      </c>
      <c r="T182" s="184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185" t="s">
        <v>122</v>
      </c>
      <c r="AT182" s="185" t="s">
        <v>125</v>
      </c>
      <c r="AU182" s="185" t="s">
        <v>86</v>
      </c>
      <c r="AY182" s="19" t="s">
        <v>121</v>
      </c>
      <c r="BE182" s="186">
        <f>IF(N182="základní",J182,0)</f>
        <v>0</v>
      </c>
      <c r="BF182" s="186">
        <f>IF(N182="snížená",J182,0)</f>
        <v>0</v>
      </c>
      <c r="BG182" s="186">
        <f>IF(N182="zákl. přenesená",J182,0)</f>
        <v>0</v>
      </c>
      <c r="BH182" s="186">
        <f>IF(N182="sníž. přenesená",J182,0)</f>
        <v>0</v>
      </c>
      <c r="BI182" s="186">
        <f>IF(N182="nulová",J182,0)</f>
        <v>0</v>
      </c>
      <c r="BJ182" s="19" t="s">
        <v>84</v>
      </c>
      <c r="BK182" s="186">
        <f>ROUND(I182*H182,2)</f>
        <v>0</v>
      </c>
      <c r="BL182" s="19" t="s">
        <v>122</v>
      </c>
      <c r="BM182" s="185" t="s">
        <v>255</v>
      </c>
    </row>
    <row r="183" s="13" customFormat="1">
      <c r="A183" s="13"/>
      <c r="B183" s="187"/>
      <c r="C183" s="13"/>
      <c r="D183" s="188" t="s">
        <v>130</v>
      </c>
      <c r="E183" s="189" t="s">
        <v>1</v>
      </c>
      <c r="F183" s="190" t="s">
        <v>256</v>
      </c>
      <c r="G183" s="13"/>
      <c r="H183" s="191">
        <v>127.27200000000001</v>
      </c>
      <c r="I183" s="192"/>
      <c r="J183" s="13"/>
      <c r="K183" s="13"/>
      <c r="L183" s="187"/>
      <c r="M183" s="193"/>
      <c r="N183" s="194"/>
      <c r="O183" s="194"/>
      <c r="P183" s="194"/>
      <c r="Q183" s="194"/>
      <c r="R183" s="194"/>
      <c r="S183" s="194"/>
      <c r="T183" s="19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89" t="s">
        <v>130</v>
      </c>
      <c r="AU183" s="189" t="s">
        <v>86</v>
      </c>
      <c r="AV183" s="13" t="s">
        <v>86</v>
      </c>
      <c r="AW183" s="13" t="s">
        <v>32</v>
      </c>
      <c r="AX183" s="13" t="s">
        <v>76</v>
      </c>
      <c r="AY183" s="189" t="s">
        <v>121</v>
      </c>
    </row>
    <row r="184" s="14" customFormat="1">
      <c r="A184" s="14"/>
      <c r="B184" s="196"/>
      <c r="C184" s="14"/>
      <c r="D184" s="188" t="s">
        <v>130</v>
      </c>
      <c r="E184" s="197" t="s">
        <v>1</v>
      </c>
      <c r="F184" s="198" t="s">
        <v>132</v>
      </c>
      <c r="G184" s="14"/>
      <c r="H184" s="199">
        <v>127.27200000000001</v>
      </c>
      <c r="I184" s="200"/>
      <c r="J184" s="14"/>
      <c r="K184" s="14"/>
      <c r="L184" s="196"/>
      <c r="M184" s="201"/>
      <c r="N184" s="202"/>
      <c r="O184" s="202"/>
      <c r="P184" s="202"/>
      <c r="Q184" s="202"/>
      <c r="R184" s="202"/>
      <c r="S184" s="202"/>
      <c r="T184" s="203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197" t="s">
        <v>130</v>
      </c>
      <c r="AU184" s="197" t="s">
        <v>86</v>
      </c>
      <c r="AV184" s="14" t="s">
        <v>122</v>
      </c>
      <c r="AW184" s="14" t="s">
        <v>32</v>
      </c>
      <c r="AX184" s="14" t="s">
        <v>84</v>
      </c>
      <c r="AY184" s="197" t="s">
        <v>121</v>
      </c>
    </row>
    <row r="185" s="2" customFormat="1" ht="24.15" customHeight="1">
      <c r="A185" s="38"/>
      <c r="B185" s="172"/>
      <c r="C185" s="173" t="s">
        <v>135</v>
      </c>
      <c r="D185" s="173" t="s">
        <v>125</v>
      </c>
      <c r="E185" s="174" t="s">
        <v>257</v>
      </c>
      <c r="F185" s="175" t="s">
        <v>258</v>
      </c>
      <c r="G185" s="176" t="s">
        <v>147</v>
      </c>
      <c r="H185" s="177">
        <v>61.052</v>
      </c>
      <c r="I185" s="178"/>
      <c r="J185" s="179">
        <f>ROUND(I185*H185,2)</f>
        <v>0</v>
      </c>
      <c r="K185" s="180"/>
      <c r="L185" s="39"/>
      <c r="M185" s="181" t="s">
        <v>1</v>
      </c>
      <c r="N185" s="182" t="s">
        <v>41</v>
      </c>
      <c r="O185" s="77"/>
      <c r="P185" s="183">
        <f>O185*H185</f>
        <v>0</v>
      </c>
      <c r="Q185" s="183">
        <v>0</v>
      </c>
      <c r="R185" s="183">
        <f>Q185*H185</f>
        <v>0</v>
      </c>
      <c r="S185" s="183">
        <v>0</v>
      </c>
      <c r="T185" s="184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185" t="s">
        <v>122</v>
      </c>
      <c r="AT185" s="185" t="s">
        <v>125</v>
      </c>
      <c r="AU185" s="185" t="s">
        <v>86</v>
      </c>
      <c r="AY185" s="19" t="s">
        <v>121</v>
      </c>
      <c r="BE185" s="186">
        <f>IF(N185="základní",J185,0)</f>
        <v>0</v>
      </c>
      <c r="BF185" s="186">
        <f>IF(N185="snížená",J185,0)</f>
        <v>0</v>
      </c>
      <c r="BG185" s="186">
        <f>IF(N185="zákl. přenesená",J185,0)</f>
        <v>0</v>
      </c>
      <c r="BH185" s="186">
        <f>IF(N185="sníž. přenesená",J185,0)</f>
        <v>0</v>
      </c>
      <c r="BI185" s="186">
        <f>IF(N185="nulová",J185,0)</f>
        <v>0</v>
      </c>
      <c r="BJ185" s="19" t="s">
        <v>84</v>
      </c>
      <c r="BK185" s="186">
        <f>ROUND(I185*H185,2)</f>
        <v>0</v>
      </c>
      <c r="BL185" s="19" t="s">
        <v>122</v>
      </c>
      <c r="BM185" s="185" t="s">
        <v>259</v>
      </c>
    </row>
    <row r="186" s="13" customFormat="1">
      <c r="A186" s="13"/>
      <c r="B186" s="187"/>
      <c r="C186" s="13"/>
      <c r="D186" s="188" t="s">
        <v>130</v>
      </c>
      <c r="E186" s="189" t="s">
        <v>1</v>
      </c>
      <c r="F186" s="190" t="s">
        <v>260</v>
      </c>
      <c r="G186" s="13"/>
      <c r="H186" s="191">
        <v>61.052</v>
      </c>
      <c r="I186" s="192"/>
      <c r="J186" s="13"/>
      <c r="K186" s="13"/>
      <c r="L186" s="187"/>
      <c r="M186" s="193"/>
      <c r="N186" s="194"/>
      <c r="O186" s="194"/>
      <c r="P186" s="194"/>
      <c r="Q186" s="194"/>
      <c r="R186" s="194"/>
      <c r="S186" s="194"/>
      <c r="T186" s="195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189" t="s">
        <v>130</v>
      </c>
      <c r="AU186" s="189" t="s">
        <v>86</v>
      </c>
      <c r="AV186" s="13" t="s">
        <v>86</v>
      </c>
      <c r="AW186" s="13" t="s">
        <v>32</v>
      </c>
      <c r="AX186" s="13" t="s">
        <v>76</v>
      </c>
      <c r="AY186" s="189" t="s">
        <v>121</v>
      </c>
    </row>
    <row r="187" s="14" customFormat="1">
      <c r="A187" s="14"/>
      <c r="B187" s="196"/>
      <c r="C187" s="14"/>
      <c r="D187" s="188" t="s">
        <v>130</v>
      </c>
      <c r="E187" s="197" t="s">
        <v>1</v>
      </c>
      <c r="F187" s="198" t="s">
        <v>132</v>
      </c>
      <c r="G187" s="14"/>
      <c r="H187" s="199">
        <v>61.052</v>
      </c>
      <c r="I187" s="200"/>
      <c r="J187" s="14"/>
      <c r="K187" s="14"/>
      <c r="L187" s="196"/>
      <c r="M187" s="201"/>
      <c r="N187" s="202"/>
      <c r="O187" s="202"/>
      <c r="P187" s="202"/>
      <c r="Q187" s="202"/>
      <c r="R187" s="202"/>
      <c r="S187" s="202"/>
      <c r="T187" s="203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197" t="s">
        <v>130</v>
      </c>
      <c r="AU187" s="197" t="s">
        <v>86</v>
      </c>
      <c r="AV187" s="14" t="s">
        <v>122</v>
      </c>
      <c r="AW187" s="14" t="s">
        <v>32</v>
      </c>
      <c r="AX187" s="14" t="s">
        <v>84</v>
      </c>
      <c r="AY187" s="197" t="s">
        <v>121</v>
      </c>
    </row>
    <row r="188" s="2" customFormat="1" ht="21.75" customHeight="1">
      <c r="A188" s="38"/>
      <c r="B188" s="172"/>
      <c r="C188" s="173" t="s">
        <v>144</v>
      </c>
      <c r="D188" s="173" t="s">
        <v>125</v>
      </c>
      <c r="E188" s="174" t="s">
        <v>261</v>
      </c>
      <c r="F188" s="175" t="s">
        <v>262</v>
      </c>
      <c r="G188" s="176" t="s">
        <v>147</v>
      </c>
      <c r="H188" s="177">
        <v>932.79600000000005</v>
      </c>
      <c r="I188" s="178"/>
      <c r="J188" s="179">
        <f>ROUND(I188*H188,2)</f>
        <v>0</v>
      </c>
      <c r="K188" s="180"/>
      <c r="L188" s="39"/>
      <c r="M188" s="181" t="s">
        <v>1</v>
      </c>
      <c r="N188" s="182" t="s">
        <v>41</v>
      </c>
      <c r="O188" s="77"/>
      <c r="P188" s="183">
        <f>O188*H188</f>
        <v>0</v>
      </c>
      <c r="Q188" s="183">
        <v>0</v>
      </c>
      <c r="R188" s="183">
        <f>Q188*H188</f>
        <v>0</v>
      </c>
      <c r="S188" s="183">
        <v>0</v>
      </c>
      <c r="T188" s="184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185" t="s">
        <v>122</v>
      </c>
      <c r="AT188" s="185" t="s">
        <v>125</v>
      </c>
      <c r="AU188" s="185" t="s">
        <v>86</v>
      </c>
      <c r="AY188" s="19" t="s">
        <v>121</v>
      </c>
      <c r="BE188" s="186">
        <f>IF(N188="základní",J188,0)</f>
        <v>0</v>
      </c>
      <c r="BF188" s="186">
        <f>IF(N188="snížená",J188,0)</f>
        <v>0</v>
      </c>
      <c r="BG188" s="186">
        <f>IF(N188="zákl. přenesená",J188,0)</f>
        <v>0</v>
      </c>
      <c r="BH188" s="186">
        <f>IF(N188="sníž. přenesená",J188,0)</f>
        <v>0</v>
      </c>
      <c r="BI188" s="186">
        <f>IF(N188="nulová",J188,0)</f>
        <v>0</v>
      </c>
      <c r="BJ188" s="19" t="s">
        <v>84</v>
      </c>
      <c r="BK188" s="186">
        <f>ROUND(I188*H188,2)</f>
        <v>0</v>
      </c>
      <c r="BL188" s="19" t="s">
        <v>122</v>
      </c>
      <c r="BM188" s="185" t="s">
        <v>263</v>
      </c>
    </row>
    <row r="189" s="13" customFormat="1">
      <c r="A189" s="13"/>
      <c r="B189" s="187"/>
      <c r="C189" s="13"/>
      <c r="D189" s="188" t="s">
        <v>130</v>
      </c>
      <c r="E189" s="189" t="s">
        <v>1</v>
      </c>
      <c r="F189" s="190" t="s">
        <v>264</v>
      </c>
      <c r="G189" s="13"/>
      <c r="H189" s="191">
        <v>932.79600000000005</v>
      </c>
      <c r="I189" s="192"/>
      <c r="J189" s="13"/>
      <c r="K189" s="13"/>
      <c r="L189" s="187"/>
      <c r="M189" s="193"/>
      <c r="N189" s="194"/>
      <c r="O189" s="194"/>
      <c r="P189" s="194"/>
      <c r="Q189" s="194"/>
      <c r="R189" s="194"/>
      <c r="S189" s="194"/>
      <c r="T189" s="19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189" t="s">
        <v>130</v>
      </c>
      <c r="AU189" s="189" t="s">
        <v>86</v>
      </c>
      <c r="AV189" s="13" t="s">
        <v>86</v>
      </c>
      <c r="AW189" s="13" t="s">
        <v>32</v>
      </c>
      <c r="AX189" s="13" t="s">
        <v>76</v>
      </c>
      <c r="AY189" s="189" t="s">
        <v>121</v>
      </c>
    </row>
    <row r="190" s="14" customFormat="1">
      <c r="A190" s="14"/>
      <c r="B190" s="196"/>
      <c r="C190" s="14"/>
      <c r="D190" s="188" t="s">
        <v>130</v>
      </c>
      <c r="E190" s="197" t="s">
        <v>1</v>
      </c>
      <c r="F190" s="198" t="s">
        <v>132</v>
      </c>
      <c r="G190" s="14"/>
      <c r="H190" s="199">
        <v>932.79600000000005</v>
      </c>
      <c r="I190" s="200"/>
      <c r="J190" s="14"/>
      <c r="K190" s="14"/>
      <c r="L190" s="196"/>
      <c r="M190" s="201"/>
      <c r="N190" s="202"/>
      <c r="O190" s="202"/>
      <c r="P190" s="202"/>
      <c r="Q190" s="202"/>
      <c r="R190" s="202"/>
      <c r="S190" s="202"/>
      <c r="T190" s="203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197" t="s">
        <v>130</v>
      </c>
      <c r="AU190" s="197" t="s">
        <v>86</v>
      </c>
      <c r="AV190" s="14" t="s">
        <v>122</v>
      </c>
      <c r="AW190" s="14" t="s">
        <v>32</v>
      </c>
      <c r="AX190" s="14" t="s">
        <v>84</v>
      </c>
      <c r="AY190" s="197" t="s">
        <v>121</v>
      </c>
    </row>
    <row r="191" s="2" customFormat="1" ht="24.15" customHeight="1">
      <c r="A191" s="38"/>
      <c r="B191" s="172"/>
      <c r="C191" s="173" t="s">
        <v>150</v>
      </c>
      <c r="D191" s="173" t="s">
        <v>125</v>
      </c>
      <c r="E191" s="174" t="s">
        <v>265</v>
      </c>
      <c r="F191" s="175" t="s">
        <v>266</v>
      </c>
      <c r="G191" s="176" t="s">
        <v>169</v>
      </c>
      <c r="H191" s="177">
        <v>46.200000000000003</v>
      </c>
      <c r="I191" s="178"/>
      <c r="J191" s="179">
        <f>ROUND(I191*H191,2)</f>
        <v>0</v>
      </c>
      <c r="K191" s="180"/>
      <c r="L191" s="39"/>
      <c r="M191" s="181" t="s">
        <v>1</v>
      </c>
      <c r="N191" s="182" t="s">
        <v>41</v>
      </c>
      <c r="O191" s="77"/>
      <c r="P191" s="183">
        <f>O191*H191</f>
        <v>0</v>
      </c>
      <c r="Q191" s="183">
        <v>0</v>
      </c>
      <c r="R191" s="183">
        <f>Q191*H191</f>
        <v>0</v>
      </c>
      <c r="S191" s="183">
        <v>0</v>
      </c>
      <c r="T191" s="184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185" t="s">
        <v>122</v>
      </c>
      <c r="AT191" s="185" t="s">
        <v>125</v>
      </c>
      <c r="AU191" s="185" t="s">
        <v>86</v>
      </c>
      <c r="AY191" s="19" t="s">
        <v>121</v>
      </c>
      <c r="BE191" s="186">
        <f>IF(N191="základní",J191,0)</f>
        <v>0</v>
      </c>
      <c r="BF191" s="186">
        <f>IF(N191="snížená",J191,0)</f>
        <v>0</v>
      </c>
      <c r="BG191" s="186">
        <f>IF(N191="zákl. přenesená",J191,0)</f>
        <v>0</v>
      </c>
      <c r="BH191" s="186">
        <f>IF(N191="sníž. přenesená",J191,0)</f>
        <v>0</v>
      </c>
      <c r="BI191" s="186">
        <f>IF(N191="nulová",J191,0)</f>
        <v>0</v>
      </c>
      <c r="BJ191" s="19" t="s">
        <v>84</v>
      </c>
      <c r="BK191" s="186">
        <f>ROUND(I191*H191,2)</f>
        <v>0</v>
      </c>
      <c r="BL191" s="19" t="s">
        <v>122</v>
      </c>
      <c r="BM191" s="185" t="s">
        <v>267</v>
      </c>
    </row>
    <row r="192" s="13" customFormat="1">
      <c r="A192" s="13"/>
      <c r="B192" s="187"/>
      <c r="C192" s="13"/>
      <c r="D192" s="188" t="s">
        <v>130</v>
      </c>
      <c r="E192" s="189" t="s">
        <v>1</v>
      </c>
      <c r="F192" s="190" t="s">
        <v>268</v>
      </c>
      <c r="G192" s="13"/>
      <c r="H192" s="191">
        <v>46.200000000000003</v>
      </c>
      <c r="I192" s="192"/>
      <c r="J192" s="13"/>
      <c r="K192" s="13"/>
      <c r="L192" s="187"/>
      <c r="M192" s="193"/>
      <c r="N192" s="194"/>
      <c r="O192" s="194"/>
      <c r="P192" s="194"/>
      <c r="Q192" s="194"/>
      <c r="R192" s="194"/>
      <c r="S192" s="194"/>
      <c r="T192" s="19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189" t="s">
        <v>130</v>
      </c>
      <c r="AU192" s="189" t="s">
        <v>86</v>
      </c>
      <c r="AV192" s="13" t="s">
        <v>86</v>
      </c>
      <c r="AW192" s="13" t="s">
        <v>32</v>
      </c>
      <c r="AX192" s="13" t="s">
        <v>76</v>
      </c>
      <c r="AY192" s="189" t="s">
        <v>121</v>
      </c>
    </row>
    <row r="193" s="14" customFormat="1">
      <c r="A193" s="14"/>
      <c r="B193" s="196"/>
      <c r="C193" s="14"/>
      <c r="D193" s="188" t="s">
        <v>130</v>
      </c>
      <c r="E193" s="197" t="s">
        <v>1</v>
      </c>
      <c r="F193" s="198" t="s">
        <v>132</v>
      </c>
      <c r="G193" s="14"/>
      <c r="H193" s="199">
        <v>46.200000000000003</v>
      </c>
      <c r="I193" s="200"/>
      <c r="J193" s="14"/>
      <c r="K193" s="14"/>
      <c r="L193" s="196"/>
      <c r="M193" s="201"/>
      <c r="N193" s="202"/>
      <c r="O193" s="202"/>
      <c r="P193" s="202"/>
      <c r="Q193" s="202"/>
      <c r="R193" s="202"/>
      <c r="S193" s="202"/>
      <c r="T193" s="203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197" t="s">
        <v>130</v>
      </c>
      <c r="AU193" s="197" t="s">
        <v>86</v>
      </c>
      <c r="AV193" s="14" t="s">
        <v>122</v>
      </c>
      <c r="AW193" s="14" t="s">
        <v>32</v>
      </c>
      <c r="AX193" s="14" t="s">
        <v>84</v>
      </c>
      <c r="AY193" s="197" t="s">
        <v>121</v>
      </c>
    </row>
    <row r="194" s="2" customFormat="1" ht="16.5" customHeight="1">
      <c r="A194" s="38"/>
      <c r="B194" s="172"/>
      <c r="C194" s="204" t="s">
        <v>155</v>
      </c>
      <c r="D194" s="204" t="s">
        <v>151</v>
      </c>
      <c r="E194" s="205" t="s">
        <v>269</v>
      </c>
      <c r="F194" s="206" t="s">
        <v>270</v>
      </c>
      <c r="G194" s="207" t="s">
        <v>169</v>
      </c>
      <c r="H194" s="208">
        <v>48.509999999999998</v>
      </c>
      <c r="I194" s="209"/>
      <c r="J194" s="210">
        <f>ROUND(I194*H194,2)</f>
        <v>0</v>
      </c>
      <c r="K194" s="211"/>
      <c r="L194" s="212"/>
      <c r="M194" s="213" t="s">
        <v>1</v>
      </c>
      <c r="N194" s="214" t="s">
        <v>41</v>
      </c>
      <c r="O194" s="77"/>
      <c r="P194" s="183">
        <f>O194*H194</f>
        <v>0</v>
      </c>
      <c r="Q194" s="183">
        <v>0</v>
      </c>
      <c r="R194" s="183">
        <f>Q194*H194</f>
        <v>0</v>
      </c>
      <c r="S194" s="183">
        <v>0</v>
      </c>
      <c r="T194" s="184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185" t="s">
        <v>220</v>
      </c>
      <c r="AT194" s="185" t="s">
        <v>151</v>
      </c>
      <c r="AU194" s="185" t="s">
        <v>86</v>
      </c>
      <c r="AY194" s="19" t="s">
        <v>121</v>
      </c>
      <c r="BE194" s="186">
        <f>IF(N194="základní",J194,0)</f>
        <v>0</v>
      </c>
      <c r="BF194" s="186">
        <f>IF(N194="snížená",J194,0)</f>
        <v>0</v>
      </c>
      <c r="BG194" s="186">
        <f>IF(N194="zákl. přenesená",J194,0)</f>
        <v>0</v>
      </c>
      <c r="BH194" s="186">
        <f>IF(N194="sníž. přenesená",J194,0)</f>
        <v>0</v>
      </c>
      <c r="BI194" s="186">
        <f>IF(N194="nulová",J194,0)</f>
        <v>0</v>
      </c>
      <c r="BJ194" s="19" t="s">
        <v>84</v>
      </c>
      <c r="BK194" s="186">
        <f>ROUND(I194*H194,2)</f>
        <v>0</v>
      </c>
      <c r="BL194" s="19" t="s">
        <v>122</v>
      </c>
      <c r="BM194" s="185" t="s">
        <v>271</v>
      </c>
    </row>
    <row r="195" s="2" customFormat="1" ht="24.15" customHeight="1">
      <c r="A195" s="38"/>
      <c r="B195" s="172"/>
      <c r="C195" s="173" t="s">
        <v>161</v>
      </c>
      <c r="D195" s="173" t="s">
        <v>125</v>
      </c>
      <c r="E195" s="174" t="s">
        <v>272</v>
      </c>
      <c r="F195" s="175" t="s">
        <v>273</v>
      </c>
      <c r="G195" s="176" t="s">
        <v>147</v>
      </c>
      <c r="H195" s="177">
        <v>33.978000000000002</v>
      </c>
      <c r="I195" s="178"/>
      <c r="J195" s="179">
        <f>ROUND(I195*H195,2)</f>
        <v>0</v>
      </c>
      <c r="K195" s="180"/>
      <c r="L195" s="39"/>
      <c r="M195" s="181" t="s">
        <v>1</v>
      </c>
      <c r="N195" s="182" t="s">
        <v>41</v>
      </c>
      <c r="O195" s="77"/>
      <c r="P195" s="183">
        <f>O195*H195</f>
        <v>0</v>
      </c>
      <c r="Q195" s="183">
        <v>0</v>
      </c>
      <c r="R195" s="183">
        <f>Q195*H195</f>
        <v>0</v>
      </c>
      <c r="S195" s="183">
        <v>0</v>
      </c>
      <c r="T195" s="184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185" t="s">
        <v>122</v>
      </c>
      <c r="AT195" s="185" t="s">
        <v>125</v>
      </c>
      <c r="AU195" s="185" t="s">
        <v>86</v>
      </c>
      <c r="AY195" s="19" t="s">
        <v>121</v>
      </c>
      <c r="BE195" s="186">
        <f>IF(N195="základní",J195,0)</f>
        <v>0</v>
      </c>
      <c r="BF195" s="186">
        <f>IF(N195="snížená",J195,0)</f>
        <v>0</v>
      </c>
      <c r="BG195" s="186">
        <f>IF(N195="zákl. přenesená",J195,0)</f>
        <v>0</v>
      </c>
      <c r="BH195" s="186">
        <f>IF(N195="sníž. přenesená",J195,0)</f>
        <v>0</v>
      </c>
      <c r="BI195" s="186">
        <f>IF(N195="nulová",J195,0)</f>
        <v>0</v>
      </c>
      <c r="BJ195" s="19" t="s">
        <v>84</v>
      </c>
      <c r="BK195" s="186">
        <f>ROUND(I195*H195,2)</f>
        <v>0</v>
      </c>
      <c r="BL195" s="19" t="s">
        <v>122</v>
      </c>
      <c r="BM195" s="185" t="s">
        <v>274</v>
      </c>
    </row>
    <row r="196" s="13" customFormat="1">
      <c r="A196" s="13"/>
      <c r="B196" s="187"/>
      <c r="C196" s="13"/>
      <c r="D196" s="188" t="s">
        <v>130</v>
      </c>
      <c r="E196" s="189" t="s">
        <v>1</v>
      </c>
      <c r="F196" s="190" t="s">
        <v>275</v>
      </c>
      <c r="G196" s="13"/>
      <c r="H196" s="191">
        <v>32.808</v>
      </c>
      <c r="I196" s="192"/>
      <c r="J196" s="13"/>
      <c r="K196" s="13"/>
      <c r="L196" s="187"/>
      <c r="M196" s="193"/>
      <c r="N196" s="194"/>
      <c r="O196" s="194"/>
      <c r="P196" s="194"/>
      <c r="Q196" s="194"/>
      <c r="R196" s="194"/>
      <c r="S196" s="194"/>
      <c r="T196" s="195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189" t="s">
        <v>130</v>
      </c>
      <c r="AU196" s="189" t="s">
        <v>86</v>
      </c>
      <c r="AV196" s="13" t="s">
        <v>86</v>
      </c>
      <c r="AW196" s="13" t="s">
        <v>32</v>
      </c>
      <c r="AX196" s="13" t="s">
        <v>76</v>
      </c>
      <c r="AY196" s="189" t="s">
        <v>121</v>
      </c>
    </row>
    <row r="197" s="13" customFormat="1">
      <c r="A197" s="13"/>
      <c r="B197" s="187"/>
      <c r="C197" s="13"/>
      <c r="D197" s="188" t="s">
        <v>130</v>
      </c>
      <c r="E197" s="189" t="s">
        <v>1</v>
      </c>
      <c r="F197" s="190" t="s">
        <v>276</v>
      </c>
      <c r="G197" s="13"/>
      <c r="H197" s="191">
        <v>1.1699999999999999</v>
      </c>
      <c r="I197" s="192"/>
      <c r="J197" s="13"/>
      <c r="K197" s="13"/>
      <c r="L197" s="187"/>
      <c r="M197" s="193"/>
      <c r="N197" s="194"/>
      <c r="O197" s="194"/>
      <c r="P197" s="194"/>
      <c r="Q197" s="194"/>
      <c r="R197" s="194"/>
      <c r="S197" s="194"/>
      <c r="T197" s="195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189" t="s">
        <v>130</v>
      </c>
      <c r="AU197" s="189" t="s">
        <v>86</v>
      </c>
      <c r="AV197" s="13" t="s">
        <v>86</v>
      </c>
      <c r="AW197" s="13" t="s">
        <v>32</v>
      </c>
      <c r="AX197" s="13" t="s">
        <v>76</v>
      </c>
      <c r="AY197" s="189" t="s">
        <v>121</v>
      </c>
    </row>
    <row r="198" s="14" customFormat="1">
      <c r="A198" s="14"/>
      <c r="B198" s="196"/>
      <c r="C198" s="14"/>
      <c r="D198" s="188" t="s">
        <v>130</v>
      </c>
      <c r="E198" s="197" t="s">
        <v>1</v>
      </c>
      <c r="F198" s="198" t="s">
        <v>132</v>
      </c>
      <c r="G198" s="14"/>
      <c r="H198" s="199">
        <v>33.978000000000002</v>
      </c>
      <c r="I198" s="200"/>
      <c r="J198" s="14"/>
      <c r="K198" s="14"/>
      <c r="L198" s="196"/>
      <c r="M198" s="201"/>
      <c r="N198" s="202"/>
      <c r="O198" s="202"/>
      <c r="P198" s="202"/>
      <c r="Q198" s="202"/>
      <c r="R198" s="202"/>
      <c r="S198" s="202"/>
      <c r="T198" s="203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197" t="s">
        <v>130</v>
      </c>
      <c r="AU198" s="197" t="s">
        <v>86</v>
      </c>
      <c r="AV198" s="14" t="s">
        <v>122</v>
      </c>
      <c r="AW198" s="14" t="s">
        <v>32</v>
      </c>
      <c r="AX198" s="14" t="s">
        <v>84</v>
      </c>
      <c r="AY198" s="197" t="s">
        <v>121</v>
      </c>
    </row>
    <row r="199" s="2" customFormat="1" ht="24.15" customHeight="1">
      <c r="A199" s="38"/>
      <c r="B199" s="172"/>
      <c r="C199" s="173" t="s">
        <v>166</v>
      </c>
      <c r="D199" s="173" t="s">
        <v>125</v>
      </c>
      <c r="E199" s="174" t="s">
        <v>277</v>
      </c>
      <c r="F199" s="175" t="s">
        <v>278</v>
      </c>
      <c r="G199" s="176" t="s">
        <v>147</v>
      </c>
      <c r="H199" s="177">
        <v>432.42000000000002</v>
      </c>
      <c r="I199" s="178"/>
      <c r="J199" s="179">
        <f>ROUND(I199*H199,2)</f>
        <v>0</v>
      </c>
      <c r="K199" s="180"/>
      <c r="L199" s="39"/>
      <c r="M199" s="181" t="s">
        <v>1</v>
      </c>
      <c r="N199" s="182" t="s">
        <v>41</v>
      </c>
      <c r="O199" s="77"/>
      <c r="P199" s="183">
        <f>O199*H199</f>
        <v>0</v>
      </c>
      <c r="Q199" s="183">
        <v>0</v>
      </c>
      <c r="R199" s="183">
        <f>Q199*H199</f>
        <v>0</v>
      </c>
      <c r="S199" s="183">
        <v>0</v>
      </c>
      <c r="T199" s="184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185" t="s">
        <v>122</v>
      </c>
      <c r="AT199" s="185" t="s">
        <v>125</v>
      </c>
      <c r="AU199" s="185" t="s">
        <v>86</v>
      </c>
      <c r="AY199" s="19" t="s">
        <v>121</v>
      </c>
      <c r="BE199" s="186">
        <f>IF(N199="základní",J199,0)</f>
        <v>0</v>
      </c>
      <c r="BF199" s="186">
        <f>IF(N199="snížená",J199,0)</f>
        <v>0</v>
      </c>
      <c r="BG199" s="186">
        <f>IF(N199="zákl. přenesená",J199,0)</f>
        <v>0</v>
      </c>
      <c r="BH199" s="186">
        <f>IF(N199="sníž. přenesená",J199,0)</f>
        <v>0</v>
      </c>
      <c r="BI199" s="186">
        <f>IF(N199="nulová",J199,0)</f>
        <v>0</v>
      </c>
      <c r="BJ199" s="19" t="s">
        <v>84</v>
      </c>
      <c r="BK199" s="186">
        <f>ROUND(I199*H199,2)</f>
        <v>0</v>
      </c>
      <c r="BL199" s="19" t="s">
        <v>122</v>
      </c>
      <c r="BM199" s="185" t="s">
        <v>279</v>
      </c>
    </row>
    <row r="200" s="13" customFormat="1">
      <c r="A200" s="13"/>
      <c r="B200" s="187"/>
      <c r="C200" s="13"/>
      <c r="D200" s="188" t="s">
        <v>130</v>
      </c>
      <c r="E200" s="189" t="s">
        <v>1</v>
      </c>
      <c r="F200" s="190" t="s">
        <v>280</v>
      </c>
      <c r="G200" s="13"/>
      <c r="H200" s="191">
        <v>411.44999999999999</v>
      </c>
      <c r="I200" s="192"/>
      <c r="J200" s="13"/>
      <c r="K200" s="13"/>
      <c r="L200" s="187"/>
      <c r="M200" s="193"/>
      <c r="N200" s="194"/>
      <c r="O200" s="194"/>
      <c r="P200" s="194"/>
      <c r="Q200" s="194"/>
      <c r="R200" s="194"/>
      <c r="S200" s="194"/>
      <c r="T200" s="195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189" t="s">
        <v>130</v>
      </c>
      <c r="AU200" s="189" t="s">
        <v>86</v>
      </c>
      <c r="AV200" s="13" t="s">
        <v>86</v>
      </c>
      <c r="AW200" s="13" t="s">
        <v>32</v>
      </c>
      <c r="AX200" s="13" t="s">
        <v>76</v>
      </c>
      <c r="AY200" s="189" t="s">
        <v>121</v>
      </c>
    </row>
    <row r="201" s="13" customFormat="1">
      <c r="A201" s="13"/>
      <c r="B201" s="187"/>
      <c r="C201" s="13"/>
      <c r="D201" s="188" t="s">
        <v>130</v>
      </c>
      <c r="E201" s="189" t="s">
        <v>1</v>
      </c>
      <c r="F201" s="190" t="s">
        <v>281</v>
      </c>
      <c r="G201" s="13"/>
      <c r="H201" s="191">
        <v>20.969999999999999</v>
      </c>
      <c r="I201" s="192"/>
      <c r="J201" s="13"/>
      <c r="K201" s="13"/>
      <c r="L201" s="187"/>
      <c r="M201" s="193"/>
      <c r="N201" s="194"/>
      <c r="O201" s="194"/>
      <c r="P201" s="194"/>
      <c r="Q201" s="194"/>
      <c r="R201" s="194"/>
      <c r="S201" s="194"/>
      <c r="T201" s="195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189" t="s">
        <v>130</v>
      </c>
      <c r="AU201" s="189" t="s">
        <v>86</v>
      </c>
      <c r="AV201" s="13" t="s">
        <v>86</v>
      </c>
      <c r="AW201" s="13" t="s">
        <v>32</v>
      </c>
      <c r="AX201" s="13" t="s">
        <v>76</v>
      </c>
      <c r="AY201" s="189" t="s">
        <v>121</v>
      </c>
    </row>
    <row r="202" s="14" customFormat="1">
      <c r="A202" s="14"/>
      <c r="B202" s="196"/>
      <c r="C202" s="14"/>
      <c r="D202" s="188" t="s">
        <v>130</v>
      </c>
      <c r="E202" s="197" t="s">
        <v>1</v>
      </c>
      <c r="F202" s="198" t="s">
        <v>132</v>
      </c>
      <c r="G202" s="14"/>
      <c r="H202" s="199">
        <v>432.42000000000002</v>
      </c>
      <c r="I202" s="200"/>
      <c r="J202" s="14"/>
      <c r="K202" s="14"/>
      <c r="L202" s="196"/>
      <c r="M202" s="201"/>
      <c r="N202" s="202"/>
      <c r="O202" s="202"/>
      <c r="P202" s="202"/>
      <c r="Q202" s="202"/>
      <c r="R202" s="202"/>
      <c r="S202" s="202"/>
      <c r="T202" s="203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197" t="s">
        <v>130</v>
      </c>
      <c r="AU202" s="197" t="s">
        <v>86</v>
      </c>
      <c r="AV202" s="14" t="s">
        <v>122</v>
      </c>
      <c r="AW202" s="14" t="s">
        <v>32</v>
      </c>
      <c r="AX202" s="14" t="s">
        <v>84</v>
      </c>
      <c r="AY202" s="197" t="s">
        <v>121</v>
      </c>
    </row>
    <row r="203" s="2" customFormat="1" ht="24.15" customHeight="1">
      <c r="A203" s="38"/>
      <c r="B203" s="172"/>
      <c r="C203" s="173" t="s">
        <v>7</v>
      </c>
      <c r="D203" s="173" t="s">
        <v>125</v>
      </c>
      <c r="E203" s="174" t="s">
        <v>282</v>
      </c>
      <c r="F203" s="175" t="s">
        <v>283</v>
      </c>
      <c r="G203" s="176" t="s">
        <v>147</v>
      </c>
      <c r="H203" s="177">
        <v>33.978000000000002</v>
      </c>
      <c r="I203" s="178"/>
      <c r="J203" s="179">
        <f>ROUND(I203*H203,2)</f>
        <v>0</v>
      </c>
      <c r="K203" s="180"/>
      <c r="L203" s="39"/>
      <c r="M203" s="181" t="s">
        <v>1</v>
      </c>
      <c r="N203" s="182" t="s">
        <v>41</v>
      </c>
      <c r="O203" s="77"/>
      <c r="P203" s="183">
        <f>O203*H203</f>
        <v>0</v>
      </c>
      <c r="Q203" s="183">
        <v>0</v>
      </c>
      <c r="R203" s="183">
        <f>Q203*H203</f>
        <v>0</v>
      </c>
      <c r="S203" s="183">
        <v>0</v>
      </c>
      <c r="T203" s="184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185" t="s">
        <v>122</v>
      </c>
      <c r="AT203" s="185" t="s">
        <v>125</v>
      </c>
      <c r="AU203" s="185" t="s">
        <v>86</v>
      </c>
      <c r="AY203" s="19" t="s">
        <v>121</v>
      </c>
      <c r="BE203" s="186">
        <f>IF(N203="základní",J203,0)</f>
        <v>0</v>
      </c>
      <c r="BF203" s="186">
        <f>IF(N203="snížená",J203,0)</f>
        <v>0</v>
      </c>
      <c r="BG203" s="186">
        <f>IF(N203="zákl. přenesená",J203,0)</f>
        <v>0</v>
      </c>
      <c r="BH203" s="186">
        <f>IF(N203="sníž. přenesená",J203,0)</f>
        <v>0</v>
      </c>
      <c r="BI203" s="186">
        <f>IF(N203="nulová",J203,0)</f>
        <v>0</v>
      </c>
      <c r="BJ203" s="19" t="s">
        <v>84</v>
      </c>
      <c r="BK203" s="186">
        <f>ROUND(I203*H203,2)</f>
        <v>0</v>
      </c>
      <c r="BL203" s="19" t="s">
        <v>122</v>
      </c>
      <c r="BM203" s="185" t="s">
        <v>284</v>
      </c>
    </row>
    <row r="204" s="2" customFormat="1" ht="24.15" customHeight="1">
      <c r="A204" s="38"/>
      <c r="B204" s="172"/>
      <c r="C204" s="173" t="s">
        <v>285</v>
      </c>
      <c r="D204" s="173" t="s">
        <v>125</v>
      </c>
      <c r="E204" s="174" t="s">
        <v>286</v>
      </c>
      <c r="F204" s="175" t="s">
        <v>287</v>
      </c>
      <c r="G204" s="176" t="s">
        <v>147</v>
      </c>
      <c r="H204" s="177">
        <v>432.42000000000002</v>
      </c>
      <c r="I204" s="178"/>
      <c r="J204" s="179">
        <f>ROUND(I204*H204,2)</f>
        <v>0</v>
      </c>
      <c r="K204" s="180"/>
      <c r="L204" s="39"/>
      <c r="M204" s="181" t="s">
        <v>1</v>
      </c>
      <c r="N204" s="182" t="s">
        <v>41</v>
      </c>
      <c r="O204" s="77"/>
      <c r="P204" s="183">
        <f>O204*H204</f>
        <v>0</v>
      </c>
      <c r="Q204" s="183">
        <v>0</v>
      </c>
      <c r="R204" s="183">
        <f>Q204*H204</f>
        <v>0</v>
      </c>
      <c r="S204" s="183">
        <v>0</v>
      </c>
      <c r="T204" s="184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185" t="s">
        <v>122</v>
      </c>
      <c r="AT204" s="185" t="s">
        <v>125</v>
      </c>
      <c r="AU204" s="185" t="s">
        <v>86</v>
      </c>
      <c r="AY204" s="19" t="s">
        <v>121</v>
      </c>
      <c r="BE204" s="186">
        <f>IF(N204="základní",J204,0)</f>
        <v>0</v>
      </c>
      <c r="BF204" s="186">
        <f>IF(N204="snížená",J204,0)</f>
        <v>0</v>
      </c>
      <c r="BG204" s="186">
        <f>IF(N204="zákl. přenesená",J204,0)</f>
        <v>0</v>
      </c>
      <c r="BH204" s="186">
        <f>IF(N204="sníž. přenesená",J204,0)</f>
        <v>0</v>
      </c>
      <c r="BI204" s="186">
        <f>IF(N204="nulová",J204,0)</f>
        <v>0</v>
      </c>
      <c r="BJ204" s="19" t="s">
        <v>84</v>
      </c>
      <c r="BK204" s="186">
        <f>ROUND(I204*H204,2)</f>
        <v>0</v>
      </c>
      <c r="BL204" s="19" t="s">
        <v>122</v>
      </c>
      <c r="BM204" s="185" t="s">
        <v>288</v>
      </c>
    </row>
    <row r="205" s="2" customFormat="1" ht="24.15" customHeight="1">
      <c r="A205" s="38"/>
      <c r="B205" s="172"/>
      <c r="C205" s="173" t="s">
        <v>289</v>
      </c>
      <c r="D205" s="173" t="s">
        <v>125</v>
      </c>
      <c r="E205" s="174" t="s">
        <v>290</v>
      </c>
      <c r="F205" s="175" t="s">
        <v>291</v>
      </c>
      <c r="G205" s="176" t="s">
        <v>128</v>
      </c>
      <c r="H205" s="177">
        <v>1.2</v>
      </c>
      <c r="I205" s="178"/>
      <c r="J205" s="179">
        <f>ROUND(I205*H205,2)</f>
        <v>0</v>
      </c>
      <c r="K205" s="180"/>
      <c r="L205" s="39"/>
      <c r="M205" s="181" t="s">
        <v>1</v>
      </c>
      <c r="N205" s="182" t="s">
        <v>41</v>
      </c>
      <c r="O205" s="77"/>
      <c r="P205" s="183">
        <f>O205*H205</f>
        <v>0</v>
      </c>
      <c r="Q205" s="183">
        <v>0</v>
      </c>
      <c r="R205" s="183">
        <f>Q205*H205</f>
        <v>0</v>
      </c>
      <c r="S205" s="183">
        <v>0</v>
      </c>
      <c r="T205" s="184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185" t="s">
        <v>122</v>
      </c>
      <c r="AT205" s="185" t="s">
        <v>125</v>
      </c>
      <c r="AU205" s="185" t="s">
        <v>86</v>
      </c>
      <c r="AY205" s="19" t="s">
        <v>121</v>
      </c>
      <c r="BE205" s="186">
        <f>IF(N205="základní",J205,0)</f>
        <v>0</v>
      </c>
      <c r="BF205" s="186">
        <f>IF(N205="snížená",J205,0)</f>
        <v>0</v>
      </c>
      <c r="BG205" s="186">
        <f>IF(N205="zákl. přenesená",J205,0)</f>
        <v>0</v>
      </c>
      <c r="BH205" s="186">
        <f>IF(N205="sníž. přenesená",J205,0)</f>
        <v>0</v>
      </c>
      <c r="BI205" s="186">
        <f>IF(N205="nulová",J205,0)</f>
        <v>0</v>
      </c>
      <c r="BJ205" s="19" t="s">
        <v>84</v>
      </c>
      <c r="BK205" s="186">
        <f>ROUND(I205*H205,2)</f>
        <v>0</v>
      </c>
      <c r="BL205" s="19" t="s">
        <v>122</v>
      </c>
      <c r="BM205" s="185" t="s">
        <v>292</v>
      </c>
    </row>
    <row r="206" s="13" customFormat="1">
      <c r="A206" s="13"/>
      <c r="B206" s="187"/>
      <c r="C206" s="13"/>
      <c r="D206" s="188" t="s">
        <v>130</v>
      </c>
      <c r="E206" s="189" t="s">
        <v>1</v>
      </c>
      <c r="F206" s="190" t="s">
        <v>293</v>
      </c>
      <c r="G206" s="13"/>
      <c r="H206" s="191">
        <v>1.2</v>
      </c>
      <c r="I206" s="192"/>
      <c r="J206" s="13"/>
      <c r="K206" s="13"/>
      <c r="L206" s="187"/>
      <c r="M206" s="193"/>
      <c r="N206" s="194"/>
      <c r="O206" s="194"/>
      <c r="P206" s="194"/>
      <c r="Q206" s="194"/>
      <c r="R206" s="194"/>
      <c r="S206" s="194"/>
      <c r="T206" s="195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189" t="s">
        <v>130</v>
      </c>
      <c r="AU206" s="189" t="s">
        <v>86</v>
      </c>
      <c r="AV206" s="13" t="s">
        <v>86</v>
      </c>
      <c r="AW206" s="13" t="s">
        <v>32</v>
      </c>
      <c r="AX206" s="13" t="s">
        <v>76</v>
      </c>
      <c r="AY206" s="189" t="s">
        <v>121</v>
      </c>
    </row>
    <row r="207" s="14" customFormat="1">
      <c r="A207" s="14"/>
      <c r="B207" s="196"/>
      <c r="C207" s="14"/>
      <c r="D207" s="188" t="s">
        <v>130</v>
      </c>
      <c r="E207" s="197" t="s">
        <v>1</v>
      </c>
      <c r="F207" s="198" t="s">
        <v>132</v>
      </c>
      <c r="G207" s="14"/>
      <c r="H207" s="199">
        <v>1.2</v>
      </c>
      <c r="I207" s="200"/>
      <c r="J207" s="14"/>
      <c r="K207" s="14"/>
      <c r="L207" s="196"/>
      <c r="M207" s="201"/>
      <c r="N207" s="202"/>
      <c r="O207" s="202"/>
      <c r="P207" s="202"/>
      <c r="Q207" s="202"/>
      <c r="R207" s="202"/>
      <c r="S207" s="202"/>
      <c r="T207" s="203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197" t="s">
        <v>130</v>
      </c>
      <c r="AU207" s="197" t="s">
        <v>86</v>
      </c>
      <c r="AV207" s="14" t="s">
        <v>122</v>
      </c>
      <c r="AW207" s="14" t="s">
        <v>32</v>
      </c>
      <c r="AX207" s="14" t="s">
        <v>84</v>
      </c>
      <c r="AY207" s="197" t="s">
        <v>121</v>
      </c>
    </row>
    <row r="208" s="12" customFormat="1" ht="22.8" customHeight="1">
      <c r="A208" s="12"/>
      <c r="B208" s="159"/>
      <c r="C208" s="12"/>
      <c r="D208" s="160" t="s">
        <v>75</v>
      </c>
      <c r="E208" s="170" t="s">
        <v>226</v>
      </c>
      <c r="F208" s="170" t="s">
        <v>294</v>
      </c>
      <c r="G208" s="12"/>
      <c r="H208" s="12"/>
      <c r="I208" s="162"/>
      <c r="J208" s="171">
        <f>BK208</f>
        <v>0</v>
      </c>
      <c r="K208" s="12"/>
      <c r="L208" s="159"/>
      <c r="M208" s="164"/>
      <c r="N208" s="165"/>
      <c r="O208" s="165"/>
      <c r="P208" s="166">
        <f>SUM(P209:P241)</f>
        <v>0</v>
      </c>
      <c r="Q208" s="165"/>
      <c r="R208" s="166">
        <f>SUM(R209:R241)</f>
        <v>0</v>
      </c>
      <c r="S208" s="165"/>
      <c r="T208" s="167">
        <f>SUM(T209:T241)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160" t="s">
        <v>84</v>
      </c>
      <c r="AT208" s="168" t="s">
        <v>75</v>
      </c>
      <c r="AU208" s="168" t="s">
        <v>84</v>
      </c>
      <c r="AY208" s="160" t="s">
        <v>121</v>
      </c>
      <c r="BK208" s="169">
        <f>SUM(BK209:BK241)</f>
        <v>0</v>
      </c>
    </row>
    <row r="209" s="2" customFormat="1" ht="33" customHeight="1">
      <c r="A209" s="38"/>
      <c r="B209" s="172"/>
      <c r="C209" s="173" t="s">
        <v>295</v>
      </c>
      <c r="D209" s="173" t="s">
        <v>125</v>
      </c>
      <c r="E209" s="174" t="s">
        <v>296</v>
      </c>
      <c r="F209" s="175" t="s">
        <v>297</v>
      </c>
      <c r="G209" s="176" t="s">
        <v>147</v>
      </c>
      <c r="H209" s="177">
        <v>370.512</v>
      </c>
      <c r="I209" s="178"/>
      <c r="J209" s="179">
        <f>ROUND(I209*H209,2)</f>
        <v>0</v>
      </c>
      <c r="K209" s="180"/>
      <c r="L209" s="39"/>
      <c r="M209" s="181" t="s">
        <v>1</v>
      </c>
      <c r="N209" s="182" t="s">
        <v>41</v>
      </c>
      <c r="O209" s="77"/>
      <c r="P209" s="183">
        <f>O209*H209</f>
        <v>0</v>
      </c>
      <c r="Q209" s="183">
        <v>0</v>
      </c>
      <c r="R209" s="183">
        <f>Q209*H209</f>
        <v>0</v>
      </c>
      <c r="S209" s="183">
        <v>0</v>
      </c>
      <c r="T209" s="184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185" t="s">
        <v>122</v>
      </c>
      <c r="AT209" s="185" t="s">
        <v>125</v>
      </c>
      <c r="AU209" s="185" t="s">
        <v>86</v>
      </c>
      <c r="AY209" s="19" t="s">
        <v>121</v>
      </c>
      <c r="BE209" s="186">
        <f>IF(N209="základní",J209,0)</f>
        <v>0</v>
      </c>
      <c r="BF209" s="186">
        <f>IF(N209="snížená",J209,0)</f>
        <v>0</v>
      </c>
      <c r="BG209" s="186">
        <f>IF(N209="zákl. přenesená",J209,0)</f>
        <v>0</v>
      </c>
      <c r="BH209" s="186">
        <f>IF(N209="sníž. přenesená",J209,0)</f>
        <v>0</v>
      </c>
      <c r="BI209" s="186">
        <f>IF(N209="nulová",J209,0)</f>
        <v>0</v>
      </c>
      <c r="BJ209" s="19" t="s">
        <v>84</v>
      </c>
      <c r="BK209" s="186">
        <f>ROUND(I209*H209,2)</f>
        <v>0</v>
      </c>
      <c r="BL209" s="19" t="s">
        <v>122</v>
      </c>
      <c r="BM209" s="185" t="s">
        <v>298</v>
      </c>
    </row>
    <row r="210" s="13" customFormat="1">
      <c r="A210" s="13"/>
      <c r="B210" s="187"/>
      <c r="C210" s="13"/>
      <c r="D210" s="188" t="s">
        <v>130</v>
      </c>
      <c r="E210" s="189" t="s">
        <v>1</v>
      </c>
      <c r="F210" s="190" t="s">
        <v>299</v>
      </c>
      <c r="G210" s="13"/>
      <c r="H210" s="191">
        <v>370.512</v>
      </c>
      <c r="I210" s="192"/>
      <c r="J210" s="13"/>
      <c r="K210" s="13"/>
      <c r="L210" s="187"/>
      <c r="M210" s="193"/>
      <c r="N210" s="194"/>
      <c r="O210" s="194"/>
      <c r="P210" s="194"/>
      <c r="Q210" s="194"/>
      <c r="R210" s="194"/>
      <c r="S210" s="194"/>
      <c r="T210" s="195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189" t="s">
        <v>130</v>
      </c>
      <c r="AU210" s="189" t="s">
        <v>86</v>
      </c>
      <c r="AV210" s="13" t="s">
        <v>86</v>
      </c>
      <c r="AW210" s="13" t="s">
        <v>32</v>
      </c>
      <c r="AX210" s="13" t="s">
        <v>76</v>
      </c>
      <c r="AY210" s="189" t="s">
        <v>121</v>
      </c>
    </row>
    <row r="211" s="14" customFormat="1">
      <c r="A211" s="14"/>
      <c r="B211" s="196"/>
      <c r="C211" s="14"/>
      <c r="D211" s="188" t="s">
        <v>130</v>
      </c>
      <c r="E211" s="197" t="s">
        <v>1</v>
      </c>
      <c r="F211" s="198" t="s">
        <v>132</v>
      </c>
      <c r="G211" s="14"/>
      <c r="H211" s="199">
        <v>370.512</v>
      </c>
      <c r="I211" s="200"/>
      <c r="J211" s="14"/>
      <c r="K211" s="14"/>
      <c r="L211" s="196"/>
      <c r="M211" s="201"/>
      <c r="N211" s="202"/>
      <c r="O211" s="202"/>
      <c r="P211" s="202"/>
      <c r="Q211" s="202"/>
      <c r="R211" s="202"/>
      <c r="S211" s="202"/>
      <c r="T211" s="203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197" t="s">
        <v>130</v>
      </c>
      <c r="AU211" s="197" t="s">
        <v>86</v>
      </c>
      <c r="AV211" s="14" t="s">
        <v>122</v>
      </c>
      <c r="AW211" s="14" t="s">
        <v>32</v>
      </c>
      <c r="AX211" s="14" t="s">
        <v>84</v>
      </c>
      <c r="AY211" s="197" t="s">
        <v>121</v>
      </c>
    </row>
    <row r="212" s="2" customFormat="1" ht="37.8" customHeight="1">
      <c r="A212" s="38"/>
      <c r="B212" s="172"/>
      <c r="C212" s="173" t="s">
        <v>300</v>
      </c>
      <c r="D212" s="173" t="s">
        <v>125</v>
      </c>
      <c r="E212" s="174" t="s">
        <v>301</v>
      </c>
      <c r="F212" s="175" t="s">
        <v>302</v>
      </c>
      <c r="G212" s="176" t="s">
        <v>147</v>
      </c>
      <c r="H212" s="177">
        <v>7410.2399999999998</v>
      </c>
      <c r="I212" s="178"/>
      <c r="J212" s="179">
        <f>ROUND(I212*H212,2)</f>
        <v>0</v>
      </c>
      <c r="K212" s="180"/>
      <c r="L212" s="39"/>
      <c r="M212" s="181" t="s">
        <v>1</v>
      </c>
      <c r="N212" s="182" t="s">
        <v>41</v>
      </c>
      <c r="O212" s="77"/>
      <c r="P212" s="183">
        <f>O212*H212</f>
        <v>0</v>
      </c>
      <c r="Q212" s="183">
        <v>0</v>
      </c>
      <c r="R212" s="183">
        <f>Q212*H212</f>
        <v>0</v>
      </c>
      <c r="S212" s="183">
        <v>0</v>
      </c>
      <c r="T212" s="184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185" t="s">
        <v>122</v>
      </c>
      <c r="AT212" s="185" t="s">
        <v>125</v>
      </c>
      <c r="AU212" s="185" t="s">
        <v>86</v>
      </c>
      <c r="AY212" s="19" t="s">
        <v>121</v>
      </c>
      <c r="BE212" s="186">
        <f>IF(N212="základní",J212,0)</f>
        <v>0</v>
      </c>
      <c r="BF212" s="186">
        <f>IF(N212="snížená",J212,0)</f>
        <v>0</v>
      </c>
      <c r="BG212" s="186">
        <f>IF(N212="zákl. přenesená",J212,0)</f>
        <v>0</v>
      </c>
      <c r="BH212" s="186">
        <f>IF(N212="sníž. přenesená",J212,0)</f>
        <v>0</v>
      </c>
      <c r="BI212" s="186">
        <f>IF(N212="nulová",J212,0)</f>
        <v>0</v>
      </c>
      <c r="BJ212" s="19" t="s">
        <v>84</v>
      </c>
      <c r="BK212" s="186">
        <f>ROUND(I212*H212,2)</f>
        <v>0</v>
      </c>
      <c r="BL212" s="19" t="s">
        <v>122</v>
      </c>
      <c r="BM212" s="185" t="s">
        <v>303</v>
      </c>
    </row>
    <row r="213" s="13" customFormat="1">
      <c r="A213" s="13"/>
      <c r="B213" s="187"/>
      <c r="C213" s="13"/>
      <c r="D213" s="188" t="s">
        <v>130</v>
      </c>
      <c r="E213" s="189" t="s">
        <v>1</v>
      </c>
      <c r="F213" s="190" t="s">
        <v>304</v>
      </c>
      <c r="G213" s="13"/>
      <c r="H213" s="191">
        <v>7410.2399999999998</v>
      </c>
      <c r="I213" s="192"/>
      <c r="J213" s="13"/>
      <c r="K213" s="13"/>
      <c r="L213" s="187"/>
      <c r="M213" s="193"/>
      <c r="N213" s="194"/>
      <c r="O213" s="194"/>
      <c r="P213" s="194"/>
      <c r="Q213" s="194"/>
      <c r="R213" s="194"/>
      <c r="S213" s="194"/>
      <c r="T213" s="195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189" t="s">
        <v>130</v>
      </c>
      <c r="AU213" s="189" t="s">
        <v>86</v>
      </c>
      <c r="AV213" s="13" t="s">
        <v>86</v>
      </c>
      <c r="AW213" s="13" t="s">
        <v>32</v>
      </c>
      <c r="AX213" s="13" t="s">
        <v>76</v>
      </c>
      <c r="AY213" s="189" t="s">
        <v>121</v>
      </c>
    </row>
    <row r="214" s="14" customFormat="1">
      <c r="A214" s="14"/>
      <c r="B214" s="196"/>
      <c r="C214" s="14"/>
      <c r="D214" s="188" t="s">
        <v>130</v>
      </c>
      <c r="E214" s="197" t="s">
        <v>1</v>
      </c>
      <c r="F214" s="198" t="s">
        <v>132</v>
      </c>
      <c r="G214" s="14"/>
      <c r="H214" s="199">
        <v>7410.2399999999998</v>
      </c>
      <c r="I214" s="200"/>
      <c r="J214" s="14"/>
      <c r="K214" s="14"/>
      <c r="L214" s="196"/>
      <c r="M214" s="201"/>
      <c r="N214" s="202"/>
      <c r="O214" s="202"/>
      <c r="P214" s="202"/>
      <c r="Q214" s="202"/>
      <c r="R214" s="202"/>
      <c r="S214" s="202"/>
      <c r="T214" s="203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197" t="s">
        <v>130</v>
      </c>
      <c r="AU214" s="197" t="s">
        <v>86</v>
      </c>
      <c r="AV214" s="14" t="s">
        <v>122</v>
      </c>
      <c r="AW214" s="14" t="s">
        <v>32</v>
      </c>
      <c r="AX214" s="14" t="s">
        <v>84</v>
      </c>
      <c r="AY214" s="197" t="s">
        <v>121</v>
      </c>
    </row>
    <row r="215" s="2" customFormat="1" ht="33" customHeight="1">
      <c r="A215" s="38"/>
      <c r="B215" s="172"/>
      <c r="C215" s="173" t="s">
        <v>129</v>
      </c>
      <c r="D215" s="173" t="s">
        <v>125</v>
      </c>
      <c r="E215" s="174" t="s">
        <v>305</v>
      </c>
      <c r="F215" s="175" t="s">
        <v>306</v>
      </c>
      <c r="G215" s="176" t="s">
        <v>147</v>
      </c>
      <c r="H215" s="177">
        <v>370.512</v>
      </c>
      <c r="I215" s="178"/>
      <c r="J215" s="179">
        <f>ROUND(I215*H215,2)</f>
        <v>0</v>
      </c>
      <c r="K215" s="180"/>
      <c r="L215" s="39"/>
      <c r="M215" s="181" t="s">
        <v>1</v>
      </c>
      <c r="N215" s="182" t="s">
        <v>41</v>
      </c>
      <c r="O215" s="77"/>
      <c r="P215" s="183">
        <f>O215*H215</f>
        <v>0</v>
      </c>
      <c r="Q215" s="183">
        <v>0</v>
      </c>
      <c r="R215" s="183">
        <f>Q215*H215</f>
        <v>0</v>
      </c>
      <c r="S215" s="183">
        <v>0</v>
      </c>
      <c r="T215" s="184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185" t="s">
        <v>122</v>
      </c>
      <c r="AT215" s="185" t="s">
        <v>125</v>
      </c>
      <c r="AU215" s="185" t="s">
        <v>86</v>
      </c>
      <c r="AY215" s="19" t="s">
        <v>121</v>
      </c>
      <c r="BE215" s="186">
        <f>IF(N215="základní",J215,0)</f>
        <v>0</v>
      </c>
      <c r="BF215" s="186">
        <f>IF(N215="snížená",J215,0)</f>
        <v>0</v>
      </c>
      <c r="BG215" s="186">
        <f>IF(N215="zákl. přenesená",J215,0)</f>
        <v>0</v>
      </c>
      <c r="BH215" s="186">
        <f>IF(N215="sníž. přenesená",J215,0)</f>
        <v>0</v>
      </c>
      <c r="BI215" s="186">
        <f>IF(N215="nulová",J215,0)</f>
        <v>0</v>
      </c>
      <c r="BJ215" s="19" t="s">
        <v>84</v>
      </c>
      <c r="BK215" s="186">
        <f>ROUND(I215*H215,2)</f>
        <v>0</v>
      </c>
      <c r="BL215" s="19" t="s">
        <v>122</v>
      </c>
      <c r="BM215" s="185" t="s">
        <v>307</v>
      </c>
    </row>
    <row r="216" s="2" customFormat="1" ht="33" customHeight="1">
      <c r="A216" s="38"/>
      <c r="B216" s="172"/>
      <c r="C216" s="173" t="s">
        <v>308</v>
      </c>
      <c r="D216" s="173" t="s">
        <v>125</v>
      </c>
      <c r="E216" s="174" t="s">
        <v>309</v>
      </c>
      <c r="F216" s="175" t="s">
        <v>310</v>
      </c>
      <c r="G216" s="176" t="s">
        <v>311</v>
      </c>
      <c r="H216" s="177">
        <v>2</v>
      </c>
      <c r="I216" s="178"/>
      <c r="J216" s="179">
        <f>ROUND(I216*H216,2)</f>
        <v>0</v>
      </c>
      <c r="K216" s="180"/>
      <c r="L216" s="39"/>
      <c r="M216" s="181" t="s">
        <v>1</v>
      </c>
      <c r="N216" s="182" t="s">
        <v>41</v>
      </c>
      <c r="O216" s="77"/>
      <c r="P216" s="183">
        <f>O216*H216</f>
        <v>0</v>
      </c>
      <c r="Q216" s="183">
        <v>0</v>
      </c>
      <c r="R216" s="183">
        <f>Q216*H216</f>
        <v>0</v>
      </c>
      <c r="S216" s="183">
        <v>0</v>
      </c>
      <c r="T216" s="184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185" t="s">
        <v>122</v>
      </c>
      <c r="AT216" s="185" t="s">
        <v>125</v>
      </c>
      <c r="AU216" s="185" t="s">
        <v>86</v>
      </c>
      <c r="AY216" s="19" t="s">
        <v>121</v>
      </c>
      <c r="BE216" s="186">
        <f>IF(N216="základní",J216,0)</f>
        <v>0</v>
      </c>
      <c r="BF216" s="186">
        <f>IF(N216="snížená",J216,0)</f>
        <v>0</v>
      </c>
      <c r="BG216" s="186">
        <f>IF(N216="zákl. přenesená",J216,0)</f>
        <v>0</v>
      </c>
      <c r="BH216" s="186">
        <f>IF(N216="sníž. přenesená",J216,0)</f>
        <v>0</v>
      </c>
      <c r="BI216" s="186">
        <f>IF(N216="nulová",J216,0)</f>
        <v>0</v>
      </c>
      <c r="BJ216" s="19" t="s">
        <v>84</v>
      </c>
      <c r="BK216" s="186">
        <f>ROUND(I216*H216,2)</f>
        <v>0</v>
      </c>
      <c r="BL216" s="19" t="s">
        <v>122</v>
      </c>
      <c r="BM216" s="185" t="s">
        <v>312</v>
      </c>
    </row>
    <row r="217" s="13" customFormat="1">
      <c r="A217" s="13"/>
      <c r="B217" s="187"/>
      <c r="C217" s="13"/>
      <c r="D217" s="188" t="s">
        <v>130</v>
      </c>
      <c r="E217" s="189" t="s">
        <v>1</v>
      </c>
      <c r="F217" s="190" t="s">
        <v>313</v>
      </c>
      <c r="G217" s="13"/>
      <c r="H217" s="191">
        <v>2</v>
      </c>
      <c r="I217" s="192"/>
      <c r="J217" s="13"/>
      <c r="K217" s="13"/>
      <c r="L217" s="187"/>
      <c r="M217" s="193"/>
      <c r="N217" s="194"/>
      <c r="O217" s="194"/>
      <c r="P217" s="194"/>
      <c r="Q217" s="194"/>
      <c r="R217" s="194"/>
      <c r="S217" s="194"/>
      <c r="T217" s="195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189" t="s">
        <v>130</v>
      </c>
      <c r="AU217" s="189" t="s">
        <v>86</v>
      </c>
      <c r="AV217" s="13" t="s">
        <v>86</v>
      </c>
      <c r="AW217" s="13" t="s">
        <v>32</v>
      </c>
      <c r="AX217" s="13" t="s">
        <v>76</v>
      </c>
      <c r="AY217" s="189" t="s">
        <v>121</v>
      </c>
    </row>
    <row r="218" s="14" customFormat="1">
      <c r="A218" s="14"/>
      <c r="B218" s="196"/>
      <c r="C218" s="14"/>
      <c r="D218" s="188" t="s">
        <v>130</v>
      </c>
      <c r="E218" s="197" t="s">
        <v>1</v>
      </c>
      <c r="F218" s="198" t="s">
        <v>132</v>
      </c>
      <c r="G218" s="14"/>
      <c r="H218" s="199">
        <v>2</v>
      </c>
      <c r="I218" s="200"/>
      <c r="J218" s="14"/>
      <c r="K218" s="14"/>
      <c r="L218" s="196"/>
      <c r="M218" s="201"/>
      <c r="N218" s="202"/>
      <c r="O218" s="202"/>
      <c r="P218" s="202"/>
      <c r="Q218" s="202"/>
      <c r="R218" s="202"/>
      <c r="S218" s="202"/>
      <c r="T218" s="203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197" t="s">
        <v>130</v>
      </c>
      <c r="AU218" s="197" t="s">
        <v>86</v>
      </c>
      <c r="AV218" s="14" t="s">
        <v>122</v>
      </c>
      <c r="AW218" s="14" t="s">
        <v>32</v>
      </c>
      <c r="AX218" s="14" t="s">
        <v>84</v>
      </c>
      <c r="AY218" s="197" t="s">
        <v>121</v>
      </c>
    </row>
    <row r="219" s="2" customFormat="1" ht="33" customHeight="1">
      <c r="A219" s="38"/>
      <c r="B219" s="172"/>
      <c r="C219" s="173" t="s">
        <v>314</v>
      </c>
      <c r="D219" s="173" t="s">
        <v>125</v>
      </c>
      <c r="E219" s="174" t="s">
        <v>315</v>
      </c>
      <c r="F219" s="175" t="s">
        <v>316</v>
      </c>
      <c r="G219" s="176" t="s">
        <v>311</v>
      </c>
      <c r="H219" s="177">
        <v>60</v>
      </c>
      <c r="I219" s="178"/>
      <c r="J219" s="179">
        <f>ROUND(I219*H219,2)</f>
        <v>0</v>
      </c>
      <c r="K219" s="180"/>
      <c r="L219" s="39"/>
      <c r="M219" s="181" t="s">
        <v>1</v>
      </c>
      <c r="N219" s="182" t="s">
        <v>41</v>
      </c>
      <c r="O219" s="77"/>
      <c r="P219" s="183">
        <f>O219*H219</f>
        <v>0</v>
      </c>
      <c r="Q219" s="183">
        <v>0</v>
      </c>
      <c r="R219" s="183">
        <f>Q219*H219</f>
        <v>0</v>
      </c>
      <c r="S219" s="183">
        <v>0</v>
      </c>
      <c r="T219" s="184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185" t="s">
        <v>122</v>
      </c>
      <c r="AT219" s="185" t="s">
        <v>125</v>
      </c>
      <c r="AU219" s="185" t="s">
        <v>86</v>
      </c>
      <c r="AY219" s="19" t="s">
        <v>121</v>
      </c>
      <c r="BE219" s="186">
        <f>IF(N219="základní",J219,0)</f>
        <v>0</v>
      </c>
      <c r="BF219" s="186">
        <f>IF(N219="snížená",J219,0)</f>
        <v>0</v>
      </c>
      <c r="BG219" s="186">
        <f>IF(N219="zákl. přenesená",J219,0)</f>
        <v>0</v>
      </c>
      <c r="BH219" s="186">
        <f>IF(N219="sníž. přenesená",J219,0)</f>
        <v>0</v>
      </c>
      <c r="BI219" s="186">
        <f>IF(N219="nulová",J219,0)</f>
        <v>0</v>
      </c>
      <c r="BJ219" s="19" t="s">
        <v>84</v>
      </c>
      <c r="BK219" s="186">
        <f>ROUND(I219*H219,2)</f>
        <v>0</v>
      </c>
      <c r="BL219" s="19" t="s">
        <v>122</v>
      </c>
      <c r="BM219" s="185" t="s">
        <v>317</v>
      </c>
    </row>
    <row r="220" s="13" customFormat="1">
      <c r="A220" s="13"/>
      <c r="B220" s="187"/>
      <c r="C220" s="13"/>
      <c r="D220" s="188" t="s">
        <v>130</v>
      </c>
      <c r="E220" s="189" t="s">
        <v>1</v>
      </c>
      <c r="F220" s="190" t="s">
        <v>318</v>
      </c>
      <c r="G220" s="13"/>
      <c r="H220" s="191">
        <v>60</v>
      </c>
      <c r="I220" s="192"/>
      <c r="J220" s="13"/>
      <c r="K220" s="13"/>
      <c r="L220" s="187"/>
      <c r="M220" s="193"/>
      <c r="N220" s="194"/>
      <c r="O220" s="194"/>
      <c r="P220" s="194"/>
      <c r="Q220" s="194"/>
      <c r="R220" s="194"/>
      <c r="S220" s="194"/>
      <c r="T220" s="195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189" t="s">
        <v>130</v>
      </c>
      <c r="AU220" s="189" t="s">
        <v>86</v>
      </c>
      <c r="AV220" s="13" t="s">
        <v>86</v>
      </c>
      <c r="AW220" s="13" t="s">
        <v>32</v>
      </c>
      <c r="AX220" s="13" t="s">
        <v>76</v>
      </c>
      <c r="AY220" s="189" t="s">
        <v>121</v>
      </c>
    </row>
    <row r="221" s="14" customFormat="1">
      <c r="A221" s="14"/>
      <c r="B221" s="196"/>
      <c r="C221" s="14"/>
      <c r="D221" s="188" t="s">
        <v>130</v>
      </c>
      <c r="E221" s="197" t="s">
        <v>1</v>
      </c>
      <c r="F221" s="198" t="s">
        <v>132</v>
      </c>
      <c r="G221" s="14"/>
      <c r="H221" s="199">
        <v>60</v>
      </c>
      <c r="I221" s="200"/>
      <c r="J221" s="14"/>
      <c r="K221" s="14"/>
      <c r="L221" s="196"/>
      <c r="M221" s="201"/>
      <c r="N221" s="202"/>
      <c r="O221" s="202"/>
      <c r="P221" s="202"/>
      <c r="Q221" s="202"/>
      <c r="R221" s="202"/>
      <c r="S221" s="202"/>
      <c r="T221" s="203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197" t="s">
        <v>130</v>
      </c>
      <c r="AU221" s="197" t="s">
        <v>86</v>
      </c>
      <c r="AV221" s="14" t="s">
        <v>122</v>
      </c>
      <c r="AW221" s="14" t="s">
        <v>32</v>
      </c>
      <c r="AX221" s="14" t="s">
        <v>84</v>
      </c>
      <c r="AY221" s="197" t="s">
        <v>121</v>
      </c>
    </row>
    <row r="222" s="2" customFormat="1" ht="33" customHeight="1">
      <c r="A222" s="38"/>
      <c r="B222" s="172"/>
      <c r="C222" s="173" t="s">
        <v>319</v>
      </c>
      <c r="D222" s="173" t="s">
        <v>125</v>
      </c>
      <c r="E222" s="174" t="s">
        <v>320</v>
      </c>
      <c r="F222" s="175" t="s">
        <v>321</v>
      </c>
      <c r="G222" s="176" t="s">
        <v>311</v>
      </c>
      <c r="H222" s="177">
        <v>2</v>
      </c>
      <c r="I222" s="178"/>
      <c r="J222" s="179">
        <f>ROUND(I222*H222,2)</f>
        <v>0</v>
      </c>
      <c r="K222" s="180"/>
      <c r="L222" s="39"/>
      <c r="M222" s="181" t="s">
        <v>1</v>
      </c>
      <c r="N222" s="182" t="s">
        <v>41</v>
      </c>
      <c r="O222" s="77"/>
      <c r="P222" s="183">
        <f>O222*H222</f>
        <v>0</v>
      </c>
      <c r="Q222" s="183">
        <v>0</v>
      </c>
      <c r="R222" s="183">
        <f>Q222*H222</f>
        <v>0</v>
      </c>
      <c r="S222" s="183">
        <v>0</v>
      </c>
      <c r="T222" s="184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185" t="s">
        <v>122</v>
      </c>
      <c r="AT222" s="185" t="s">
        <v>125</v>
      </c>
      <c r="AU222" s="185" t="s">
        <v>86</v>
      </c>
      <c r="AY222" s="19" t="s">
        <v>121</v>
      </c>
      <c r="BE222" s="186">
        <f>IF(N222="základní",J222,0)</f>
        <v>0</v>
      </c>
      <c r="BF222" s="186">
        <f>IF(N222="snížená",J222,0)</f>
        <v>0</v>
      </c>
      <c r="BG222" s="186">
        <f>IF(N222="zákl. přenesená",J222,0)</f>
        <v>0</v>
      </c>
      <c r="BH222" s="186">
        <f>IF(N222="sníž. přenesená",J222,0)</f>
        <v>0</v>
      </c>
      <c r="BI222" s="186">
        <f>IF(N222="nulová",J222,0)</f>
        <v>0</v>
      </c>
      <c r="BJ222" s="19" t="s">
        <v>84</v>
      </c>
      <c r="BK222" s="186">
        <f>ROUND(I222*H222,2)</f>
        <v>0</v>
      </c>
      <c r="BL222" s="19" t="s">
        <v>122</v>
      </c>
      <c r="BM222" s="185" t="s">
        <v>322</v>
      </c>
    </row>
    <row r="223" s="2" customFormat="1" ht="33" customHeight="1">
      <c r="A223" s="38"/>
      <c r="B223" s="172"/>
      <c r="C223" s="173" t="s">
        <v>139</v>
      </c>
      <c r="D223" s="173" t="s">
        <v>125</v>
      </c>
      <c r="E223" s="174" t="s">
        <v>323</v>
      </c>
      <c r="F223" s="175" t="s">
        <v>324</v>
      </c>
      <c r="G223" s="176" t="s">
        <v>147</v>
      </c>
      <c r="H223" s="177">
        <v>52.752000000000002</v>
      </c>
      <c r="I223" s="178"/>
      <c r="J223" s="179">
        <f>ROUND(I223*H223,2)</f>
        <v>0</v>
      </c>
      <c r="K223" s="180"/>
      <c r="L223" s="39"/>
      <c r="M223" s="181" t="s">
        <v>1</v>
      </c>
      <c r="N223" s="182" t="s">
        <v>41</v>
      </c>
      <c r="O223" s="77"/>
      <c r="P223" s="183">
        <f>O223*H223</f>
        <v>0</v>
      </c>
      <c r="Q223" s="183">
        <v>0</v>
      </c>
      <c r="R223" s="183">
        <f>Q223*H223</f>
        <v>0</v>
      </c>
      <c r="S223" s="183">
        <v>0</v>
      </c>
      <c r="T223" s="184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185" t="s">
        <v>122</v>
      </c>
      <c r="AT223" s="185" t="s">
        <v>125</v>
      </c>
      <c r="AU223" s="185" t="s">
        <v>86</v>
      </c>
      <c r="AY223" s="19" t="s">
        <v>121</v>
      </c>
      <c r="BE223" s="186">
        <f>IF(N223="základní",J223,0)</f>
        <v>0</v>
      </c>
      <c r="BF223" s="186">
        <f>IF(N223="snížená",J223,0)</f>
        <v>0</v>
      </c>
      <c r="BG223" s="186">
        <f>IF(N223="zákl. přenesená",J223,0)</f>
        <v>0</v>
      </c>
      <c r="BH223" s="186">
        <f>IF(N223="sníž. přenesená",J223,0)</f>
        <v>0</v>
      </c>
      <c r="BI223" s="186">
        <f>IF(N223="nulová",J223,0)</f>
        <v>0</v>
      </c>
      <c r="BJ223" s="19" t="s">
        <v>84</v>
      </c>
      <c r="BK223" s="186">
        <f>ROUND(I223*H223,2)</f>
        <v>0</v>
      </c>
      <c r="BL223" s="19" t="s">
        <v>122</v>
      </c>
      <c r="BM223" s="185" t="s">
        <v>325</v>
      </c>
    </row>
    <row r="224" s="13" customFormat="1">
      <c r="A224" s="13"/>
      <c r="B224" s="187"/>
      <c r="C224" s="13"/>
      <c r="D224" s="188" t="s">
        <v>130</v>
      </c>
      <c r="E224" s="189" t="s">
        <v>1</v>
      </c>
      <c r="F224" s="190" t="s">
        <v>326</v>
      </c>
      <c r="G224" s="13"/>
      <c r="H224" s="191">
        <v>52.752000000000002</v>
      </c>
      <c r="I224" s="192"/>
      <c r="J224" s="13"/>
      <c r="K224" s="13"/>
      <c r="L224" s="187"/>
      <c r="M224" s="193"/>
      <c r="N224" s="194"/>
      <c r="O224" s="194"/>
      <c r="P224" s="194"/>
      <c r="Q224" s="194"/>
      <c r="R224" s="194"/>
      <c r="S224" s="194"/>
      <c r="T224" s="195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189" t="s">
        <v>130</v>
      </c>
      <c r="AU224" s="189" t="s">
        <v>86</v>
      </c>
      <c r="AV224" s="13" t="s">
        <v>86</v>
      </c>
      <c r="AW224" s="13" t="s">
        <v>32</v>
      </c>
      <c r="AX224" s="13" t="s">
        <v>76</v>
      </c>
      <c r="AY224" s="189" t="s">
        <v>121</v>
      </c>
    </row>
    <row r="225" s="14" customFormat="1">
      <c r="A225" s="14"/>
      <c r="B225" s="196"/>
      <c r="C225" s="14"/>
      <c r="D225" s="188" t="s">
        <v>130</v>
      </c>
      <c r="E225" s="197" t="s">
        <v>1</v>
      </c>
      <c r="F225" s="198" t="s">
        <v>132</v>
      </c>
      <c r="G225" s="14"/>
      <c r="H225" s="199">
        <v>52.752000000000002</v>
      </c>
      <c r="I225" s="200"/>
      <c r="J225" s="14"/>
      <c r="K225" s="14"/>
      <c r="L225" s="196"/>
      <c r="M225" s="201"/>
      <c r="N225" s="202"/>
      <c r="O225" s="202"/>
      <c r="P225" s="202"/>
      <c r="Q225" s="202"/>
      <c r="R225" s="202"/>
      <c r="S225" s="202"/>
      <c r="T225" s="203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197" t="s">
        <v>130</v>
      </c>
      <c r="AU225" s="197" t="s">
        <v>86</v>
      </c>
      <c r="AV225" s="14" t="s">
        <v>122</v>
      </c>
      <c r="AW225" s="14" t="s">
        <v>32</v>
      </c>
      <c r="AX225" s="14" t="s">
        <v>84</v>
      </c>
      <c r="AY225" s="197" t="s">
        <v>121</v>
      </c>
    </row>
    <row r="226" s="2" customFormat="1" ht="24.15" customHeight="1">
      <c r="A226" s="38"/>
      <c r="B226" s="172"/>
      <c r="C226" s="173" t="s">
        <v>327</v>
      </c>
      <c r="D226" s="173" t="s">
        <v>125</v>
      </c>
      <c r="E226" s="174" t="s">
        <v>328</v>
      </c>
      <c r="F226" s="175" t="s">
        <v>329</v>
      </c>
      <c r="G226" s="176" t="s">
        <v>147</v>
      </c>
      <c r="H226" s="177">
        <v>226.09999999999999</v>
      </c>
      <c r="I226" s="178"/>
      <c r="J226" s="179">
        <f>ROUND(I226*H226,2)</f>
        <v>0</v>
      </c>
      <c r="K226" s="180"/>
      <c r="L226" s="39"/>
      <c r="M226" s="181" t="s">
        <v>1</v>
      </c>
      <c r="N226" s="182" t="s">
        <v>41</v>
      </c>
      <c r="O226" s="77"/>
      <c r="P226" s="183">
        <f>O226*H226</f>
        <v>0</v>
      </c>
      <c r="Q226" s="183">
        <v>0</v>
      </c>
      <c r="R226" s="183">
        <f>Q226*H226</f>
        <v>0</v>
      </c>
      <c r="S226" s="183">
        <v>0</v>
      </c>
      <c r="T226" s="184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185" t="s">
        <v>122</v>
      </c>
      <c r="AT226" s="185" t="s">
        <v>125</v>
      </c>
      <c r="AU226" s="185" t="s">
        <v>86</v>
      </c>
      <c r="AY226" s="19" t="s">
        <v>121</v>
      </c>
      <c r="BE226" s="186">
        <f>IF(N226="základní",J226,0)</f>
        <v>0</v>
      </c>
      <c r="BF226" s="186">
        <f>IF(N226="snížená",J226,0)</f>
        <v>0</v>
      </c>
      <c r="BG226" s="186">
        <f>IF(N226="zákl. přenesená",J226,0)</f>
        <v>0</v>
      </c>
      <c r="BH226" s="186">
        <f>IF(N226="sníž. přenesená",J226,0)</f>
        <v>0</v>
      </c>
      <c r="BI226" s="186">
        <f>IF(N226="nulová",J226,0)</f>
        <v>0</v>
      </c>
      <c r="BJ226" s="19" t="s">
        <v>84</v>
      </c>
      <c r="BK226" s="186">
        <f>ROUND(I226*H226,2)</f>
        <v>0</v>
      </c>
      <c r="BL226" s="19" t="s">
        <v>122</v>
      </c>
      <c r="BM226" s="185" t="s">
        <v>330</v>
      </c>
    </row>
    <row r="227" s="2" customFormat="1" ht="37.8" customHeight="1">
      <c r="A227" s="38"/>
      <c r="B227" s="172"/>
      <c r="C227" s="173" t="s">
        <v>148</v>
      </c>
      <c r="D227" s="173" t="s">
        <v>125</v>
      </c>
      <c r="E227" s="174" t="s">
        <v>331</v>
      </c>
      <c r="F227" s="175" t="s">
        <v>332</v>
      </c>
      <c r="G227" s="176" t="s">
        <v>128</v>
      </c>
      <c r="H227" s="177">
        <v>1.575</v>
      </c>
      <c r="I227" s="178"/>
      <c r="J227" s="179">
        <f>ROUND(I227*H227,2)</f>
        <v>0</v>
      </c>
      <c r="K227" s="180"/>
      <c r="L227" s="39"/>
      <c r="M227" s="181" t="s">
        <v>1</v>
      </c>
      <c r="N227" s="182" t="s">
        <v>41</v>
      </c>
      <c r="O227" s="77"/>
      <c r="P227" s="183">
        <f>O227*H227</f>
        <v>0</v>
      </c>
      <c r="Q227" s="183">
        <v>0</v>
      </c>
      <c r="R227" s="183">
        <f>Q227*H227</f>
        <v>0</v>
      </c>
      <c r="S227" s="183">
        <v>0</v>
      </c>
      <c r="T227" s="184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185" t="s">
        <v>122</v>
      </c>
      <c r="AT227" s="185" t="s">
        <v>125</v>
      </c>
      <c r="AU227" s="185" t="s">
        <v>86</v>
      </c>
      <c r="AY227" s="19" t="s">
        <v>121</v>
      </c>
      <c r="BE227" s="186">
        <f>IF(N227="základní",J227,0)</f>
        <v>0</v>
      </c>
      <c r="BF227" s="186">
        <f>IF(N227="snížená",J227,0)</f>
        <v>0</v>
      </c>
      <c r="BG227" s="186">
        <f>IF(N227="zákl. přenesená",J227,0)</f>
        <v>0</v>
      </c>
      <c r="BH227" s="186">
        <f>IF(N227="sníž. přenesená",J227,0)</f>
        <v>0</v>
      </c>
      <c r="BI227" s="186">
        <f>IF(N227="nulová",J227,0)</f>
        <v>0</v>
      </c>
      <c r="BJ227" s="19" t="s">
        <v>84</v>
      </c>
      <c r="BK227" s="186">
        <f>ROUND(I227*H227,2)</f>
        <v>0</v>
      </c>
      <c r="BL227" s="19" t="s">
        <v>122</v>
      </c>
      <c r="BM227" s="185" t="s">
        <v>333</v>
      </c>
    </row>
    <row r="228" s="13" customFormat="1">
      <c r="A228" s="13"/>
      <c r="B228" s="187"/>
      <c r="C228" s="13"/>
      <c r="D228" s="188" t="s">
        <v>130</v>
      </c>
      <c r="E228" s="189" t="s">
        <v>1</v>
      </c>
      <c r="F228" s="190" t="s">
        <v>334</v>
      </c>
      <c r="G228" s="13"/>
      <c r="H228" s="191">
        <v>1.575</v>
      </c>
      <c r="I228" s="192"/>
      <c r="J228" s="13"/>
      <c r="K228" s="13"/>
      <c r="L228" s="187"/>
      <c r="M228" s="193"/>
      <c r="N228" s="194"/>
      <c r="O228" s="194"/>
      <c r="P228" s="194"/>
      <c r="Q228" s="194"/>
      <c r="R228" s="194"/>
      <c r="S228" s="194"/>
      <c r="T228" s="195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189" t="s">
        <v>130</v>
      </c>
      <c r="AU228" s="189" t="s">
        <v>86</v>
      </c>
      <c r="AV228" s="13" t="s">
        <v>86</v>
      </c>
      <c r="AW228" s="13" t="s">
        <v>32</v>
      </c>
      <c r="AX228" s="13" t="s">
        <v>76</v>
      </c>
      <c r="AY228" s="189" t="s">
        <v>121</v>
      </c>
    </row>
    <row r="229" s="14" customFormat="1">
      <c r="A229" s="14"/>
      <c r="B229" s="196"/>
      <c r="C229" s="14"/>
      <c r="D229" s="188" t="s">
        <v>130</v>
      </c>
      <c r="E229" s="197" t="s">
        <v>1</v>
      </c>
      <c r="F229" s="198" t="s">
        <v>132</v>
      </c>
      <c r="G229" s="14"/>
      <c r="H229" s="199">
        <v>1.575</v>
      </c>
      <c r="I229" s="200"/>
      <c r="J229" s="14"/>
      <c r="K229" s="14"/>
      <c r="L229" s="196"/>
      <c r="M229" s="201"/>
      <c r="N229" s="202"/>
      <c r="O229" s="202"/>
      <c r="P229" s="202"/>
      <c r="Q229" s="202"/>
      <c r="R229" s="202"/>
      <c r="S229" s="202"/>
      <c r="T229" s="203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197" t="s">
        <v>130</v>
      </c>
      <c r="AU229" s="197" t="s">
        <v>86</v>
      </c>
      <c r="AV229" s="14" t="s">
        <v>122</v>
      </c>
      <c r="AW229" s="14" t="s">
        <v>32</v>
      </c>
      <c r="AX229" s="14" t="s">
        <v>84</v>
      </c>
      <c r="AY229" s="197" t="s">
        <v>121</v>
      </c>
    </row>
    <row r="230" s="2" customFormat="1" ht="33" customHeight="1">
      <c r="A230" s="38"/>
      <c r="B230" s="172"/>
      <c r="C230" s="173" t="s">
        <v>335</v>
      </c>
      <c r="D230" s="173" t="s">
        <v>125</v>
      </c>
      <c r="E230" s="174" t="s">
        <v>336</v>
      </c>
      <c r="F230" s="175" t="s">
        <v>337</v>
      </c>
      <c r="G230" s="176" t="s">
        <v>128</v>
      </c>
      <c r="H230" s="177">
        <v>1.575</v>
      </c>
      <c r="I230" s="178"/>
      <c r="J230" s="179">
        <f>ROUND(I230*H230,2)</f>
        <v>0</v>
      </c>
      <c r="K230" s="180"/>
      <c r="L230" s="39"/>
      <c r="M230" s="181" t="s">
        <v>1</v>
      </c>
      <c r="N230" s="182" t="s">
        <v>41</v>
      </c>
      <c r="O230" s="77"/>
      <c r="P230" s="183">
        <f>O230*H230</f>
        <v>0</v>
      </c>
      <c r="Q230" s="183">
        <v>0</v>
      </c>
      <c r="R230" s="183">
        <f>Q230*H230</f>
        <v>0</v>
      </c>
      <c r="S230" s="183">
        <v>0</v>
      </c>
      <c r="T230" s="184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185" t="s">
        <v>122</v>
      </c>
      <c r="AT230" s="185" t="s">
        <v>125</v>
      </c>
      <c r="AU230" s="185" t="s">
        <v>86</v>
      </c>
      <c r="AY230" s="19" t="s">
        <v>121</v>
      </c>
      <c r="BE230" s="186">
        <f>IF(N230="základní",J230,0)</f>
        <v>0</v>
      </c>
      <c r="BF230" s="186">
        <f>IF(N230="snížená",J230,0)</f>
        <v>0</v>
      </c>
      <c r="BG230" s="186">
        <f>IF(N230="zákl. přenesená",J230,0)</f>
        <v>0</v>
      </c>
      <c r="BH230" s="186">
        <f>IF(N230="sníž. přenesená",J230,0)</f>
        <v>0</v>
      </c>
      <c r="BI230" s="186">
        <f>IF(N230="nulová",J230,0)</f>
        <v>0</v>
      </c>
      <c r="BJ230" s="19" t="s">
        <v>84</v>
      </c>
      <c r="BK230" s="186">
        <f>ROUND(I230*H230,2)</f>
        <v>0</v>
      </c>
      <c r="BL230" s="19" t="s">
        <v>122</v>
      </c>
      <c r="BM230" s="185" t="s">
        <v>338</v>
      </c>
    </row>
    <row r="231" s="2" customFormat="1" ht="24.15" customHeight="1">
      <c r="A231" s="38"/>
      <c r="B231" s="172"/>
      <c r="C231" s="173" t="s">
        <v>154</v>
      </c>
      <c r="D231" s="173" t="s">
        <v>125</v>
      </c>
      <c r="E231" s="174" t="s">
        <v>339</v>
      </c>
      <c r="F231" s="175" t="s">
        <v>340</v>
      </c>
      <c r="G231" s="176" t="s">
        <v>169</v>
      </c>
      <c r="H231" s="177">
        <v>43.740000000000002</v>
      </c>
      <c r="I231" s="178"/>
      <c r="J231" s="179">
        <f>ROUND(I231*H231,2)</f>
        <v>0</v>
      </c>
      <c r="K231" s="180"/>
      <c r="L231" s="39"/>
      <c r="M231" s="181" t="s">
        <v>1</v>
      </c>
      <c r="N231" s="182" t="s">
        <v>41</v>
      </c>
      <c r="O231" s="77"/>
      <c r="P231" s="183">
        <f>O231*H231</f>
        <v>0</v>
      </c>
      <c r="Q231" s="183">
        <v>0</v>
      </c>
      <c r="R231" s="183">
        <f>Q231*H231</f>
        <v>0</v>
      </c>
      <c r="S231" s="183">
        <v>0</v>
      </c>
      <c r="T231" s="184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185" t="s">
        <v>122</v>
      </c>
      <c r="AT231" s="185" t="s">
        <v>125</v>
      </c>
      <c r="AU231" s="185" t="s">
        <v>86</v>
      </c>
      <c r="AY231" s="19" t="s">
        <v>121</v>
      </c>
      <c r="BE231" s="186">
        <f>IF(N231="základní",J231,0)</f>
        <v>0</v>
      </c>
      <c r="BF231" s="186">
        <f>IF(N231="snížená",J231,0)</f>
        <v>0</v>
      </c>
      <c r="BG231" s="186">
        <f>IF(N231="zákl. přenesená",J231,0)</f>
        <v>0</v>
      </c>
      <c r="BH231" s="186">
        <f>IF(N231="sníž. přenesená",J231,0)</f>
        <v>0</v>
      </c>
      <c r="BI231" s="186">
        <f>IF(N231="nulová",J231,0)</f>
        <v>0</v>
      </c>
      <c r="BJ231" s="19" t="s">
        <v>84</v>
      </c>
      <c r="BK231" s="186">
        <f>ROUND(I231*H231,2)</f>
        <v>0</v>
      </c>
      <c r="BL231" s="19" t="s">
        <v>122</v>
      </c>
      <c r="BM231" s="185" t="s">
        <v>341</v>
      </c>
    </row>
    <row r="232" s="13" customFormat="1">
      <c r="A232" s="13"/>
      <c r="B232" s="187"/>
      <c r="C232" s="13"/>
      <c r="D232" s="188" t="s">
        <v>130</v>
      </c>
      <c r="E232" s="189" t="s">
        <v>1</v>
      </c>
      <c r="F232" s="190" t="s">
        <v>342</v>
      </c>
      <c r="G232" s="13"/>
      <c r="H232" s="191">
        <v>43.740000000000002</v>
      </c>
      <c r="I232" s="192"/>
      <c r="J232" s="13"/>
      <c r="K232" s="13"/>
      <c r="L232" s="187"/>
      <c r="M232" s="193"/>
      <c r="N232" s="194"/>
      <c r="O232" s="194"/>
      <c r="P232" s="194"/>
      <c r="Q232" s="194"/>
      <c r="R232" s="194"/>
      <c r="S232" s="194"/>
      <c r="T232" s="195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189" t="s">
        <v>130</v>
      </c>
      <c r="AU232" s="189" t="s">
        <v>86</v>
      </c>
      <c r="AV232" s="13" t="s">
        <v>86</v>
      </c>
      <c r="AW232" s="13" t="s">
        <v>32</v>
      </c>
      <c r="AX232" s="13" t="s">
        <v>76</v>
      </c>
      <c r="AY232" s="189" t="s">
        <v>121</v>
      </c>
    </row>
    <row r="233" s="14" customFormat="1">
      <c r="A233" s="14"/>
      <c r="B233" s="196"/>
      <c r="C233" s="14"/>
      <c r="D233" s="188" t="s">
        <v>130</v>
      </c>
      <c r="E233" s="197" t="s">
        <v>1</v>
      </c>
      <c r="F233" s="198" t="s">
        <v>132</v>
      </c>
      <c r="G233" s="14"/>
      <c r="H233" s="199">
        <v>43.740000000000002</v>
      </c>
      <c r="I233" s="200"/>
      <c r="J233" s="14"/>
      <c r="K233" s="14"/>
      <c r="L233" s="196"/>
      <c r="M233" s="201"/>
      <c r="N233" s="202"/>
      <c r="O233" s="202"/>
      <c r="P233" s="202"/>
      <c r="Q233" s="202"/>
      <c r="R233" s="202"/>
      <c r="S233" s="202"/>
      <c r="T233" s="203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197" t="s">
        <v>130</v>
      </c>
      <c r="AU233" s="197" t="s">
        <v>86</v>
      </c>
      <c r="AV233" s="14" t="s">
        <v>122</v>
      </c>
      <c r="AW233" s="14" t="s">
        <v>32</v>
      </c>
      <c r="AX233" s="14" t="s">
        <v>84</v>
      </c>
      <c r="AY233" s="197" t="s">
        <v>121</v>
      </c>
    </row>
    <row r="234" s="2" customFormat="1" ht="24.15" customHeight="1">
      <c r="A234" s="38"/>
      <c r="B234" s="172"/>
      <c r="C234" s="173" t="s">
        <v>343</v>
      </c>
      <c r="D234" s="173" t="s">
        <v>125</v>
      </c>
      <c r="E234" s="174" t="s">
        <v>344</v>
      </c>
      <c r="F234" s="175" t="s">
        <v>345</v>
      </c>
      <c r="G234" s="176" t="s">
        <v>147</v>
      </c>
      <c r="H234" s="177">
        <v>369.464</v>
      </c>
      <c r="I234" s="178"/>
      <c r="J234" s="179">
        <f>ROUND(I234*H234,2)</f>
        <v>0</v>
      </c>
      <c r="K234" s="180"/>
      <c r="L234" s="39"/>
      <c r="M234" s="181" t="s">
        <v>1</v>
      </c>
      <c r="N234" s="182" t="s">
        <v>41</v>
      </c>
      <c r="O234" s="77"/>
      <c r="P234" s="183">
        <f>O234*H234</f>
        <v>0</v>
      </c>
      <c r="Q234" s="183">
        <v>0</v>
      </c>
      <c r="R234" s="183">
        <f>Q234*H234</f>
        <v>0</v>
      </c>
      <c r="S234" s="183">
        <v>0</v>
      </c>
      <c r="T234" s="184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185" t="s">
        <v>122</v>
      </c>
      <c r="AT234" s="185" t="s">
        <v>125</v>
      </c>
      <c r="AU234" s="185" t="s">
        <v>86</v>
      </c>
      <c r="AY234" s="19" t="s">
        <v>121</v>
      </c>
      <c r="BE234" s="186">
        <f>IF(N234="základní",J234,0)</f>
        <v>0</v>
      </c>
      <c r="BF234" s="186">
        <f>IF(N234="snížená",J234,0)</f>
        <v>0</v>
      </c>
      <c r="BG234" s="186">
        <f>IF(N234="zákl. přenesená",J234,0)</f>
        <v>0</v>
      </c>
      <c r="BH234" s="186">
        <f>IF(N234="sníž. přenesená",J234,0)</f>
        <v>0</v>
      </c>
      <c r="BI234" s="186">
        <f>IF(N234="nulová",J234,0)</f>
        <v>0</v>
      </c>
      <c r="BJ234" s="19" t="s">
        <v>84</v>
      </c>
      <c r="BK234" s="186">
        <f>ROUND(I234*H234,2)</f>
        <v>0</v>
      </c>
      <c r="BL234" s="19" t="s">
        <v>122</v>
      </c>
      <c r="BM234" s="185" t="s">
        <v>346</v>
      </c>
    </row>
    <row r="235" s="15" customFormat="1">
      <c r="A235" s="15"/>
      <c r="B235" s="220"/>
      <c r="C235" s="15"/>
      <c r="D235" s="188" t="s">
        <v>130</v>
      </c>
      <c r="E235" s="221" t="s">
        <v>1</v>
      </c>
      <c r="F235" s="222" t="s">
        <v>347</v>
      </c>
      <c r="G235" s="15"/>
      <c r="H235" s="221" t="s">
        <v>1</v>
      </c>
      <c r="I235" s="223"/>
      <c r="J235" s="15"/>
      <c r="K235" s="15"/>
      <c r="L235" s="220"/>
      <c r="M235" s="224"/>
      <c r="N235" s="225"/>
      <c r="O235" s="225"/>
      <c r="P235" s="225"/>
      <c r="Q235" s="225"/>
      <c r="R235" s="225"/>
      <c r="S235" s="225"/>
      <c r="T235" s="226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21" t="s">
        <v>130</v>
      </c>
      <c r="AU235" s="221" t="s">
        <v>86</v>
      </c>
      <c r="AV235" s="15" t="s">
        <v>84</v>
      </c>
      <c r="AW235" s="15" t="s">
        <v>32</v>
      </c>
      <c r="AX235" s="15" t="s">
        <v>76</v>
      </c>
      <c r="AY235" s="221" t="s">
        <v>121</v>
      </c>
    </row>
    <row r="236" s="13" customFormat="1">
      <c r="A236" s="13"/>
      <c r="B236" s="187"/>
      <c r="C236" s="13"/>
      <c r="D236" s="188" t="s">
        <v>130</v>
      </c>
      <c r="E236" s="189" t="s">
        <v>1</v>
      </c>
      <c r="F236" s="190" t="s">
        <v>348</v>
      </c>
      <c r="G236" s="13"/>
      <c r="H236" s="191">
        <v>466.39800000000002</v>
      </c>
      <c r="I236" s="192"/>
      <c r="J236" s="13"/>
      <c r="K236" s="13"/>
      <c r="L236" s="187"/>
      <c r="M236" s="193"/>
      <c r="N236" s="194"/>
      <c r="O236" s="194"/>
      <c r="P236" s="194"/>
      <c r="Q236" s="194"/>
      <c r="R236" s="194"/>
      <c r="S236" s="194"/>
      <c r="T236" s="195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189" t="s">
        <v>130</v>
      </c>
      <c r="AU236" s="189" t="s">
        <v>86</v>
      </c>
      <c r="AV236" s="13" t="s">
        <v>86</v>
      </c>
      <c r="AW236" s="13" t="s">
        <v>32</v>
      </c>
      <c r="AX236" s="13" t="s">
        <v>76</v>
      </c>
      <c r="AY236" s="189" t="s">
        <v>121</v>
      </c>
    </row>
    <row r="237" s="13" customFormat="1">
      <c r="A237" s="13"/>
      <c r="B237" s="187"/>
      <c r="C237" s="13"/>
      <c r="D237" s="188" t="s">
        <v>130</v>
      </c>
      <c r="E237" s="189" t="s">
        <v>1</v>
      </c>
      <c r="F237" s="190" t="s">
        <v>349</v>
      </c>
      <c r="G237" s="13"/>
      <c r="H237" s="191">
        <v>-224.20599999999999</v>
      </c>
      <c r="I237" s="192"/>
      <c r="J237" s="13"/>
      <c r="K237" s="13"/>
      <c r="L237" s="187"/>
      <c r="M237" s="193"/>
      <c r="N237" s="194"/>
      <c r="O237" s="194"/>
      <c r="P237" s="194"/>
      <c r="Q237" s="194"/>
      <c r="R237" s="194"/>
      <c r="S237" s="194"/>
      <c r="T237" s="195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189" t="s">
        <v>130</v>
      </c>
      <c r="AU237" s="189" t="s">
        <v>86</v>
      </c>
      <c r="AV237" s="13" t="s">
        <v>86</v>
      </c>
      <c r="AW237" s="13" t="s">
        <v>32</v>
      </c>
      <c r="AX237" s="13" t="s">
        <v>76</v>
      </c>
      <c r="AY237" s="189" t="s">
        <v>121</v>
      </c>
    </row>
    <row r="238" s="15" customFormat="1">
      <c r="A238" s="15"/>
      <c r="B238" s="220"/>
      <c r="C238" s="15"/>
      <c r="D238" s="188" t="s">
        <v>130</v>
      </c>
      <c r="E238" s="221" t="s">
        <v>1</v>
      </c>
      <c r="F238" s="222" t="s">
        <v>350</v>
      </c>
      <c r="G238" s="15"/>
      <c r="H238" s="221" t="s">
        <v>1</v>
      </c>
      <c r="I238" s="223"/>
      <c r="J238" s="15"/>
      <c r="K238" s="15"/>
      <c r="L238" s="220"/>
      <c r="M238" s="224"/>
      <c r="N238" s="225"/>
      <c r="O238" s="225"/>
      <c r="P238" s="225"/>
      <c r="Q238" s="225"/>
      <c r="R238" s="225"/>
      <c r="S238" s="225"/>
      <c r="T238" s="226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21" t="s">
        <v>130</v>
      </c>
      <c r="AU238" s="221" t="s">
        <v>86</v>
      </c>
      <c r="AV238" s="15" t="s">
        <v>84</v>
      </c>
      <c r="AW238" s="15" t="s">
        <v>32</v>
      </c>
      <c r="AX238" s="15" t="s">
        <v>76</v>
      </c>
      <c r="AY238" s="221" t="s">
        <v>121</v>
      </c>
    </row>
    <row r="239" s="13" customFormat="1">
      <c r="A239" s="13"/>
      <c r="B239" s="187"/>
      <c r="C239" s="13"/>
      <c r="D239" s="188" t="s">
        <v>130</v>
      </c>
      <c r="E239" s="189" t="s">
        <v>1</v>
      </c>
      <c r="F239" s="190" t="s">
        <v>256</v>
      </c>
      <c r="G239" s="13"/>
      <c r="H239" s="191">
        <v>127.27200000000001</v>
      </c>
      <c r="I239" s="192"/>
      <c r="J239" s="13"/>
      <c r="K239" s="13"/>
      <c r="L239" s="187"/>
      <c r="M239" s="193"/>
      <c r="N239" s="194"/>
      <c r="O239" s="194"/>
      <c r="P239" s="194"/>
      <c r="Q239" s="194"/>
      <c r="R239" s="194"/>
      <c r="S239" s="194"/>
      <c r="T239" s="195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189" t="s">
        <v>130</v>
      </c>
      <c r="AU239" s="189" t="s">
        <v>86</v>
      </c>
      <c r="AV239" s="13" t="s">
        <v>86</v>
      </c>
      <c r="AW239" s="13" t="s">
        <v>32</v>
      </c>
      <c r="AX239" s="13" t="s">
        <v>76</v>
      </c>
      <c r="AY239" s="189" t="s">
        <v>121</v>
      </c>
    </row>
    <row r="240" s="14" customFormat="1">
      <c r="A240" s="14"/>
      <c r="B240" s="196"/>
      <c r="C240" s="14"/>
      <c r="D240" s="188" t="s">
        <v>130</v>
      </c>
      <c r="E240" s="197" t="s">
        <v>1</v>
      </c>
      <c r="F240" s="198" t="s">
        <v>132</v>
      </c>
      <c r="G240" s="14"/>
      <c r="H240" s="199">
        <v>369.464</v>
      </c>
      <c r="I240" s="200"/>
      <c r="J240" s="14"/>
      <c r="K240" s="14"/>
      <c r="L240" s="196"/>
      <c r="M240" s="201"/>
      <c r="N240" s="202"/>
      <c r="O240" s="202"/>
      <c r="P240" s="202"/>
      <c r="Q240" s="202"/>
      <c r="R240" s="202"/>
      <c r="S240" s="202"/>
      <c r="T240" s="203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197" t="s">
        <v>130</v>
      </c>
      <c r="AU240" s="197" t="s">
        <v>86</v>
      </c>
      <c r="AV240" s="14" t="s">
        <v>122</v>
      </c>
      <c r="AW240" s="14" t="s">
        <v>32</v>
      </c>
      <c r="AX240" s="14" t="s">
        <v>84</v>
      </c>
      <c r="AY240" s="197" t="s">
        <v>121</v>
      </c>
    </row>
    <row r="241" s="2" customFormat="1" ht="24.15" customHeight="1">
      <c r="A241" s="38"/>
      <c r="B241" s="172"/>
      <c r="C241" s="173" t="s">
        <v>159</v>
      </c>
      <c r="D241" s="173" t="s">
        <v>125</v>
      </c>
      <c r="E241" s="174" t="s">
        <v>351</v>
      </c>
      <c r="F241" s="175" t="s">
        <v>352</v>
      </c>
      <c r="G241" s="176" t="s">
        <v>353</v>
      </c>
      <c r="H241" s="177">
        <v>3</v>
      </c>
      <c r="I241" s="178"/>
      <c r="J241" s="179">
        <f>ROUND(I241*H241,2)</f>
        <v>0</v>
      </c>
      <c r="K241" s="180"/>
      <c r="L241" s="39"/>
      <c r="M241" s="181" t="s">
        <v>1</v>
      </c>
      <c r="N241" s="182" t="s">
        <v>41</v>
      </c>
      <c r="O241" s="77"/>
      <c r="P241" s="183">
        <f>O241*H241</f>
        <v>0</v>
      </c>
      <c r="Q241" s="183">
        <v>0</v>
      </c>
      <c r="R241" s="183">
        <f>Q241*H241</f>
        <v>0</v>
      </c>
      <c r="S241" s="183">
        <v>0</v>
      </c>
      <c r="T241" s="184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185" t="s">
        <v>122</v>
      </c>
      <c r="AT241" s="185" t="s">
        <v>125</v>
      </c>
      <c r="AU241" s="185" t="s">
        <v>86</v>
      </c>
      <c r="AY241" s="19" t="s">
        <v>121</v>
      </c>
      <c r="BE241" s="186">
        <f>IF(N241="základní",J241,0)</f>
        <v>0</v>
      </c>
      <c r="BF241" s="186">
        <f>IF(N241="snížená",J241,0)</f>
        <v>0</v>
      </c>
      <c r="BG241" s="186">
        <f>IF(N241="zákl. přenesená",J241,0)</f>
        <v>0</v>
      </c>
      <c r="BH241" s="186">
        <f>IF(N241="sníž. přenesená",J241,0)</f>
        <v>0</v>
      </c>
      <c r="BI241" s="186">
        <f>IF(N241="nulová",J241,0)</f>
        <v>0</v>
      </c>
      <c r="BJ241" s="19" t="s">
        <v>84</v>
      </c>
      <c r="BK241" s="186">
        <f>ROUND(I241*H241,2)</f>
        <v>0</v>
      </c>
      <c r="BL241" s="19" t="s">
        <v>122</v>
      </c>
      <c r="BM241" s="185" t="s">
        <v>354</v>
      </c>
    </row>
    <row r="242" s="12" customFormat="1" ht="22.8" customHeight="1">
      <c r="A242" s="12"/>
      <c r="B242" s="159"/>
      <c r="C242" s="12"/>
      <c r="D242" s="160" t="s">
        <v>75</v>
      </c>
      <c r="E242" s="170" t="s">
        <v>355</v>
      </c>
      <c r="F242" s="170" t="s">
        <v>356</v>
      </c>
      <c r="G242" s="12"/>
      <c r="H242" s="12"/>
      <c r="I242" s="162"/>
      <c r="J242" s="171">
        <f>BK242</f>
        <v>0</v>
      </c>
      <c r="K242" s="12"/>
      <c r="L242" s="159"/>
      <c r="M242" s="164"/>
      <c r="N242" s="165"/>
      <c r="O242" s="165"/>
      <c r="P242" s="166">
        <f>SUM(P243:P248)</f>
        <v>0</v>
      </c>
      <c r="Q242" s="165"/>
      <c r="R242" s="166">
        <f>SUM(R243:R248)</f>
        <v>0</v>
      </c>
      <c r="S242" s="165"/>
      <c r="T242" s="167">
        <f>SUM(T243:T248)</f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160" t="s">
        <v>84</v>
      </c>
      <c r="AT242" s="168" t="s">
        <v>75</v>
      </c>
      <c r="AU242" s="168" t="s">
        <v>84</v>
      </c>
      <c r="AY242" s="160" t="s">
        <v>121</v>
      </c>
      <c r="BK242" s="169">
        <f>SUM(BK243:BK248)</f>
        <v>0</v>
      </c>
    </row>
    <row r="243" s="2" customFormat="1" ht="24.15" customHeight="1">
      <c r="A243" s="38"/>
      <c r="B243" s="172"/>
      <c r="C243" s="173" t="s">
        <v>357</v>
      </c>
      <c r="D243" s="173" t="s">
        <v>125</v>
      </c>
      <c r="E243" s="174" t="s">
        <v>358</v>
      </c>
      <c r="F243" s="175" t="s">
        <v>359</v>
      </c>
      <c r="G243" s="176" t="s">
        <v>138</v>
      </c>
      <c r="H243" s="177">
        <v>4.4710000000000001</v>
      </c>
      <c r="I243" s="178"/>
      <c r="J243" s="179">
        <f>ROUND(I243*H243,2)</f>
        <v>0</v>
      </c>
      <c r="K243" s="180"/>
      <c r="L243" s="39"/>
      <c r="M243" s="181" t="s">
        <v>1</v>
      </c>
      <c r="N243" s="182" t="s">
        <v>41</v>
      </c>
      <c r="O243" s="77"/>
      <c r="P243" s="183">
        <f>O243*H243</f>
        <v>0</v>
      </c>
      <c r="Q243" s="183">
        <v>0</v>
      </c>
      <c r="R243" s="183">
        <f>Q243*H243</f>
        <v>0</v>
      </c>
      <c r="S243" s="183">
        <v>0</v>
      </c>
      <c r="T243" s="184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185" t="s">
        <v>122</v>
      </c>
      <c r="AT243" s="185" t="s">
        <v>125</v>
      </c>
      <c r="AU243" s="185" t="s">
        <v>86</v>
      </c>
      <c r="AY243" s="19" t="s">
        <v>121</v>
      </c>
      <c r="BE243" s="186">
        <f>IF(N243="základní",J243,0)</f>
        <v>0</v>
      </c>
      <c r="BF243" s="186">
        <f>IF(N243="snížená",J243,0)</f>
        <v>0</v>
      </c>
      <c r="BG243" s="186">
        <f>IF(N243="zákl. přenesená",J243,0)</f>
        <v>0</v>
      </c>
      <c r="BH243" s="186">
        <f>IF(N243="sníž. přenesená",J243,0)</f>
        <v>0</v>
      </c>
      <c r="BI243" s="186">
        <f>IF(N243="nulová",J243,0)</f>
        <v>0</v>
      </c>
      <c r="BJ243" s="19" t="s">
        <v>84</v>
      </c>
      <c r="BK243" s="186">
        <f>ROUND(I243*H243,2)</f>
        <v>0</v>
      </c>
      <c r="BL243" s="19" t="s">
        <v>122</v>
      </c>
      <c r="BM243" s="185" t="s">
        <v>360</v>
      </c>
    </row>
    <row r="244" s="2" customFormat="1" ht="24.15" customHeight="1">
      <c r="A244" s="38"/>
      <c r="B244" s="172"/>
      <c r="C244" s="173" t="s">
        <v>165</v>
      </c>
      <c r="D244" s="173" t="s">
        <v>125</v>
      </c>
      <c r="E244" s="174" t="s">
        <v>361</v>
      </c>
      <c r="F244" s="175" t="s">
        <v>362</v>
      </c>
      <c r="G244" s="176" t="s">
        <v>138</v>
      </c>
      <c r="H244" s="177">
        <v>4.4710000000000001</v>
      </c>
      <c r="I244" s="178"/>
      <c r="J244" s="179">
        <f>ROUND(I244*H244,2)</f>
        <v>0</v>
      </c>
      <c r="K244" s="180"/>
      <c r="L244" s="39"/>
      <c r="M244" s="181" t="s">
        <v>1</v>
      </c>
      <c r="N244" s="182" t="s">
        <v>41</v>
      </c>
      <c r="O244" s="77"/>
      <c r="P244" s="183">
        <f>O244*H244</f>
        <v>0</v>
      </c>
      <c r="Q244" s="183">
        <v>0</v>
      </c>
      <c r="R244" s="183">
        <f>Q244*H244</f>
        <v>0</v>
      </c>
      <c r="S244" s="183">
        <v>0</v>
      </c>
      <c r="T244" s="184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185" t="s">
        <v>122</v>
      </c>
      <c r="AT244" s="185" t="s">
        <v>125</v>
      </c>
      <c r="AU244" s="185" t="s">
        <v>86</v>
      </c>
      <c r="AY244" s="19" t="s">
        <v>121</v>
      </c>
      <c r="BE244" s="186">
        <f>IF(N244="základní",J244,0)</f>
        <v>0</v>
      </c>
      <c r="BF244" s="186">
        <f>IF(N244="snížená",J244,0)</f>
        <v>0</v>
      </c>
      <c r="BG244" s="186">
        <f>IF(N244="zákl. přenesená",J244,0)</f>
        <v>0</v>
      </c>
      <c r="BH244" s="186">
        <f>IF(N244="sníž. přenesená",J244,0)</f>
        <v>0</v>
      </c>
      <c r="BI244" s="186">
        <f>IF(N244="nulová",J244,0)</f>
        <v>0</v>
      </c>
      <c r="BJ244" s="19" t="s">
        <v>84</v>
      </c>
      <c r="BK244" s="186">
        <f>ROUND(I244*H244,2)</f>
        <v>0</v>
      </c>
      <c r="BL244" s="19" t="s">
        <v>122</v>
      </c>
      <c r="BM244" s="185" t="s">
        <v>363</v>
      </c>
    </row>
    <row r="245" s="2" customFormat="1" ht="24.15" customHeight="1">
      <c r="A245" s="38"/>
      <c r="B245" s="172"/>
      <c r="C245" s="173" t="s">
        <v>364</v>
      </c>
      <c r="D245" s="173" t="s">
        <v>125</v>
      </c>
      <c r="E245" s="174" t="s">
        <v>365</v>
      </c>
      <c r="F245" s="175" t="s">
        <v>366</v>
      </c>
      <c r="G245" s="176" t="s">
        <v>138</v>
      </c>
      <c r="H245" s="177">
        <v>17.884</v>
      </c>
      <c r="I245" s="178"/>
      <c r="J245" s="179">
        <f>ROUND(I245*H245,2)</f>
        <v>0</v>
      </c>
      <c r="K245" s="180"/>
      <c r="L245" s="39"/>
      <c r="M245" s="181" t="s">
        <v>1</v>
      </c>
      <c r="N245" s="182" t="s">
        <v>41</v>
      </c>
      <c r="O245" s="77"/>
      <c r="P245" s="183">
        <f>O245*H245</f>
        <v>0</v>
      </c>
      <c r="Q245" s="183">
        <v>0</v>
      </c>
      <c r="R245" s="183">
        <f>Q245*H245</f>
        <v>0</v>
      </c>
      <c r="S245" s="183">
        <v>0</v>
      </c>
      <c r="T245" s="184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185" t="s">
        <v>122</v>
      </c>
      <c r="AT245" s="185" t="s">
        <v>125</v>
      </c>
      <c r="AU245" s="185" t="s">
        <v>86</v>
      </c>
      <c r="AY245" s="19" t="s">
        <v>121</v>
      </c>
      <c r="BE245" s="186">
        <f>IF(N245="základní",J245,0)</f>
        <v>0</v>
      </c>
      <c r="BF245" s="186">
        <f>IF(N245="snížená",J245,0)</f>
        <v>0</v>
      </c>
      <c r="BG245" s="186">
        <f>IF(N245="zákl. přenesená",J245,0)</f>
        <v>0</v>
      </c>
      <c r="BH245" s="186">
        <f>IF(N245="sníž. přenesená",J245,0)</f>
        <v>0</v>
      </c>
      <c r="BI245" s="186">
        <f>IF(N245="nulová",J245,0)</f>
        <v>0</v>
      </c>
      <c r="BJ245" s="19" t="s">
        <v>84</v>
      </c>
      <c r="BK245" s="186">
        <f>ROUND(I245*H245,2)</f>
        <v>0</v>
      </c>
      <c r="BL245" s="19" t="s">
        <v>122</v>
      </c>
      <c r="BM245" s="185" t="s">
        <v>367</v>
      </c>
    </row>
    <row r="246" s="13" customFormat="1">
      <c r="A246" s="13"/>
      <c r="B246" s="187"/>
      <c r="C246" s="13"/>
      <c r="D246" s="188" t="s">
        <v>130</v>
      </c>
      <c r="E246" s="189" t="s">
        <v>1</v>
      </c>
      <c r="F246" s="190" t="s">
        <v>368</v>
      </c>
      <c r="G246" s="13"/>
      <c r="H246" s="191">
        <v>17.884</v>
      </c>
      <c r="I246" s="192"/>
      <c r="J246" s="13"/>
      <c r="K246" s="13"/>
      <c r="L246" s="187"/>
      <c r="M246" s="193"/>
      <c r="N246" s="194"/>
      <c r="O246" s="194"/>
      <c r="P246" s="194"/>
      <c r="Q246" s="194"/>
      <c r="R246" s="194"/>
      <c r="S246" s="194"/>
      <c r="T246" s="195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189" t="s">
        <v>130</v>
      </c>
      <c r="AU246" s="189" t="s">
        <v>86</v>
      </c>
      <c r="AV246" s="13" t="s">
        <v>86</v>
      </c>
      <c r="AW246" s="13" t="s">
        <v>32</v>
      </c>
      <c r="AX246" s="13" t="s">
        <v>76</v>
      </c>
      <c r="AY246" s="189" t="s">
        <v>121</v>
      </c>
    </row>
    <row r="247" s="14" customFormat="1">
      <c r="A247" s="14"/>
      <c r="B247" s="196"/>
      <c r="C247" s="14"/>
      <c r="D247" s="188" t="s">
        <v>130</v>
      </c>
      <c r="E247" s="197" t="s">
        <v>1</v>
      </c>
      <c r="F247" s="198" t="s">
        <v>132</v>
      </c>
      <c r="G247" s="14"/>
      <c r="H247" s="199">
        <v>17.884</v>
      </c>
      <c r="I247" s="200"/>
      <c r="J247" s="14"/>
      <c r="K247" s="14"/>
      <c r="L247" s="196"/>
      <c r="M247" s="201"/>
      <c r="N247" s="202"/>
      <c r="O247" s="202"/>
      <c r="P247" s="202"/>
      <c r="Q247" s="202"/>
      <c r="R247" s="202"/>
      <c r="S247" s="202"/>
      <c r="T247" s="203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197" t="s">
        <v>130</v>
      </c>
      <c r="AU247" s="197" t="s">
        <v>86</v>
      </c>
      <c r="AV247" s="14" t="s">
        <v>122</v>
      </c>
      <c r="AW247" s="14" t="s">
        <v>32</v>
      </c>
      <c r="AX247" s="14" t="s">
        <v>84</v>
      </c>
      <c r="AY247" s="197" t="s">
        <v>121</v>
      </c>
    </row>
    <row r="248" s="2" customFormat="1" ht="37.8" customHeight="1">
      <c r="A248" s="38"/>
      <c r="B248" s="172"/>
      <c r="C248" s="173" t="s">
        <v>170</v>
      </c>
      <c r="D248" s="173" t="s">
        <v>125</v>
      </c>
      <c r="E248" s="174" t="s">
        <v>369</v>
      </c>
      <c r="F248" s="175" t="s">
        <v>370</v>
      </c>
      <c r="G248" s="176" t="s">
        <v>138</v>
      </c>
      <c r="H248" s="177">
        <v>4.4710000000000001</v>
      </c>
      <c r="I248" s="178"/>
      <c r="J248" s="179">
        <f>ROUND(I248*H248,2)</f>
        <v>0</v>
      </c>
      <c r="K248" s="180"/>
      <c r="L248" s="39"/>
      <c r="M248" s="181" t="s">
        <v>1</v>
      </c>
      <c r="N248" s="182" t="s">
        <v>41</v>
      </c>
      <c r="O248" s="77"/>
      <c r="P248" s="183">
        <f>O248*H248</f>
        <v>0</v>
      </c>
      <c r="Q248" s="183">
        <v>0</v>
      </c>
      <c r="R248" s="183">
        <f>Q248*H248</f>
        <v>0</v>
      </c>
      <c r="S248" s="183">
        <v>0</v>
      </c>
      <c r="T248" s="184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185" t="s">
        <v>122</v>
      </c>
      <c r="AT248" s="185" t="s">
        <v>125</v>
      </c>
      <c r="AU248" s="185" t="s">
        <v>86</v>
      </c>
      <c r="AY248" s="19" t="s">
        <v>121</v>
      </c>
      <c r="BE248" s="186">
        <f>IF(N248="základní",J248,0)</f>
        <v>0</v>
      </c>
      <c r="BF248" s="186">
        <f>IF(N248="snížená",J248,0)</f>
        <v>0</v>
      </c>
      <c r="BG248" s="186">
        <f>IF(N248="zákl. přenesená",J248,0)</f>
        <v>0</v>
      </c>
      <c r="BH248" s="186">
        <f>IF(N248="sníž. přenesená",J248,0)</f>
        <v>0</v>
      </c>
      <c r="BI248" s="186">
        <f>IF(N248="nulová",J248,0)</f>
        <v>0</v>
      </c>
      <c r="BJ248" s="19" t="s">
        <v>84</v>
      </c>
      <c r="BK248" s="186">
        <f>ROUND(I248*H248,2)</f>
        <v>0</v>
      </c>
      <c r="BL248" s="19" t="s">
        <v>122</v>
      </c>
      <c r="BM248" s="185" t="s">
        <v>371</v>
      </c>
    </row>
    <row r="249" s="12" customFormat="1" ht="22.8" customHeight="1">
      <c r="A249" s="12"/>
      <c r="B249" s="159"/>
      <c r="C249" s="12"/>
      <c r="D249" s="160" t="s">
        <v>75</v>
      </c>
      <c r="E249" s="170" t="s">
        <v>133</v>
      </c>
      <c r="F249" s="170" t="s">
        <v>134</v>
      </c>
      <c r="G249" s="12"/>
      <c r="H249" s="12"/>
      <c r="I249" s="162"/>
      <c r="J249" s="171">
        <f>BK249</f>
        <v>0</v>
      </c>
      <c r="K249" s="12"/>
      <c r="L249" s="159"/>
      <c r="M249" s="164"/>
      <c r="N249" s="165"/>
      <c r="O249" s="165"/>
      <c r="P249" s="166">
        <f>P250</f>
        <v>0</v>
      </c>
      <c r="Q249" s="165"/>
      <c r="R249" s="166">
        <f>R250</f>
        <v>0</v>
      </c>
      <c r="S249" s="165"/>
      <c r="T249" s="167">
        <f>T250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160" t="s">
        <v>84</v>
      </c>
      <c r="AT249" s="168" t="s">
        <v>75</v>
      </c>
      <c r="AU249" s="168" t="s">
        <v>84</v>
      </c>
      <c r="AY249" s="160" t="s">
        <v>121</v>
      </c>
      <c r="BK249" s="169">
        <f>BK250</f>
        <v>0</v>
      </c>
    </row>
    <row r="250" s="2" customFormat="1" ht="16.5" customHeight="1">
      <c r="A250" s="38"/>
      <c r="B250" s="172"/>
      <c r="C250" s="173" t="s">
        <v>372</v>
      </c>
      <c r="D250" s="173" t="s">
        <v>125</v>
      </c>
      <c r="E250" s="174" t="s">
        <v>373</v>
      </c>
      <c r="F250" s="175" t="s">
        <v>374</v>
      </c>
      <c r="G250" s="176" t="s">
        <v>138</v>
      </c>
      <c r="H250" s="177">
        <v>63.518999999999998</v>
      </c>
      <c r="I250" s="178"/>
      <c r="J250" s="179">
        <f>ROUND(I250*H250,2)</f>
        <v>0</v>
      </c>
      <c r="K250" s="180"/>
      <c r="L250" s="39"/>
      <c r="M250" s="181" t="s">
        <v>1</v>
      </c>
      <c r="N250" s="182" t="s">
        <v>41</v>
      </c>
      <c r="O250" s="77"/>
      <c r="P250" s="183">
        <f>O250*H250</f>
        <v>0</v>
      </c>
      <c r="Q250" s="183">
        <v>0</v>
      </c>
      <c r="R250" s="183">
        <f>Q250*H250</f>
        <v>0</v>
      </c>
      <c r="S250" s="183">
        <v>0</v>
      </c>
      <c r="T250" s="184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185" t="s">
        <v>122</v>
      </c>
      <c r="AT250" s="185" t="s">
        <v>125</v>
      </c>
      <c r="AU250" s="185" t="s">
        <v>86</v>
      </c>
      <c r="AY250" s="19" t="s">
        <v>121</v>
      </c>
      <c r="BE250" s="186">
        <f>IF(N250="základní",J250,0)</f>
        <v>0</v>
      </c>
      <c r="BF250" s="186">
        <f>IF(N250="snížená",J250,0)</f>
        <v>0</v>
      </c>
      <c r="BG250" s="186">
        <f>IF(N250="zákl. přenesená",J250,0)</f>
        <v>0</v>
      </c>
      <c r="BH250" s="186">
        <f>IF(N250="sníž. přenesená",J250,0)</f>
        <v>0</v>
      </c>
      <c r="BI250" s="186">
        <f>IF(N250="nulová",J250,0)</f>
        <v>0</v>
      </c>
      <c r="BJ250" s="19" t="s">
        <v>84</v>
      </c>
      <c r="BK250" s="186">
        <f>ROUND(I250*H250,2)</f>
        <v>0</v>
      </c>
      <c r="BL250" s="19" t="s">
        <v>122</v>
      </c>
      <c r="BM250" s="185" t="s">
        <v>375</v>
      </c>
    </row>
    <row r="251" s="12" customFormat="1" ht="25.92" customHeight="1">
      <c r="A251" s="12"/>
      <c r="B251" s="159"/>
      <c r="C251" s="12"/>
      <c r="D251" s="160" t="s">
        <v>75</v>
      </c>
      <c r="E251" s="161" t="s">
        <v>140</v>
      </c>
      <c r="F251" s="161" t="s">
        <v>141</v>
      </c>
      <c r="G251" s="12"/>
      <c r="H251" s="12"/>
      <c r="I251" s="162"/>
      <c r="J251" s="163">
        <f>BK251</f>
        <v>0</v>
      </c>
      <c r="K251" s="12"/>
      <c r="L251" s="159"/>
      <c r="M251" s="164"/>
      <c r="N251" s="165"/>
      <c r="O251" s="165"/>
      <c r="P251" s="166">
        <f>P252+P260+P270+P273+P280+P310</f>
        <v>0</v>
      </c>
      <c r="Q251" s="165"/>
      <c r="R251" s="166">
        <f>R252+R260+R270+R273+R280+R310</f>
        <v>0</v>
      </c>
      <c r="S251" s="165"/>
      <c r="T251" s="167">
        <f>T252+T260+T270+T273+T280+T310</f>
        <v>0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160" t="s">
        <v>86</v>
      </c>
      <c r="AT251" s="168" t="s">
        <v>75</v>
      </c>
      <c r="AU251" s="168" t="s">
        <v>76</v>
      </c>
      <c r="AY251" s="160" t="s">
        <v>121</v>
      </c>
      <c r="BK251" s="169">
        <f>BK252+BK260+BK270+BK273+BK280+BK310</f>
        <v>0</v>
      </c>
    </row>
    <row r="252" s="12" customFormat="1" ht="22.8" customHeight="1">
      <c r="A252" s="12"/>
      <c r="B252" s="159"/>
      <c r="C252" s="12"/>
      <c r="D252" s="160" t="s">
        <v>75</v>
      </c>
      <c r="E252" s="170" t="s">
        <v>376</v>
      </c>
      <c r="F252" s="170" t="s">
        <v>377</v>
      </c>
      <c r="G252" s="12"/>
      <c r="H252" s="12"/>
      <c r="I252" s="162"/>
      <c r="J252" s="171">
        <f>BK252</f>
        <v>0</v>
      </c>
      <c r="K252" s="12"/>
      <c r="L252" s="159"/>
      <c r="M252" s="164"/>
      <c r="N252" s="165"/>
      <c r="O252" s="165"/>
      <c r="P252" s="166">
        <f>SUM(P253:P259)</f>
        <v>0</v>
      </c>
      <c r="Q252" s="165"/>
      <c r="R252" s="166">
        <f>SUM(R253:R259)</f>
        <v>0</v>
      </c>
      <c r="S252" s="165"/>
      <c r="T252" s="167">
        <f>SUM(T253:T259)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160" t="s">
        <v>86</v>
      </c>
      <c r="AT252" s="168" t="s">
        <v>75</v>
      </c>
      <c r="AU252" s="168" t="s">
        <v>84</v>
      </c>
      <c r="AY252" s="160" t="s">
        <v>121</v>
      </c>
      <c r="BK252" s="169">
        <f>SUM(BK253:BK259)</f>
        <v>0</v>
      </c>
    </row>
    <row r="253" s="2" customFormat="1" ht="33" customHeight="1">
      <c r="A253" s="38"/>
      <c r="B253" s="172"/>
      <c r="C253" s="173" t="s">
        <v>173</v>
      </c>
      <c r="D253" s="173" t="s">
        <v>125</v>
      </c>
      <c r="E253" s="174" t="s">
        <v>378</v>
      </c>
      <c r="F253" s="175" t="s">
        <v>379</v>
      </c>
      <c r="G253" s="176" t="s">
        <v>147</v>
      </c>
      <c r="H253" s="177">
        <v>99.5</v>
      </c>
      <c r="I253" s="178"/>
      <c r="J253" s="179">
        <f>ROUND(I253*H253,2)</f>
        <v>0</v>
      </c>
      <c r="K253" s="180"/>
      <c r="L253" s="39"/>
      <c r="M253" s="181" t="s">
        <v>1</v>
      </c>
      <c r="N253" s="182" t="s">
        <v>41</v>
      </c>
      <c r="O253" s="77"/>
      <c r="P253" s="183">
        <f>O253*H253</f>
        <v>0</v>
      </c>
      <c r="Q253" s="183">
        <v>0</v>
      </c>
      <c r="R253" s="183">
        <f>Q253*H253</f>
        <v>0</v>
      </c>
      <c r="S253" s="183">
        <v>0</v>
      </c>
      <c r="T253" s="184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185" t="s">
        <v>144</v>
      </c>
      <c r="AT253" s="185" t="s">
        <v>125</v>
      </c>
      <c r="AU253" s="185" t="s">
        <v>86</v>
      </c>
      <c r="AY253" s="19" t="s">
        <v>121</v>
      </c>
      <c r="BE253" s="186">
        <f>IF(N253="základní",J253,0)</f>
        <v>0</v>
      </c>
      <c r="BF253" s="186">
        <f>IF(N253="snížená",J253,0)</f>
        <v>0</v>
      </c>
      <c r="BG253" s="186">
        <f>IF(N253="zákl. přenesená",J253,0)</f>
        <v>0</v>
      </c>
      <c r="BH253" s="186">
        <f>IF(N253="sníž. přenesená",J253,0)</f>
        <v>0</v>
      </c>
      <c r="BI253" s="186">
        <f>IF(N253="nulová",J253,0)</f>
        <v>0</v>
      </c>
      <c r="BJ253" s="19" t="s">
        <v>84</v>
      </c>
      <c r="BK253" s="186">
        <f>ROUND(I253*H253,2)</f>
        <v>0</v>
      </c>
      <c r="BL253" s="19" t="s">
        <v>144</v>
      </c>
      <c r="BM253" s="185" t="s">
        <v>380</v>
      </c>
    </row>
    <row r="254" s="13" customFormat="1">
      <c r="A254" s="13"/>
      <c r="B254" s="187"/>
      <c r="C254" s="13"/>
      <c r="D254" s="188" t="s">
        <v>130</v>
      </c>
      <c r="E254" s="189" t="s">
        <v>1</v>
      </c>
      <c r="F254" s="190" t="s">
        <v>381</v>
      </c>
      <c r="G254" s="13"/>
      <c r="H254" s="191">
        <v>99.5</v>
      </c>
      <c r="I254" s="192"/>
      <c r="J254" s="13"/>
      <c r="K254" s="13"/>
      <c r="L254" s="187"/>
      <c r="M254" s="193"/>
      <c r="N254" s="194"/>
      <c r="O254" s="194"/>
      <c r="P254" s="194"/>
      <c r="Q254" s="194"/>
      <c r="R254" s="194"/>
      <c r="S254" s="194"/>
      <c r="T254" s="195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189" t="s">
        <v>130</v>
      </c>
      <c r="AU254" s="189" t="s">
        <v>86</v>
      </c>
      <c r="AV254" s="13" t="s">
        <v>86</v>
      </c>
      <c r="AW254" s="13" t="s">
        <v>32</v>
      </c>
      <c r="AX254" s="13" t="s">
        <v>76</v>
      </c>
      <c r="AY254" s="189" t="s">
        <v>121</v>
      </c>
    </row>
    <row r="255" s="14" customFormat="1">
      <c r="A255" s="14"/>
      <c r="B255" s="196"/>
      <c r="C255" s="14"/>
      <c r="D255" s="188" t="s">
        <v>130</v>
      </c>
      <c r="E255" s="197" t="s">
        <v>1</v>
      </c>
      <c r="F255" s="198" t="s">
        <v>132</v>
      </c>
      <c r="G255" s="14"/>
      <c r="H255" s="199">
        <v>99.5</v>
      </c>
      <c r="I255" s="200"/>
      <c r="J255" s="14"/>
      <c r="K255" s="14"/>
      <c r="L255" s="196"/>
      <c r="M255" s="201"/>
      <c r="N255" s="202"/>
      <c r="O255" s="202"/>
      <c r="P255" s="202"/>
      <c r="Q255" s="202"/>
      <c r="R255" s="202"/>
      <c r="S255" s="202"/>
      <c r="T255" s="203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197" t="s">
        <v>130</v>
      </c>
      <c r="AU255" s="197" t="s">
        <v>86</v>
      </c>
      <c r="AV255" s="14" t="s">
        <v>122</v>
      </c>
      <c r="AW255" s="14" t="s">
        <v>32</v>
      </c>
      <c r="AX255" s="14" t="s">
        <v>84</v>
      </c>
      <c r="AY255" s="197" t="s">
        <v>121</v>
      </c>
    </row>
    <row r="256" s="2" customFormat="1" ht="49.05" customHeight="1">
      <c r="A256" s="38"/>
      <c r="B256" s="172"/>
      <c r="C256" s="173" t="s">
        <v>382</v>
      </c>
      <c r="D256" s="173" t="s">
        <v>125</v>
      </c>
      <c r="E256" s="174" t="s">
        <v>383</v>
      </c>
      <c r="F256" s="175" t="s">
        <v>384</v>
      </c>
      <c r="G256" s="176" t="s">
        <v>147</v>
      </c>
      <c r="H256" s="177">
        <v>33.380000000000003</v>
      </c>
      <c r="I256" s="178"/>
      <c r="J256" s="179">
        <f>ROUND(I256*H256,2)</f>
        <v>0</v>
      </c>
      <c r="K256" s="180"/>
      <c r="L256" s="39"/>
      <c r="M256" s="181" t="s">
        <v>1</v>
      </c>
      <c r="N256" s="182" t="s">
        <v>41</v>
      </c>
      <c r="O256" s="77"/>
      <c r="P256" s="183">
        <f>O256*H256</f>
        <v>0</v>
      </c>
      <c r="Q256" s="183">
        <v>0</v>
      </c>
      <c r="R256" s="183">
        <f>Q256*H256</f>
        <v>0</v>
      </c>
      <c r="S256" s="183">
        <v>0</v>
      </c>
      <c r="T256" s="184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185" t="s">
        <v>144</v>
      </c>
      <c r="AT256" s="185" t="s">
        <v>125</v>
      </c>
      <c r="AU256" s="185" t="s">
        <v>86</v>
      </c>
      <c r="AY256" s="19" t="s">
        <v>121</v>
      </c>
      <c r="BE256" s="186">
        <f>IF(N256="základní",J256,0)</f>
        <v>0</v>
      </c>
      <c r="BF256" s="186">
        <f>IF(N256="snížená",J256,0)</f>
        <v>0</v>
      </c>
      <c r="BG256" s="186">
        <f>IF(N256="zákl. přenesená",J256,0)</f>
        <v>0</v>
      </c>
      <c r="BH256" s="186">
        <f>IF(N256="sníž. přenesená",J256,0)</f>
        <v>0</v>
      </c>
      <c r="BI256" s="186">
        <f>IF(N256="nulová",J256,0)</f>
        <v>0</v>
      </c>
      <c r="BJ256" s="19" t="s">
        <v>84</v>
      </c>
      <c r="BK256" s="186">
        <f>ROUND(I256*H256,2)</f>
        <v>0</v>
      </c>
      <c r="BL256" s="19" t="s">
        <v>144</v>
      </c>
      <c r="BM256" s="185" t="s">
        <v>385</v>
      </c>
    </row>
    <row r="257" s="13" customFormat="1">
      <c r="A257" s="13"/>
      <c r="B257" s="187"/>
      <c r="C257" s="13"/>
      <c r="D257" s="188" t="s">
        <v>130</v>
      </c>
      <c r="E257" s="189" t="s">
        <v>1</v>
      </c>
      <c r="F257" s="190" t="s">
        <v>386</v>
      </c>
      <c r="G257" s="13"/>
      <c r="H257" s="191">
        <v>33.380000000000003</v>
      </c>
      <c r="I257" s="192"/>
      <c r="J257" s="13"/>
      <c r="K257" s="13"/>
      <c r="L257" s="187"/>
      <c r="M257" s="193"/>
      <c r="N257" s="194"/>
      <c r="O257" s="194"/>
      <c r="P257" s="194"/>
      <c r="Q257" s="194"/>
      <c r="R257" s="194"/>
      <c r="S257" s="194"/>
      <c r="T257" s="195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189" t="s">
        <v>130</v>
      </c>
      <c r="AU257" s="189" t="s">
        <v>86</v>
      </c>
      <c r="AV257" s="13" t="s">
        <v>86</v>
      </c>
      <c r="AW257" s="13" t="s">
        <v>32</v>
      </c>
      <c r="AX257" s="13" t="s">
        <v>76</v>
      </c>
      <c r="AY257" s="189" t="s">
        <v>121</v>
      </c>
    </row>
    <row r="258" s="14" customFormat="1">
      <c r="A258" s="14"/>
      <c r="B258" s="196"/>
      <c r="C258" s="14"/>
      <c r="D258" s="188" t="s">
        <v>130</v>
      </c>
      <c r="E258" s="197" t="s">
        <v>1</v>
      </c>
      <c r="F258" s="198" t="s">
        <v>132</v>
      </c>
      <c r="G258" s="14"/>
      <c r="H258" s="199">
        <v>33.380000000000003</v>
      </c>
      <c r="I258" s="200"/>
      <c r="J258" s="14"/>
      <c r="K258" s="14"/>
      <c r="L258" s="196"/>
      <c r="M258" s="201"/>
      <c r="N258" s="202"/>
      <c r="O258" s="202"/>
      <c r="P258" s="202"/>
      <c r="Q258" s="202"/>
      <c r="R258" s="202"/>
      <c r="S258" s="202"/>
      <c r="T258" s="203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197" t="s">
        <v>130</v>
      </c>
      <c r="AU258" s="197" t="s">
        <v>86</v>
      </c>
      <c r="AV258" s="14" t="s">
        <v>122</v>
      </c>
      <c r="AW258" s="14" t="s">
        <v>32</v>
      </c>
      <c r="AX258" s="14" t="s">
        <v>84</v>
      </c>
      <c r="AY258" s="197" t="s">
        <v>121</v>
      </c>
    </row>
    <row r="259" s="2" customFormat="1" ht="24.15" customHeight="1">
      <c r="A259" s="38"/>
      <c r="B259" s="172"/>
      <c r="C259" s="173" t="s">
        <v>387</v>
      </c>
      <c r="D259" s="173" t="s">
        <v>125</v>
      </c>
      <c r="E259" s="174" t="s">
        <v>388</v>
      </c>
      <c r="F259" s="175" t="s">
        <v>389</v>
      </c>
      <c r="G259" s="176" t="s">
        <v>138</v>
      </c>
      <c r="H259" s="177">
        <v>4.4989999999999997</v>
      </c>
      <c r="I259" s="178"/>
      <c r="J259" s="179">
        <f>ROUND(I259*H259,2)</f>
        <v>0</v>
      </c>
      <c r="K259" s="180"/>
      <c r="L259" s="39"/>
      <c r="M259" s="181" t="s">
        <v>1</v>
      </c>
      <c r="N259" s="182" t="s">
        <v>41</v>
      </c>
      <c r="O259" s="77"/>
      <c r="P259" s="183">
        <f>O259*H259</f>
        <v>0</v>
      </c>
      <c r="Q259" s="183">
        <v>0</v>
      </c>
      <c r="R259" s="183">
        <f>Q259*H259</f>
        <v>0</v>
      </c>
      <c r="S259" s="183">
        <v>0</v>
      </c>
      <c r="T259" s="184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185" t="s">
        <v>144</v>
      </c>
      <c r="AT259" s="185" t="s">
        <v>125</v>
      </c>
      <c r="AU259" s="185" t="s">
        <v>86</v>
      </c>
      <c r="AY259" s="19" t="s">
        <v>121</v>
      </c>
      <c r="BE259" s="186">
        <f>IF(N259="základní",J259,0)</f>
        <v>0</v>
      </c>
      <c r="BF259" s="186">
        <f>IF(N259="snížená",J259,0)</f>
        <v>0</v>
      </c>
      <c r="BG259" s="186">
        <f>IF(N259="zákl. přenesená",J259,0)</f>
        <v>0</v>
      </c>
      <c r="BH259" s="186">
        <f>IF(N259="sníž. přenesená",J259,0)</f>
        <v>0</v>
      </c>
      <c r="BI259" s="186">
        <f>IF(N259="nulová",J259,0)</f>
        <v>0</v>
      </c>
      <c r="BJ259" s="19" t="s">
        <v>84</v>
      </c>
      <c r="BK259" s="186">
        <f>ROUND(I259*H259,2)</f>
        <v>0</v>
      </c>
      <c r="BL259" s="19" t="s">
        <v>144</v>
      </c>
      <c r="BM259" s="185" t="s">
        <v>390</v>
      </c>
    </row>
    <row r="260" s="12" customFormat="1" ht="22.8" customHeight="1">
      <c r="A260" s="12"/>
      <c r="B260" s="159"/>
      <c r="C260" s="12"/>
      <c r="D260" s="160" t="s">
        <v>75</v>
      </c>
      <c r="E260" s="170" t="s">
        <v>391</v>
      </c>
      <c r="F260" s="170" t="s">
        <v>392</v>
      </c>
      <c r="G260" s="12"/>
      <c r="H260" s="12"/>
      <c r="I260" s="162"/>
      <c r="J260" s="171">
        <f>BK260</f>
        <v>0</v>
      </c>
      <c r="K260" s="12"/>
      <c r="L260" s="159"/>
      <c r="M260" s="164"/>
      <c r="N260" s="165"/>
      <c r="O260" s="165"/>
      <c r="P260" s="166">
        <f>SUM(P261:P269)</f>
        <v>0</v>
      </c>
      <c r="Q260" s="165"/>
      <c r="R260" s="166">
        <f>SUM(R261:R269)</f>
        <v>0</v>
      </c>
      <c r="S260" s="165"/>
      <c r="T260" s="167">
        <f>SUM(T261:T269)</f>
        <v>0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160" t="s">
        <v>86</v>
      </c>
      <c r="AT260" s="168" t="s">
        <v>75</v>
      </c>
      <c r="AU260" s="168" t="s">
        <v>84</v>
      </c>
      <c r="AY260" s="160" t="s">
        <v>121</v>
      </c>
      <c r="BK260" s="169">
        <f>SUM(BK261:BK269)</f>
        <v>0</v>
      </c>
    </row>
    <row r="261" s="2" customFormat="1" ht="24.15" customHeight="1">
      <c r="A261" s="38"/>
      <c r="B261" s="172"/>
      <c r="C261" s="173" t="s">
        <v>393</v>
      </c>
      <c r="D261" s="173" t="s">
        <v>125</v>
      </c>
      <c r="E261" s="174" t="s">
        <v>394</v>
      </c>
      <c r="F261" s="175" t="s">
        <v>395</v>
      </c>
      <c r="G261" s="176" t="s">
        <v>169</v>
      </c>
      <c r="H261" s="177">
        <v>50</v>
      </c>
      <c r="I261" s="178"/>
      <c r="J261" s="179">
        <f>ROUND(I261*H261,2)</f>
        <v>0</v>
      </c>
      <c r="K261" s="180"/>
      <c r="L261" s="39"/>
      <c r="M261" s="181" t="s">
        <v>1</v>
      </c>
      <c r="N261" s="182" t="s">
        <v>41</v>
      </c>
      <c r="O261" s="77"/>
      <c r="P261" s="183">
        <f>O261*H261</f>
        <v>0</v>
      </c>
      <c r="Q261" s="183">
        <v>0</v>
      </c>
      <c r="R261" s="183">
        <f>Q261*H261</f>
        <v>0</v>
      </c>
      <c r="S261" s="183">
        <v>0</v>
      </c>
      <c r="T261" s="184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185" t="s">
        <v>144</v>
      </c>
      <c r="AT261" s="185" t="s">
        <v>125</v>
      </c>
      <c r="AU261" s="185" t="s">
        <v>86</v>
      </c>
      <c r="AY261" s="19" t="s">
        <v>121</v>
      </c>
      <c r="BE261" s="186">
        <f>IF(N261="základní",J261,0)</f>
        <v>0</v>
      </c>
      <c r="BF261" s="186">
        <f>IF(N261="snížená",J261,0)</f>
        <v>0</v>
      </c>
      <c r="BG261" s="186">
        <f>IF(N261="zákl. přenesená",J261,0)</f>
        <v>0</v>
      </c>
      <c r="BH261" s="186">
        <f>IF(N261="sníž. přenesená",J261,0)</f>
        <v>0</v>
      </c>
      <c r="BI261" s="186">
        <f>IF(N261="nulová",J261,0)</f>
        <v>0</v>
      </c>
      <c r="BJ261" s="19" t="s">
        <v>84</v>
      </c>
      <c r="BK261" s="186">
        <f>ROUND(I261*H261,2)</f>
        <v>0</v>
      </c>
      <c r="BL261" s="19" t="s">
        <v>144</v>
      </c>
      <c r="BM261" s="185" t="s">
        <v>396</v>
      </c>
    </row>
    <row r="262" s="13" customFormat="1">
      <c r="A262" s="13"/>
      <c r="B262" s="187"/>
      <c r="C262" s="13"/>
      <c r="D262" s="188" t="s">
        <v>130</v>
      </c>
      <c r="E262" s="189" t="s">
        <v>1</v>
      </c>
      <c r="F262" s="190" t="s">
        <v>397</v>
      </c>
      <c r="G262" s="13"/>
      <c r="H262" s="191">
        <v>50</v>
      </c>
      <c r="I262" s="192"/>
      <c r="J262" s="13"/>
      <c r="K262" s="13"/>
      <c r="L262" s="187"/>
      <c r="M262" s="193"/>
      <c r="N262" s="194"/>
      <c r="O262" s="194"/>
      <c r="P262" s="194"/>
      <c r="Q262" s="194"/>
      <c r="R262" s="194"/>
      <c r="S262" s="194"/>
      <c r="T262" s="195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189" t="s">
        <v>130</v>
      </c>
      <c r="AU262" s="189" t="s">
        <v>86</v>
      </c>
      <c r="AV262" s="13" t="s">
        <v>86</v>
      </c>
      <c r="AW262" s="13" t="s">
        <v>32</v>
      </c>
      <c r="AX262" s="13" t="s">
        <v>76</v>
      </c>
      <c r="AY262" s="189" t="s">
        <v>121</v>
      </c>
    </row>
    <row r="263" s="14" customFormat="1">
      <c r="A263" s="14"/>
      <c r="B263" s="196"/>
      <c r="C263" s="14"/>
      <c r="D263" s="188" t="s">
        <v>130</v>
      </c>
      <c r="E263" s="197" t="s">
        <v>1</v>
      </c>
      <c r="F263" s="198" t="s">
        <v>132</v>
      </c>
      <c r="G263" s="14"/>
      <c r="H263" s="199">
        <v>50</v>
      </c>
      <c r="I263" s="200"/>
      <c r="J263" s="14"/>
      <c r="K263" s="14"/>
      <c r="L263" s="196"/>
      <c r="M263" s="201"/>
      <c r="N263" s="202"/>
      <c r="O263" s="202"/>
      <c r="P263" s="202"/>
      <c r="Q263" s="202"/>
      <c r="R263" s="202"/>
      <c r="S263" s="202"/>
      <c r="T263" s="203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197" t="s">
        <v>130</v>
      </c>
      <c r="AU263" s="197" t="s">
        <v>86</v>
      </c>
      <c r="AV263" s="14" t="s">
        <v>122</v>
      </c>
      <c r="AW263" s="14" t="s">
        <v>32</v>
      </c>
      <c r="AX263" s="14" t="s">
        <v>84</v>
      </c>
      <c r="AY263" s="197" t="s">
        <v>121</v>
      </c>
    </row>
    <row r="264" s="2" customFormat="1" ht="24.15" customHeight="1">
      <c r="A264" s="38"/>
      <c r="B264" s="172"/>
      <c r="C264" s="173" t="s">
        <v>398</v>
      </c>
      <c r="D264" s="173" t="s">
        <v>125</v>
      </c>
      <c r="E264" s="174" t="s">
        <v>399</v>
      </c>
      <c r="F264" s="175" t="s">
        <v>400</v>
      </c>
      <c r="G264" s="176" t="s">
        <v>169</v>
      </c>
      <c r="H264" s="177">
        <v>32.899999999999999</v>
      </c>
      <c r="I264" s="178"/>
      <c r="J264" s="179">
        <f>ROUND(I264*H264,2)</f>
        <v>0</v>
      </c>
      <c r="K264" s="180"/>
      <c r="L264" s="39"/>
      <c r="M264" s="181" t="s">
        <v>1</v>
      </c>
      <c r="N264" s="182" t="s">
        <v>41</v>
      </c>
      <c r="O264" s="77"/>
      <c r="P264" s="183">
        <f>O264*H264</f>
        <v>0</v>
      </c>
      <c r="Q264" s="183">
        <v>0</v>
      </c>
      <c r="R264" s="183">
        <f>Q264*H264</f>
        <v>0</v>
      </c>
      <c r="S264" s="183">
        <v>0</v>
      </c>
      <c r="T264" s="184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185" t="s">
        <v>144</v>
      </c>
      <c r="AT264" s="185" t="s">
        <v>125</v>
      </c>
      <c r="AU264" s="185" t="s">
        <v>86</v>
      </c>
      <c r="AY264" s="19" t="s">
        <v>121</v>
      </c>
      <c r="BE264" s="186">
        <f>IF(N264="základní",J264,0)</f>
        <v>0</v>
      </c>
      <c r="BF264" s="186">
        <f>IF(N264="snížená",J264,0)</f>
        <v>0</v>
      </c>
      <c r="BG264" s="186">
        <f>IF(N264="zákl. přenesená",J264,0)</f>
        <v>0</v>
      </c>
      <c r="BH264" s="186">
        <f>IF(N264="sníž. přenesená",J264,0)</f>
        <v>0</v>
      </c>
      <c r="BI264" s="186">
        <f>IF(N264="nulová",J264,0)</f>
        <v>0</v>
      </c>
      <c r="BJ264" s="19" t="s">
        <v>84</v>
      </c>
      <c r="BK264" s="186">
        <f>ROUND(I264*H264,2)</f>
        <v>0</v>
      </c>
      <c r="BL264" s="19" t="s">
        <v>144</v>
      </c>
      <c r="BM264" s="185" t="s">
        <v>401</v>
      </c>
    </row>
    <row r="265" s="2" customFormat="1" ht="24.15" customHeight="1">
      <c r="A265" s="38"/>
      <c r="B265" s="172"/>
      <c r="C265" s="173" t="s">
        <v>402</v>
      </c>
      <c r="D265" s="173" t="s">
        <v>125</v>
      </c>
      <c r="E265" s="174" t="s">
        <v>403</v>
      </c>
      <c r="F265" s="175" t="s">
        <v>404</v>
      </c>
      <c r="G265" s="176" t="s">
        <v>311</v>
      </c>
      <c r="H265" s="177">
        <v>2</v>
      </c>
      <c r="I265" s="178"/>
      <c r="J265" s="179">
        <f>ROUND(I265*H265,2)</f>
        <v>0</v>
      </c>
      <c r="K265" s="180"/>
      <c r="L265" s="39"/>
      <c r="M265" s="181" t="s">
        <v>1</v>
      </c>
      <c r="N265" s="182" t="s">
        <v>41</v>
      </c>
      <c r="O265" s="77"/>
      <c r="P265" s="183">
        <f>O265*H265</f>
        <v>0</v>
      </c>
      <c r="Q265" s="183">
        <v>0</v>
      </c>
      <c r="R265" s="183">
        <f>Q265*H265</f>
        <v>0</v>
      </c>
      <c r="S265" s="183">
        <v>0</v>
      </c>
      <c r="T265" s="184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185" t="s">
        <v>144</v>
      </c>
      <c r="AT265" s="185" t="s">
        <v>125</v>
      </c>
      <c r="AU265" s="185" t="s">
        <v>86</v>
      </c>
      <c r="AY265" s="19" t="s">
        <v>121</v>
      </c>
      <c r="BE265" s="186">
        <f>IF(N265="základní",J265,0)</f>
        <v>0</v>
      </c>
      <c r="BF265" s="186">
        <f>IF(N265="snížená",J265,0)</f>
        <v>0</v>
      </c>
      <c r="BG265" s="186">
        <f>IF(N265="zákl. přenesená",J265,0)</f>
        <v>0</v>
      </c>
      <c r="BH265" s="186">
        <f>IF(N265="sníž. přenesená",J265,0)</f>
        <v>0</v>
      </c>
      <c r="BI265" s="186">
        <f>IF(N265="nulová",J265,0)</f>
        <v>0</v>
      </c>
      <c r="BJ265" s="19" t="s">
        <v>84</v>
      </c>
      <c r="BK265" s="186">
        <f>ROUND(I265*H265,2)</f>
        <v>0</v>
      </c>
      <c r="BL265" s="19" t="s">
        <v>144</v>
      </c>
      <c r="BM265" s="185" t="s">
        <v>405</v>
      </c>
    </row>
    <row r="266" s="2" customFormat="1" ht="24.15" customHeight="1">
      <c r="A266" s="38"/>
      <c r="B266" s="172"/>
      <c r="C266" s="173" t="s">
        <v>406</v>
      </c>
      <c r="D266" s="173" t="s">
        <v>125</v>
      </c>
      <c r="E266" s="174" t="s">
        <v>407</v>
      </c>
      <c r="F266" s="175" t="s">
        <v>408</v>
      </c>
      <c r="G266" s="176" t="s">
        <v>169</v>
      </c>
      <c r="H266" s="177">
        <v>10</v>
      </c>
      <c r="I266" s="178"/>
      <c r="J266" s="179">
        <f>ROUND(I266*H266,2)</f>
        <v>0</v>
      </c>
      <c r="K266" s="180"/>
      <c r="L266" s="39"/>
      <c r="M266" s="181" t="s">
        <v>1</v>
      </c>
      <c r="N266" s="182" t="s">
        <v>41</v>
      </c>
      <c r="O266" s="77"/>
      <c r="P266" s="183">
        <f>O266*H266</f>
        <v>0</v>
      </c>
      <c r="Q266" s="183">
        <v>0</v>
      </c>
      <c r="R266" s="183">
        <f>Q266*H266</f>
        <v>0</v>
      </c>
      <c r="S266" s="183">
        <v>0</v>
      </c>
      <c r="T266" s="184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185" t="s">
        <v>144</v>
      </c>
      <c r="AT266" s="185" t="s">
        <v>125</v>
      </c>
      <c r="AU266" s="185" t="s">
        <v>86</v>
      </c>
      <c r="AY266" s="19" t="s">
        <v>121</v>
      </c>
      <c r="BE266" s="186">
        <f>IF(N266="základní",J266,0)</f>
        <v>0</v>
      </c>
      <c r="BF266" s="186">
        <f>IF(N266="snížená",J266,0)</f>
        <v>0</v>
      </c>
      <c r="BG266" s="186">
        <f>IF(N266="zákl. přenesená",J266,0)</f>
        <v>0</v>
      </c>
      <c r="BH266" s="186">
        <f>IF(N266="sníž. přenesená",J266,0)</f>
        <v>0</v>
      </c>
      <c r="BI266" s="186">
        <f>IF(N266="nulová",J266,0)</f>
        <v>0</v>
      </c>
      <c r="BJ266" s="19" t="s">
        <v>84</v>
      </c>
      <c r="BK266" s="186">
        <f>ROUND(I266*H266,2)</f>
        <v>0</v>
      </c>
      <c r="BL266" s="19" t="s">
        <v>144</v>
      </c>
      <c r="BM266" s="185" t="s">
        <v>409</v>
      </c>
    </row>
    <row r="267" s="13" customFormat="1">
      <c r="A267" s="13"/>
      <c r="B267" s="187"/>
      <c r="C267" s="13"/>
      <c r="D267" s="188" t="s">
        <v>130</v>
      </c>
      <c r="E267" s="189" t="s">
        <v>1</v>
      </c>
      <c r="F267" s="190" t="s">
        <v>410</v>
      </c>
      <c r="G267" s="13"/>
      <c r="H267" s="191">
        <v>10</v>
      </c>
      <c r="I267" s="192"/>
      <c r="J267" s="13"/>
      <c r="K267" s="13"/>
      <c r="L267" s="187"/>
      <c r="M267" s="193"/>
      <c r="N267" s="194"/>
      <c r="O267" s="194"/>
      <c r="P267" s="194"/>
      <c r="Q267" s="194"/>
      <c r="R267" s="194"/>
      <c r="S267" s="194"/>
      <c r="T267" s="195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189" t="s">
        <v>130</v>
      </c>
      <c r="AU267" s="189" t="s">
        <v>86</v>
      </c>
      <c r="AV267" s="13" t="s">
        <v>86</v>
      </c>
      <c r="AW267" s="13" t="s">
        <v>32</v>
      </c>
      <c r="AX267" s="13" t="s">
        <v>76</v>
      </c>
      <c r="AY267" s="189" t="s">
        <v>121</v>
      </c>
    </row>
    <row r="268" s="14" customFormat="1">
      <c r="A268" s="14"/>
      <c r="B268" s="196"/>
      <c r="C268" s="14"/>
      <c r="D268" s="188" t="s">
        <v>130</v>
      </c>
      <c r="E268" s="197" t="s">
        <v>1</v>
      </c>
      <c r="F268" s="198" t="s">
        <v>132</v>
      </c>
      <c r="G268" s="14"/>
      <c r="H268" s="199">
        <v>10</v>
      </c>
      <c r="I268" s="200"/>
      <c r="J268" s="14"/>
      <c r="K268" s="14"/>
      <c r="L268" s="196"/>
      <c r="M268" s="201"/>
      <c r="N268" s="202"/>
      <c r="O268" s="202"/>
      <c r="P268" s="202"/>
      <c r="Q268" s="202"/>
      <c r="R268" s="202"/>
      <c r="S268" s="202"/>
      <c r="T268" s="203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197" t="s">
        <v>130</v>
      </c>
      <c r="AU268" s="197" t="s">
        <v>86</v>
      </c>
      <c r="AV268" s="14" t="s">
        <v>122</v>
      </c>
      <c r="AW268" s="14" t="s">
        <v>32</v>
      </c>
      <c r="AX268" s="14" t="s">
        <v>84</v>
      </c>
      <c r="AY268" s="197" t="s">
        <v>121</v>
      </c>
    </row>
    <row r="269" s="2" customFormat="1" ht="24.15" customHeight="1">
      <c r="A269" s="38"/>
      <c r="B269" s="172"/>
      <c r="C269" s="173" t="s">
        <v>411</v>
      </c>
      <c r="D269" s="173" t="s">
        <v>125</v>
      </c>
      <c r="E269" s="174" t="s">
        <v>412</v>
      </c>
      <c r="F269" s="175" t="s">
        <v>413</v>
      </c>
      <c r="G269" s="176" t="s">
        <v>138</v>
      </c>
      <c r="H269" s="177">
        <v>0.28299999999999997</v>
      </c>
      <c r="I269" s="178"/>
      <c r="J269" s="179">
        <f>ROUND(I269*H269,2)</f>
        <v>0</v>
      </c>
      <c r="K269" s="180"/>
      <c r="L269" s="39"/>
      <c r="M269" s="181" t="s">
        <v>1</v>
      </c>
      <c r="N269" s="182" t="s">
        <v>41</v>
      </c>
      <c r="O269" s="77"/>
      <c r="P269" s="183">
        <f>O269*H269</f>
        <v>0</v>
      </c>
      <c r="Q269" s="183">
        <v>0</v>
      </c>
      <c r="R269" s="183">
        <f>Q269*H269</f>
        <v>0</v>
      </c>
      <c r="S269" s="183">
        <v>0</v>
      </c>
      <c r="T269" s="184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185" t="s">
        <v>144</v>
      </c>
      <c r="AT269" s="185" t="s">
        <v>125</v>
      </c>
      <c r="AU269" s="185" t="s">
        <v>86</v>
      </c>
      <c r="AY269" s="19" t="s">
        <v>121</v>
      </c>
      <c r="BE269" s="186">
        <f>IF(N269="základní",J269,0)</f>
        <v>0</v>
      </c>
      <c r="BF269" s="186">
        <f>IF(N269="snížená",J269,0)</f>
        <v>0</v>
      </c>
      <c r="BG269" s="186">
        <f>IF(N269="zákl. přenesená",J269,0)</f>
        <v>0</v>
      </c>
      <c r="BH269" s="186">
        <f>IF(N269="sníž. přenesená",J269,0)</f>
        <v>0</v>
      </c>
      <c r="BI269" s="186">
        <f>IF(N269="nulová",J269,0)</f>
        <v>0</v>
      </c>
      <c r="BJ269" s="19" t="s">
        <v>84</v>
      </c>
      <c r="BK269" s="186">
        <f>ROUND(I269*H269,2)</f>
        <v>0</v>
      </c>
      <c r="BL269" s="19" t="s">
        <v>144</v>
      </c>
      <c r="BM269" s="185" t="s">
        <v>414</v>
      </c>
    </row>
    <row r="270" s="12" customFormat="1" ht="22.8" customHeight="1">
      <c r="A270" s="12"/>
      <c r="B270" s="159"/>
      <c r="C270" s="12"/>
      <c r="D270" s="160" t="s">
        <v>75</v>
      </c>
      <c r="E270" s="170" t="s">
        <v>142</v>
      </c>
      <c r="F270" s="170" t="s">
        <v>143</v>
      </c>
      <c r="G270" s="12"/>
      <c r="H270" s="12"/>
      <c r="I270" s="162"/>
      <c r="J270" s="171">
        <f>BK270</f>
        <v>0</v>
      </c>
      <c r="K270" s="12"/>
      <c r="L270" s="159"/>
      <c r="M270" s="164"/>
      <c r="N270" s="165"/>
      <c r="O270" s="165"/>
      <c r="P270" s="166">
        <f>SUM(P271:P272)</f>
        <v>0</v>
      </c>
      <c r="Q270" s="165"/>
      <c r="R270" s="166">
        <f>SUM(R271:R272)</f>
        <v>0</v>
      </c>
      <c r="S270" s="165"/>
      <c r="T270" s="167">
        <f>SUM(T271:T272)</f>
        <v>0</v>
      </c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R270" s="160" t="s">
        <v>86</v>
      </c>
      <c r="AT270" s="168" t="s">
        <v>75</v>
      </c>
      <c r="AU270" s="168" t="s">
        <v>84</v>
      </c>
      <c r="AY270" s="160" t="s">
        <v>121</v>
      </c>
      <c r="BK270" s="169">
        <f>SUM(BK271:BK272)</f>
        <v>0</v>
      </c>
    </row>
    <row r="271" s="2" customFormat="1" ht="24.15" customHeight="1">
      <c r="A271" s="38"/>
      <c r="B271" s="172"/>
      <c r="C271" s="173" t="s">
        <v>415</v>
      </c>
      <c r="D271" s="173" t="s">
        <v>125</v>
      </c>
      <c r="E271" s="174" t="s">
        <v>416</v>
      </c>
      <c r="F271" s="175" t="s">
        <v>417</v>
      </c>
      <c r="G271" s="176" t="s">
        <v>353</v>
      </c>
      <c r="H271" s="177">
        <v>3</v>
      </c>
      <c r="I271" s="178"/>
      <c r="J271" s="179">
        <f>ROUND(I271*H271,2)</f>
        <v>0</v>
      </c>
      <c r="K271" s="180"/>
      <c r="L271" s="39"/>
      <c r="M271" s="181" t="s">
        <v>1</v>
      </c>
      <c r="N271" s="182" t="s">
        <v>41</v>
      </c>
      <c r="O271" s="77"/>
      <c r="P271" s="183">
        <f>O271*H271</f>
        <v>0</v>
      </c>
      <c r="Q271" s="183">
        <v>0</v>
      </c>
      <c r="R271" s="183">
        <f>Q271*H271</f>
        <v>0</v>
      </c>
      <c r="S271" s="183">
        <v>0</v>
      </c>
      <c r="T271" s="184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185" t="s">
        <v>144</v>
      </c>
      <c r="AT271" s="185" t="s">
        <v>125</v>
      </c>
      <c r="AU271" s="185" t="s">
        <v>86</v>
      </c>
      <c r="AY271" s="19" t="s">
        <v>121</v>
      </c>
      <c r="BE271" s="186">
        <f>IF(N271="základní",J271,0)</f>
        <v>0</v>
      </c>
      <c r="BF271" s="186">
        <f>IF(N271="snížená",J271,0)</f>
        <v>0</v>
      </c>
      <c r="BG271" s="186">
        <f>IF(N271="zákl. přenesená",J271,0)</f>
        <v>0</v>
      </c>
      <c r="BH271" s="186">
        <f>IF(N271="sníž. přenesená",J271,0)</f>
        <v>0</v>
      </c>
      <c r="BI271" s="186">
        <f>IF(N271="nulová",J271,0)</f>
        <v>0</v>
      </c>
      <c r="BJ271" s="19" t="s">
        <v>84</v>
      </c>
      <c r="BK271" s="186">
        <f>ROUND(I271*H271,2)</f>
        <v>0</v>
      </c>
      <c r="BL271" s="19" t="s">
        <v>144</v>
      </c>
      <c r="BM271" s="185" t="s">
        <v>418</v>
      </c>
    </row>
    <row r="272" s="2" customFormat="1" ht="24.15" customHeight="1">
      <c r="A272" s="38"/>
      <c r="B272" s="172"/>
      <c r="C272" s="173" t="s">
        <v>419</v>
      </c>
      <c r="D272" s="173" t="s">
        <v>125</v>
      </c>
      <c r="E272" s="174" t="s">
        <v>420</v>
      </c>
      <c r="F272" s="175" t="s">
        <v>421</v>
      </c>
      <c r="G272" s="176" t="s">
        <v>422</v>
      </c>
      <c r="H272" s="227"/>
      <c r="I272" s="178"/>
      <c r="J272" s="179">
        <f>ROUND(I272*H272,2)</f>
        <v>0</v>
      </c>
      <c r="K272" s="180"/>
      <c r="L272" s="39"/>
      <c r="M272" s="181" t="s">
        <v>1</v>
      </c>
      <c r="N272" s="182" t="s">
        <v>41</v>
      </c>
      <c r="O272" s="77"/>
      <c r="P272" s="183">
        <f>O272*H272</f>
        <v>0</v>
      </c>
      <c r="Q272" s="183">
        <v>0</v>
      </c>
      <c r="R272" s="183">
        <f>Q272*H272</f>
        <v>0</v>
      </c>
      <c r="S272" s="183">
        <v>0</v>
      </c>
      <c r="T272" s="184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185" t="s">
        <v>144</v>
      </c>
      <c r="AT272" s="185" t="s">
        <v>125</v>
      </c>
      <c r="AU272" s="185" t="s">
        <v>86</v>
      </c>
      <c r="AY272" s="19" t="s">
        <v>121</v>
      </c>
      <c r="BE272" s="186">
        <f>IF(N272="základní",J272,0)</f>
        <v>0</v>
      </c>
      <c r="BF272" s="186">
        <f>IF(N272="snížená",J272,0)</f>
        <v>0</v>
      </c>
      <c r="BG272" s="186">
        <f>IF(N272="zákl. přenesená",J272,0)</f>
        <v>0</v>
      </c>
      <c r="BH272" s="186">
        <f>IF(N272="sníž. přenesená",J272,0)</f>
        <v>0</v>
      </c>
      <c r="BI272" s="186">
        <f>IF(N272="nulová",J272,0)</f>
        <v>0</v>
      </c>
      <c r="BJ272" s="19" t="s">
        <v>84</v>
      </c>
      <c r="BK272" s="186">
        <f>ROUND(I272*H272,2)</f>
        <v>0</v>
      </c>
      <c r="BL272" s="19" t="s">
        <v>144</v>
      </c>
      <c r="BM272" s="185" t="s">
        <v>423</v>
      </c>
    </row>
    <row r="273" s="12" customFormat="1" ht="22.8" customHeight="1">
      <c r="A273" s="12"/>
      <c r="B273" s="159"/>
      <c r="C273" s="12"/>
      <c r="D273" s="160" t="s">
        <v>75</v>
      </c>
      <c r="E273" s="170" t="s">
        <v>424</v>
      </c>
      <c r="F273" s="170" t="s">
        <v>425</v>
      </c>
      <c r="G273" s="12"/>
      <c r="H273" s="12"/>
      <c r="I273" s="162"/>
      <c r="J273" s="171">
        <f>BK273</f>
        <v>0</v>
      </c>
      <c r="K273" s="12"/>
      <c r="L273" s="159"/>
      <c r="M273" s="164"/>
      <c r="N273" s="165"/>
      <c r="O273" s="165"/>
      <c r="P273" s="166">
        <f>SUM(P274:P279)</f>
        <v>0</v>
      </c>
      <c r="Q273" s="165"/>
      <c r="R273" s="166">
        <f>SUM(R274:R279)</f>
        <v>0</v>
      </c>
      <c r="S273" s="165"/>
      <c r="T273" s="167">
        <f>SUM(T274:T279)</f>
        <v>0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160" t="s">
        <v>86</v>
      </c>
      <c r="AT273" s="168" t="s">
        <v>75</v>
      </c>
      <c r="AU273" s="168" t="s">
        <v>84</v>
      </c>
      <c r="AY273" s="160" t="s">
        <v>121</v>
      </c>
      <c r="BK273" s="169">
        <f>SUM(BK274:BK279)</f>
        <v>0</v>
      </c>
    </row>
    <row r="274" s="2" customFormat="1" ht="24.15" customHeight="1">
      <c r="A274" s="38"/>
      <c r="B274" s="172"/>
      <c r="C274" s="173" t="s">
        <v>426</v>
      </c>
      <c r="D274" s="173" t="s">
        <v>125</v>
      </c>
      <c r="E274" s="174" t="s">
        <v>427</v>
      </c>
      <c r="F274" s="175" t="s">
        <v>428</v>
      </c>
      <c r="G274" s="176" t="s">
        <v>147</v>
      </c>
      <c r="H274" s="177">
        <v>226.09999999999999</v>
      </c>
      <c r="I274" s="178"/>
      <c r="J274" s="179">
        <f>ROUND(I274*H274,2)</f>
        <v>0</v>
      </c>
      <c r="K274" s="180"/>
      <c r="L274" s="39"/>
      <c r="M274" s="181" t="s">
        <v>1</v>
      </c>
      <c r="N274" s="182" t="s">
        <v>41</v>
      </c>
      <c r="O274" s="77"/>
      <c r="P274" s="183">
        <f>O274*H274</f>
        <v>0</v>
      </c>
      <c r="Q274" s="183">
        <v>0</v>
      </c>
      <c r="R274" s="183">
        <f>Q274*H274</f>
        <v>0</v>
      </c>
      <c r="S274" s="183">
        <v>0</v>
      </c>
      <c r="T274" s="184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185" t="s">
        <v>144</v>
      </c>
      <c r="AT274" s="185" t="s">
        <v>125</v>
      </c>
      <c r="AU274" s="185" t="s">
        <v>86</v>
      </c>
      <c r="AY274" s="19" t="s">
        <v>121</v>
      </c>
      <c r="BE274" s="186">
        <f>IF(N274="základní",J274,0)</f>
        <v>0</v>
      </c>
      <c r="BF274" s="186">
        <f>IF(N274="snížená",J274,0)</f>
        <v>0</v>
      </c>
      <c r="BG274" s="186">
        <f>IF(N274="zákl. přenesená",J274,0)</f>
        <v>0</v>
      </c>
      <c r="BH274" s="186">
        <f>IF(N274="sníž. přenesená",J274,0)</f>
        <v>0</v>
      </c>
      <c r="BI274" s="186">
        <f>IF(N274="nulová",J274,0)</f>
        <v>0</v>
      </c>
      <c r="BJ274" s="19" t="s">
        <v>84</v>
      </c>
      <c r="BK274" s="186">
        <f>ROUND(I274*H274,2)</f>
        <v>0</v>
      </c>
      <c r="BL274" s="19" t="s">
        <v>144</v>
      </c>
      <c r="BM274" s="185" t="s">
        <v>429</v>
      </c>
    </row>
    <row r="275" s="2" customFormat="1" ht="24.15" customHeight="1">
      <c r="A275" s="38"/>
      <c r="B275" s="172"/>
      <c r="C275" s="173" t="s">
        <v>430</v>
      </c>
      <c r="D275" s="173" t="s">
        <v>125</v>
      </c>
      <c r="E275" s="174" t="s">
        <v>431</v>
      </c>
      <c r="F275" s="175" t="s">
        <v>432</v>
      </c>
      <c r="G275" s="176" t="s">
        <v>147</v>
      </c>
      <c r="H275" s="177">
        <v>226.09999999999999</v>
      </c>
      <c r="I275" s="178"/>
      <c r="J275" s="179">
        <f>ROUND(I275*H275,2)</f>
        <v>0</v>
      </c>
      <c r="K275" s="180"/>
      <c r="L275" s="39"/>
      <c r="M275" s="181" t="s">
        <v>1</v>
      </c>
      <c r="N275" s="182" t="s">
        <v>41</v>
      </c>
      <c r="O275" s="77"/>
      <c r="P275" s="183">
        <f>O275*H275</f>
        <v>0</v>
      </c>
      <c r="Q275" s="183">
        <v>0</v>
      </c>
      <c r="R275" s="183">
        <f>Q275*H275</f>
        <v>0</v>
      </c>
      <c r="S275" s="183">
        <v>0</v>
      </c>
      <c r="T275" s="184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185" t="s">
        <v>144</v>
      </c>
      <c r="AT275" s="185" t="s">
        <v>125</v>
      </c>
      <c r="AU275" s="185" t="s">
        <v>86</v>
      </c>
      <c r="AY275" s="19" t="s">
        <v>121</v>
      </c>
      <c r="BE275" s="186">
        <f>IF(N275="základní",J275,0)</f>
        <v>0</v>
      </c>
      <c r="BF275" s="186">
        <f>IF(N275="snížená",J275,0)</f>
        <v>0</v>
      </c>
      <c r="BG275" s="186">
        <f>IF(N275="zákl. přenesená",J275,0)</f>
        <v>0</v>
      </c>
      <c r="BH275" s="186">
        <f>IF(N275="sníž. přenesená",J275,0)</f>
        <v>0</v>
      </c>
      <c r="BI275" s="186">
        <f>IF(N275="nulová",J275,0)</f>
        <v>0</v>
      </c>
      <c r="BJ275" s="19" t="s">
        <v>84</v>
      </c>
      <c r="BK275" s="186">
        <f>ROUND(I275*H275,2)</f>
        <v>0</v>
      </c>
      <c r="BL275" s="19" t="s">
        <v>144</v>
      </c>
      <c r="BM275" s="185" t="s">
        <v>433</v>
      </c>
    </row>
    <row r="276" s="2" customFormat="1" ht="37.8" customHeight="1">
      <c r="A276" s="38"/>
      <c r="B276" s="172"/>
      <c r="C276" s="173" t="s">
        <v>434</v>
      </c>
      <c r="D276" s="173" t="s">
        <v>125</v>
      </c>
      <c r="E276" s="174" t="s">
        <v>435</v>
      </c>
      <c r="F276" s="175" t="s">
        <v>436</v>
      </c>
      <c r="G276" s="176" t="s">
        <v>169</v>
      </c>
      <c r="H276" s="177">
        <v>98.060000000000002</v>
      </c>
      <c r="I276" s="178"/>
      <c r="J276" s="179">
        <f>ROUND(I276*H276,2)</f>
        <v>0</v>
      </c>
      <c r="K276" s="180"/>
      <c r="L276" s="39"/>
      <c r="M276" s="181" t="s">
        <v>1</v>
      </c>
      <c r="N276" s="182" t="s">
        <v>41</v>
      </c>
      <c r="O276" s="77"/>
      <c r="P276" s="183">
        <f>O276*H276</f>
        <v>0</v>
      </c>
      <c r="Q276" s="183">
        <v>0</v>
      </c>
      <c r="R276" s="183">
        <f>Q276*H276</f>
        <v>0</v>
      </c>
      <c r="S276" s="183">
        <v>0</v>
      </c>
      <c r="T276" s="184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185" t="s">
        <v>144</v>
      </c>
      <c r="AT276" s="185" t="s">
        <v>125</v>
      </c>
      <c r="AU276" s="185" t="s">
        <v>86</v>
      </c>
      <c r="AY276" s="19" t="s">
        <v>121</v>
      </c>
      <c r="BE276" s="186">
        <f>IF(N276="základní",J276,0)</f>
        <v>0</v>
      </c>
      <c r="BF276" s="186">
        <f>IF(N276="snížená",J276,0)</f>
        <v>0</v>
      </c>
      <c r="BG276" s="186">
        <f>IF(N276="zákl. přenesená",J276,0)</f>
        <v>0</v>
      </c>
      <c r="BH276" s="186">
        <f>IF(N276="sníž. přenesená",J276,0)</f>
        <v>0</v>
      </c>
      <c r="BI276" s="186">
        <f>IF(N276="nulová",J276,0)</f>
        <v>0</v>
      </c>
      <c r="BJ276" s="19" t="s">
        <v>84</v>
      </c>
      <c r="BK276" s="186">
        <f>ROUND(I276*H276,2)</f>
        <v>0</v>
      </c>
      <c r="BL276" s="19" t="s">
        <v>144</v>
      </c>
      <c r="BM276" s="185" t="s">
        <v>437</v>
      </c>
    </row>
    <row r="277" s="13" customFormat="1">
      <c r="A277" s="13"/>
      <c r="B277" s="187"/>
      <c r="C277" s="13"/>
      <c r="D277" s="188" t="s">
        <v>130</v>
      </c>
      <c r="E277" s="189" t="s">
        <v>1</v>
      </c>
      <c r="F277" s="190" t="s">
        <v>438</v>
      </c>
      <c r="G277" s="13"/>
      <c r="H277" s="191">
        <v>98.060000000000002</v>
      </c>
      <c r="I277" s="192"/>
      <c r="J277" s="13"/>
      <c r="K277" s="13"/>
      <c r="L277" s="187"/>
      <c r="M277" s="193"/>
      <c r="N277" s="194"/>
      <c r="O277" s="194"/>
      <c r="P277" s="194"/>
      <c r="Q277" s="194"/>
      <c r="R277" s="194"/>
      <c r="S277" s="194"/>
      <c r="T277" s="195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189" t="s">
        <v>130</v>
      </c>
      <c r="AU277" s="189" t="s">
        <v>86</v>
      </c>
      <c r="AV277" s="13" t="s">
        <v>86</v>
      </c>
      <c r="AW277" s="13" t="s">
        <v>32</v>
      </c>
      <c r="AX277" s="13" t="s">
        <v>76</v>
      </c>
      <c r="AY277" s="189" t="s">
        <v>121</v>
      </c>
    </row>
    <row r="278" s="14" customFormat="1">
      <c r="A278" s="14"/>
      <c r="B278" s="196"/>
      <c r="C278" s="14"/>
      <c r="D278" s="188" t="s">
        <v>130</v>
      </c>
      <c r="E278" s="197" t="s">
        <v>1</v>
      </c>
      <c r="F278" s="198" t="s">
        <v>132</v>
      </c>
      <c r="G278" s="14"/>
      <c r="H278" s="199">
        <v>98.060000000000002</v>
      </c>
      <c r="I278" s="200"/>
      <c r="J278" s="14"/>
      <c r="K278" s="14"/>
      <c r="L278" s="196"/>
      <c r="M278" s="201"/>
      <c r="N278" s="202"/>
      <c r="O278" s="202"/>
      <c r="P278" s="202"/>
      <c r="Q278" s="202"/>
      <c r="R278" s="202"/>
      <c r="S278" s="202"/>
      <c r="T278" s="203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197" t="s">
        <v>130</v>
      </c>
      <c r="AU278" s="197" t="s">
        <v>86</v>
      </c>
      <c r="AV278" s="14" t="s">
        <v>122</v>
      </c>
      <c r="AW278" s="14" t="s">
        <v>32</v>
      </c>
      <c r="AX278" s="14" t="s">
        <v>84</v>
      </c>
      <c r="AY278" s="197" t="s">
        <v>121</v>
      </c>
    </row>
    <row r="279" s="2" customFormat="1" ht="24.15" customHeight="1">
      <c r="A279" s="38"/>
      <c r="B279" s="172"/>
      <c r="C279" s="173" t="s">
        <v>439</v>
      </c>
      <c r="D279" s="173" t="s">
        <v>125</v>
      </c>
      <c r="E279" s="174" t="s">
        <v>440</v>
      </c>
      <c r="F279" s="175" t="s">
        <v>441</v>
      </c>
      <c r="G279" s="176" t="s">
        <v>422</v>
      </c>
      <c r="H279" s="227"/>
      <c r="I279" s="178"/>
      <c r="J279" s="179">
        <f>ROUND(I279*H279,2)</f>
        <v>0</v>
      </c>
      <c r="K279" s="180"/>
      <c r="L279" s="39"/>
      <c r="M279" s="181" t="s">
        <v>1</v>
      </c>
      <c r="N279" s="182" t="s">
        <v>41</v>
      </c>
      <c r="O279" s="77"/>
      <c r="P279" s="183">
        <f>O279*H279</f>
        <v>0</v>
      </c>
      <c r="Q279" s="183">
        <v>0</v>
      </c>
      <c r="R279" s="183">
        <f>Q279*H279</f>
        <v>0</v>
      </c>
      <c r="S279" s="183">
        <v>0</v>
      </c>
      <c r="T279" s="184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185" t="s">
        <v>144</v>
      </c>
      <c r="AT279" s="185" t="s">
        <v>125</v>
      </c>
      <c r="AU279" s="185" t="s">
        <v>86</v>
      </c>
      <c r="AY279" s="19" t="s">
        <v>121</v>
      </c>
      <c r="BE279" s="186">
        <f>IF(N279="základní",J279,0)</f>
        <v>0</v>
      </c>
      <c r="BF279" s="186">
        <f>IF(N279="snížená",J279,0)</f>
        <v>0</v>
      </c>
      <c r="BG279" s="186">
        <f>IF(N279="zákl. přenesená",J279,0)</f>
        <v>0</v>
      </c>
      <c r="BH279" s="186">
        <f>IF(N279="sníž. přenesená",J279,0)</f>
        <v>0</v>
      </c>
      <c r="BI279" s="186">
        <f>IF(N279="nulová",J279,0)</f>
        <v>0</v>
      </c>
      <c r="BJ279" s="19" t="s">
        <v>84</v>
      </c>
      <c r="BK279" s="186">
        <f>ROUND(I279*H279,2)</f>
        <v>0</v>
      </c>
      <c r="BL279" s="19" t="s">
        <v>144</v>
      </c>
      <c r="BM279" s="185" t="s">
        <v>442</v>
      </c>
    </row>
    <row r="280" s="12" customFormat="1" ht="22.8" customHeight="1">
      <c r="A280" s="12"/>
      <c r="B280" s="159"/>
      <c r="C280" s="12"/>
      <c r="D280" s="160" t="s">
        <v>75</v>
      </c>
      <c r="E280" s="170" t="s">
        <v>443</v>
      </c>
      <c r="F280" s="170" t="s">
        <v>444</v>
      </c>
      <c r="G280" s="12"/>
      <c r="H280" s="12"/>
      <c r="I280" s="162"/>
      <c r="J280" s="171">
        <f>BK280</f>
        <v>0</v>
      </c>
      <c r="K280" s="12"/>
      <c r="L280" s="159"/>
      <c r="M280" s="164"/>
      <c r="N280" s="165"/>
      <c r="O280" s="165"/>
      <c r="P280" s="166">
        <f>SUM(P281:P309)</f>
        <v>0</v>
      </c>
      <c r="Q280" s="165"/>
      <c r="R280" s="166">
        <f>SUM(R281:R309)</f>
        <v>0</v>
      </c>
      <c r="S280" s="165"/>
      <c r="T280" s="167">
        <f>SUM(T281:T309)</f>
        <v>0</v>
      </c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R280" s="160" t="s">
        <v>86</v>
      </c>
      <c r="AT280" s="168" t="s">
        <v>75</v>
      </c>
      <c r="AU280" s="168" t="s">
        <v>84</v>
      </c>
      <c r="AY280" s="160" t="s">
        <v>121</v>
      </c>
      <c r="BK280" s="169">
        <f>SUM(BK281:BK309)</f>
        <v>0</v>
      </c>
    </row>
    <row r="281" s="2" customFormat="1" ht="24.15" customHeight="1">
      <c r="A281" s="38"/>
      <c r="B281" s="172"/>
      <c r="C281" s="173" t="s">
        <v>445</v>
      </c>
      <c r="D281" s="173" t="s">
        <v>125</v>
      </c>
      <c r="E281" s="174" t="s">
        <v>446</v>
      </c>
      <c r="F281" s="175" t="s">
        <v>447</v>
      </c>
      <c r="G281" s="176" t="s">
        <v>147</v>
      </c>
      <c r="H281" s="177">
        <v>84.239999999999995</v>
      </c>
      <c r="I281" s="178"/>
      <c r="J281" s="179">
        <f>ROUND(I281*H281,2)</f>
        <v>0</v>
      </c>
      <c r="K281" s="180"/>
      <c r="L281" s="39"/>
      <c r="M281" s="181" t="s">
        <v>1</v>
      </c>
      <c r="N281" s="182" t="s">
        <v>41</v>
      </c>
      <c r="O281" s="77"/>
      <c r="P281" s="183">
        <f>O281*H281</f>
        <v>0</v>
      </c>
      <c r="Q281" s="183">
        <v>0</v>
      </c>
      <c r="R281" s="183">
        <f>Q281*H281</f>
        <v>0</v>
      </c>
      <c r="S281" s="183">
        <v>0</v>
      </c>
      <c r="T281" s="184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185" t="s">
        <v>144</v>
      </c>
      <c r="AT281" s="185" t="s">
        <v>125</v>
      </c>
      <c r="AU281" s="185" t="s">
        <v>86</v>
      </c>
      <c r="AY281" s="19" t="s">
        <v>121</v>
      </c>
      <c r="BE281" s="186">
        <f>IF(N281="základní",J281,0)</f>
        <v>0</v>
      </c>
      <c r="BF281" s="186">
        <f>IF(N281="snížená",J281,0)</f>
        <v>0</v>
      </c>
      <c r="BG281" s="186">
        <f>IF(N281="zákl. přenesená",J281,0)</f>
        <v>0</v>
      </c>
      <c r="BH281" s="186">
        <f>IF(N281="sníž. přenesená",J281,0)</f>
        <v>0</v>
      </c>
      <c r="BI281" s="186">
        <f>IF(N281="nulová",J281,0)</f>
        <v>0</v>
      </c>
      <c r="BJ281" s="19" t="s">
        <v>84</v>
      </c>
      <c r="BK281" s="186">
        <f>ROUND(I281*H281,2)</f>
        <v>0</v>
      </c>
      <c r="BL281" s="19" t="s">
        <v>144</v>
      </c>
      <c r="BM281" s="185" t="s">
        <v>448</v>
      </c>
    </row>
    <row r="282" s="13" customFormat="1">
      <c r="A282" s="13"/>
      <c r="B282" s="187"/>
      <c r="C282" s="13"/>
      <c r="D282" s="188" t="s">
        <v>130</v>
      </c>
      <c r="E282" s="189" t="s">
        <v>1</v>
      </c>
      <c r="F282" s="190" t="s">
        <v>449</v>
      </c>
      <c r="G282" s="13"/>
      <c r="H282" s="191">
        <v>77.760000000000005</v>
      </c>
      <c r="I282" s="192"/>
      <c r="J282" s="13"/>
      <c r="K282" s="13"/>
      <c r="L282" s="187"/>
      <c r="M282" s="193"/>
      <c r="N282" s="194"/>
      <c r="O282" s="194"/>
      <c r="P282" s="194"/>
      <c r="Q282" s="194"/>
      <c r="R282" s="194"/>
      <c r="S282" s="194"/>
      <c r="T282" s="195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189" t="s">
        <v>130</v>
      </c>
      <c r="AU282" s="189" t="s">
        <v>86</v>
      </c>
      <c r="AV282" s="13" t="s">
        <v>86</v>
      </c>
      <c r="AW282" s="13" t="s">
        <v>32</v>
      </c>
      <c r="AX282" s="13" t="s">
        <v>76</v>
      </c>
      <c r="AY282" s="189" t="s">
        <v>121</v>
      </c>
    </row>
    <row r="283" s="13" customFormat="1">
      <c r="A283" s="13"/>
      <c r="B283" s="187"/>
      <c r="C283" s="13"/>
      <c r="D283" s="188" t="s">
        <v>130</v>
      </c>
      <c r="E283" s="189" t="s">
        <v>1</v>
      </c>
      <c r="F283" s="190" t="s">
        <v>450</v>
      </c>
      <c r="G283" s="13"/>
      <c r="H283" s="191">
        <v>6.4800000000000004</v>
      </c>
      <c r="I283" s="192"/>
      <c r="J283" s="13"/>
      <c r="K283" s="13"/>
      <c r="L283" s="187"/>
      <c r="M283" s="193"/>
      <c r="N283" s="194"/>
      <c r="O283" s="194"/>
      <c r="P283" s="194"/>
      <c r="Q283" s="194"/>
      <c r="R283" s="194"/>
      <c r="S283" s="194"/>
      <c r="T283" s="195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189" t="s">
        <v>130</v>
      </c>
      <c r="AU283" s="189" t="s">
        <v>86</v>
      </c>
      <c r="AV283" s="13" t="s">
        <v>86</v>
      </c>
      <c r="AW283" s="13" t="s">
        <v>32</v>
      </c>
      <c r="AX283" s="13" t="s">
        <v>76</v>
      </c>
      <c r="AY283" s="189" t="s">
        <v>121</v>
      </c>
    </row>
    <row r="284" s="14" customFormat="1">
      <c r="A284" s="14"/>
      <c r="B284" s="196"/>
      <c r="C284" s="14"/>
      <c r="D284" s="188" t="s">
        <v>130</v>
      </c>
      <c r="E284" s="197" t="s">
        <v>1</v>
      </c>
      <c r="F284" s="198" t="s">
        <v>132</v>
      </c>
      <c r="G284" s="14"/>
      <c r="H284" s="199">
        <v>84.239999999999995</v>
      </c>
      <c r="I284" s="200"/>
      <c r="J284" s="14"/>
      <c r="K284" s="14"/>
      <c r="L284" s="196"/>
      <c r="M284" s="201"/>
      <c r="N284" s="202"/>
      <c r="O284" s="202"/>
      <c r="P284" s="202"/>
      <c r="Q284" s="202"/>
      <c r="R284" s="202"/>
      <c r="S284" s="202"/>
      <c r="T284" s="203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197" t="s">
        <v>130</v>
      </c>
      <c r="AU284" s="197" t="s">
        <v>86</v>
      </c>
      <c r="AV284" s="14" t="s">
        <v>122</v>
      </c>
      <c r="AW284" s="14" t="s">
        <v>32</v>
      </c>
      <c r="AX284" s="14" t="s">
        <v>84</v>
      </c>
      <c r="AY284" s="197" t="s">
        <v>121</v>
      </c>
    </row>
    <row r="285" s="2" customFormat="1" ht="24.15" customHeight="1">
      <c r="A285" s="38"/>
      <c r="B285" s="172"/>
      <c r="C285" s="173" t="s">
        <v>451</v>
      </c>
      <c r="D285" s="173" t="s">
        <v>125</v>
      </c>
      <c r="E285" s="174" t="s">
        <v>452</v>
      </c>
      <c r="F285" s="175" t="s">
        <v>453</v>
      </c>
      <c r="G285" s="176" t="s">
        <v>147</v>
      </c>
      <c r="H285" s="177">
        <v>168.47999999999999</v>
      </c>
      <c r="I285" s="178"/>
      <c r="J285" s="179">
        <f>ROUND(I285*H285,2)</f>
        <v>0</v>
      </c>
      <c r="K285" s="180"/>
      <c r="L285" s="39"/>
      <c r="M285" s="181" t="s">
        <v>1</v>
      </c>
      <c r="N285" s="182" t="s">
        <v>41</v>
      </c>
      <c r="O285" s="77"/>
      <c r="P285" s="183">
        <f>O285*H285</f>
        <v>0</v>
      </c>
      <c r="Q285" s="183">
        <v>0</v>
      </c>
      <c r="R285" s="183">
        <f>Q285*H285</f>
        <v>0</v>
      </c>
      <c r="S285" s="183">
        <v>0</v>
      </c>
      <c r="T285" s="184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185" t="s">
        <v>144</v>
      </c>
      <c r="AT285" s="185" t="s">
        <v>125</v>
      </c>
      <c r="AU285" s="185" t="s">
        <v>86</v>
      </c>
      <c r="AY285" s="19" t="s">
        <v>121</v>
      </c>
      <c r="BE285" s="186">
        <f>IF(N285="základní",J285,0)</f>
        <v>0</v>
      </c>
      <c r="BF285" s="186">
        <f>IF(N285="snížená",J285,0)</f>
        <v>0</v>
      </c>
      <c r="BG285" s="186">
        <f>IF(N285="zákl. přenesená",J285,0)</f>
        <v>0</v>
      </c>
      <c r="BH285" s="186">
        <f>IF(N285="sníž. přenesená",J285,0)</f>
        <v>0</v>
      </c>
      <c r="BI285" s="186">
        <f>IF(N285="nulová",J285,0)</f>
        <v>0</v>
      </c>
      <c r="BJ285" s="19" t="s">
        <v>84</v>
      </c>
      <c r="BK285" s="186">
        <f>ROUND(I285*H285,2)</f>
        <v>0</v>
      </c>
      <c r="BL285" s="19" t="s">
        <v>144</v>
      </c>
      <c r="BM285" s="185" t="s">
        <v>454</v>
      </c>
    </row>
    <row r="286" s="13" customFormat="1">
      <c r="A286" s="13"/>
      <c r="B286" s="187"/>
      <c r="C286" s="13"/>
      <c r="D286" s="188" t="s">
        <v>130</v>
      </c>
      <c r="E286" s="189" t="s">
        <v>1</v>
      </c>
      <c r="F286" s="190" t="s">
        <v>455</v>
      </c>
      <c r="G286" s="13"/>
      <c r="H286" s="191">
        <v>168.47999999999999</v>
      </c>
      <c r="I286" s="192"/>
      <c r="J286" s="13"/>
      <c r="K286" s="13"/>
      <c r="L286" s="187"/>
      <c r="M286" s="193"/>
      <c r="N286" s="194"/>
      <c r="O286" s="194"/>
      <c r="P286" s="194"/>
      <c r="Q286" s="194"/>
      <c r="R286" s="194"/>
      <c r="S286" s="194"/>
      <c r="T286" s="195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189" t="s">
        <v>130</v>
      </c>
      <c r="AU286" s="189" t="s">
        <v>86</v>
      </c>
      <c r="AV286" s="13" t="s">
        <v>86</v>
      </c>
      <c r="AW286" s="13" t="s">
        <v>32</v>
      </c>
      <c r="AX286" s="13" t="s">
        <v>76</v>
      </c>
      <c r="AY286" s="189" t="s">
        <v>121</v>
      </c>
    </row>
    <row r="287" s="14" customFormat="1">
      <c r="A287" s="14"/>
      <c r="B287" s="196"/>
      <c r="C287" s="14"/>
      <c r="D287" s="188" t="s">
        <v>130</v>
      </c>
      <c r="E287" s="197" t="s">
        <v>1</v>
      </c>
      <c r="F287" s="198" t="s">
        <v>132</v>
      </c>
      <c r="G287" s="14"/>
      <c r="H287" s="199">
        <v>168.47999999999999</v>
      </c>
      <c r="I287" s="200"/>
      <c r="J287" s="14"/>
      <c r="K287" s="14"/>
      <c r="L287" s="196"/>
      <c r="M287" s="201"/>
      <c r="N287" s="202"/>
      <c r="O287" s="202"/>
      <c r="P287" s="202"/>
      <c r="Q287" s="202"/>
      <c r="R287" s="202"/>
      <c r="S287" s="202"/>
      <c r="T287" s="203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197" t="s">
        <v>130</v>
      </c>
      <c r="AU287" s="197" t="s">
        <v>86</v>
      </c>
      <c r="AV287" s="14" t="s">
        <v>122</v>
      </c>
      <c r="AW287" s="14" t="s">
        <v>32</v>
      </c>
      <c r="AX287" s="14" t="s">
        <v>84</v>
      </c>
      <c r="AY287" s="197" t="s">
        <v>121</v>
      </c>
    </row>
    <row r="288" s="2" customFormat="1" ht="24.15" customHeight="1">
      <c r="A288" s="38"/>
      <c r="B288" s="172"/>
      <c r="C288" s="173" t="s">
        <v>456</v>
      </c>
      <c r="D288" s="173" t="s">
        <v>125</v>
      </c>
      <c r="E288" s="174" t="s">
        <v>457</v>
      </c>
      <c r="F288" s="175" t="s">
        <v>458</v>
      </c>
      <c r="G288" s="176" t="s">
        <v>147</v>
      </c>
      <c r="H288" s="177">
        <v>84.239999999999995</v>
      </c>
      <c r="I288" s="178"/>
      <c r="J288" s="179">
        <f>ROUND(I288*H288,2)</f>
        <v>0</v>
      </c>
      <c r="K288" s="180"/>
      <c r="L288" s="39"/>
      <c r="M288" s="181" t="s">
        <v>1</v>
      </c>
      <c r="N288" s="182" t="s">
        <v>41</v>
      </c>
      <c r="O288" s="77"/>
      <c r="P288" s="183">
        <f>O288*H288</f>
        <v>0</v>
      </c>
      <c r="Q288" s="183">
        <v>0</v>
      </c>
      <c r="R288" s="183">
        <f>Q288*H288</f>
        <v>0</v>
      </c>
      <c r="S288" s="183">
        <v>0</v>
      </c>
      <c r="T288" s="184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185" t="s">
        <v>144</v>
      </c>
      <c r="AT288" s="185" t="s">
        <v>125</v>
      </c>
      <c r="AU288" s="185" t="s">
        <v>86</v>
      </c>
      <c r="AY288" s="19" t="s">
        <v>121</v>
      </c>
      <c r="BE288" s="186">
        <f>IF(N288="základní",J288,0)</f>
        <v>0</v>
      </c>
      <c r="BF288" s="186">
        <f>IF(N288="snížená",J288,0)</f>
        <v>0</v>
      </c>
      <c r="BG288" s="186">
        <f>IF(N288="zákl. přenesená",J288,0)</f>
        <v>0</v>
      </c>
      <c r="BH288" s="186">
        <f>IF(N288="sníž. přenesená",J288,0)</f>
        <v>0</v>
      </c>
      <c r="BI288" s="186">
        <f>IF(N288="nulová",J288,0)</f>
        <v>0</v>
      </c>
      <c r="BJ288" s="19" t="s">
        <v>84</v>
      </c>
      <c r="BK288" s="186">
        <f>ROUND(I288*H288,2)</f>
        <v>0</v>
      </c>
      <c r="BL288" s="19" t="s">
        <v>144</v>
      </c>
      <c r="BM288" s="185" t="s">
        <v>459</v>
      </c>
    </row>
    <row r="289" s="2" customFormat="1" ht="24.15" customHeight="1">
      <c r="A289" s="38"/>
      <c r="B289" s="172"/>
      <c r="C289" s="173" t="s">
        <v>460</v>
      </c>
      <c r="D289" s="173" t="s">
        <v>125</v>
      </c>
      <c r="E289" s="174" t="s">
        <v>461</v>
      </c>
      <c r="F289" s="175" t="s">
        <v>462</v>
      </c>
      <c r="G289" s="176" t="s">
        <v>147</v>
      </c>
      <c r="H289" s="177">
        <v>168.47999999999999</v>
      </c>
      <c r="I289" s="178"/>
      <c r="J289" s="179">
        <f>ROUND(I289*H289,2)</f>
        <v>0</v>
      </c>
      <c r="K289" s="180"/>
      <c r="L289" s="39"/>
      <c r="M289" s="181" t="s">
        <v>1</v>
      </c>
      <c r="N289" s="182" t="s">
        <v>41</v>
      </c>
      <c r="O289" s="77"/>
      <c r="P289" s="183">
        <f>O289*H289</f>
        <v>0</v>
      </c>
      <c r="Q289" s="183">
        <v>0</v>
      </c>
      <c r="R289" s="183">
        <f>Q289*H289</f>
        <v>0</v>
      </c>
      <c r="S289" s="183">
        <v>0</v>
      </c>
      <c r="T289" s="184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185" t="s">
        <v>144</v>
      </c>
      <c r="AT289" s="185" t="s">
        <v>125</v>
      </c>
      <c r="AU289" s="185" t="s">
        <v>86</v>
      </c>
      <c r="AY289" s="19" t="s">
        <v>121</v>
      </c>
      <c r="BE289" s="186">
        <f>IF(N289="základní",J289,0)</f>
        <v>0</v>
      </c>
      <c r="BF289" s="186">
        <f>IF(N289="snížená",J289,0)</f>
        <v>0</v>
      </c>
      <c r="BG289" s="186">
        <f>IF(N289="zákl. přenesená",J289,0)</f>
        <v>0</v>
      </c>
      <c r="BH289" s="186">
        <f>IF(N289="sníž. přenesená",J289,0)</f>
        <v>0</v>
      </c>
      <c r="BI289" s="186">
        <f>IF(N289="nulová",J289,0)</f>
        <v>0</v>
      </c>
      <c r="BJ289" s="19" t="s">
        <v>84</v>
      </c>
      <c r="BK289" s="186">
        <f>ROUND(I289*H289,2)</f>
        <v>0</v>
      </c>
      <c r="BL289" s="19" t="s">
        <v>144</v>
      </c>
      <c r="BM289" s="185" t="s">
        <v>463</v>
      </c>
    </row>
    <row r="290" s="13" customFormat="1">
      <c r="A290" s="13"/>
      <c r="B290" s="187"/>
      <c r="C290" s="13"/>
      <c r="D290" s="188" t="s">
        <v>130</v>
      </c>
      <c r="E290" s="189" t="s">
        <v>1</v>
      </c>
      <c r="F290" s="190" t="s">
        <v>455</v>
      </c>
      <c r="G290" s="13"/>
      <c r="H290" s="191">
        <v>168.47999999999999</v>
      </c>
      <c r="I290" s="192"/>
      <c r="J290" s="13"/>
      <c r="K290" s="13"/>
      <c r="L290" s="187"/>
      <c r="M290" s="193"/>
      <c r="N290" s="194"/>
      <c r="O290" s="194"/>
      <c r="P290" s="194"/>
      <c r="Q290" s="194"/>
      <c r="R290" s="194"/>
      <c r="S290" s="194"/>
      <c r="T290" s="195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189" t="s">
        <v>130</v>
      </c>
      <c r="AU290" s="189" t="s">
        <v>86</v>
      </c>
      <c r="AV290" s="13" t="s">
        <v>86</v>
      </c>
      <c r="AW290" s="13" t="s">
        <v>32</v>
      </c>
      <c r="AX290" s="13" t="s">
        <v>76</v>
      </c>
      <c r="AY290" s="189" t="s">
        <v>121</v>
      </c>
    </row>
    <row r="291" s="14" customFormat="1">
      <c r="A291" s="14"/>
      <c r="B291" s="196"/>
      <c r="C291" s="14"/>
      <c r="D291" s="188" t="s">
        <v>130</v>
      </c>
      <c r="E291" s="197" t="s">
        <v>1</v>
      </c>
      <c r="F291" s="198" t="s">
        <v>132</v>
      </c>
      <c r="G291" s="14"/>
      <c r="H291" s="199">
        <v>168.47999999999999</v>
      </c>
      <c r="I291" s="200"/>
      <c r="J291" s="14"/>
      <c r="K291" s="14"/>
      <c r="L291" s="196"/>
      <c r="M291" s="201"/>
      <c r="N291" s="202"/>
      <c r="O291" s="202"/>
      <c r="P291" s="202"/>
      <c r="Q291" s="202"/>
      <c r="R291" s="202"/>
      <c r="S291" s="202"/>
      <c r="T291" s="203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197" t="s">
        <v>130</v>
      </c>
      <c r="AU291" s="197" t="s">
        <v>86</v>
      </c>
      <c r="AV291" s="14" t="s">
        <v>122</v>
      </c>
      <c r="AW291" s="14" t="s">
        <v>32</v>
      </c>
      <c r="AX291" s="14" t="s">
        <v>84</v>
      </c>
      <c r="AY291" s="197" t="s">
        <v>121</v>
      </c>
    </row>
    <row r="292" s="2" customFormat="1" ht="24.15" customHeight="1">
      <c r="A292" s="38"/>
      <c r="B292" s="172"/>
      <c r="C292" s="173" t="s">
        <v>464</v>
      </c>
      <c r="D292" s="173" t="s">
        <v>125</v>
      </c>
      <c r="E292" s="174" t="s">
        <v>465</v>
      </c>
      <c r="F292" s="175" t="s">
        <v>466</v>
      </c>
      <c r="G292" s="176" t="s">
        <v>147</v>
      </c>
      <c r="H292" s="177">
        <v>8.4239999999999995</v>
      </c>
      <c r="I292" s="178"/>
      <c r="J292" s="179">
        <f>ROUND(I292*H292,2)</f>
        <v>0</v>
      </c>
      <c r="K292" s="180"/>
      <c r="L292" s="39"/>
      <c r="M292" s="181" t="s">
        <v>1</v>
      </c>
      <c r="N292" s="182" t="s">
        <v>41</v>
      </c>
      <c r="O292" s="77"/>
      <c r="P292" s="183">
        <f>O292*H292</f>
        <v>0</v>
      </c>
      <c r="Q292" s="183">
        <v>0</v>
      </c>
      <c r="R292" s="183">
        <f>Q292*H292</f>
        <v>0</v>
      </c>
      <c r="S292" s="183">
        <v>0</v>
      </c>
      <c r="T292" s="184">
        <f>S292*H292</f>
        <v>0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185" t="s">
        <v>144</v>
      </c>
      <c r="AT292" s="185" t="s">
        <v>125</v>
      </c>
      <c r="AU292" s="185" t="s">
        <v>86</v>
      </c>
      <c r="AY292" s="19" t="s">
        <v>121</v>
      </c>
      <c r="BE292" s="186">
        <f>IF(N292="základní",J292,0)</f>
        <v>0</v>
      </c>
      <c r="BF292" s="186">
        <f>IF(N292="snížená",J292,0)</f>
        <v>0</v>
      </c>
      <c r="BG292" s="186">
        <f>IF(N292="zákl. přenesená",J292,0)</f>
        <v>0</v>
      </c>
      <c r="BH292" s="186">
        <f>IF(N292="sníž. přenesená",J292,0)</f>
        <v>0</v>
      </c>
      <c r="BI292" s="186">
        <f>IF(N292="nulová",J292,0)</f>
        <v>0</v>
      </c>
      <c r="BJ292" s="19" t="s">
        <v>84</v>
      </c>
      <c r="BK292" s="186">
        <f>ROUND(I292*H292,2)</f>
        <v>0</v>
      </c>
      <c r="BL292" s="19" t="s">
        <v>144</v>
      </c>
      <c r="BM292" s="185" t="s">
        <v>467</v>
      </c>
    </row>
    <row r="293" s="13" customFormat="1">
      <c r="A293" s="13"/>
      <c r="B293" s="187"/>
      <c r="C293" s="13"/>
      <c r="D293" s="188" t="s">
        <v>130</v>
      </c>
      <c r="E293" s="189" t="s">
        <v>1</v>
      </c>
      <c r="F293" s="190" t="s">
        <v>468</v>
      </c>
      <c r="G293" s="13"/>
      <c r="H293" s="191">
        <v>8.4239999999999995</v>
      </c>
      <c r="I293" s="192"/>
      <c r="J293" s="13"/>
      <c r="K293" s="13"/>
      <c r="L293" s="187"/>
      <c r="M293" s="193"/>
      <c r="N293" s="194"/>
      <c r="O293" s="194"/>
      <c r="P293" s="194"/>
      <c r="Q293" s="194"/>
      <c r="R293" s="194"/>
      <c r="S293" s="194"/>
      <c r="T293" s="195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189" t="s">
        <v>130</v>
      </c>
      <c r="AU293" s="189" t="s">
        <v>86</v>
      </c>
      <c r="AV293" s="13" t="s">
        <v>86</v>
      </c>
      <c r="AW293" s="13" t="s">
        <v>32</v>
      </c>
      <c r="AX293" s="13" t="s">
        <v>76</v>
      </c>
      <c r="AY293" s="189" t="s">
        <v>121</v>
      </c>
    </row>
    <row r="294" s="14" customFormat="1">
      <c r="A294" s="14"/>
      <c r="B294" s="196"/>
      <c r="C294" s="14"/>
      <c r="D294" s="188" t="s">
        <v>130</v>
      </c>
      <c r="E294" s="197" t="s">
        <v>1</v>
      </c>
      <c r="F294" s="198" t="s">
        <v>132</v>
      </c>
      <c r="G294" s="14"/>
      <c r="H294" s="199">
        <v>8.4239999999999995</v>
      </c>
      <c r="I294" s="200"/>
      <c r="J294" s="14"/>
      <c r="K294" s="14"/>
      <c r="L294" s="196"/>
      <c r="M294" s="201"/>
      <c r="N294" s="202"/>
      <c r="O294" s="202"/>
      <c r="P294" s="202"/>
      <c r="Q294" s="202"/>
      <c r="R294" s="202"/>
      <c r="S294" s="202"/>
      <c r="T294" s="203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197" t="s">
        <v>130</v>
      </c>
      <c r="AU294" s="197" t="s">
        <v>86</v>
      </c>
      <c r="AV294" s="14" t="s">
        <v>122</v>
      </c>
      <c r="AW294" s="14" t="s">
        <v>32</v>
      </c>
      <c r="AX294" s="14" t="s">
        <v>84</v>
      </c>
      <c r="AY294" s="197" t="s">
        <v>121</v>
      </c>
    </row>
    <row r="295" s="2" customFormat="1" ht="24.15" customHeight="1">
      <c r="A295" s="38"/>
      <c r="B295" s="172"/>
      <c r="C295" s="173" t="s">
        <v>469</v>
      </c>
      <c r="D295" s="173" t="s">
        <v>125</v>
      </c>
      <c r="E295" s="174" t="s">
        <v>470</v>
      </c>
      <c r="F295" s="175" t="s">
        <v>471</v>
      </c>
      <c r="G295" s="176" t="s">
        <v>147</v>
      </c>
      <c r="H295" s="177">
        <v>1116.432</v>
      </c>
      <c r="I295" s="178"/>
      <c r="J295" s="179">
        <f>ROUND(I295*H295,2)</f>
        <v>0</v>
      </c>
      <c r="K295" s="180"/>
      <c r="L295" s="39"/>
      <c r="M295" s="181" t="s">
        <v>1</v>
      </c>
      <c r="N295" s="182" t="s">
        <v>41</v>
      </c>
      <c r="O295" s="77"/>
      <c r="P295" s="183">
        <f>O295*H295</f>
        <v>0</v>
      </c>
      <c r="Q295" s="183">
        <v>0</v>
      </c>
      <c r="R295" s="183">
        <f>Q295*H295</f>
        <v>0</v>
      </c>
      <c r="S295" s="183">
        <v>0</v>
      </c>
      <c r="T295" s="184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185" t="s">
        <v>144</v>
      </c>
      <c r="AT295" s="185" t="s">
        <v>125</v>
      </c>
      <c r="AU295" s="185" t="s">
        <v>86</v>
      </c>
      <c r="AY295" s="19" t="s">
        <v>121</v>
      </c>
      <c r="BE295" s="186">
        <f>IF(N295="základní",J295,0)</f>
        <v>0</v>
      </c>
      <c r="BF295" s="186">
        <f>IF(N295="snížená",J295,0)</f>
        <v>0</v>
      </c>
      <c r="BG295" s="186">
        <f>IF(N295="zákl. přenesená",J295,0)</f>
        <v>0</v>
      </c>
      <c r="BH295" s="186">
        <f>IF(N295="sníž. přenesená",J295,0)</f>
        <v>0</v>
      </c>
      <c r="BI295" s="186">
        <f>IF(N295="nulová",J295,0)</f>
        <v>0</v>
      </c>
      <c r="BJ295" s="19" t="s">
        <v>84</v>
      </c>
      <c r="BK295" s="186">
        <f>ROUND(I295*H295,2)</f>
        <v>0</v>
      </c>
      <c r="BL295" s="19" t="s">
        <v>144</v>
      </c>
      <c r="BM295" s="185" t="s">
        <v>472</v>
      </c>
    </row>
    <row r="296" s="13" customFormat="1">
      <c r="A296" s="13"/>
      <c r="B296" s="187"/>
      <c r="C296" s="13"/>
      <c r="D296" s="188" t="s">
        <v>130</v>
      </c>
      <c r="E296" s="189" t="s">
        <v>1</v>
      </c>
      <c r="F296" s="190" t="s">
        <v>473</v>
      </c>
      <c r="G296" s="13"/>
      <c r="H296" s="191">
        <v>900.14400000000001</v>
      </c>
      <c r="I296" s="192"/>
      <c r="J296" s="13"/>
      <c r="K296" s="13"/>
      <c r="L296" s="187"/>
      <c r="M296" s="193"/>
      <c r="N296" s="194"/>
      <c r="O296" s="194"/>
      <c r="P296" s="194"/>
      <c r="Q296" s="194"/>
      <c r="R296" s="194"/>
      <c r="S296" s="194"/>
      <c r="T296" s="195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189" t="s">
        <v>130</v>
      </c>
      <c r="AU296" s="189" t="s">
        <v>86</v>
      </c>
      <c r="AV296" s="13" t="s">
        <v>86</v>
      </c>
      <c r="AW296" s="13" t="s">
        <v>32</v>
      </c>
      <c r="AX296" s="13" t="s">
        <v>76</v>
      </c>
      <c r="AY296" s="189" t="s">
        <v>121</v>
      </c>
    </row>
    <row r="297" s="13" customFormat="1">
      <c r="A297" s="13"/>
      <c r="B297" s="187"/>
      <c r="C297" s="13"/>
      <c r="D297" s="188" t="s">
        <v>130</v>
      </c>
      <c r="E297" s="189" t="s">
        <v>1</v>
      </c>
      <c r="F297" s="190" t="s">
        <v>474</v>
      </c>
      <c r="G297" s="13"/>
      <c r="H297" s="191">
        <v>195.16800000000001</v>
      </c>
      <c r="I297" s="192"/>
      <c r="J297" s="13"/>
      <c r="K297" s="13"/>
      <c r="L297" s="187"/>
      <c r="M297" s="193"/>
      <c r="N297" s="194"/>
      <c r="O297" s="194"/>
      <c r="P297" s="194"/>
      <c r="Q297" s="194"/>
      <c r="R297" s="194"/>
      <c r="S297" s="194"/>
      <c r="T297" s="195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189" t="s">
        <v>130</v>
      </c>
      <c r="AU297" s="189" t="s">
        <v>86</v>
      </c>
      <c r="AV297" s="13" t="s">
        <v>86</v>
      </c>
      <c r="AW297" s="13" t="s">
        <v>32</v>
      </c>
      <c r="AX297" s="13" t="s">
        <v>76</v>
      </c>
      <c r="AY297" s="189" t="s">
        <v>121</v>
      </c>
    </row>
    <row r="298" s="13" customFormat="1">
      <c r="A298" s="13"/>
      <c r="B298" s="187"/>
      <c r="C298" s="13"/>
      <c r="D298" s="188" t="s">
        <v>130</v>
      </c>
      <c r="E298" s="189" t="s">
        <v>1</v>
      </c>
      <c r="F298" s="190" t="s">
        <v>475</v>
      </c>
      <c r="G298" s="13"/>
      <c r="H298" s="191">
        <v>21.120000000000001</v>
      </c>
      <c r="I298" s="192"/>
      <c r="J298" s="13"/>
      <c r="K298" s="13"/>
      <c r="L298" s="187"/>
      <c r="M298" s="193"/>
      <c r="N298" s="194"/>
      <c r="O298" s="194"/>
      <c r="P298" s="194"/>
      <c r="Q298" s="194"/>
      <c r="R298" s="194"/>
      <c r="S298" s="194"/>
      <c r="T298" s="195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189" t="s">
        <v>130</v>
      </c>
      <c r="AU298" s="189" t="s">
        <v>86</v>
      </c>
      <c r="AV298" s="13" t="s">
        <v>86</v>
      </c>
      <c r="AW298" s="13" t="s">
        <v>32</v>
      </c>
      <c r="AX298" s="13" t="s">
        <v>76</v>
      </c>
      <c r="AY298" s="189" t="s">
        <v>121</v>
      </c>
    </row>
    <row r="299" s="14" customFormat="1">
      <c r="A299" s="14"/>
      <c r="B299" s="196"/>
      <c r="C299" s="14"/>
      <c r="D299" s="188" t="s">
        <v>130</v>
      </c>
      <c r="E299" s="197" t="s">
        <v>1</v>
      </c>
      <c r="F299" s="198" t="s">
        <v>132</v>
      </c>
      <c r="G299" s="14"/>
      <c r="H299" s="199">
        <v>1116.432</v>
      </c>
      <c r="I299" s="200"/>
      <c r="J299" s="14"/>
      <c r="K299" s="14"/>
      <c r="L299" s="196"/>
      <c r="M299" s="201"/>
      <c r="N299" s="202"/>
      <c r="O299" s="202"/>
      <c r="P299" s="202"/>
      <c r="Q299" s="202"/>
      <c r="R299" s="202"/>
      <c r="S299" s="202"/>
      <c r="T299" s="203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197" t="s">
        <v>130</v>
      </c>
      <c r="AU299" s="197" t="s">
        <v>86</v>
      </c>
      <c r="AV299" s="14" t="s">
        <v>122</v>
      </c>
      <c r="AW299" s="14" t="s">
        <v>32</v>
      </c>
      <c r="AX299" s="14" t="s">
        <v>84</v>
      </c>
      <c r="AY299" s="197" t="s">
        <v>121</v>
      </c>
    </row>
    <row r="300" s="2" customFormat="1" ht="24.15" customHeight="1">
      <c r="A300" s="38"/>
      <c r="B300" s="172"/>
      <c r="C300" s="173" t="s">
        <v>476</v>
      </c>
      <c r="D300" s="173" t="s">
        <v>125</v>
      </c>
      <c r="E300" s="174" t="s">
        <v>477</v>
      </c>
      <c r="F300" s="175" t="s">
        <v>478</v>
      </c>
      <c r="G300" s="176" t="s">
        <v>147</v>
      </c>
      <c r="H300" s="177">
        <v>2232.864</v>
      </c>
      <c r="I300" s="178"/>
      <c r="J300" s="179">
        <f>ROUND(I300*H300,2)</f>
        <v>0</v>
      </c>
      <c r="K300" s="180"/>
      <c r="L300" s="39"/>
      <c r="M300" s="181" t="s">
        <v>1</v>
      </c>
      <c r="N300" s="182" t="s">
        <v>41</v>
      </c>
      <c r="O300" s="77"/>
      <c r="P300" s="183">
        <f>O300*H300</f>
        <v>0</v>
      </c>
      <c r="Q300" s="183">
        <v>0</v>
      </c>
      <c r="R300" s="183">
        <f>Q300*H300</f>
        <v>0</v>
      </c>
      <c r="S300" s="183">
        <v>0</v>
      </c>
      <c r="T300" s="184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185" t="s">
        <v>144</v>
      </c>
      <c r="AT300" s="185" t="s">
        <v>125</v>
      </c>
      <c r="AU300" s="185" t="s">
        <v>86</v>
      </c>
      <c r="AY300" s="19" t="s">
        <v>121</v>
      </c>
      <c r="BE300" s="186">
        <f>IF(N300="základní",J300,0)</f>
        <v>0</v>
      </c>
      <c r="BF300" s="186">
        <f>IF(N300="snížená",J300,0)</f>
        <v>0</v>
      </c>
      <c r="BG300" s="186">
        <f>IF(N300="zákl. přenesená",J300,0)</f>
        <v>0</v>
      </c>
      <c r="BH300" s="186">
        <f>IF(N300="sníž. přenesená",J300,0)</f>
        <v>0</v>
      </c>
      <c r="BI300" s="186">
        <f>IF(N300="nulová",J300,0)</f>
        <v>0</v>
      </c>
      <c r="BJ300" s="19" t="s">
        <v>84</v>
      </c>
      <c r="BK300" s="186">
        <f>ROUND(I300*H300,2)</f>
        <v>0</v>
      </c>
      <c r="BL300" s="19" t="s">
        <v>144</v>
      </c>
      <c r="BM300" s="185" t="s">
        <v>479</v>
      </c>
    </row>
    <row r="301" s="13" customFormat="1">
      <c r="A301" s="13"/>
      <c r="B301" s="187"/>
      <c r="C301" s="13"/>
      <c r="D301" s="188" t="s">
        <v>130</v>
      </c>
      <c r="E301" s="189" t="s">
        <v>1</v>
      </c>
      <c r="F301" s="190" t="s">
        <v>480</v>
      </c>
      <c r="G301" s="13"/>
      <c r="H301" s="191">
        <v>2232.864</v>
      </c>
      <c r="I301" s="192"/>
      <c r="J301" s="13"/>
      <c r="K301" s="13"/>
      <c r="L301" s="187"/>
      <c r="M301" s="193"/>
      <c r="N301" s="194"/>
      <c r="O301" s="194"/>
      <c r="P301" s="194"/>
      <c r="Q301" s="194"/>
      <c r="R301" s="194"/>
      <c r="S301" s="194"/>
      <c r="T301" s="195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189" t="s">
        <v>130</v>
      </c>
      <c r="AU301" s="189" t="s">
        <v>86</v>
      </c>
      <c r="AV301" s="13" t="s">
        <v>86</v>
      </c>
      <c r="AW301" s="13" t="s">
        <v>32</v>
      </c>
      <c r="AX301" s="13" t="s">
        <v>76</v>
      </c>
      <c r="AY301" s="189" t="s">
        <v>121</v>
      </c>
    </row>
    <row r="302" s="14" customFormat="1">
      <c r="A302" s="14"/>
      <c r="B302" s="196"/>
      <c r="C302" s="14"/>
      <c r="D302" s="188" t="s">
        <v>130</v>
      </c>
      <c r="E302" s="197" t="s">
        <v>1</v>
      </c>
      <c r="F302" s="198" t="s">
        <v>132</v>
      </c>
      <c r="G302" s="14"/>
      <c r="H302" s="199">
        <v>2232.864</v>
      </c>
      <c r="I302" s="200"/>
      <c r="J302" s="14"/>
      <c r="K302" s="14"/>
      <c r="L302" s="196"/>
      <c r="M302" s="201"/>
      <c r="N302" s="202"/>
      <c r="O302" s="202"/>
      <c r="P302" s="202"/>
      <c r="Q302" s="202"/>
      <c r="R302" s="202"/>
      <c r="S302" s="202"/>
      <c r="T302" s="203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197" t="s">
        <v>130</v>
      </c>
      <c r="AU302" s="197" t="s">
        <v>86</v>
      </c>
      <c r="AV302" s="14" t="s">
        <v>122</v>
      </c>
      <c r="AW302" s="14" t="s">
        <v>32</v>
      </c>
      <c r="AX302" s="14" t="s">
        <v>84</v>
      </c>
      <c r="AY302" s="197" t="s">
        <v>121</v>
      </c>
    </row>
    <row r="303" s="2" customFormat="1" ht="16.5" customHeight="1">
      <c r="A303" s="38"/>
      <c r="B303" s="172"/>
      <c r="C303" s="173" t="s">
        <v>481</v>
      </c>
      <c r="D303" s="173" t="s">
        <v>125</v>
      </c>
      <c r="E303" s="174" t="s">
        <v>482</v>
      </c>
      <c r="F303" s="175" t="s">
        <v>483</v>
      </c>
      <c r="G303" s="176" t="s">
        <v>147</v>
      </c>
      <c r="H303" s="177">
        <v>562.59000000000003</v>
      </c>
      <c r="I303" s="178"/>
      <c r="J303" s="179">
        <f>ROUND(I303*H303,2)</f>
        <v>0</v>
      </c>
      <c r="K303" s="180"/>
      <c r="L303" s="39"/>
      <c r="M303" s="181" t="s">
        <v>1</v>
      </c>
      <c r="N303" s="182" t="s">
        <v>41</v>
      </c>
      <c r="O303" s="77"/>
      <c r="P303" s="183">
        <f>O303*H303</f>
        <v>0</v>
      </c>
      <c r="Q303" s="183">
        <v>0</v>
      </c>
      <c r="R303" s="183">
        <f>Q303*H303</f>
        <v>0</v>
      </c>
      <c r="S303" s="183">
        <v>0</v>
      </c>
      <c r="T303" s="184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185" t="s">
        <v>144</v>
      </c>
      <c r="AT303" s="185" t="s">
        <v>125</v>
      </c>
      <c r="AU303" s="185" t="s">
        <v>86</v>
      </c>
      <c r="AY303" s="19" t="s">
        <v>121</v>
      </c>
      <c r="BE303" s="186">
        <f>IF(N303="základní",J303,0)</f>
        <v>0</v>
      </c>
      <c r="BF303" s="186">
        <f>IF(N303="snížená",J303,0)</f>
        <v>0</v>
      </c>
      <c r="BG303" s="186">
        <f>IF(N303="zákl. přenesená",J303,0)</f>
        <v>0</v>
      </c>
      <c r="BH303" s="186">
        <f>IF(N303="sníž. přenesená",J303,0)</f>
        <v>0</v>
      </c>
      <c r="BI303" s="186">
        <f>IF(N303="nulová",J303,0)</f>
        <v>0</v>
      </c>
      <c r="BJ303" s="19" t="s">
        <v>84</v>
      </c>
      <c r="BK303" s="186">
        <f>ROUND(I303*H303,2)</f>
        <v>0</v>
      </c>
      <c r="BL303" s="19" t="s">
        <v>144</v>
      </c>
      <c r="BM303" s="185" t="s">
        <v>484</v>
      </c>
    </row>
    <row r="304" s="13" customFormat="1">
      <c r="A304" s="13"/>
      <c r="B304" s="187"/>
      <c r="C304" s="13"/>
      <c r="D304" s="188" t="s">
        <v>130</v>
      </c>
      <c r="E304" s="189" t="s">
        <v>1</v>
      </c>
      <c r="F304" s="190" t="s">
        <v>485</v>
      </c>
      <c r="G304" s="13"/>
      <c r="H304" s="191">
        <v>562.59000000000003</v>
      </c>
      <c r="I304" s="192"/>
      <c r="J304" s="13"/>
      <c r="K304" s="13"/>
      <c r="L304" s="187"/>
      <c r="M304" s="193"/>
      <c r="N304" s="194"/>
      <c r="O304" s="194"/>
      <c r="P304" s="194"/>
      <c r="Q304" s="194"/>
      <c r="R304" s="194"/>
      <c r="S304" s="194"/>
      <c r="T304" s="195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189" t="s">
        <v>130</v>
      </c>
      <c r="AU304" s="189" t="s">
        <v>86</v>
      </c>
      <c r="AV304" s="13" t="s">
        <v>86</v>
      </c>
      <c r="AW304" s="13" t="s">
        <v>32</v>
      </c>
      <c r="AX304" s="13" t="s">
        <v>76</v>
      </c>
      <c r="AY304" s="189" t="s">
        <v>121</v>
      </c>
    </row>
    <row r="305" s="14" customFormat="1">
      <c r="A305" s="14"/>
      <c r="B305" s="196"/>
      <c r="C305" s="14"/>
      <c r="D305" s="188" t="s">
        <v>130</v>
      </c>
      <c r="E305" s="197" t="s">
        <v>1</v>
      </c>
      <c r="F305" s="198" t="s">
        <v>132</v>
      </c>
      <c r="G305" s="14"/>
      <c r="H305" s="199">
        <v>562.59000000000003</v>
      </c>
      <c r="I305" s="200"/>
      <c r="J305" s="14"/>
      <c r="K305" s="14"/>
      <c r="L305" s="196"/>
      <c r="M305" s="201"/>
      <c r="N305" s="202"/>
      <c r="O305" s="202"/>
      <c r="P305" s="202"/>
      <c r="Q305" s="202"/>
      <c r="R305" s="202"/>
      <c r="S305" s="202"/>
      <c r="T305" s="203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197" t="s">
        <v>130</v>
      </c>
      <c r="AU305" s="197" t="s">
        <v>86</v>
      </c>
      <c r="AV305" s="14" t="s">
        <v>122</v>
      </c>
      <c r="AW305" s="14" t="s">
        <v>32</v>
      </c>
      <c r="AX305" s="14" t="s">
        <v>84</v>
      </c>
      <c r="AY305" s="197" t="s">
        <v>121</v>
      </c>
    </row>
    <row r="306" s="2" customFormat="1" ht="24.15" customHeight="1">
      <c r="A306" s="38"/>
      <c r="B306" s="172"/>
      <c r="C306" s="173" t="s">
        <v>486</v>
      </c>
      <c r="D306" s="173" t="s">
        <v>125</v>
      </c>
      <c r="E306" s="174" t="s">
        <v>487</v>
      </c>
      <c r="F306" s="175" t="s">
        <v>488</v>
      </c>
      <c r="G306" s="176" t="s">
        <v>147</v>
      </c>
      <c r="H306" s="177">
        <v>216.28800000000001</v>
      </c>
      <c r="I306" s="178"/>
      <c r="J306" s="179">
        <f>ROUND(I306*H306,2)</f>
        <v>0</v>
      </c>
      <c r="K306" s="180"/>
      <c r="L306" s="39"/>
      <c r="M306" s="181" t="s">
        <v>1</v>
      </c>
      <c r="N306" s="182" t="s">
        <v>41</v>
      </c>
      <c r="O306" s="77"/>
      <c r="P306" s="183">
        <f>O306*H306</f>
        <v>0</v>
      </c>
      <c r="Q306" s="183">
        <v>0</v>
      </c>
      <c r="R306" s="183">
        <f>Q306*H306</f>
        <v>0</v>
      </c>
      <c r="S306" s="183">
        <v>0</v>
      </c>
      <c r="T306" s="184">
        <f>S306*H306</f>
        <v>0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185" t="s">
        <v>144</v>
      </c>
      <c r="AT306" s="185" t="s">
        <v>125</v>
      </c>
      <c r="AU306" s="185" t="s">
        <v>86</v>
      </c>
      <c r="AY306" s="19" t="s">
        <v>121</v>
      </c>
      <c r="BE306" s="186">
        <f>IF(N306="základní",J306,0)</f>
        <v>0</v>
      </c>
      <c r="BF306" s="186">
        <f>IF(N306="snížená",J306,0)</f>
        <v>0</v>
      </c>
      <c r="BG306" s="186">
        <f>IF(N306="zákl. přenesená",J306,0)</f>
        <v>0</v>
      </c>
      <c r="BH306" s="186">
        <f>IF(N306="sníž. přenesená",J306,0)</f>
        <v>0</v>
      </c>
      <c r="BI306" s="186">
        <f>IF(N306="nulová",J306,0)</f>
        <v>0</v>
      </c>
      <c r="BJ306" s="19" t="s">
        <v>84</v>
      </c>
      <c r="BK306" s="186">
        <f>ROUND(I306*H306,2)</f>
        <v>0</v>
      </c>
      <c r="BL306" s="19" t="s">
        <v>144</v>
      </c>
      <c r="BM306" s="185" t="s">
        <v>489</v>
      </c>
    </row>
    <row r="307" s="13" customFormat="1">
      <c r="A307" s="13"/>
      <c r="B307" s="187"/>
      <c r="C307" s="13"/>
      <c r="D307" s="188" t="s">
        <v>130</v>
      </c>
      <c r="E307" s="189" t="s">
        <v>1</v>
      </c>
      <c r="F307" s="190" t="s">
        <v>490</v>
      </c>
      <c r="G307" s="13"/>
      <c r="H307" s="191">
        <v>195.16800000000001</v>
      </c>
      <c r="I307" s="192"/>
      <c r="J307" s="13"/>
      <c r="K307" s="13"/>
      <c r="L307" s="187"/>
      <c r="M307" s="193"/>
      <c r="N307" s="194"/>
      <c r="O307" s="194"/>
      <c r="P307" s="194"/>
      <c r="Q307" s="194"/>
      <c r="R307" s="194"/>
      <c r="S307" s="194"/>
      <c r="T307" s="195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189" t="s">
        <v>130</v>
      </c>
      <c r="AU307" s="189" t="s">
        <v>86</v>
      </c>
      <c r="AV307" s="13" t="s">
        <v>86</v>
      </c>
      <c r="AW307" s="13" t="s">
        <v>32</v>
      </c>
      <c r="AX307" s="13" t="s">
        <v>76</v>
      </c>
      <c r="AY307" s="189" t="s">
        <v>121</v>
      </c>
    </row>
    <row r="308" s="13" customFormat="1">
      <c r="A308" s="13"/>
      <c r="B308" s="187"/>
      <c r="C308" s="13"/>
      <c r="D308" s="188" t="s">
        <v>130</v>
      </c>
      <c r="E308" s="189" t="s">
        <v>1</v>
      </c>
      <c r="F308" s="190" t="s">
        <v>491</v>
      </c>
      <c r="G308" s="13"/>
      <c r="H308" s="191">
        <v>21.120000000000001</v>
      </c>
      <c r="I308" s="192"/>
      <c r="J308" s="13"/>
      <c r="K308" s="13"/>
      <c r="L308" s="187"/>
      <c r="M308" s="193"/>
      <c r="N308" s="194"/>
      <c r="O308" s="194"/>
      <c r="P308" s="194"/>
      <c r="Q308" s="194"/>
      <c r="R308" s="194"/>
      <c r="S308" s="194"/>
      <c r="T308" s="195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189" t="s">
        <v>130</v>
      </c>
      <c r="AU308" s="189" t="s">
        <v>86</v>
      </c>
      <c r="AV308" s="13" t="s">
        <v>86</v>
      </c>
      <c r="AW308" s="13" t="s">
        <v>32</v>
      </c>
      <c r="AX308" s="13" t="s">
        <v>76</v>
      </c>
      <c r="AY308" s="189" t="s">
        <v>121</v>
      </c>
    </row>
    <row r="309" s="14" customFormat="1">
      <c r="A309" s="14"/>
      <c r="B309" s="196"/>
      <c r="C309" s="14"/>
      <c r="D309" s="188" t="s">
        <v>130</v>
      </c>
      <c r="E309" s="197" t="s">
        <v>1</v>
      </c>
      <c r="F309" s="198" t="s">
        <v>132</v>
      </c>
      <c r="G309" s="14"/>
      <c r="H309" s="199">
        <v>216.28800000000001</v>
      </c>
      <c r="I309" s="200"/>
      <c r="J309" s="14"/>
      <c r="K309" s="14"/>
      <c r="L309" s="196"/>
      <c r="M309" s="201"/>
      <c r="N309" s="202"/>
      <c r="O309" s="202"/>
      <c r="P309" s="202"/>
      <c r="Q309" s="202"/>
      <c r="R309" s="202"/>
      <c r="S309" s="202"/>
      <c r="T309" s="203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197" t="s">
        <v>130</v>
      </c>
      <c r="AU309" s="197" t="s">
        <v>86</v>
      </c>
      <c r="AV309" s="14" t="s">
        <v>122</v>
      </c>
      <c r="AW309" s="14" t="s">
        <v>32</v>
      </c>
      <c r="AX309" s="14" t="s">
        <v>84</v>
      </c>
      <c r="AY309" s="197" t="s">
        <v>121</v>
      </c>
    </row>
    <row r="310" s="12" customFormat="1" ht="22.8" customHeight="1">
      <c r="A310" s="12"/>
      <c r="B310" s="159"/>
      <c r="C310" s="12"/>
      <c r="D310" s="160" t="s">
        <v>75</v>
      </c>
      <c r="E310" s="170" t="s">
        <v>492</v>
      </c>
      <c r="F310" s="170" t="s">
        <v>493</v>
      </c>
      <c r="G310" s="12"/>
      <c r="H310" s="12"/>
      <c r="I310" s="162"/>
      <c r="J310" s="171">
        <f>BK310</f>
        <v>0</v>
      </c>
      <c r="K310" s="12"/>
      <c r="L310" s="159"/>
      <c r="M310" s="164"/>
      <c r="N310" s="165"/>
      <c r="O310" s="165"/>
      <c r="P310" s="166">
        <f>SUM(P311:P315)</f>
        <v>0</v>
      </c>
      <c r="Q310" s="165"/>
      <c r="R310" s="166">
        <f>SUM(R311:R315)</f>
        <v>0</v>
      </c>
      <c r="S310" s="165"/>
      <c r="T310" s="167">
        <f>SUM(T311:T315)</f>
        <v>0</v>
      </c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R310" s="160" t="s">
        <v>86</v>
      </c>
      <c r="AT310" s="168" t="s">
        <v>75</v>
      </c>
      <c r="AU310" s="168" t="s">
        <v>84</v>
      </c>
      <c r="AY310" s="160" t="s">
        <v>121</v>
      </c>
      <c r="BK310" s="169">
        <f>SUM(BK311:BK315)</f>
        <v>0</v>
      </c>
    </row>
    <row r="311" s="2" customFormat="1" ht="33" customHeight="1">
      <c r="A311" s="38"/>
      <c r="B311" s="172"/>
      <c r="C311" s="173" t="s">
        <v>494</v>
      </c>
      <c r="D311" s="173" t="s">
        <v>125</v>
      </c>
      <c r="E311" s="174" t="s">
        <v>495</v>
      </c>
      <c r="F311" s="175" t="s">
        <v>496</v>
      </c>
      <c r="G311" s="176" t="s">
        <v>147</v>
      </c>
      <c r="H311" s="177">
        <v>287.82400000000001</v>
      </c>
      <c r="I311" s="178"/>
      <c r="J311" s="179">
        <f>ROUND(I311*H311,2)</f>
        <v>0</v>
      </c>
      <c r="K311" s="180"/>
      <c r="L311" s="39"/>
      <c r="M311" s="181" t="s">
        <v>1</v>
      </c>
      <c r="N311" s="182" t="s">
        <v>41</v>
      </c>
      <c r="O311" s="77"/>
      <c r="P311" s="183">
        <f>O311*H311</f>
        <v>0</v>
      </c>
      <c r="Q311" s="183">
        <v>0</v>
      </c>
      <c r="R311" s="183">
        <f>Q311*H311</f>
        <v>0</v>
      </c>
      <c r="S311" s="183">
        <v>0</v>
      </c>
      <c r="T311" s="184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185" t="s">
        <v>144</v>
      </c>
      <c r="AT311" s="185" t="s">
        <v>125</v>
      </c>
      <c r="AU311" s="185" t="s">
        <v>86</v>
      </c>
      <c r="AY311" s="19" t="s">
        <v>121</v>
      </c>
      <c r="BE311" s="186">
        <f>IF(N311="základní",J311,0)</f>
        <v>0</v>
      </c>
      <c r="BF311" s="186">
        <f>IF(N311="snížená",J311,0)</f>
        <v>0</v>
      </c>
      <c r="BG311" s="186">
        <f>IF(N311="zákl. přenesená",J311,0)</f>
        <v>0</v>
      </c>
      <c r="BH311" s="186">
        <f>IF(N311="sníž. přenesená",J311,0)</f>
        <v>0</v>
      </c>
      <c r="BI311" s="186">
        <f>IF(N311="nulová",J311,0)</f>
        <v>0</v>
      </c>
      <c r="BJ311" s="19" t="s">
        <v>84</v>
      </c>
      <c r="BK311" s="186">
        <f>ROUND(I311*H311,2)</f>
        <v>0</v>
      </c>
      <c r="BL311" s="19" t="s">
        <v>144</v>
      </c>
      <c r="BM311" s="185" t="s">
        <v>497</v>
      </c>
    </row>
    <row r="312" s="13" customFormat="1">
      <c r="A312" s="13"/>
      <c r="B312" s="187"/>
      <c r="C312" s="13"/>
      <c r="D312" s="188" t="s">
        <v>130</v>
      </c>
      <c r="E312" s="189" t="s">
        <v>1</v>
      </c>
      <c r="F312" s="190" t="s">
        <v>498</v>
      </c>
      <c r="G312" s="13"/>
      <c r="H312" s="191">
        <v>188.32400000000001</v>
      </c>
      <c r="I312" s="192"/>
      <c r="J312" s="13"/>
      <c r="K312" s="13"/>
      <c r="L312" s="187"/>
      <c r="M312" s="193"/>
      <c r="N312" s="194"/>
      <c r="O312" s="194"/>
      <c r="P312" s="194"/>
      <c r="Q312" s="194"/>
      <c r="R312" s="194"/>
      <c r="S312" s="194"/>
      <c r="T312" s="195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189" t="s">
        <v>130</v>
      </c>
      <c r="AU312" s="189" t="s">
        <v>86</v>
      </c>
      <c r="AV312" s="13" t="s">
        <v>86</v>
      </c>
      <c r="AW312" s="13" t="s">
        <v>32</v>
      </c>
      <c r="AX312" s="13" t="s">
        <v>76</v>
      </c>
      <c r="AY312" s="189" t="s">
        <v>121</v>
      </c>
    </row>
    <row r="313" s="13" customFormat="1">
      <c r="A313" s="13"/>
      <c r="B313" s="187"/>
      <c r="C313" s="13"/>
      <c r="D313" s="188" t="s">
        <v>130</v>
      </c>
      <c r="E313" s="189" t="s">
        <v>1</v>
      </c>
      <c r="F313" s="190" t="s">
        <v>499</v>
      </c>
      <c r="G313" s="13"/>
      <c r="H313" s="191">
        <v>99.5</v>
      </c>
      <c r="I313" s="192"/>
      <c r="J313" s="13"/>
      <c r="K313" s="13"/>
      <c r="L313" s="187"/>
      <c r="M313" s="193"/>
      <c r="N313" s="194"/>
      <c r="O313" s="194"/>
      <c r="P313" s="194"/>
      <c r="Q313" s="194"/>
      <c r="R313" s="194"/>
      <c r="S313" s="194"/>
      <c r="T313" s="195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189" t="s">
        <v>130</v>
      </c>
      <c r="AU313" s="189" t="s">
        <v>86</v>
      </c>
      <c r="AV313" s="13" t="s">
        <v>86</v>
      </c>
      <c r="AW313" s="13" t="s">
        <v>32</v>
      </c>
      <c r="AX313" s="13" t="s">
        <v>76</v>
      </c>
      <c r="AY313" s="189" t="s">
        <v>121</v>
      </c>
    </row>
    <row r="314" s="14" customFormat="1">
      <c r="A314" s="14"/>
      <c r="B314" s="196"/>
      <c r="C314" s="14"/>
      <c r="D314" s="188" t="s">
        <v>130</v>
      </c>
      <c r="E314" s="197" t="s">
        <v>1</v>
      </c>
      <c r="F314" s="198" t="s">
        <v>132</v>
      </c>
      <c r="G314" s="14"/>
      <c r="H314" s="199">
        <v>287.82400000000001</v>
      </c>
      <c r="I314" s="200"/>
      <c r="J314" s="14"/>
      <c r="K314" s="14"/>
      <c r="L314" s="196"/>
      <c r="M314" s="201"/>
      <c r="N314" s="202"/>
      <c r="O314" s="202"/>
      <c r="P314" s="202"/>
      <c r="Q314" s="202"/>
      <c r="R314" s="202"/>
      <c r="S314" s="202"/>
      <c r="T314" s="203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197" t="s">
        <v>130</v>
      </c>
      <c r="AU314" s="197" t="s">
        <v>86</v>
      </c>
      <c r="AV314" s="14" t="s">
        <v>122</v>
      </c>
      <c r="AW314" s="14" t="s">
        <v>32</v>
      </c>
      <c r="AX314" s="14" t="s">
        <v>84</v>
      </c>
      <c r="AY314" s="197" t="s">
        <v>121</v>
      </c>
    </row>
    <row r="315" s="2" customFormat="1" ht="33" customHeight="1">
      <c r="A315" s="38"/>
      <c r="B315" s="172"/>
      <c r="C315" s="173" t="s">
        <v>500</v>
      </c>
      <c r="D315" s="173" t="s">
        <v>125</v>
      </c>
      <c r="E315" s="174" t="s">
        <v>501</v>
      </c>
      <c r="F315" s="175" t="s">
        <v>502</v>
      </c>
      <c r="G315" s="176" t="s">
        <v>147</v>
      </c>
      <c r="H315" s="177">
        <v>287.82400000000001</v>
      </c>
      <c r="I315" s="178"/>
      <c r="J315" s="179">
        <f>ROUND(I315*H315,2)</f>
        <v>0</v>
      </c>
      <c r="K315" s="180"/>
      <c r="L315" s="39"/>
      <c r="M315" s="215" t="s">
        <v>1</v>
      </c>
      <c r="N315" s="216" t="s">
        <v>41</v>
      </c>
      <c r="O315" s="217"/>
      <c r="P315" s="218">
        <f>O315*H315</f>
        <v>0</v>
      </c>
      <c r="Q315" s="218">
        <v>0</v>
      </c>
      <c r="R315" s="218">
        <f>Q315*H315</f>
        <v>0</v>
      </c>
      <c r="S315" s="218">
        <v>0</v>
      </c>
      <c r="T315" s="219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185" t="s">
        <v>144</v>
      </c>
      <c r="AT315" s="185" t="s">
        <v>125</v>
      </c>
      <c r="AU315" s="185" t="s">
        <v>86</v>
      </c>
      <c r="AY315" s="19" t="s">
        <v>121</v>
      </c>
      <c r="BE315" s="186">
        <f>IF(N315="základní",J315,0)</f>
        <v>0</v>
      </c>
      <c r="BF315" s="186">
        <f>IF(N315="snížená",J315,0)</f>
        <v>0</v>
      </c>
      <c r="BG315" s="186">
        <f>IF(N315="zákl. přenesená",J315,0)</f>
        <v>0</v>
      </c>
      <c r="BH315" s="186">
        <f>IF(N315="sníž. přenesená",J315,0)</f>
        <v>0</v>
      </c>
      <c r="BI315" s="186">
        <f>IF(N315="nulová",J315,0)</f>
        <v>0</v>
      </c>
      <c r="BJ315" s="19" t="s">
        <v>84</v>
      </c>
      <c r="BK315" s="186">
        <f>ROUND(I315*H315,2)</f>
        <v>0</v>
      </c>
      <c r="BL315" s="19" t="s">
        <v>144</v>
      </c>
      <c r="BM315" s="185" t="s">
        <v>503</v>
      </c>
    </row>
    <row r="316" s="2" customFormat="1" ht="6.96" customHeight="1">
      <c r="A316" s="38"/>
      <c r="B316" s="60"/>
      <c r="C316" s="61"/>
      <c r="D316" s="61"/>
      <c r="E316" s="61"/>
      <c r="F316" s="61"/>
      <c r="G316" s="61"/>
      <c r="H316" s="61"/>
      <c r="I316" s="61"/>
      <c r="J316" s="61"/>
      <c r="K316" s="61"/>
      <c r="L316" s="39"/>
      <c r="M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</row>
  </sheetData>
  <autoFilter ref="C130:K315"/>
  <mergeCells count="9">
    <mergeCell ref="E7:H7"/>
    <mergeCell ref="E9:H9"/>
    <mergeCell ref="E18:H18"/>
    <mergeCell ref="E27:H27"/>
    <mergeCell ref="E85:H85"/>
    <mergeCell ref="E87:H87"/>
    <mergeCell ref="E121:H121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92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86</v>
      </c>
    </row>
    <row r="4" s="1" customFormat="1" ht="24.96" customHeight="1">
      <c r="B4" s="22"/>
      <c r="D4" s="23" t="s">
        <v>93</v>
      </c>
      <c r="L4" s="22"/>
      <c r="M4" s="120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1" t="str">
        <f>'Rekapitulace stavby'!K6</f>
        <v>Rozšíření sběrného dvora E1 - vyhrazená změna závazku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94</v>
      </c>
      <c r="E8" s="38"/>
      <c r="F8" s="38"/>
      <c r="G8" s="38"/>
      <c r="H8" s="38"/>
      <c r="I8" s="38"/>
      <c r="J8" s="38"/>
      <c r="K8" s="38"/>
      <c r="L8" s="55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67" t="s">
        <v>504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18</v>
      </c>
      <c r="E11" s="38"/>
      <c r="F11" s="27" t="s">
        <v>1</v>
      </c>
      <c r="G11" s="38"/>
      <c r="H11" s="38"/>
      <c r="I11" s="32" t="s">
        <v>19</v>
      </c>
      <c r="J11" s="27" t="s">
        <v>1</v>
      </c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20</v>
      </c>
      <c r="E12" s="38"/>
      <c r="F12" s="27" t="s">
        <v>21</v>
      </c>
      <c r="G12" s="38"/>
      <c r="H12" s="38"/>
      <c r="I12" s="32" t="s">
        <v>22</v>
      </c>
      <c r="J12" s="69" t="str">
        <f>'Rekapitulace stavby'!AN8</f>
        <v>30. 3. 2026</v>
      </c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24</v>
      </c>
      <c r="E14" s="38"/>
      <c r="F14" s="38"/>
      <c r="G14" s="38"/>
      <c r="H14" s="38"/>
      <c r="I14" s="32" t="s">
        <v>25</v>
      </c>
      <c r="J14" s="27" t="str">
        <f>IF('Rekapitulace stavby'!AN10="","",'Rekapitulace stavby'!AN10)</f>
        <v>00255513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tr">
        <f>IF('Rekapitulace stavby'!E11="","",'Rekapitulace stavby'!E11)</f>
        <v>město Horažďovice</v>
      </c>
      <c r="F15" s="38"/>
      <c r="G15" s="38"/>
      <c r="H15" s="38"/>
      <c r="I15" s="32" t="s">
        <v>28</v>
      </c>
      <c r="J15" s="27" t="str">
        <f>IF('Rekapitulace stavby'!AN11="","",'Rekapitulace stavby'!AN11)</f>
        <v/>
      </c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29</v>
      </c>
      <c r="E17" s="38"/>
      <c r="F17" s="38"/>
      <c r="G17" s="38"/>
      <c r="H17" s="38"/>
      <c r="I17" s="32" t="s">
        <v>25</v>
      </c>
      <c r="J17" s="33" t="str">
        <f>'Rekapitulace stavby'!AN13</f>
        <v>Vyplň údaj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'Rekapitulace stavby'!E14</f>
        <v>Vyplň údaj</v>
      </c>
      <c r="F18" s="27"/>
      <c r="G18" s="27"/>
      <c r="H18" s="27"/>
      <c r="I18" s="32" t="s">
        <v>28</v>
      </c>
      <c r="J18" s="33" t="str">
        <f>'Rekapitulace stavby'!AN14</f>
        <v>Vyplň údaj</v>
      </c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31</v>
      </c>
      <c r="E20" s="38"/>
      <c r="F20" s="38"/>
      <c r="G20" s="38"/>
      <c r="H20" s="38"/>
      <c r="I20" s="32" t="s">
        <v>25</v>
      </c>
      <c r="J20" s="27" t="str">
        <f>IF('Rekapitulace stavby'!AN16="","",'Rekapitulace stavby'!AN16)</f>
        <v/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tr">
        <f>IF('Rekapitulace stavby'!E17="","",'Rekapitulace stavby'!E17)</f>
        <v xml:space="preserve"> </v>
      </c>
      <c r="F21" s="38"/>
      <c r="G21" s="38"/>
      <c r="H21" s="38"/>
      <c r="I21" s="32" t="s">
        <v>28</v>
      </c>
      <c r="J21" s="27" t="str">
        <f>IF('Rekapitulace stavby'!AN17="","",'Rekapitulace stavby'!AN17)</f>
        <v/>
      </c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33</v>
      </c>
      <c r="E23" s="38"/>
      <c r="F23" s="38"/>
      <c r="G23" s="38"/>
      <c r="H23" s="38"/>
      <c r="I23" s="32" t="s">
        <v>25</v>
      </c>
      <c r="J23" s="27" t="str">
        <f>IF('Rekapitulace stavby'!AN19="","",'Rekapitulace stavby'!AN19)</f>
        <v/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tr">
        <f>IF('Rekapitulace stavby'!E20="","",'Rekapitulace stavby'!E20)</f>
        <v>Pavel Matoušek</v>
      </c>
      <c r="F24" s="38"/>
      <c r="G24" s="38"/>
      <c r="H24" s="38"/>
      <c r="I24" s="32" t="s">
        <v>28</v>
      </c>
      <c r="J24" s="27" t="str">
        <f>IF('Rekapitulace stavby'!AN20="","",'Rekapitulace stavby'!AN20)</f>
        <v/>
      </c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35</v>
      </c>
      <c r="E26" s="38"/>
      <c r="F26" s="38"/>
      <c r="G26" s="38"/>
      <c r="H26" s="38"/>
      <c r="I26" s="38"/>
      <c r="J26" s="38"/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22"/>
      <c r="B27" s="123"/>
      <c r="C27" s="122"/>
      <c r="D27" s="122"/>
      <c r="E27" s="36" t="s">
        <v>1</v>
      </c>
      <c r="F27" s="36"/>
      <c r="G27" s="36"/>
      <c r="H27" s="36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0"/>
      <c r="E29" s="90"/>
      <c r="F29" s="90"/>
      <c r="G29" s="90"/>
      <c r="H29" s="90"/>
      <c r="I29" s="90"/>
      <c r="J29" s="90"/>
      <c r="K29" s="90"/>
      <c r="L29" s="55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25" t="s">
        <v>36</v>
      </c>
      <c r="E30" s="38"/>
      <c r="F30" s="38"/>
      <c r="G30" s="38"/>
      <c r="H30" s="38"/>
      <c r="I30" s="38"/>
      <c r="J30" s="96">
        <f>ROUND(J124, 2)</f>
        <v>0</v>
      </c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38</v>
      </c>
      <c r="G32" s="38"/>
      <c r="H32" s="38"/>
      <c r="I32" s="43" t="s">
        <v>37</v>
      </c>
      <c r="J32" s="43" t="s">
        <v>39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26" t="s">
        <v>40</v>
      </c>
      <c r="E33" s="32" t="s">
        <v>41</v>
      </c>
      <c r="F33" s="127">
        <f>ROUND((SUM(BE124:BE238)),  2)</f>
        <v>0</v>
      </c>
      <c r="G33" s="38"/>
      <c r="H33" s="38"/>
      <c r="I33" s="128">
        <v>0.20999999999999999</v>
      </c>
      <c r="J33" s="127">
        <f>ROUND(((SUM(BE124:BE238))*I33),  2)</f>
        <v>0</v>
      </c>
      <c r="K33" s="38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2" t="s">
        <v>42</v>
      </c>
      <c r="F34" s="127">
        <f>ROUND((SUM(BF124:BF238)),  2)</f>
        <v>0</v>
      </c>
      <c r="G34" s="38"/>
      <c r="H34" s="38"/>
      <c r="I34" s="128">
        <v>0.12</v>
      </c>
      <c r="J34" s="127">
        <f>ROUND(((SUM(BF124:BF238))*I34),  2)</f>
        <v>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43</v>
      </c>
      <c r="F35" s="127">
        <f>ROUND((SUM(BG124:BG238)),  2)</f>
        <v>0</v>
      </c>
      <c r="G35" s="38"/>
      <c r="H35" s="38"/>
      <c r="I35" s="128">
        <v>0.20999999999999999</v>
      </c>
      <c r="J35" s="127">
        <f>0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44</v>
      </c>
      <c r="F36" s="127">
        <f>ROUND((SUM(BH124:BH238)),  2)</f>
        <v>0</v>
      </c>
      <c r="G36" s="38"/>
      <c r="H36" s="38"/>
      <c r="I36" s="128">
        <v>0.12</v>
      </c>
      <c r="J36" s="127">
        <f>0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45</v>
      </c>
      <c r="F37" s="127">
        <f>ROUND((SUM(BI124:BI238)),  2)</f>
        <v>0</v>
      </c>
      <c r="G37" s="38"/>
      <c r="H37" s="38"/>
      <c r="I37" s="128">
        <v>0</v>
      </c>
      <c r="J37" s="127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29"/>
      <c r="D39" s="130" t="s">
        <v>46</v>
      </c>
      <c r="E39" s="81"/>
      <c r="F39" s="81"/>
      <c r="G39" s="131" t="s">
        <v>47</v>
      </c>
      <c r="H39" s="132" t="s">
        <v>48</v>
      </c>
      <c r="I39" s="81"/>
      <c r="J39" s="133">
        <f>SUM(J30:J37)</f>
        <v>0</v>
      </c>
      <c r="K39" s="134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49</v>
      </c>
      <c r="E50" s="57"/>
      <c r="F50" s="57"/>
      <c r="G50" s="56" t="s">
        <v>50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51</v>
      </c>
      <c r="E61" s="41"/>
      <c r="F61" s="135" t="s">
        <v>52</v>
      </c>
      <c r="G61" s="58" t="s">
        <v>51</v>
      </c>
      <c r="H61" s="41"/>
      <c r="I61" s="41"/>
      <c r="J61" s="136" t="s">
        <v>52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53</v>
      </c>
      <c r="E65" s="59"/>
      <c r="F65" s="59"/>
      <c r="G65" s="56" t="s">
        <v>54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51</v>
      </c>
      <c r="E76" s="41"/>
      <c r="F76" s="135" t="s">
        <v>52</v>
      </c>
      <c r="G76" s="58" t="s">
        <v>51</v>
      </c>
      <c r="H76" s="41"/>
      <c r="I76" s="41"/>
      <c r="J76" s="136" t="s">
        <v>52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hidden="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96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16.5" customHeight="1">
      <c r="A85" s="38"/>
      <c r="B85" s="39"/>
      <c r="C85" s="38"/>
      <c r="D85" s="38"/>
      <c r="E85" s="121" t="str">
        <f>E7</f>
        <v>Rozšíření sběrného dvora E1 - vyhrazená změna závazku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2" customFormat="1" ht="12" customHeight="1">
      <c r="A86" s="38"/>
      <c r="B86" s="39"/>
      <c r="C86" s="32" t="s">
        <v>94</v>
      </c>
      <c r="D86" s="38"/>
      <c r="E86" s="38"/>
      <c r="F86" s="38"/>
      <c r="G86" s="38"/>
      <c r="H86" s="38"/>
      <c r="I86" s="38"/>
      <c r="J86" s="38"/>
      <c r="K86" s="38"/>
      <c r="L86" s="55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hidden="1" s="2" customFormat="1" ht="16.5" customHeight="1">
      <c r="A87" s="38"/>
      <c r="B87" s="39"/>
      <c r="C87" s="38"/>
      <c r="D87" s="38"/>
      <c r="E87" s="67" t="str">
        <f>E9</f>
        <v>070-04 - EI - RE-USE centrum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2" customHeight="1">
      <c r="A89" s="38"/>
      <c r="B89" s="39"/>
      <c r="C89" s="32" t="s">
        <v>20</v>
      </c>
      <c r="D89" s="38"/>
      <c r="E89" s="38"/>
      <c r="F89" s="27" t="str">
        <f>F12</f>
        <v xml:space="preserve"> </v>
      </c>
      <c r="G89" s="38"/>
      <c r="H89" s="38"/>
      <c r="I89" s="32" t="s">
        <v>22</v>
      </c>
      <c r="J89" s="69" t="str">
        <f>IF(J12="","",J12)</f>
        <v>30. 3. 2026</v>
      </c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5.15" customHeight="1">
      <c r="A91" s="38"/>
      <c r="B91" s="39"/>
      <c r="C91" s="32" t="s">
        <v>24</v>
      </c>
      <c r="D91" s="38"/>
      <c r="E91" s="38"/>
      <c r="F91" s="27" t="str">
        <f>E15</f>
        <v>město Horažďovice</v>
      </c>
      <c r="G91" s="38"/>
      <c r="H91" s="38"/>
      <c r="I91" s="32" t="s">
        <v>31</v>
      </c>
      <c r="J91" s="36" t="str">
        <f>E21</f>
        <v xml:space="preserve"> 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15.15" customHeight="1">
      <c r="A92" s="38"/>
      <c r="B92" s="39"/>
      <c r="C92" s="32" t="s">
        <v>29</v>
      </c>
      <c r="D92" s="38"/>
      <c r="E92" s="38"/>
      <c r="F92" s="27" t="str">
        <f>IF(E18="","",E18)</f>
        <v>Vyplň údaj</v>
      </c>
      <c r="G92" s="38"/>
      <c r="H92" s="38"/>
      <c r="I92" s="32" t="s">
        <v>33</v>
      </c>
      <c r="J92" s="36" t="str">
        <f>E24</f>
        <v>Pavel Matoušek</v>
      </c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29.28" customHeight="1">
      <c r="A94" s="38"/>
      <c r="B94" s="39"/>
      <c r="C94" s="137" t="s">
        <v>97</v>
      </c>
      <c r="D94" s="129"/>
      <c r="E94" s="129"/>
      <c r="F94" s="129"/>
      <c r="G94" s="129"/>
      <c r="H94" s="129"/>
      <c r="I94" s="129"/>
      <c r="J94" s="138" t="s">
        <v>98</v>
      </c>
      <c r="K94" s="129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hidden="1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hidden="1" s="2" customFormat="1" ht="22.8" customHeight="1">
      <c r="A96" s="38"/>
      <c r="B96" s="39"/>
      <c r="C96" s="139" t="s">
        <v>99</v>
      </c>
      <c r="D96" s="38"/>
      <c r="E96" s="38"/>
      <c r="F96" s="38"/>
      <c r="G96" s="38"/>
      <c r="H96" s="38"/>
      <c r="I96" s="38"/>
      <c r="J96" s="96">
        <f>J124</f>
        <v>0</v>
      </c>
      <c r="K96" s="38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100</v>
      </c>
    </row>
    <row r="97" hidden="1" s="9" customFormat="1" ht="24.96" customHeight="1">
      <c r="A97" s="9"/>
      <c r="B97" s="140"/>
      <c r="C97" s="9"/>
      <c r="D97" s="141" t="s">
        <v>101</v>
      </c>
      <c r="E97" s="142"/>
      <c r="F97" s="142"/>
      <c r="G97" s="142"/>
      <c r="H97" s="142"/>
      <c r="I97" s="142"/>
      <c r="J97" s="143">
        <f>J125</f>
        <v>0</v>
      </c>
      <c r="K97" s="9"/>
      <c r="L97" s="14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44"/>
      <c r="C98" s="10"/>
      <c r="D98" s="145" t="s">
        <v>178</v>
      </c>
      <c r="E98" s="146"/>
      <c r="F98" s="146"/>
      <c r="G98" s="146"/>
      <c r="H98" s="146"/>
      <c r="I98" s="146"/>
      <c r="J98" s="147">
        <f>J126</f>
        <v>0</v>
      </c>
      <c r="K98" s="10"/>
      <c r="L98" s="14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44"/>
      <c r="C99" s="10"/>
      <c r="D99" s="145" t="s">
        <v>179</v>
      </c>
      <c r="E99" s="146"/>
      <c r="F99" s="146"/>
      <c r="G99" s="146"/>
      <c r="H99" s="146"/>
      <c r="I99" s="146"/>
      <c r="J99" s="147">
        <f>J130</f>
        <v>0</v>
      </c>
      <c r="K99" s="10"/>
      <c r="L99" s="14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44"/>
      <c r="C100" s="10"/>
      <c r="D100" s="145" t="s">
        <v>180</v>
      </c>
      <c r="E100" s="146"/>
      <c r="F100" s="146"/>
      <c r="G100" s="146"/>
      <c r="H100" s="146"/>
      <c r="I100" s="146"/>
      <c r="J100" s="147">
        <f>J137</f>
        <v>0</v>
      </c>
      <c r="K100" s="10"/>
      <c r="L100" s="144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9" customFormat="1" ht="24.96" customHeight="1">
      <c r="A101" s="9"/>
      <c r="B101" s="140"/>
      <c r="C101" s="9"/>
      <c r="D101" s="141" t="s">
        <v>104</v>
      </c>
      <c r="E101" s="142"/>
      <c r="F101" s="142"/>
      <c r="G101" s="142"/>
      <c r="H101" s="142"/>
      <c r="I101" s="142"/>
      <c r="J101" s="143">
        <f>J144</f>
        <v>0</v>
      </c>
      <c r="K101" s="9"/>
      <c r="L101" s="140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hidden="1" s="10" customFormat="1" ht="19.92" customHeight="1">
      <c r="A102" s="10"/>
      <c r="B102" s="144"/>
      <c r="C102" s="10"/>
      <c r="D102" s="145" t="s">
        <v>505</v>
      </c>
      <c r="E102" s="146"/>
      <c r="F102" s="146"/>
      <c r="G102" s="146"/>
      <c r="H102" s="146"/>
      <c r="I102" s="146"/>
      <c r="J102" s="147">
        <f>J145</f>
        <v>0</v>
      </c>
      <c r="K102" s="10"/>
      <c r="L102" s="144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9" customFormat="1" ht="24.96" customHeight="1">
      <c r="A103" s="9"/>
      <c r="B103" s="140"/>
      <c r="C103" s="9"/>
      <c r="D103" s="141" t="s">
        <v>506</v>
      </c>
      <c r="E103" s="142"/>
      <c r="F103" s="142"/>
      <c r="G103" s="142"/>
      <c r="H103" s="142"/>
      <c r="I103" s="142"/>
      <c r="J103" s="143">
        <f>J232</f>
        <v>0</v>
      </c>
      <c r="K103" s="9"/>
      <c r="L103" s="140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hidden="1" s="10" customFormat="1" ht="19.92" customHeight="1">
      <c r="A104" s="10"/>
      <c r="B104" s="144"/>
      <c r="C104" s="10"/>
      <c r="D104" s="145" t="s">
        <v>507</v>
      </c>
      <c r="E104" s="146"/>
      <c r="F104" s="146"/>
      <c r="G104" s="146"/>
      <c r="H104" s="146"/>
      <c r="I104" s="146"/>
      <c r="J104" s="147">
        <f>J233</f>
        <v>0</v>
      </c>
      <c r="K104" s="10"/>
      <c r="L104" s="144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2" customFormat="1" ht="21.84" customHeight="1">
      <c r="A105" s="38"/>
      <c r="B105" s="39"/>
      <c r="C105" s="38"/>
      <c r="D105" s="38"/>
      <c r="E105" s="38"/>
      <c r="F105" s="38"/>
      <c r="G105" s="38"/>
      <c r="H105" s="38"/>
      <c r="I105" s="38"/>
      <c r="J105" s="38"/>
      <c r="K105" s="38"/>
      <c r="L105" s="55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hidden="1" s="2" customFormat="1" ht="6.96" customHeight="1">
      <c r="A106" s="38"/>
      <c r="B106" s="60"/>
      <c r="C106" s="61"/>
      <c r="D106" s="61"/>
      <c r="E106" s="61"/>
      <c r="F106" s="61"/>
      <c r="G106" s="61"/>
      <c r="H106" s="61"/>
      <c r="I106" s="61"/>
      <c r="J106" s="61"/>
      <c r="K106" s="61"/>
      <c r="L106" s="55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hidden="1"/>
    <row r="108" hidden="1"/>
    <row r="109" hidden="1"/>
    <row r="110" s="2" customFormat="1" ht="6.96" customHeight="1">
      <c r="A110" s="38"/>
      <c r="B110" s="62"/>
      <c r="C110" s="63"/>
      <c r="D110" s="63"/>
      <c r="E110" s="63"/>
      <c r="F110" s="63"/>
      <c r="G110" s="63"/>
      <c r="H110" s="63"/>
      <c r="I110" s="63"/>
      <c r="J110" s="63"/>
      <c r="K110" s="63"/>
      <c r="L110" s="55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4.96" customHeight="1">
      <c r="A111" s="38"/>
      <c r="B111" s="39"/>
      <c r="C111" s="23" t="s">
        <v>106</v>
      </c>
      <c r="D111" s="38"/>
      <c r="E111" s="38"/>
      <c r="F111" s="38"/>
      <c r="G111" s="38"/>
      <c r="H111" s="38"/>
      <c r="I111" s="38"/>
      <c r="J111" s="38"/>
      <c r="K111" s="38"/>
      <c r="L111" s="55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38"/>
      <c r="D112" s="38"/>
      <c r="E112" s="38"/>
      <c r="F112" s="38"/>
      <c r="G112" s="38"/>
      <c r="H112" s="38"/>
      <c r="I112" s="38"/>
      <c r="J112" s="38"/>
      <c r="K112" s="38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16</v>
      </c>
      <c r="D113" s="38"/>
      <c r="E113" s="38"/>
      <c r="F113" s="38"/>
      <c r="G113" s="38"/>
      <c r="H113" s="38"/>
      <c r="I113" s="38"/>
      <c r="J113" s="38"/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38"/>
      <c r="D114" s="38"/>
      <c r="E114" s="121" t="str">
        <f>E7</f>
        <v>Rozšíření sběrného dvora E1 - vyhrazená změna závazku</v>
      </c>
      <c r="F114" s="32"/>
      <c r="G114" s="32"/>
      <c r="H114" s="32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94</v>
      </c>
      <c r="D115" s="38"/>
      <c r="E115" s="38"/>
      <c r="F115" s="38"/>
      <c r="G115" s="38"/>
      <c r="H115" s="38"/>
      <c r="I115" s="38"/>
      <c r="J115" s="38"/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38"/>
      <c r="D116" s="38"/>
      <c r="E116" s="67" t="str">
        <f>E9</f>
        <v>070-04 - EI - RE-USE centrum</v>
      </c>
      <c r="F116" s="38"/>
      <c r="G116" s="38"/>
      <c r="H116" s="38"/>
      <c r="I116" s="38"/>
      <c r="J116" s="38"/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38"/>
      <c r="D117" s="38"/>
      <c r="E117" s="38"/>
      <c r="F117" s="38"/>
      <c r="G117" s="38"/>
      <c r="H117" s="38"/>
      <c r="I117" s="38"/>
      <c r="J117" s="38"/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20</v>
      </c>
      <c r="D118" s="38"/>
      <c r="E118" s="38"/>
      <c r="F118" s="27" t="str">
        <f>F12</f>
        <v xml:space="preserve"> </v>
      </c>
      <c r="G118" s="38"/>
      <c r="H118" s="38"/>
      <c r="I118" s="32" t="s">
        <v>22</v>
      </c>
      <c r="J118" s="69" t="str">
        <f>IF(J12="","",J12)</f>
        <v>30. 3. 2026</v>
      </c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38"/>
      <c r="D119" s="38"/>
      <c r="E119" s="38"/>
      <c r="F119" s="38"/>
      <c r="G119" s="38"/>
      <c r="H119" s="38"/>
      <c r="I119" s="38"/>
      <c r="J119" s="38"/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24</v>
      </c>
      <c r="D120" s="38"/>
      <c r="E120" s="38"/>
      <c r="F120" s="27" t="str">
        <f>E15</f>
        <v>město Horažďovice</v>
      </c>
      <c r="G120" s="38"/>
      <c r="H120" s="38"/>
      <c r="I120" s="32" t="s">
        <v>31</v>
      </c>
      <c r="J120" s="36" t="str">
        <f>E21</f>
        <v xml:space="preserve"> </v>
      </c>
      <c r="K120" s="38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29</v>
      </c>
      <c r="D121" s="38"/>
      <c r="E121" s="38"/>
      <c r="F121" s="27" t="str">
        <f>IF(E18="","",E18)</f>
        <v>Vyplň údaj</v>
      </c>
      <c r="G121" s="38"/>
      <c r="H121" s="38"/>
      <c r="I121" s="32" t="s">
        <v>33</v>
      </c>
      <c r="J121" s="36" t="str">
        <f>E24</f>
        <v>Pavel Matoušek</v>
      </c>
      <c r="K121" s="38"/>
      <c r="L121" s="55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0.32" customHeight="1">
      <c r="A122" s="38"/>
      <c r="B122" s="39"/>
      <c r="C122" s="38"/>
      <c r="D122" s="38"/>
      <c r="E122" s="38"/>
      <c r="F122" s="38"/>
      <c r="G122" s="38"/>
      <c r="H122" s="38"/>
      <c r="I122" s="38"/>
      <c r="J122" s="38"/>
      <c r="K122" s="38"/>
      <c r="L122" s="55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11" customFormat="1" ht="29.28" customHeight="1">
      <c r="A123" s="148"/>
      <c r="B123" s="149"/>
      <c r="C123" s="150" t="s">
        <v>107</v>
      </c>
      <c r="D123" s="151" t="s">
        <v>61</v>
      </c>
      <c r="E123" s="151" t="s">
        <v>57</v>
      </c>
      <c r="F123" s="151" t="s">
        <v>58</v>
      </c>
      <c r="G123" s="151" t="s">
        <v>108</v>
      </c>
      <c r="H123" s="151" t="s">
        <v>109</v>
      </c>
      <c r="I123" s="151" t="s">
        <v>110</v>
      </c>
      <c r="J123" s="152" t="s">
        <v>98</v>
      </c>
      <c r="K123" s="153" t="s">
        <v>111</v>
      </c>
      <c r="L123" s="154"/>
      <c r="M123" s="86" t="s">
        <v>1</v>
      </c>
      <c r="N123" s="87" t="s">
        <v>40</v>
      </c>
      <c r="O123" s="87" t="s">
        <v>112</v>
      </c>
      <c r="P123" s="87" t="s">
        <v>113</v>
      </c>
      <c r="Q123" s="87" t="s">
        <v>114</v>
      </c>
      <c r="R123" s="87" t="s">
        <v>115</v>
      </c>
      <c r="S123" s="87" t="s">
        <v>116</v>
      </c>
      <c r="T123" s="88" t="s">
        <v>117</v>
      </c>
      <c r="U123" s="148"/>
      <c r="V123" s="148"/>
      <c r="W123" s="148"/>
      <c r="X123" s="148"/>
      <c r="Y123" s="148"/>
      <c r="Z123" s="148"/>
      <c r="AA123" s="148"/>
      <c r="AB123" s="148"/>
      <c r="AC123" s="148"/>
      <c r="AD123" s="148"/>
      <c r="AE123" s="148"/>
    </row>
    <row r="124" s="2" customFormat="1" ht="22.8" customHeight="1">
      <c r="A124" s="38"/>
      <c r="B124" s="39"/>
      <c r="C124" s="93" t="s">
        <v>118</v>
      </c>
      <c r="D124" s="38"/>
      <c r="E124" s="38"/>
      <c r="F124" s="38"/>
      <c r="G124" s="38"/>
      <c r="H124" s="38"/>
      <c r="I124" s="38"/>
      <c r="J124" s="155">
        <f>BK124</f>
        <v>0</v>
      </c>
      <c r="K124" s="38"/>
      <c r="L124" s="39"/>
      <c r="M124" s="89"/>
      <c r="N124" s="73"/>
      <c r="O124" s="90"/>
      <c r="P124" s="156">
        <f>P125+P144+P232</f>
        <v>0</v>
      </c>
      <c r="Q124" s="90"/>
      <c r="R124" s="156">
        <f>R125+R144+R232</f>
        <v>0</v>
      </c>
      <c r="S124" s="90"/>
      <c r="T124" s="157">
        <f>T125+T144+T232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9" t="s">
        <v>75</v>
      </c>
      <c r="AU124" s="19" t="s">
        <v>100</v>
      </c>
      <c r="BK124" s="158">
        <f>BK125+BK144+BK232</f>
        <v>0</v>
      </c>
    </row>
    <row r="125" s="12" customFormat="1" ht="25.92" customHeight="1">
      <c r="A125" s="12"/>
      <c r="B125" s="159"/>
      <c r="C125" s="12"/>
      <c r="D125" s="160" t="s">
        <v>75</v>
      </c>
      <c r="E125" s="161" t="s">
        <v>119</v>
      </c>
      <c r="F125" s="161" t="s">
        <v>120</v>
      </c>
      <c r="G125" s="12"/>
      <c r="H125" s="12"/>
      <c r="I125" s="162"/>
      <c r="J125" s="163">
        <f>BK125</f>
        <v>0</v>
      </c>
      <c r="K125" s="12"/>
      <c r="L125" s="159"/>
      <c r="M125" s="164"/>
      <c r="N125" s="165"/>
      <c r="O125" s="165"/>
      <c r="P125" s="166">
        <f>P126+P130+P137</f>
        <v>0</v>
      </c>
      <c r="Q125" s="165"/>
      <c r="R125" s="166">
        <f>R126+R130+R137</f>
        <v>0</v>
      </c>
      <c r="S125" s="165"/>
      <c r="T125" s="167">
        <f>T126+T130+T137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60" t="s">
        <v>84</v>
      </c>
      <c r="AT125" s="168" t="s">
        <v>75</v>
      </c>
      <c r="AU125" s="168" t="s">
        <v>76</v>
      </c>
      <c r="AY125" s="160" t="s">
        <v>121</v>
      </c>
      <c r="BK125" s="169">
        <f>BK126+BK130+BK137</f>
        <v>0</v>
      </c>
    </row>
    <row r="126" s="12" customFormat="1" ht="22.8" customHeight="1">
      <c r="A126" s="12"/>
      <c r="B126" s="159"/>
      <c r="C126" s="12"/>
      <c r="D126" s="160" t="s">
        <v>75</v>
      </c>
      <c r="E126" s="170" t="s">
        <v>211</v>
      </c>
      <c r="F126" s="170" t="s">
        <v>247</v>
      </c>
      <c r="G126" s="12"/>
      <c r="H126" s="12"/>
      <c r="I126" s="162"/>
      <c r="J126" s="171">
        <f>BK126</f>
        <v>0</v>
      </c>
      <c r="K126" s="12"/>
      <c r="L126" s="159"/>
      <c r="M126" s="164"/>
      <c r="N126" s="165"/>
      <c r="O126" s="165"/>
      <c r="P126" s="166">
        <f>SUM(P127:P129)</f>
        <v>0</v>
      </c>
      <c r="Q126" s="165"/>
      <c r="R126" s="166">
        <f>SUM(R127:R129)</f>
        <v>0</v>
      </c>
      <c r="S126" s="165"/>
      <c r="T126" s="167">
        <f>SUM(T127:T129)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60" t="s">
        <v>84</v>
      </c>
      <c r="AT126" s="168" t="s">
        <v>75</v>
      </c>
      <c r="AU126" s="168" t="s">
        <v>84</v>
      </c>
      <c r="AY126" s="160" t="s">
        <v>121</v>
      </c>
      <c r="BK126" s="169">
        <f>SUM(BK127:BK129)</f>
        <v>0</v>
      </c>
    </row>
    <row r="127" s="2" customFormat="1" ht="24.15" customHeight="1">
      <c r="A127" s="38"/>
      <c r="B127" s="172"/>
      <c r="C127" s="173" t="s">
        <v>84</v>
      </c>
      <c r="D127" s="173" t="s">
        <v>125</v>
      </c>
      <c r="E127" s="174" t="s">
        <v>508</v>
      </c>
      <c r="F127" s="175" t="s">
        <v>509</v>
      </c>
      <c r="G127" s="176" t="s">
        <v>147</v>
      </c>
      <c r="H127" s="177">
        <v>4.2699999999999996</v>
      </c>
      <c r="I127" s="178"/>
      <c r="J127" s="179">
        <f>ROUND(I127*H127,2)</f>
        <v>0</v>
      </c>
      <c r="K127" s="180"/>
      <c r="L127" s="39"/>
      <c r="M127" s="181" t="s">
        <v>1</v>
      </c>
      <c r="N127" s="182" t="s">
        <v>41</v>
      </c>
      <c r="O127" s="77"/>
      <c r="P127" s="183">
        <f>O127*H127</f>
        <v>0</v>
      </c>
      <c r="Q127" s="183">
        <v>0</v>
      </c>
      <c r="R127" s="183">
        <f>Q127*H127</f>
        <v>0</v>
      </c>
      <c r="S127" s="183">
        <v>0</v>
      </c>
      <c r="T127" s="184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185" t="s">
        <v>122</v>
      </c>
      <c r="AT127" s="185" t="s">
        <v>125</v>
      </c>
      <c r="AU127" s="185" t="s">
        <v>86</v>
      </c>
      <c r="AY127" s="19" t="s">
        <v>121</v>
      </c>
      <c r="BE127" s="186">
        <f>IF(N127="základní",J127,0)</f>
        <v>0</v>
      </c>
      <c r="BF127" s="186">
        <f>IF(N127="snížená",J127,0)</f>
        <v>0</v>
      </c>
      <c r="BG127" s="186">
        <f>IF(N127="zákl. přenesená",J127,0)</f>
        <v>0</v>
      </c>
      <c r="BH127" s="186">
        <f>IF(N127="sníž. přenesená",J127,0)</f>
        <v>0</v>
      </c>
      <c r="BI127" s="186">
        <f>IF(N127="nulová",J127,0)</f>
        <v>0</v>
      </c>
      <c r="BJ127" s="19" t="s">
        <v>84</v>
      </c>
      <c r="BK127" s="186">
        <f>ROUND(I127*H127,2)</f>
        <v>0</v>
      </c>
      <c r="BL127" s="19" t="s">
        <v>122</v>
      </c>
      <c r="BM127" s="185" t="s">
        <v>510</v>
      </c>
    </row>
    <row r="128" s="13" customFormat="1">
      <c r="A128" s="13"/>
      <c r="B128" s="187"/>
      <c r="C128" s="13"/>
      <c r="D128" s="188" t="s">
        <v>130</v>
      </c>
      <c r="E128" s="189" t="s">
        <v>1</v>
      </c>
      <c r="F128" s="190" t="s">
        <v>511</v>
      </c>
      <c r="G128" s="13"/>
      <c r="H128" s="191">
        <v>4.2699999999999996</v>
      </c>
      <c r="I128" s="192"/>
      <c r="J128" s="13"/>
      <c r="K128" s="13"/>
      <c r="L128" s="187"/>
      <c r="M128" s="193"/>
      <c r="N128" s="194"/>
      <c r="O128" s="194"/>
      <c r="P128" s="194"/>
      <c r="Q128" s="194"/>
      <c r="R128" s="194"/>
      <c r="S128" s="194"/>
      <c r="T128" s="19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89" t="s">
        <v>130</v>
      </c>
      <c r="AU128" s="189" t="s">
        <v>86</v>
      </c>
      <c r="AV128" s="13" t="s">
        <v>86</v>
      </c>
      <c r="AW128" s="13" t="s">
        <v>32</v>
      </c>
      <c r="AX128" s="13" t="s">
        <v>76</v>
      </c>
      <c r="AY128" s="189" t="s">
        <v>121</v>
      </c>
    </row>
    <row r="129" s="14" customFormat="1">
      <c r="A129" s="14"/>
      <c r="B129" s="196"/>
      <c r="C129" s="14"/>
      <c r="D129" s="188" t="s">
        <v>130</v>
      </c>
      <c r="E129" s="197" t="s">
        <v>1</v>
      </c>
      <c r="F129" s="198" t="s">
        <v>132</v>
      </c>
      <c r="G129" s="14"/>
      <c r="H129" s="199">
        <v>4.2699999999999996</v>
      </c>
      <c r="I129" s="200"/>
      <c r="J129" s="14"/>
      <c r="K129" s="14"/>
      <c r="L129" s="196"/>
      <c r="M129" s="201"/>
      <c r="N129" s="202"/>
      <c r="O129" s="202"/>
      <c r="P129" s="202"/>
      <c r="Q129" s="202"/>
      <c r="R129" s="202"/>
      <c r="S129" s="202"/>
      <c r="T129" s="203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197" t="s">
        <v>130</v>
      </c>
      <c r="AU129" s="197" t="s">
        <v>86</v>
      </c>
      <c r="AV129" s="14" t="s">
        <v>122</v>
      </c>
      <c r="AW129" s="14" t="s">
        <v>32</v>
      </c>
      <c r="AX129" s="14" t="s">
        <v>84</v>
      </c>
      <c r="AY129" s="197" t="s">
        <v>121</v>
      </c>
    </row>
    <row r="130" s="12" customFormat="1" ht="22.8" customHeight="1">
      <c r="A130" s="12"/>
      <c r="B130" s="159"/>
      <c r="C130" s="12"/>
      <c r="D130" s="160" t="s">
        <v>75</v>
      </c>
      <c r="E130" s="170" t="s">
        <v>226</v>
      </c>
      <c r="F130" s="170" t="s">
        <v>294</v>
      </c>
      <c r="G130" s="12"/>
      <c r="H130" s="12"/>
      <c r="I130" s="162"/>
      <c r="J130" s="171">
        <f>BK130</f>
        <v>0</v>
      </c>
      <c r="K130" s="12"/>
      <c r="L130" s="159"/>
      <c r="M130" s="164"/>
      <c r="N130" s="165"/>
      <c r="O130" s="165"/>
      <c r="P130" s="166">
        <f>SUM(P131:P136)</f>
        <v>0</v>
      </c>
      <c r="Q130" s="165"/>
      <c r="R130" s="166">
        <f>SUM(R131:R136)</f>
        <v>0</v>
      </c>
      <c r="S130" s="165"/>
      <c r="T130" s="167">
        <f>SUM(T131:T136)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60" t="s">
        <v>84</v>
      </c>
      <c r="AT130" s="168" t="s">
        <v>75</v>
      </c>
      <c r="AU130" s="168" t="s">
        <v>84</v>
      </c>
      <c r="AY130" s="160" t="s">
        <v>121</v>
      </c>
      <c r="BK130" s="169">
        <f>SUM(BK131:BK136)</f>
        <v>0</v>
      </c>
    </row>
    <row r="131" s="2" customFormat="1" ht="37.8" customHeight="1">
      <c r="A131" s="38"/>
      <c r="B131" s="172"/>
      <c r="C131" s="173" t="s">
        <v>86</v>
      </c>
      <c r="D131" s="173" t="s">
        <v>125</v>
      </c>
      <c r="E131" s="174" t="s">
        <v>512</v>
      </c>
      <c r="F131" s="175" t="s">
        <v>513</v>
      </c>
      <c r="G131" s="176" t="s">
        <v>147</v>
      </c>
      <c r="H131" s="177">
        <v>88.799999999999997</v>
      </c>
      <c r="I131" s="178"/>
      <c r="J131" s="179">
        <f>ROUND(I131*H131,2)</f>
        <v>0</v>
      </c>
      <c r="K131" s="180"/>
      <c r="L131" s="39"/>
      <c r="M131" s="181" t="s">
        <v>1</v>
      </c>
      <c r="N131" s="182" t="s">
        <v>41</v>
      </c>
      <c r="O131" s="77"/>
      <c r="P131" s="183">
        <f>O131*H131</f>
        <v>0</v>
      </c>
      <c r="Q131" s="183">
        <v>0</v>
      </c>
      <c r="R131" s="183">
        <f>Q131*H131</f>
        <v>0</v>
      </c>
      <c r="S131" s="183">
        <v>0</v>
      </c>
      <c r="T131" s="184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185" t="s">
        <v>122</v>
      </c>
      <c r="AT131" s="185" t="s">
        <v>125</v>
      </c>
      <c r="AU131" s="185" t="s">
        <v>86</v>
      </c>
      <c r="AY131" s="19" t="s">
        <v>121</v>
      </c>
      <c r="BE131" s="186">
        <f>IF(N131="základní",J131,0)</f>
        <v>0</v>
      </c>
      <c r="BF131" s="186">
        <f>IF(N131="snížená",J131,0)</f>
        <v>0</v>
      </c>
      <c r="BG131" s="186">
        <f>IF(N131="zákl. přenesená",J131,0)</f>
        <v>0</v>
      </c>
      <c r="BH131" s="186">
        <f>IF(N131="sníž. přenesená",J131,0)</f>
        <v>0</v>
      </c>
      <c r="BI131" s="186">
        <f>IF(N131="nulová",J131,0)</f>
        <v>0</v>
      </c>
      <c r="BJ131" s="19" t="s">
        <v>84</v>
      </c>
      <c r="BK131" s="186">
        <f>ROUND(I131*H131,2)</f>
        <v>0</v>
      </c>
      <c r="BL131" s="19" t="s">
        <v>122</v>
      </c>
      <c r="BM131" s="185" t="s">
        <v>514</v>
      </c>
    </row>
    <row r="132" s="13" customFormat="1">
      <c r="A132" s="13"/>
      <c r="B132" s="187"/>
      <c r="C132" s="13"/>
      <c r="D132" s="188" t="s">
        <v>130</v>
      </c>
      <c r="E132" s="189" t="s">
        <v>1</v>
      </c>
      <c r="F132" s="190" t="s">
        <v>515</v>
      </c>
      <c r="G132" s="13"/>
      <c r="H132" s="191">
        <v>88.799999999999997</v>
      </c>
      <c r="I132" s="192"/>
      <c r="J132" s="13"/>
      <c r="K132" s="13"/>
      <c r="L132" s="187"/>
      <c r="M132" s="193"/>
      <c r="N132" s="194"/>
      <c r="O132" s="194"/>
      <c r="P132" s="194"/>
      <c r="Q132" s="194"/>
      <c r="R132" s="194"/>
      <c r="S132" s="194"/>
      <c r="T132" s="19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89" t="s">
        <v>130</v>
      </c>
      <c r="AU132" s="189" t="s">
        <v>86</v>
      </c>
      <c r="AV132" s="13" t="s">
        <v>86</v>
      </c>
      <c r="AW132" s="13" t="s">
        <v>32</v>
      </c>
      <c r="AX132" s="13" t="s">
        <v>76</v>
      </c>
      <c r="AY132" s="189" t="s">
        <v>121</v>
      </c>
    </row>
    <row r="133" s="14" customFormat="1">
      <c r="A133" s="14"/>
      <c r="B133" s="196"/>
      <c r="C133" s="14"/>
      <c r="D133" s="188" t="s">
        <v>130</v>
      </c>
      <c r="E133" s="197" t="s">
        <v>1</v>
      </c>
      <c r="F133" s="198" t="s">
        <v>132</v>
      </c>
      <c r="G133" s="14"/>
      <c r="H133" s="199">
        <v>88.799999999999997</v>
      </c>
      <c r="I133" s="200"/>
      <c r="J133" s="14"/>
      <c r="K133" s="14"/>
      <c r="L133" s="196"/>
      <c r="M133" s="201"/>
      <c r="N133" s="202"/>
      <c r="O133" s="202"/>
      <c r="P133" s="202"/>
      <c r="Q133" s="202"/>
      <c r="R133" s="202"/>
      <c r="S133" s="202"/>
      <c r="T133" s="203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197" t="s">
        <v>130</v>
      </c>
      <c r="AU133" s="197" t="s">
        <v>86</v>
      </c>
      <c r="AV133" s="14" t="s">
        <v>122</v>
      </c>
      <c r="AW133" s="14" t="s">
        <v>32</v>
      </c>
      <c r="AX133" s="14" t="s">
        <v>84</v>
      </c>
      <c r="AY133" s="197" t="s">
        <v>121</v>
      </c>
    </row>
    <row r="134" s="2" customFormat="1" ht="37.8" customHeight="1">
      <c r="A134" s="38"/>
      <c r="B134" s="172"/>
      <c r="C134" s="173" t="s">
        <v>197</v>
      </c>
      <c r="D134" s="173" t="s">
        <v>125</v>
      </c>
      <c r="E134" s="174" t="s">
        <v>516</v>
      </c>
      <c r="F134" s="175" t="s">
        <v>517</v>
      </c>
      <c r="G134" s="176" t="s">
        <v>169</v>
      </c>
      <c r="H134" s="177">
        <v>42.700000000000003</v>
      </c>
      <c r="I134" s="178"/>
      <c r="J134" s="179">
        <f>ROUND(I134*H134,2)</f>
        <v>0</v>
      </c>
      <c r="K134" s="180"/>
      <c r="L134" s="39"/>
      <c r="M134" s="181" t="s">
        <v>1</v>
      </c>
      <c r="N134" s="182" t="s">
        <v>41</v>
      </c>
      <c r="O134" s="77"/>
      <c r="P134" s="183">
        <f>O134*H134</f>
        <v>0</v>
      </c>
      <c r="Q134" s="183">
        <v>0</v>
      </c>
      <c r="R134" s="183">
        <f>Q134*H134</f>
        <v>0</v>
      </c>
      <c r="S134" s="183">
        <v>0</v>
      </c>
      <c r="T134" s="184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185" t="s">
        <v>122</v>
      </c>
      <c r="AT134" s="185" t="s">
        <v>125</v>
      </c>
      <c r="AU134" s="185" t="s">
        <v>86</v>
      </c>
      <c r="AY134" s="19" t="s">
        <v>121</v>
      </c>
      <c r="BE134" s="186">
        <f>IF(N134="základní",J134,0)</f>
        <v>0</v>
      </c>
      <c r="BF134" s="186">
        <f>IF(N134="snížená",J134,0)</f>
        <v>0</v>
      </c>
      <c r="BG134" s="186">
        <f>IF(N134="zákl. přenesená",J134,0)</f>
        <v>0</v>
      </c>
      <c r="BH134" s="186">
        <f>IF(N134="sníž. přenesená",J134,0)</f>
        <v>0</v>
      </c>
      <c r="BI134" s="186">
        <f>IF(N134="nulová",J134,0)</f>
        <v>0</v>
      </c>
      <c r="BJ134" s="19" t="s">
        <v>84</v>
      </c>
      <c r="BK134" s="186">
        <f>ROUND(I134*H134,2)</f>
        <v>0</v>
      </c>
      <c r="BL134" s="19" t="s">
        <v>122</v>
      </c>
      <c r="BM134" s="185" t="s">
        <v>518</v>
      </c>
    </row>
    <row r="135" s="13" customFormat="1">
      <c r="A135" s="13"/>
      <c r="B135" s="187"/>
      <c r="C135" s="13"/>
      <c r="D135" s="188" t="s">
        <v>130</v>
      </c>
      <c r="E135" s="189" t="s">
        <v>1</v>
      </c>
      <c r="F135" s="190" t="s">
        <v>519</v>
      </c>
      <c r="G135" s="13"/>
      <c r="H135" s="191">
        <v>42.700000000000003</v>
      </c>
      <c r="I135" s="192"/>
      <c r="J135" s="13"/>
      <c r="K135" s="13"/>
      <c r="L135" s="187"/>
      <c r="M135" s="193"/>
      <c r="N135" s="194"/>
      <c r="O135" s="194"/>
      <c r="P135" s="194"/>
      <c r="Q135" s="194"/>
      <c r="R135" s="194"/>
      <c r="S135" s="194"/>
      <c r="T135" s="19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89" t="s">
        <v>130</v>
      </c>
      <c r="AU135" s="189" t="s">
        <v>86</v>
      </c>
      <c r="AV135" s="13" t="s">
        <v>86</v>
      </c>
      <c r="AW135" s="13" t="s">
        <v>32</v>
      </c>
      <c r="AX135" s="13" t="s">
        <v>76</v>
      </c>
      <c r="AY135" s="189" t="s">
        <v>121</v>
      </c>
    </row>
    <row r="136" s="14" customFormat="1">
      <c r="A136" s="14"/>
      <c r="B136" s="196"/>
      <c r="C136" s="14"/>
      <c r="D136" s="188" t="s">
        <v>130</v>
      </c>
      <c r="E136" s="197" t="s">
        <v>1</v>
      </c>
      <c r="F136" s="198" t="s">
        <v>132</v>
      </c>
      <c r="G136" s="14"/>
      <c r="H136" s="199">
        <v>42.700000000000003</v>
      </c>
      <c r="I136" s="200"/>
      <c r="J136" s="14"/>
      <c r="K136" s="14"/>
      <c r="L136" s="196"/>
      <c r="M136" s="201"/>
      <c r="N136" s="202"/>
      <c r="O136" s="202"/>
      <c r="P136" s="202"/>
      <c r="Q136" s="202"/>
      <c r="R136" s="202"/>
      <c r="S136" s="202"/>
      <c r="T136" s="20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197" t="s">
        <v>130</v>
      </c>
      <c r="AU136" s="197" t="s">
        <v>86</v>
      </c>
      <c r="AV136" s="14" t="s">
        <v>122</v>
      </c>
      <c r="AW136" s="14" t="s">
        <v>32</v>
      </c>
      <c r="AX136" s="14" t="s">
        <v>84</v>
      </c>
      <c r="AY136" s="197" t="s">
        <v>121</v>
      </c>
    </row>
    <row r="137" s="12" customFormat="1" ht="22.8" customHeight="1">
      <c r="A137" s="12"/>
      <c r="B137" s="159"/>
      <c r="C137" s="12"/>
      <c r="D137" s="160" t="s">
        <v>75</v>
      </c>
      <c r="E137" s="170" t="s">
        <v>355</v>
      </c>
      <c r="F137" s="170" t="s">
        <v>356</v>
      </c>
      <c r="G137" s="12"/>
      <c r="H137" s="12"/>
      <c r="I137" s="162"/>
      <c r="J137" s="171">
        <f>BK137</f>
        <v>0</v>
      </c>
      <c r="K137" s="12"/>
      <c r="L137" s="159"/>
      <c r="M137" s="164"/>
      <c r="N137" s="165"/>
      <c r="O137" s="165"/>
      <c r="P137" s="166">
        <f>SUM(P138:P143)</f>
        <v>0</v>
      </c>
      <c r="Q137" s="165"/>
      <c r="R137" s="166">
        <f>SUM(R138:R143)</f>
        <v>0</v>
      </c>
      <c r="S137" s="165"/>
      <c r="T137" s="167">
        <f>SUM(T138:T143)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60" t="s">
        <v>84</v>
      </c>
      <c r="AT137" s="168" t="s">
        <v>75</v>
      </c>
      <c r="AU137" s="168" t="s">
        <v>84</v>
      </c>
      <c r="AY137" s="160" t="s">
        <v>121</v>
      </c>
      <c r="BK137" s="169">
        <f>SUM(BK138:BK143)</f>
        <v>0</v>
      </c>
    </row>
    <row r="138" s="2" customFormat="1" ht="37.8" customHeight="1">
      <c r="A138" s="38"/>
      <c r="B138" s="172"/>
      <c r="C138" s="173" t="s">
        <v>122</v>
      </c>
      <c r="D138" s="173" t="s">
        <v>125</v>
      </c>
      <c r="E138" s="174" t="s">
        <v>358</v>
      </c>
      <c r="F138" s="175" t="s">
        <v>520</v>
      </c>
      <c r="G138" s="176" t="s">
        <v>138</v>
      </c>
      <c r="H138" s="177">
        <v>0.128</v>
      </c>
      <c r="I138" s="178"/>
      <c r="J138" s="179">
        <f>ROUND(I138*H138,2)</f>
        <v>0</v>
      </c>
      <c r="K138" s="180"/>
      <c r="L138" s="39"/>
      <c r="M138" s="181" t="s">
        <v>1</v>
      </c>
      <c r="N138" s="182" t="s">
        <v>41</v>
      </c>
      <c r="O138" s="77"/>
      <c r="P138" s="183">
        <f>O138*H138</f>
        <v>0</v>
      </c>
      <c r="Q138" s="183">
        <v>0</v>
      </c>
      <c r="R138" s="183">
        <f>Q138*H138</f>
        <v>0</v>
      </c>
      <c r="S138" s="183">
        <v>0</v>
      </c>
      <c r="T138" s="184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85" t="s">
        <v>122</v>
      </c>
      <c r="AT138" s="185" t="s">
        <v>125</v>
      </c>
      <c r="AU138" s="185" t="s">
        <v>86</v>
      </c>
      <c r="AY138" s="19" t="s">
        <v>121</v>
      </c>
      <c r="BE138" s="186">
        <f>IF(N138="základní",J138,0)</f>
        <v>0</v>
      </c>
      <c r="BF138" s="186">
        <f>IF(N138="snížená",J138,0)</f>
        <v>0</v>
      </c>
      <c r="BG138" s="186">
        <f>IF(N138="zákl. přenesená",J138,0)</f>
        <v>0</v>
      </c>
      <c r="BH138" s="186">
        <f>IF(N138="sníž. přenesená",J138,0)</f>
        <v>0</v>
      </c>
      <c r="BI138" s="186">
        <f>IF(N138="nulová",J138,0)</f>
        <v>0</v>
      </c>
      <c r="BJ138" s="19" t="s">
        <v>84</v>
      </c>
      <c r="BK138" s="186">
        <f>ROUND(I138*H138,2)</f>
        <v>0</v>
      </c>
      <c r="BL138" s="19" t="s">
        <v>122</v>
      </c>
      <c r="BM138" s="185" t="s">
        <v>521</v>
      </c>
    </row>
    <row r="139" s="2" customFormat="1" ht="33" customHeight="1">
      <c r="A139" s="38"/>
      <c r="B139" s="172"/>
      <c r="C139" s="173" t="s">
        <v>207</v>
      </c>
      <c r="D139" s="173" t="s">
        <v>125</v>
      </c>
      <c r="E139" s="174" t="s">
        <v>361</v>
      </c>
      <c r="F139" s="175" t="s">
        <v>522</v>
      </c>
      <c r="G139" s="176" t="s">
        <v>138</v>
      </c>
      <c r="H139" s="177">
        <v>0.128</v>
      </c>
      <c r="I139" s="178"/>
      <c r="J139" s="179">
        <f>ROUND(I139*H139,2)</f>
        <v>0</v>
      </c>
      <c r="K139" s="180"/>
      <c r="L139" s="39"/>
      <c r="M139" s="181" t="s">
        <v>1</v>
      </c>
      <c r="N139" s="182" t="s">
        <v>41</v>
      </c>
      <c r="O139" s="77"/>
      <c r="P139" s="183">
        <f>O139*H139</f>
        <v>0</v>
      </c>
      <c r="Q139" s="183">
        <v>0</v>
      </c>
      <c r="R139" s="183">
        <f>Q139*H139</f>
        <v>0</v>
      </c>
      <c r="S139" s="183">
        <v>0</v>
      </c>
      <c r="T139" s="184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85" t="s">
        <v>122</v>
      </c>
      <c r="AT139" s="185" t="s">
        <v>125</v>
      </c>
      <c r="AU139" s="185" t="s">
        <v>86</v>
      </c>
      <c r="AY139" s="19" t="s">
        <v>121</v>
      </c>
      <c r="BE139" s="186">
        <f>IF(N139="základní",J139,0)</f>
        <v>0</v>
      </c>
      <c r="BF139" s="186">
        <f>IF(N139="snížená",J139,0)</f>
        <v>0</v>
      </c>
      <c r="BG139" s="186">
        <f>IF(N139="zákl. přenesená",J139,0)</f>
        <v>0</v>
      </c>
      <c r="BH139" s="186">
        <f>IF(N139="sníž. přenesená",J139,0)</f>
        <v>0</v>
      </c>
      <c r="BI139" s="186">
        <f>IF(N139="nulová",J139,0)</f>
        <v>0</v>
      </c>
      <c r="BJ139" s="19" t="s">
        <v>84</v>
      </c>
      <c r="BK139" s="186">
        <f>ROUND(I139*H139,2)</f>
        <v>0</v>
      </c>
      <c r="BL139" s="19" t="s">
        <v>122</v>
      </c>
      <c r="BM139" s="185" t="s">
        <v>523</v>
      </c>
    </row>
    <row r="140" s="2" customFormat="1" ht="44.25" customHeight="1">
      <c r="A140" s="38"/>
      <c r="B140" s="172"/>
      <c r="C140" s="173" t="s">
        <v>211</v>
      </c>
      <c r="D140" s="173" t="s">
        <v>125</v>
      </c>
      <c r="E140" s="174" t="s">
        <v>365</v>
      </c>
      <c r="F140" s="175" t="s">
        <v>524</v>
      </c>
      <c r="G140" s="176" t="s">
        <v>138</v>
      </c>
      <c r="H140" s="177">
        <v>2.1760000000000002</v>
      </c>
      <c r="I140" s="178"/>
      <c r="J140" s="179">
        <f>ROUND(I140*H140,2)</f>
        <v>0</v>
      </c>
      <c r="K140" s="180"/>
      <c r="L140" s="39"/>
      <c r="M140" s="181" t="s">
        <v>1</v>
      </c>
      <c r="N140" s="182" t="s">
        <v>41</v>
      </c>
      <c r="O140" s="77"/>
      <c r="P140" s="183">
        <f>O140*H140</f>
        <v>0</v>
      </c>
      <c r="Q140" s="183">
        <v>0</v>
      </c>
      <c r="R140" s="183">
        <f>Q140*H140</f>
        <v>0</v>
      </c>
      <c r="S140" s="183">
        <v>0</v>
      </c>
      <c r="T140" s="184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185" t="s">
        <v>122</v>
      </c>
      <c r="AT140" s="185" t="s">
        <v>125</v>
      </c>
      <c r="AU140" s="185" t="s">
        <v>86</v>
      </c>
      <c r="AY140" s="19" t="s">
        <v>121</v>
      </c>
      <c r="BE140" s="186">
        <f>IF(N140="základní",J140,0)</f>
        <v>0</v>
      </c>
      <c r="BF140" s="186">
        <f>IF(N140="snížená",J140,0)</f>
        <v>0</v>
      </c>
      <c r="BG140" s="186">
        <f>IF(N140="zákl. přenesená",J140,0)</f>
        <v>0</v>
      </c>
      <c r="BH140" s="186">
        <f>IF(N140="sníž. přenesená",J140,0)</f>
        <v>0</v>
      </c>
      <c r="BI140" s="186">
        <f>IF(N140="nulová",J140,0)</f>
        <v>0</v>
      </c>
      <c r="BJ140" s="19" t="s">
        <v>84</v>
      </c>
      <c r="BK140" s="186">
        <f>ROUND(I140*H140,2)</f>
        <v>0</v>
      </c>
      <c r="BL140" s="19" t="s">
        <v>122</v>
      </c>
      <c r="BM140" s="185" t="s">
        <v>525</v>
      </c>
    </row>
    <row r="141" s="13" customFormat="1">
      <c r="A141" s="13"/>
      <c r="B141" s="187"/>
      <c r="C141" s="13"/>
      <c r="D141" s="188" t="s">
        <v>130</v>
      </c>
      <c r="E141" s="189" t="s">
        <v>1</v>
      </c>
      <c r="F141" s="190" t="s">
        <v>526</v>
      </c>
      <c r="G141" s="13"/>
      <c r="H141" s="191">
        <v>2.1760000000000002</v>
      </c>
      <c r="I141" s="192"/>
      <c r="J141" s="13"/>
      <c r="K141" s="13"/>
      <c r="L141" s="187"/>
      <c r="M141" s="193"/>
      <c r="N141" s="194"/>
      <c r="O141" s="194"/>
      <c r="P141" s="194"/>
      <c r="Q141" s="194"/>
      <c r="R141" s="194"/>
      <c r="S141" s="194"/>
      <c r="T141" s="19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189" t="s">
        <v>130</v>
      </c>
      <c r="AU141" s="189" t="s">
        <v>86</v>
      </c>
      <c r="AV141" s="13" t="s">
        <v>86</v>
      </c>
      <c r="AW141" s="13" t="s">
        <v>32</v>
      </c>
      <c r="AX141" s="13" t="s">
        <v>76</v>
      </c>
      <c r="AY141" s="189" t="s">
        <v>121</v>
      </c>
    </row>
    <row r="142" s="14" customFormat="1">
      <c r="A142" s="14"/>
      <c r="B142" s="196"/>
      <c r="C142" s="14"/>
      <c r="D142" s="188" t="s">
        <v>130</v>
      </c>
      <c r="E142" s="197" t="s">
        <v>1</v>
      </c>
      <c r="F142" s="198" t="s">
        <v>132</v>
      </c>
      <c r="G142" s="14"/>
      <c r="H142" s="199">
        <v>2.1760000000000002</v>
      </c>
      <c r="I142" s="200"/>
      <c r="J142" s="14"/>
      <c r="K142" s="14"/>
      <c r="L142" s="196"/>
      <c r="M142" s="201"/>
      <c r="N142" s="202"/>
      <c r="O142" s="202"/>
      <c r="P142" s="202"/>
      <c r="Q142" s="202"/>
      <c r="R142" s="202"/>
      <c r="S142" s="202"/>
      <c r="T142" s="203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197" t="s">
        <v>130</v>
      </c>
      <c r="AU142" s="197" t="s">
        <v>86</v>
      </c>
      <c r="AV142" s="14" t="s">
        <v>122</v>
      </c>
      <c r="AW142" s="14" t="s">
        <v>32</v>
      </c>
      <c r="AX142" s="14" t="s">
        <v>84</v>
      </c>
      <c r="AY142" s="197" t="s">
        <v>121</v>
      </c>
    </row>
    <row r="143" s="2" customFormat="1" ht="55.5" customHeight="1">
      <c r="A143" s="38"/>
      <c r="B143" s="172"/>
      <c r="C143" s="173" t="s">
        <v>216</v>
      </c>
      <c r="D143" s="173" t="s">
        <v>125</v>
      </c>
      <c r="E143" s="174" t="s">
        <v>527</v>
      </c>
      <c r="F143" s="175" t="s">
        <v>528</v>
      </c>
      <c r="G143" s="176" t="s">
        <v>138</v>
      </c>
      <c r="H143" s="177">
        <v>0.128</v>
      </c>
      <c r="I143" s="178"/>
      <c r="J143" s="179">
        <f>ROUND(I143*H143,2)</f>
        <v>0</v>
      </c>
      <c r="K143" s="180"/>
      <c r="L143" s="39"/>
      <c r="M143" s="181" t="s">
        <v>1</v>
      </c>
      <c r="N143" s="182" t="s">
        <v>41</v>
      </c>
      <c r="O143" s="77"/>
      <c r="P143" s="183">
        <f>O143*H143</f>
        <v>0</v>
      </c>
      <c r="Q143" s="183">
        <v>0</v>
      </c>
      <c r="R143" s="183">
        <f>Q143*H143</f>
        <v>0</v>
      </c>
      <c r="S143" s="183">
        <v>0</v>
      </c>
      <c r="T143" s="184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185" t="s">
        <v>122</v>
      </c>
      <c r="AT143" s="185" t="s">
        <v>125</v>
      </c>
      <c r="AU143" s="185" t="s">
        <v>86</v>
      </c>
      <c r="AY143" s="19" t="s">
        <v>121</v>
      </c>
      <c r="BE143" s="186">
        <f>IF(N143="základní",J143,0)</f>
        <v>0</v>
      </c>
      <c r="BF143" s="186">
        <f>IF(N143="snížená",J143,0)</f>
        <v>0</v>
      </c>
      <c r="BG143" s="186">
        <f>IF(N143="zákl. přenesená",J143,0)</f>
        <v>0</v>
      </c>
      <c r="BH143" s="186">
        <f>IF(N143="sníž. přenesená",J143,0)</f>
        <v>0</v>
      </c>
      <c r="BI143" s="186">
        <f>IF(N143="nulová",J143,0)</f>
        <v>0</v>
      </c>
      <c r="BJ143" s="19" t="s">
        <v>84</v>
      </c>
      <c r="BK143" s="186">
        <f>ROUND(I143*H143,2)</f>
        <v>0</v>
      </c>
      <c r="BL143" s="19" t="s">
        <v>122</v>
      </c>
      <c r="BM143" s="185" t="s">
        <v>529</v>
      </c>
    </row>
    <row r="144" s="12" customFormat="1" ht="25.92" customHeight="1">
      <c r="A144" s="12"/>
      <c r="B144" s="159"/>
      <c r="C144" s="12"/>
      <c r="D144" s="160" t="s">
        <v>75</v>
      </c>
      <c r="E144" s="161" t="s">
        <v>140</v>
      </c>
      <c r="F144" s="161" t="s">
        <v>141</v>
      </c>
      <c r="G144" s="12"/>
      <c r="H144" s="12"/>
      <c r="I144" s="162"/>
      <c r="J144" s="163">
        <f>BK144</f>
        <v>0</v>
      </c>
      <c r="K144" s="12"/>
      <c r="L144" s="159"/>
      <c r="M144" s="164"/>
      <c r="N144" s="165"/>
      <c r="O144" s="165"/>
      <c r="P144" s="166">
        <f>P145</f>
        <v>0</v>
      </c>
      <c r="Q144" s="165"/>
      <c r="R144" s="166">
        <f>R145</f>
        <v>0</v>
      </c>
      <c r="S144" s="165"/>
      <c r="T144" s="167">
        <f>T145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60" t="s">
        <v>86</v>
      </c>
      <c r="AT144" s="168" t="s">
        <v>75</v>
      </c>
      <c r="AU144" s="168" t="s">
        <v>76</v>
      </c>
      <c r="AY144" s="160" t="s">
        <v>121</v>
      </c>
      <c r="BK144" s="169">
        <f>BK145</f>
        <v>0</v>
      </c>
    </row>
    <row r="145" s="12" customFormat="1" ht="22.8" customHeight="1">
      <c r="A145" s="12"/>
      <c r="B145" s="159"/>
      <c r="C145" s="12"/>
      <c r="D145" s="160" t="s">
        <v>75</v>
      </c>
      <c r="E145" s="170" t="s">
        <v>530</v>
      </c>
      <c r="F145" s="170" t="s">
        <v>531</v>
      </c>
      <c r="G145" s="12"/>
      <c r="H145" s="12"/>
      <c r="I145" s="162"/>
      <c r="J145" s="171">
        <f>BK145</f>
        <v>0</v>
      </c>
      <c r="K145" s="12"/>
      <c r="L145" s="159"/>
      <c r="M145" s="164"/>
      <c r="N145" s="165"/>
      <c r="O145" s="165"/>
      <c r="P145" s="166">
        <f>SUM(P146:P231)</f>
        <v>0</v>
      </c>
      <c r="Q145" s="165"/>
      <c r="R145" s="166">
        <f>SUM(R146:R231)</f>
        <v>0</v>
      </c>
      <c r="S145" s="165"/>
      <c r="T145" s="167">
        <f>SUM(T146:T231)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60" t="s">
        <v>86</v>
      </c>
      <c r="AT145" s="168" t="s">
        <v>75</v>
      </c>
      <c r="AU145" s="168" t="s">
        <v>84</v>
      </c>
      <c r="AY145" s="160" t="s">
        <v>121</v>
      </c>
      <c r="BK145" s="169">
        <f>SUM(BK146:BK231)</f>
        <v>0</v>
      </c>
    </row>
    <row r="146" s="2" customFormat="1" ht="44.25" customHeight="1">
      <c r="A146" s="38"/>
      <c r="B146" s="172"/>
      <c r="C146" s="173" t="s">
        <v>220</v>
      </c>
      <c r="D146" s="173" t="s">
        <v>125</v>
      </c>
      <c r="E146" s="174" t="s">
        <v>532</v>
      </c>
      <c r="F146" s="175" t="s">
        <v>533</v>
      </c>
      <c r="G146" s="176" t="s">
        <v>169</v>
      </c>
      <c r="H146" s="177">
        <v>3</v>
      </c>
      <c r="I146" s="178"/>
      <c r="J146" s="179">
        <f>ROUND(I146*H146,2)</f>
        <v>0</v>
      </c>
      <c r="K146" s="180"/>
      <c r="L146" s="39"/>
      <c r="M146" s="181" t="s">
        <v>1</v>
      </c>
      <c r="N146" s="182" t="s">
        <v>41</v>
      </c>
      <c r="O146" s="77"/>
      <c r="P146" s="183">
        <f>O146*H146</f>
        <v>0</v>
      </c>
      <c r="Q146" s="183">
        <v>0</v>
      </c>
      <c r="R146" s="183">
        <f>Q146*H146</f>
        <v>0</v>
      </c>
      <c r="S146" s="183">
        <v>0</v>
      </c>
      <c r="T146" s="184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185" t="s">
        <v>144</v>
      </c>
      <c r="AT146" s="185" t="s">
        <v>125</v>
      </c>
      <c r="AU146" s="185" t="s">
        <v>86</v>
      </c>
      <c r="AY146" s="19" t="s">
        <v>121</v>
      </c>
      <c r="BE146" s="186">
        <f>IF(N146="základní",J146,0)</f>
        <v>0</v>
      </c>
      <c r="BF146" s="186">
        <f>IF(N146="snížená",J146,0)</f>
        <v>0</v>
      </c>
      <c r="BG146" s="186">
        <f>IF(N146="zákl. přenesená",J146,0)</f>
        <v>0</v>
      </c>
      <c r="BH146" s="186">
        <f>IF(N146="sníž. přenesená",J146,0)</f>
        <v>0</v>
      </c>
      <c r="BI146" s="186">
        <f>IF(N146="nulová",J146,0)</f>
        <v>0</v>
      </c>
      <c r="BJ146" s="19" t="s">
        <v>84</v>
      </c>
      <c r="BK146" s="186">
        <f>ROUND(I146*H146,2)</f>
        <v>0</v>
      </c>
      <c r="BL146" s="19" t="s">
        <v>144</v>
      </c>
      <c r="BM146" s="185" t="s">
        <v>534</v>
      </c>
    </row>
    <row r="147" s="2" customFormat="1" ht="24.15" customHeight="1">
      <c r="A147" s="38"/>
      <c r="B147" s="172"/>
      <c r="C147" s="204" t="s">
        <v>226</v>
      </c>
      <c r="D147" s="204" t="s">
        <v>151</v>
      </c>
      <c r="E147" s="205" t="s">
        <v>535</v>
      </c>
      <c r="F147" s="206" t="s">
        <v>536</v>
      </c>
      <c r="G147" s="207" t="s">
        <v>169</v>
      </c>
      <c r="H147" s="208">
        <v>3.1499999999999999</v>
      </c>
      <c r="I147" s="209"/>
      <c r="J147" s="210">
        <f>ROUND(I147*H147,2)</f>
        <v>0</v>
      </c>
      <c r="K147" s="211"/>
      <c r="L147" s="212"/>
      <c r="M147" s="213" t="s">
        <v>1</v>
      </c>
      <c r="N147" s="214" t="s">
        <v>41</v>
      </c>
      <c r="O147" s="77"/>
      <c r="P147" s="183">
        <f>O147*H147</f>
        <v>0</v>
      </c>
      <c r="Q147" s="183">
        <v>0</v>
      </c>
      <c r="R147" s="183">
        <f>Q147*H147</f>
        <v>0</v>
      </c>
      <c r="S147" s="183">
        <v>0</v>
      </c>
      <c r="T147" s="184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185" t="s">
        <v>148</v>
      </c>
      <c r="AT147" s="185" t="s">
        <v>151</v>
      </c>
      <c r="AU147" s="185" t="s">
        <v>86</v>
      </c>
      <c r="AY147" s="19" t="s">
        <v>121</v>
      </c>
      <c r="BE147" s="186">
        <f>IF(N147="základní",J147,0)</f>
        <v>0</v>
      </c>
      <c r="BF147" s="186">
        <f>IF(N147="snížená",J147,0)</f>
        <v>0</v>
      </c>
      <c r="BG147" s="186">
        <f>IF(N147="zákl. přenesená",J147,0)</f>
        <v>0</v>
      </c>
      <c r="BH147" s="186">
        <f>IF(N147="sníž. přenesená",J147,0)</f>
        <v>0</v>
      </c>
      <c r="BI147" s="186">
        <f>IF(N147="nulová",J147,0)</f>
        <v>0</v>
      </c>
      <c r="BJ147" s="19" t="s">
        <v>84</v>
      </c>
      <c r="BK147" s="186">
        <f>ROUND(I147*H147,2)</f>
        <v>0</v>
      </c>
      <c r="BL147" s="19" t="s">
        <v>144</v>
      </c>
      <c r="BM147" s="185" t="s">
        <v>537</v>
      </c>
    </row>
    <row r="148" s="13" customFormat="1">
      <c r="A148" s="13"/>
      <c r="B148" s="187"/>
      <c r="C148" s="13"/>
      <c r="D148" s="188" t="s">
        <v>130</v>
      </c>
      <c r="E148" s="189" t="s">
        <v>1</v>
      </c>
      <c r="F148" s="190" t="s">
        <v>538</v>
      </c>
      <c r="G148" s="13"/>
      <c r="H148" s="191">
        <v>3.1499999999999999</v>
      </c>
      <c r="I148" s="192"/>
      <c r="J148" s="13"/>
      <c r="K148" s="13"/>
      <c r="L148" s="187"/>
      <c r="M148" s="193"/>
      <c r="N148" s="194"/>
      <c r="O148" s="194"/>
      <c r="P148" s="194"/>
      <c r="Q148" s="194"/>
      <c r="R148" s="194"/>
      <c r="S148" s="194"/>
      <c r="T148" s="19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189" t="s">
        <v>130</v>
      </c>
      <c r="AU148" s="189" t="s">
        <v>86</v>
      </c>
      <c r="AV148" s="13" t="s">
        <v>86</v>
      </c>
      <c r="AW148" s="13" t="s">
        <v>32</v>
      </c>
      <c r="AX148" s="13" t="s">
        <v>76</v>
      </c>
      <c r="AY148" s="189" t="s">
        <v>121</v>
      </c>
    </row>
    <row r="149" s="14" customFormat="1">
      <c r="A149" s="14"/>
      <c r="B149" s="196"/>
      <c r="C149" s="14"/>
      <c r="D149" s="188" t="s">
        <v>130</v>
      </c>
      <c r="E149" s="197" t="s">
        <v>1</v>
      </c>
      <c r="F149" s="198" t="s">
        <v>132</v>
      </c>
      <c r="G149" s="14"/>
      <c r="H149" s="199">
        <v>3.1499999999999999</v>
      </c>
      <c r="I149" s="200"/>
      <c r="J149" s="14"/>
      <c r="K149" s="14"/>
      <c r="L149" s="196"/>
      <c r="M149" s="201"/>
      <c r="N149" s="202"/>
      <c r="O149" s="202"/>
      <c r="P149" s="202"/>
      <c r="Q149" s="202"/>
      <c r="R149" s="202"/>
      <c r="S149" s="202"/>
      <c r="T149" s="203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197" t="s">
        <v>130</v>
      </c>
      <c r="AU149" s="197" t="s">
        <v>86</v>
      </c>
      <c r="AV149" s="14" t="s">
        <v>122</v>
      </c>
      <c r="AW149" s="14" t="s">
        <v>32</v>
      </c>
      <c r="AX149" s="14" t="s">
        <v>84</v>
      </c>
      <c r="AY149" s="197" t="s">
        <v>121</v>
      </c>
    </row>
    <row r="150" s="2" customFormat="1" ht="44.25" customHeight="1">
      <c r="A150" s="38"/>
      <c r="B150" s="172"/>
      <c r="C150" s="173" t="s">
        <v>231</v>
      </c>
      <c r="D150" s="173" t="s">
        <v>125</v>
      </c>
      <c r="E150" s="174" t="s">
        <v>539</v>
      </c>
      <c r="F150" s="175" t="s">
        <v>540</v>
      </c>
      <c r="G150" s="176" t="s">
        <v>311</v>
      </c>
      <c r="H150" s="177">
        <v>30</v>
      </c>
      <c r="I150" s="178"/>
      <c r="J150" s="179">
        <f>ROUND(I150*H150,2)</f>
        <v>0</v>
      </c>
      <c r="K150" s="180"/>
      <c r="L150" s="39"/>
      <c r="M150" s="181" t="s">
        <v>1</v>
      </c>
      <c r="N150" s="182" t="s">
        <v>41</v>
      </c>
      <c r="O150" s="77"/>
      <c r="P150" s="183">
        <f>O150*H150</f>
        <v>0</v>
      </c>
      <c r="Q150" s="183">
        <v>0</v>
      </c>
      <c r="R150" s="183">
        <f>Q150*H150</f>
        <v>0</v>
      </c>
      <c r="S150" s="183">
        <v>0</v>
      </c>
      <c r="T150" s="184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185" t="s">
        <v>144</v>
      </c>
      <c r="AT150" s="185" t="s">
        <v>125</v>
      </c>
      <c r="AU150" s="185" t="s">
        <v>86</v>
      </c>
      <c r="AY150" s="19" t="s">
        <v>121</v>
      </c>
      <c r="BE150" s="186">
        <f>IF(N150="základní",J150,0)</f>
        <v>0</v>
      </c>
      <c r="BF150" s="186">
        <f>IF(N150="snížená",J150,0)</f>
        <v>0</v>
      </c>
      <c r="BG150" s="186">
        <f>IF(N150="zákl. přenesená",J150,0)</f>
        <v>0</v>
      </c>
      <c r="BH150" s="186">
        <f>IF(N150="sníž. přenesená",J150,0)</f>
        <v>0</v>
      </c>
      <c r="BI150" s="186">
        <f>IF(N150="nulová",J150,0)</f>
        <v>0</v>
      </c>
      <c r="BJ150" s="19" t="s">
        <v>84</v>
      </c>
      <c r="BK150" s="186">
        <f>ROUND(I150*H150,2)</f>
        <v>0</v>
      </c>
      <c r="BL150" s="19" t="s">
        <v>144</v>
      </c>
      <c r="BM150" s="185" t="s">
        <v>541</v>
      </c>
    </row>
    <row r="151" s="2" customFormat="1" ht="24.15" customHeight="1">
      <c r="A151" s="38"/>
      <c r="B151" s="172"/>
      <c r="C151" s="204" t="s">
        <v>236</v>
      </c>
      <c r="D151" s="204" t="s">
        <v>151</v>
      </c>
      <c r="E151" s="205" t="s">
        <v>542</v>
      </c>
      <c r="F151" s="206" t="s">
        <v>543</v>
      </c>
      <c r="G151" s="207" t="s">
        <v>311</v>
      </c>
      <c r="H151" s="208">
        <v>20</v>
      </c>
      <c r="I151" s="209"/>
      <c r="J151" s="210">
        <f>ROUND(I151*H151,2)</f>
        <v>0</v>
      </c>
      <c r="K151" s="211"/>
      <c r="L151" s="212"/>
      <c r="M151" s="213" t="s">
        <v>1</v>
      </c>
      <c r="N151" s="214" t="s">
        <v>41</v>
      </c>
      <c r="O151" s="77"/>
      <c r="P151" s="183">
        <f>O151*H151</f>
        <v>0</v>
      </c>
      <c r="Q151" s="183">
        <v>0</v>
      </c>
      <c r="R151" s="183">
        <f>Q151*H151</f>
        <v>0</v>
      </c>
      <c r="S151" s="183">
        <v>0</v>
      </c>
      <c r="T151" s="184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85" t="s">
        <v>148</v>
      </c>
      <c r="AT151" s="185" t="s">
        <v>151</v>
      </c>
      <c r="AU151" s="185" t="s">
        <v>86</v>
      </c>
      <c r="AY151" s="19" t="s">
        <v>121</v>
      </c>
      <c r="BE151" s="186">
        <f>IF(N151="základní",J151,0)</f>
        <v>0</v>
      </c>
      <c r="BF151" s="186">
        <f>IF(N151="snížená",J151,0)</f>
        <v>0</v>
      </c>
      <c r="BG151" s="186">
        <f>IF(N151="zákl. přenesená",J151,0)</f>
        <v>0</v>
      </c>
      <c r="BH151" s="186">
        <f>IF(N151="sníž. přenesená",J151,0)</f>
        <v>0</v>
      </c>
      <c r="BI151" s="186">
        <f>IF(N151="nulová",J151,0)</f>
        <v>0</v>
      </c>
      <c r="BJ151" s="19" t="s">
        <v>84</v>
      </c>
      <c r="BK151" s="186">
        <f>ROUND(I151*H151,2)</f>
        <v>0</v>
      </c>
      <c r="BL151" s="19" t="s">
        <v>144</v>
      </c>
      <c r="BM151" s="185" t="s">
        <v>544</v>
      </c>
    </row>
    <row r="152" s="2" customFormat="1" ht="24.15" customHeight="1">
      <c r="A152" s="38"/>
      <c r="B152" s="172"/>
      <c r="C152" s="204" t="s">
        <v>8</v>
      </c>
      <c r="D152" s="204" t="s">
        <v>151</v>
      </c>
      <c r="E152" s="205" t="s">
        <v>545</v>
      </c>
      <c r="F152" s="206" t="s">
        <v>546</v>
      </c>
      <c r="G152" s="207" t="s">
        <v>311</v>
      </c>
      <c r="H152" s="208">
        <v>10</v>
      </c>
      <c r="I152" s="209"/>
      <c r="J152" s="210">
        <f>ROUND(I152*H152,2)</f>
        <v>0</v>
      </c>
      <c r="K152" s="211"/>
      <c r="L152" s="212"/>
      <c r="M152" s="213" t="s">
        <v>1</v>
      </c>
      <c r="N152" s="214" t="s">
        <v>41</v>
      </c>
      <c r="O152" s="77"/>
      <c r="P152" s="183">
        <f>O152*H152</f>
        <v>0</v>
      </c>
      <c r="Q152" s="183">
        <v>0</v>
      </c>
      <c r="R152" s="183">
        <f>Q152*H152</f>
        <v>0</v>
      </c>
      <c r="S152" s="183">
        <v>0</v>
      </c>
      <c r="T152" s="184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85" t="s">
        <v>148</v>
      </c>
      <c r="AT152" s="185" t="s">
        <v>151</v>
      </c>
      <c r="AU152" s="185" t="s">
        <v>86</v>
      </c>
      <c r="AY152" s="19" t="s">
        <v>121</v>
      </c>
      <c r="BE152" s="186">
        <f>IF(N152="základní",J152,0)</f>
        <v>0</v>
      </c>
      <c r="BF152" s="186">
        <f>IF(N152="snížená",J152,0)</f>
        <v>0</v>
      </c>
      <c r="BG152" s="186">
        <f>IF(N152="zákl. přenesená",J152,0)</f>
        <v>0</v>
      </c>
      <c r="BH152" s="186">
        <f>IF(N152="sníž. přenesená",J152,0)</f>
        <v>0</v>
      </c>
      <c r="BI152" s="186">
        <f>IF(N152="nulová",J152,0)</f>
        <v>0</v>
      </c>
      <c r="BJ152" s="19" t="s">
        <v>84</v>
      </c>
      <c r="BK152" s="186">
        <f>ROUND(I152*H152,2)</f>
        <v>0</v>
      </c>
      <c r="BL152" s="19" t="s">
        <v>144</v>
      </c>
      <c r="BM152" s="185" t="s">
        <v>547</v>
      </c>
    </row>
    <row r="153" s="2" customFormat="1" ht="44.25" customHeight="1">
      <c r="A153" s="38"/>
      <c r="B153" s="172"/>
      <c r="C153" s="173" t="s">
        <v>124</v>
      </c>
      <c r="D153" s="173" t="s">
        <v>125</v>
      </c>
      <c r="E153" s="174" t="s">
        <v>548</v>
      </c>
      <c r="F153" s="175" t="s">
        <v>549</v>
      </c>
      <c r="G153" s="176" t="s">
        <v>169</v>
      </c>
      <c r="H153" s="177">
        <v>50</v>
      </c>
      <c r="I153" s="178"/>
      <c r="J153" s="179">
        <f>ROUND(I153*H153,2)</f>
        <v>0</v>
      </c>
      <c r="K153" s="180"/>
      <c r="L153" s="39"/>
      <c r="M153" s="181" t="s">
        <v>1</v>
      </c>
      <c r="N153" s="182" t="s">
        <v>41</v>
      </c>
      <c r="O153" s="77"/>
      <c r="P153" s="183">
        <f>O153*H153</f>
        <v>0</v>
      </c>
      <c r="Q153" s="183">
        <v>0</v>
      </c>
      <c r="R153" s="183">
        <f>Q153*H153</f>
        <v>0</v>
      </c>
      <c r="S153" s="183">
        <v>0</v>
      </c>
      <c r="T153" s="184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85" t="s">
        <v>144</v>
      </c>
      <c r="AT153" s="185" t="s">
        <v>125</v>
      </c>
      <c r="AU153" s="185" t="s">
        <v>86</v>
      </c>
      <c r="AY153" s="19" t="s">
        <v>121</v>
      </c>
      <c r="BE153" s="186">
        <f>IF(N153="základní",J153,0)</f>
        <v>0</v>
      </c>
      <c r="BF153" s="186">
        <f>IF(N153="snížená",J153,0)</f>
        <v>0</v>
      </c>
      <c r="BG153" s="186">
        <f>IF(N153="zákl. přenesená",J153,0)</f>
        <v>0</v>
      </c>
      <c r="BH153" s="186">
        <f>IF(N153="sníž. přenesená",J153,0)</f>
        <v>0</v>
      </c>
      <c r="BI153" s="186">
        <f>IF(N153="nulová",J153,0)</f>
        <v>0</v>
      </c>
      <c r="BJ153" s="19" t="s">
        <v>84</v>
      </c>
      <c r="BK153" s="186">
        <f>ROUND(I153*H153,2)</f>
        <v>0</v>
      </c>
      <c r="BL153" s="19" t="s">
        <v>144</v>
      </c>
      <c r="BM153" s="185" t="s">
        <v>550</v>
      </c>
    </row>
    <row r="154" s="2" customFormat="1" ht="24.15" customHeight="1">
      <c r="A154" s="38"/>
      <c r="B154" s="172"/>
      <c r="C154" s="204" t="s">
        <v>252</v>
      </c>
      <c r="D154" s="204" t="s">
        <v>151</v>
      </c>
      <c r="E154" s="205" t="s">
        <v>551</v>
      </c>
      <c r="F154" s="206" t="s">
        <v>552</v>
      </c>
      <c r="G154" s="207" t="s">
        <v>169</v>
      </c>
      <c r="H154" s="208">
        <v>50</v>
      </c>
      <c r="I154" s="209"/>
      <c r="J154" s="210">
        <f>ROUND(I154*H154,2)</f>
        <v>0</v>
      </c>
      <c r="K154" s="211"/>
      <c r="L154" s="212"/>
      <c r="M154" s="213" t="s">
        <v>1</v>
      </c>
      <c r="N154" s="214" t="s">
        <v>41</v>
      </c>
      <c r="O154" s="77"/>
      <c r="P154" s="183">
        <f>O154*H154</f>
        <v>0</v>
      </c>
      <c r="Q154" s="183">
        <v>0</v>
      </c>
      <c r="R154" s="183">
        <f>Q154*H154</f>
        <v>0</v>
      </c>
      <c r="S154" s="183">
        <v>0</v>
      </c>
      <c r="T154" s="184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185" t="s">
        <v>148</v>
      </c>
      <c r="AT154" s="185" t="s">
        <v>151</v>
      </c>
      <c r="AU154" s="185" t="s">
        <v>86</v>
      </c>
      <c r="AY154" s="19" t="s">
        <v>121</v>
      </c>
      <c r="BE154" s="186">
        <f>IF(N154="základní",J154,0)</f>
        <v>0</v>
      </c>
      <c r="BF154" s="186">
        <f>IF(N154="snížená",J154,0)</f>
        <v>0</v>
      </c>
      <c r="BG154" s="186">
        <f>IF(N154="zákl. přenesená",J154,0)</f>
        <v>0</v>
      </c>
      <c r="BH154" s="186">
        <f>IF(N154="sníž. přenesená",J154,0)</f>
        <v>0</v>
      </c>
      <c r="BI154" s="186">
        <f>IF(N154="nulová",J154,0)</f>
        <v>0</v>
      </c>
      <c r="BJ154" s="19" t="s">
        <v>84</v>
      </c>
      <c r="BK154" s="186">
        <f>ROUND(I154*H154,2)</f>
        <v>0</v>
      </c>
      <c r="BL154" s="19" t="s">
        <v>144</v>
      </c>
      <c r="BM154" s="185" t="s">
        <v>553</v>
      </c>
    </row>
    <row r="155" s="2" customFormat="1">
      <c r="A155" s="38"/>
      <c r="B155" s="39"/>
      <c r="C155" s="38"/>
      <c r="D155" s="188" t="s">
        <v>554</v>
      </c>
      <c r="E155" s="38"/>
      <c r="F155" s="228" t="s">
        <v>555</v>
      </c>
      <c r="G155" s="38"/>
      <c r="H155" s="38"/>
      <c r="I155" s="229"/>
      <c r="J155" s="38"/>
      <c r="K155" s="38"/>
      <c r="L155" s="39"/>
      <c r="M155" s="230"/>
      <c r="N155" s="231"/>
      <c r="O155" s="77"/>
      <c r="P155" s="77"/>
      <c r="Q155" s="77"/>
      <c r="R155" s="77"/>
      <c r="S155" s="77"/>
      <c r="T155" s="7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9" t="s">
        <v>554</v>
      </c>
      <c r="AU155" s="19" t="s">
        <v>86</v>
      </c>
    </row>
    <row r="156" s="13" customFormat="1">
      <c r="A156" s="13"/>
      <c r="B156" s="187"/>
      <c r="C156" s="13"/>
      <c r="D156" s="188" t="s">
        <v>130</v>
      </c>
      <c r="E156" s="189" t="s">
        <v>1</v>
      </c>
      <c r="F156" s="190" t="s">
        <v>556</v>
      </c>
      <c r="G156" s="13"/>
      <c r="H156" s="191">
        <v>50</v>
      </c>
      <c r="I156" s="192"/>
      <c r="J156" s="13"/>
      <c r="K156" s="13"/>
      <c r="L156" s="187"/>
      <c r="M156" s="193"/>
      <c r="N156" s="194"/>
      <c r="O156" s="194"/>
      <c r="P156" s="194"/>
      <c r="Q156" s="194"/>
      <c r="R156" s="194"/>
      <c r="S156" s="194"/>
      <c r="T156" s="19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189" t="s">
        <v>130</v>
      </c>
      <c r="AU156" s="189" t="s">
        <v>86</v>
      </c>
      <c r="AV156" s="13" t="s">
        <v>86</v>
      </c>
      <c r="AW156" s="13" t="s">
        <v>32</v>
      </c>
      <c r="AX156" s="13" t="s">
        <v>76</v>
      </c>
      <c r="AY156" s="189" t="s">
        <v>121</v>
      </c>
    </row>
    <row r="157" s="14" customFormat="1">
      <c r="A157" s="14"/>
      <c r="B157" s="196"/>
      <c r="C157" s="14"/>
      <c r="D157" s="188" t="s">
        <v>130</v>
      </c>
      <c r="E157" s="197" t="s">
        <v>1</v>
      </c>
      <c r="F157" s="198" t="s">
        <v>132</v>
      </c>
      <c r="G157" s="14"/>
      <c r="H157" s="199">
        <v>50</v>
      </c>
      <c r="I157" s="200"/>
      <c r="J157" s="14"/>
      <c r="K157" s="14"/>
      <c r="L157" s="196"/>
      <c r="M157" s="201"/>
      <c r="N157" s="202"/>
      <c r="O157" s="202"/>
      <c r="P157" s="202"/>
      <c r="Q157" s="202"/>
      <c r="R157" s="202"/>
      <c r="S157" s="202"/>
      <c r="T157" s="203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197" t="s">
        <v>130</v>
      </c>
      <c r="AU157" s="197" t="s">
        <v>86</v>
      </c>
      <c r="AV157" s="14" t="s">
        <v>122</v>
      </c>
      <c r="AW157" s="14" t="s">
        <v>32</v>
      </c>
      <c r="AX157" s="14" t="s">
        <v>84</v>
      </c>
      <c r="AY157" s="197" t="s">
        <v>121</v>
      </c>
    </row>
    <row r="158" s="2" customFormat="1" ht="49.05" customHeight="1">
      <c r="A158" s="38"/>
      <c r="B158" s="172"/>
      <c r="C158" s="173" t="s">
        <v>135</v>
      </c>
      <c r="D158" s="173" t="s">
        <v>125</v>
      </c>
      <c r="E158" s="174" t="s">
        <v>557</v>
      </c>
      <c r="F158" s="175" t="s">
        <v>558</v>
      </c>
      <c r="G158" s="176" t="s">
        <v>169</v>
      </c>
      <c r="H158" s="177">
        <v>176</v>
      </c>
      <c r="I158" s="178"/>
      <c r="J158" s="179">
        <f>ROUND(I158*H158,2)</f>
        <v>0</v>
      </c>
      <c r="K158" s="180"/>
      <c r="L158" s="39"/>
      <c r="M158" s="181" t="s">
        <v>1</v>
      </c>
      <c r="N158" s="182" t="s">
        <v>41</v>
      </c>
      <c r="O158" s="77"/>
      <c r="P158" s="183">
        <f>O158*H158</f>
        <v>0</v>
      </c>
      <c r="Q158" s="183">
        <v>0</v>
      </c>
      <c r="R158" s="183">
        <f>Q158*H158</f>
        <v>0</v>
      </c>
      <c r="S158" s="183">
        <v>0</v>
      </c>
      <c r="T158" s="184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185" t="s">
        <v>144</v>
      </c>
      <c r="AT158" s="185" t="s">
        <v>125</v>
      </c>
      <c r="AU158" s="185" t="s">
        <v>86</v>
      </c>
      <c r="AY158" s="19" t="s">
        <v>121</v>
      </c>
      <c r="BE158" s="186">
        <f>IF(N158="základní",J158,0)</f>
        <v>0</v>
      </c>
      <c r="BF158" s="186">
        <f>IF(N158="snížená",J158,0)</f>
        <v>0</v>
      </c>
      <c r="BG158" s="186">
        <f>IF(N158="zákl. přenesená",J158,0)</f>
        <v>0</v>
      </c>
      <c r="BH158" s="186">
        <f>IF(N158="sníž. přenesená",J158,0)</f>
        <v>0</v>
      </c>
      <c r="BI158" s="186">
        <f>IF(N158="nulová",J158,0)</f>
        <v>0</v>
      </c>
      <c r="BJ158" s="19" t="s">
        <v>84</v>
      </c>
      <c r="BK158" s="186">
        <f>ROUND(I158*H158,2)</f>
        <v>0</v>
      </c>
      <c r="BL158" s="19" t="s">
        <v>144</v>
      </c>
      <c r="BM158" s="185" t="s">
        <v>559</v>
      </c>
    </row>
    <row r="159" s="13" customFormat="1">
      <c r="A159" s="13"/>
      <c r="B159" s="187"/>
      <c r="C159" s="13"/>
      <c r="D159" s="188" t="s">
        <v>130</v>
      </c>
      <c r="E159" s="189" t="s">
        <v>1</v>
      </c>
      <c r="F159" s="190" t="s">
        <v>560</v>
      </c>
      <c r="G159" s="13"/>
      <c r="H159" s="191">
        <v>176</v>
      </c>
      <c r="I159" s="192"/>
      <c r="J159" s="13"/>
      <c r="K159" s="13"/>
      <c r="L159" s="187"/>
      <c r="M159" s="193"/>
      <c r="N159" s="194"/>
      <c r="O159" s="194"/>
      <c r="P159" s="194"/>
      <c r="Q159" s="194"/>
      <c r="R159" s="194"/>
      <c r="S159" s="194"/>
      <c r="T159" s="19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89" t="s">
        <v>130</v>
      </c>
      <c r="AU159" s="189" t="s">
        <v>86</v>
      </c>
      <c r="AV159" s="13" t="s">
        <v>86</v>
      </c>
      <c r="AW159" s="13" t="s">
        <v>32</v>
      </c>
      <c r="AX159" s="13" t="s">
        <v>76</v>
      </c>
      <c r="AY159" s="189" t="s">
        <v>121</v>
      </c>
    </row>
    <row r="160" s="14" customFormat="1">
      <c r="A160" s="14"/>
      <c r="B160" s="196"/>
      <c r="C160" s="14"/>
      <c r="D160" s="188" t="s">
        <v>130</v>
      </c>
      <c r="E160" s="197" t="s">
        <v>1</v>
      </c>
      <c r="F160" s="198" t="s">
        <v>132</v>
      </c>
      <c r="G160" s="14"/>
      <c r="H160" s="199">
        <v>176</v>
      </c>
      <c r="I160" s="200"/>
      <c r="J160" s="14"/>
      <c r="K160" s="14"/>
      <c r="L160" s="196"/>
      <c r="M160" s="201"/>
      <c r="N160" s="202"/>
      <c r="O160" s="202"/>
      <c r="P160" s="202"/>
      <c r="Q160" s="202"/>
      <c r="R160" s="202"/>
      <c r="S160" s="202"/>
      <c r="T160" s="203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197" t="s">
        <v>130</v>
      </c>
      <c r="AU160" s="197" t="s">
        <v>86</v>
      </c>
      <c r="AV160" s="14" t="s">
        <v>122</v>
      </c>
      <c r="AW160" s="14" t="s">
        <v>32</v>
      </c>
      <c r="AX160" s="14" t="s">
        <v>84</v>
      </c>
      <c r="AY160" s="197" t="s">
        <v>121</v>
      </c>
    </row>
    <row r="161" s="2" customFormat="1" ht="24.15" customHeight="1">
      <c r="A161" s="38"/>
      <c r="B161" s="172"/>
      <c r="C161" s="204" t="s">
        <v>144</v>
      </c>
      <c r="D161" s="204" t="s">
        <v>151</v>
      </c>
      <c r="E161" s="205" t="s">
        <v>561</v>
      </c>
      <c r="F161" s="206" t="s">
        <v>562</v>
      </c>
      <c r="G161" s="207" t="s">
        <v>169</v>
      </c>
      <c r="H161" s="208">
        <v>125.34999999999999</v>
      </c>
      <c r="I161" s="209"/>
      <c r="J161" s="210">
        <f>ROUND(I161*H161,2)</f>
        <v>0</v>
      </c>
      <c r="K161" s="211"/>
      <c r="L161" s="212"/>
      <c r="M161" s="213" t="s">
        <v>1</v>
      </c>
      <c r="N161" s="214" t="s">
        <v>41</v>
      </c>
      <c r="O161" s="77"/>
      <c r="P161" s="183">
        <f>O161*H161</f>
        <v>0</v>
      </c>
      <c r="Q161" s="183">
        <v>0</v>
      </c>
      <c r="R161" s="183">
        <f>Q161*H161</f>
        <v>0</v>
      </c>
      <c r="S161" s="183">
        <v>0</v>
      </c>
      <c r="T161" s="184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185" t="s">
        <v>148</v>
      </c>
      <c r="AT161" s="185" t="s">
        <v>151</v>
      </c>
      <c r="AU161" s="185" t="s">
        <v>86</v>
      </c>
      <c r="AY161" s="19" t="s">
        <v>121</v>
      </c>
      <c r="BE161" s="186">
        <f>IF(N161="základní",J161,0)</f>
        <v>0</v>
      </c>
      <c r="BF161" s="186">
        <f>IF(N161="snížená",J161,0)</f>
        <v>0</v>
      </c>
      <c r="BG161" s="186">
        <f>IF(N161="zákl. přenesená",J161,0)</f>
        <v>0</v>
      </c>
      <c r="BH161" s="186">
        <f>IF(N161="sníž. přenesená",J161,0)</f>
        <v>0</v>
      </c>
      <c r="BI161" s="186">
        <f>IF(N161="nulová",J161,0)</f>
        <v>0</v>
      </c>
      <c r="BJ161" s="19" t="s">
        <v>84</v>
      </c>
      <c r="BK161" s="186">
        <f>ROUND(I161*H161,2)</f>
        <v>0</v>
      </c>
      <c r="BL161" s="19" t="s">
        <v>144</v>
      </c>
      <c r="BM161" s="185" t="s">
        <v>563</v>
      </c>
    </row>
    <row r="162" s="2" customFormat="1">
      <c r="A162" s="38"/>
      <c r="B162" s="39"/>
      <c r="C162" s="38"/>
      <c r="D162" s="188" t="s">
        <v>554</v>
      </c>
      <c r="E162" s="38"/>
      <c r="F162" s="228" t="s">
        <v>564</v>
      </c>
      <c r="G162" s="38"/>
      <c r="H162" s="38"/>
      <c r="I162" s="229"/>
      <c r="J162" s="38"/>
      <c r="K162" s="38"/>
      <c r="L162" s="39"/>
      <c r="M162" s="230"/>
      <c r="N162" s="231"/>
      <c r="O162" s="77"/>
      <c r="P162" s="77"/>
      <c r="Q162" s="77"/>
      <c r="R162" s="77"/>
      <c r="S162" s="77"/>
      <c r="T162" s="7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9" t="s">
        <v>554</v>
      </c>
      <c r="AU162" s="19" t="s">
        <v>86</v>
      </c>
    </row>
    <row r="163" s="2" customFormat="1" ht="24.15" customHeight="1">
      <c r="A163" s="38"/>
      <c r="B163" s="172"/>
      <c r="C163" s="204" t="s">
        <v>150</v>
      </c>
      <c r="D163" s="204" t="s">
        <v>151</v>
      </c>
      <c r="E163" s="205" t="s">
        <v>565</v>
      </c>
      <c r="F163" s="206" t="s">
        <v>566</v>
      </c>
      <c r="G163" s="207" t="s">
        <v>169</v>
      </c>
      <c r="H163" s="208">
        <v>77.049999999999997</v>
      </c>
      <c r="I163" s="209"/>
      <c r="J163" s="210">
        <f>ROUND(I163*H163,2)</f>
        <v>0</v>
      </c>
      <c r="K163" s="211"/>
      <c r="L163" s="212"/>
      <c r="M163" s="213" t="s">
        <v>1</v>
      </c>
      <c r="N163" s="214" t="s">
        <v>41</v>
      </c>
      <c r="O163" s="77"/>
      <c r="P163" s="183">
        <f>O163*H163</f>
        <v>0</v>
      </c>
      <c r="Q163" s="183">
        <v>0</v>
      </c>
      <c r="R163" s="183">
        <f>Q163*H163</f>
        <v>0</v>
      </c>
      <c r="S163" s="183">
        <v>0</v>
      </c>
      <c r="T163" s="184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185" t="s">
        <v>148</v>
      </c>
      <c r="AT163" s="185" t="s">
        <v>151</v>
      </c>
      <c r="AU163" s="185" t="s">
        <v>86</v>
      </c>
      <c r="AY163" s="19" t="s">
        <v>121</v>
      </c>
      <c r="BE163" s="186">
        <f>IF(N163="základní",J163,0)</f>
        <v>0</v>
      </c>
      <c r="BF163" s="186">
        <f>IF(N163="snížená",J163,0)</f>
        <v>0</v>
      </c>
      <c r="BG163" s="186">
        <f>IF(N163="zákl. přenesená",J163,0)</f>
        <v>0</v>
      </c>
      <c r="BH163" s="186">
        <f>IF(N163="sníž. přenesená",J163,0)</f>
        <v>0</v>
      </c>
      <c r="BI163" s="186">
        <f>IF(N163="nulová",J163,0)</f>
        <v>0</v>
      </c>
      <c r="BJ163" s="19" t="s">
        <v>84</v>
      </c>
      <c r="BK163" s="186">
        <f>ROUND(I163*H163,2)</f>
        <v>0</v>
      </c>
      <c r="BL163" s="19" t="s">
        <v>144</v>
      </c>
      <c r="BM163" s="185" t="s">
        <v>567</v>
      </c>
    </row>
    <row r="164" s="2" customFormat="1">
      <c r="A164" s="38"/>
      <c r="B164" s="39"/>
      <c r="C164" s="38"/>
      <c r="D164" s="188" t="s">
        <v>554</v>
      </c>
      <c r="E164" s="38"/>
      <c r="F164" s="228" t="s">
        <v>568</v>
      </c>
      <c r="G164" s="38"/>
      <c r="H164" s="38"/>
      <c r="I164" s="229"/>
      <c r="J164" s="38"/>
      <c r="K164" s="38"/>
      <c r="L164" s="39"/>
      <c r="M164" s="230"/>
      <c r="N164" s="231"/>
      <c r="O164" s="77"/>
      <c r="P164" s="77"/>
      <c r="Q164" s="77"/>
      <c r="R164" s="77"/>
      <c r="S164" s="77"/>
      <c r="T164" s="7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9" t="s">
        <v>554</v>
      </c>
      <c r="AU164" s="19" t="s">
        <v>86</v>
      </c>
    </row>
    <row r="165" s="2" customFormat="1" ht="49.05" customHeight="1">
      <c r="A165" s="38"/>
      <c r="B165" s="172"/>
      <c r="C165" s="173" t="s">
        <v>155</v>
      </c>
      <c r="D165" s="173" t="s">
        <v>125</v>
      </c>
      <c r="E165" s="174" t="s">
        <v>569</v>
      </c>
      <c r="F165" s="175" t="s">
        <v>570</v>
      </c>
      <c r="G165" s="176" t="s">
        <v>169</v>
      </c>
      <c r="H165" s="177">
        <v>61.5</v>
      </c>
      <c r="I165" s="178"/>
      <c r="J165" s="179">
        <f>ROUND(I165*H165,2)</f>
        <v>0</v>
      </c>
      <c r="K165" s="180"/>
      <c r="L165" s="39"/>
      <c r="M165" s="181" t="s">
        <v>1</v>
      </c>
      <c r="N165" s="182" t="s">
        <v>41</v>
      </c>
      <c r="O165" s="77"/>
      <c r="P165" s="183">
        <f>O165*H165</f>
        <v>0</v>
      </c>
      <c r="Q165" s="183">
        <v>0</v>
      </c>
      <c r="R165" s="183">
        <f>Q165*H165</f>
        <v>0</v>
      </c>
      <c r="S165" s="183">
        <v>0</v>
      </c>
      <c r="T165" s="184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185" t="s">
        <v>144</v>
      </c>
      <c r="AT165" s="185" t="s">
        <v>125</v>
      </c>
      <c r="AU165" s="185" t="s">
        <v>86</v>
      </c>
      <c r="AY165" s="19" t="s">
        <v>121</v>
      </c>
      <c r="BE165" s="186">
        <f>IF(N165="základní",J165,0)</f>
        <v>0</v>
      </c>
      <c r="BF165" s="186">
        <f>IF(N165="snížená",J165,0)</f>
        <v>0</v>
      </c>
      <c r="BG165" s="186">
        <f>IF(N165="zákl. přenesená",J165,0)</f>
        <v>0</v>
      </c>
      <c r="BH165" s="186">
        <f>IF(N165="sníž. přenesená",J165,0)</f>
        <v>0</v>
      </c>
      <c r="BI165" s="186">
        <f>IF(N165="nulová",J165,0)</f>
        <v>0</v>
      </c>
      <c r="BJ165" s="19" t="s">
        <v>84</v>
      </c>
      <c r="BK165" s="186">
        <f>ROUND(I165*H165,2)</f>
        <v>0</v>
      </c>
      <c r="BL165" s="19" t="s">
        <v>144</v>
      </c>
      <c r="BM165" s="185" t="s">
        <v>571</v>
      </c>
    </row>
    <row r="166" s="13" customFormat="1">
      <c r="A166" s="13"/>
      <c r="B166" s="187"/>
      <c r="C166" s="13"/>
      <c r="D166" s="188" t="s">
        <v>130</v>
      </c>
      <c r="E166" s="189" t="s">
        <v>1</v>
      </c>
      <c r="F166" s="190" t="s">
        <v>572</v>
      </c>
      <c r="G166" s="13"/>
      <c r="H166" s="191">
        <v>61.5</v>
      </c>
      <c r="I166" s="192"/>
      <c r="J166" s="13"/>
      <c r="K166" s="13"/>
      <c r="L166" s="187"/>
      <c r="M166" s="193"/>
      <c r="N166" s="194"/>
      <c r="O166" s="194"/>
      <c r="P166" s="194"/>
      <c r="Q166" s="194"/>
      <c r="R166" s="194"/>
      <c r="S166" s="194"/>
      <c r="T166" s="19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189" t="s">
        <v>130</v>
      </c>
      <c r="AU166" s="189" t="s">
        <v>86</v>
      </c>
      <c r="AV166" s="13" t="s">
        <v>86</v>
      </c>
      <c r="AW166" s="13" t="s">
        <v>32</v>
      </c>
      <c r="AX166" s="13" t="s">
        <v>76</v>
      </c>
      <c r="AY166" s="189" t="s">
        <v>121</v>
      </c>
    </row>
    <row r="167" s="14" customFormat="1">
      <c r="A167" s="14"/>
      <c r="B167" s="196"/>
      <c r="C167" s="14"/>
      <c r="D167" s="188" t="s">
        <v>130</v>
      </c>
      <c r="E167" s="197" t="s">
        <v>1</v>
      </c>
      <c r="F167" s="198" t="s">
        <v>132</v>
      </c>
      <c r="G167" s="14"/>
      <c r="H167" s="199">
        <v>61.5</v>
      </c>
      <c r="I167" s="200"/>
      <c r="J167" s="14"/>
      <c r="K167" s="14"/>
      <c r="L167" s="196"/>
      <c r="M167" s="201"/>
      <c r="N167" s="202"/>
      <c r="O167" s="202"/>
      <c r="P167" s="202"/>
      <c r="Q167" s="202"/>
      <c r="R167" s="202"/>
      <c r="S167" s="202"/>
      <c r="T167" s="203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197" t="s">
        <v>130</v>
      </c>
      <c r="AU167" s="197" t="s">
        <v>86</v>
      </c>
      <c r="AV167" s="14" t="s">
        <v>122</v>
      </c>
      <c r="AW167" s="14" t="s">
        <v>32</v>
      </c>
      <c r="AX167" s="14" t="s">
        <v>84</v>
      </c>
      <c r="AY167" s="197" t="s">
        <v>121</v>
      </c>
    </row>
    <row r="168" s="2" customFormat="1" ht="24.15" customHeight="1">
      <c r="A168" s="38"/>
      <c r="B168" s="172"/>
      <c r="C168" s="204" t="s">
        <v>161</v>
      </c>
      <c r="D168" s="204" t="s">
        <v>151</v>
      </c>
      <c r="E168" s="205" t="s">
        <v>573</v>
      </c>
      <c r="F168" s="206" t="s">
        <v>574</v>
      </c>
      <c r="G168" s="207" t="s">
        <v>169</v>
      </c>
      <c r="H168" s="208">
        <v>70.724999999999994</v>
      </c>
      <c r="I168" s="209"/>
      <c r="J168" s="210">
        <f>ROUND(I168*H168,2)</f>
        <v>0</v>
      </c>
      <c r="K168" s="211"/>
      <c r="L168" s="212"/>
      <c r="M168" s="213" t="s">
        <v>1</v>
      </c>
      <c r="N168" s="214" t="s">
        <v>41</v>
      </c>
      <c r="O168" s="77"/>
      <c r="P168" s="183">
        <f>O168*H168</f>
        <v>0</v>
      </c>
      <c r="Q168" s="183">
        <v>0</v>
      </c>
      <c r="R168" s="183">
        <f>Q168*H168</f>
        <v>0</v>
      </c>
      <c r="S168" s="183">
        <v>0</v>
      </c>
      <c r="T168" s="184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185" t="s">
        <v>148</v>
      </c>
      <c r="AT168" s="185" t="s">
        <v>151</v>
      </c>
      <c r="AU168" s="185" t="s">
        <v>86</v>
      </c>
      <c r="AY168" s="19" t="s">
        <v>121</v>
      </c>
      <c r="BE168" s="186">
        <f>IF(N168="základní",J168,0)</f>
        <v>0</v>
      </c>
      <c r="BF168" s="186">
        <f>IF(N168="snížená",J168,0)</f>
        <v>0</v>
      </c>
      <c r="BG168" s="186">
        <f>IF(N168="zákl. přenesená",J168,0)</f>
        <v>0</v>
      </c>
      <c r="BH168" s="186">
        <f>IF(N168="sníž. přenesená",J168,0)</f>
        <v>0</v>
      </c>
      <c r="BI168" s="186">
        <f>IF(N168="nulová",J168,0)</f>
        <v>0</v>
      </c>
      <c r="BJ168" s="19" t="s">
        <v>84</v>
      </c>
      <c r="BK168" s="186">
        <f>ROUND(I168*H168,2)</f>
        <v>0</v>
      </c>
      <c r="BL168" s="19" t="s">
        <v>144</v>
      </c>
      <c r="BM168" s="185" t="s">
        <v>575</v>
      </c>
    </row>
    <row r="169" s="2" customFormat="1">
      <c r="A169" s="38"/>
      <c r="B169" s="39"/>
      <c r="C169" s="38"/>
      <c r="D169" s="188" t="s">
        <v>554</v>
      </c>
      <c r="E169" s="38"/>
      <c r="F169" s="228" t="s">
        <v>576</v>
      </c>
      <c r="G169" s="38"/>
      <c r="H169" s="38"/>
      <c r="I169" s="229"/>
      <c r="J169" s="38"/>
      <c r="K169" s="38"/>
      <c r="L169" s="39"/>
      <c r="M169" s="230"/>
      <c r="N169" s="231"/>
      <c r="O169" s="77"/>
      <c r="P169" s="77"/>
      <c r="Q169" s="77"/>
      <c r="R169" s="77"/>
      <c r="S169" s="77"/>
      <c r="T169" s="7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9" t="s">
        <v>554</v>
      </c>
      <c r="AU169" s="19" t="s">
        <v>86</v>
      </c>
    </row>
    <row r="170" s="13" customFormat="1">
      <c r="A170" s="13"/>
      <c r="B170" s="187"/>
      <c r="C170" s="13"/>
      <c r="D170" s="188" t="s">
        <v>130</v>
      </c>
      <c r="E170" s="189" t="s">
        <v>1</v>
      </c>
      <c r="F170" s="190" t="s">
        <v>577</v>
      </c>
      <c r="G170" s="13"/>
      <c r="H170" s="191">
        <v>70.724999999999994</v>
      </c>
      <c r="I170" s="192"/>
      <c r="J170" s="13"/>
      <c r="K170" s="13"/>
      <c r="L170" s="187"/>
      <c r="M170" s="193"/>
      <c r="N170" s="194"/>
      <c r="O170" s="194"/>
      <c r="P170" s="194"/>
      <c r="Q170" s="194"/>
      <c r="R170" s="194"/>
      <c r="S170" s="194"/>
      <c r="T170" s="19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89" t="s">
        <v>130</v>
      </c>
      <c r="AU170" s="189" t="s">
        <v>86</v>
      </c>
      <c r="AV170" s="13" t="s">
        <v>86</v>
      </c>
      <c r="AW170" s="13" t="s">
        <v>32</v>
      </c>
      <c r="AX170" s="13" t="s">
        <v>76</v>
      </c>
      <c r="AY170" s="189" t="s">
        <v>121</v>
      </c>
    </row>
    <row r="171" s="14" customFormat="1">
      <c r="A171" s="14"/>
      <c r="B171" s="196"/>
      <c r="C171" s="14"/>
      <c r="D171" s="188" t="s">
        <v>130</v>
      </c>
      <c r="E171" s="197" t="s">
        <v>1</v>
      </c>
      <c r="F171" s="198" t="s">
        <v>132</v>
      </c>
      <c r="G171" s="14"/>
      <c r="H171" s="199">
        <v>70.724999999999994</v>
      </c>
      <c r="I171" s="200"/>
      <c r="J171" s="14"/>
      <c r="K171" s="14"/>
      <c r="L171" s="196"/>
      <c r="M171" s="201"/>
      <c r="N171" s="202"/>
      <c r="O171" s="202"/>
      <c r="P171" s="202"/>
      <c r="Q171" s="202"/>
      <c r="R171" s="202"/>
      <c r="S171" s="202"/>
      <c r="T171" s="203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197" t="s">
        <v>130</v>
      </c>
      <c r="AU171" s="197" t="s">
        <v>86</v>
      </c>
      <c r="AV171" s="14" t="s">
        <v>122</v>
      </c>
      <c r="AW171" s="14" t="s">
        <v>32</v>
      </c>
      <c r="AX171" s="14" t="s">
        <v>84</v>
      </c>
      <c r="AY171" s="197" t="s">
        <v>121</v>
      </c>
    </row>
    <row r="172" s="2" customFormat="1" ht="33" customHeight="1">
      <c r="A172" s="38"/>
      <c r="B172" s="172"/>
      <c r="C172" s="173" t="s">
        <v>166</v>
      </c>
      <c r="D172" s="173" t="s">
        <v>125</v>
      </c>
      <c r="E172" s="174" t="s">
        <v>578</v>
      </c>
      <c r="F172" s="175" t="s">
        <v>579</v>
      </c>
      <c r="G172" s="176" t="s">
        <v>311</v>
      </c>
      <c r="H172" s="177">
        <v>110</v>
      </c>
      <c r="I172" s="178"/>
      <c r="J172" s="179">
        <f>ROUND(I172*H172,2)</f>
        <v>0</v>
      </c>
      <c r="K172" s="180"/>
      <c r="L172" s="39"/>
      <c r="M172" s="181" t="s">
        <v>1</v>
      </c>
      <c r="N172" s="182" t="s">
        <v>41</v>
      </c>
      <c r="O172" s="77"/>
      <c r="P172" s="183">
        <f>O172*H172</f>
        <v>0</v>
      </c>
      <c r="Q172" s="183">
        <v>0</v>
      </c>
      <c r="R172" s="183">
        <f>Q172*H172</f>
        <v>0</v>
      </c>
      <c r="S172" s="183">
        <v>0</v>
      </c>
      <c r="T172" s="184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185" t="s">
        <v>144</v>
      </c>
      <c r="AT172" s="185" t="s">
        <v>125</v>
      </c>
      <c r="AU172" s="185" t="s">
        <v>86</v>
      </c>
      <c r="AY172" s="19" t="s">
        <v>121</v>
      </c>
      <c r="BE172" s="186">
        <f>IF(N172="základní",J172,0)</f>
        <v>0</v>
      </c>
      <c r="BF172" s="186">
        <f>IF(N172="snížená",J172,0)</f>
        <v>0</v>
      </c>
      <c r="BG172" s="186">
        <f>IF(N172="zákl. přenesená",J172,0)</f>
        <v>0</v>
      </c>
      <c r="BH172" s="186">
        <f>IF(N172="sníž. přenesená",J172,0)</f>
        <v>0</v>
      </c>
      <c r="BI172" s="186">
        <f>IF(N172="nulová",J172,0)</f>
        <v>0</v>
      </c>
      <c r="BJ172" s="19" t="s">
        <v>84</v>
      </c>
      <c r="BK172" s="186">
        <f>ROUND(I172*H172,2)</f>
        <v>0</v>
      </c>
      <c r="BL172" s="19" t="s">
        <v>144</v>
      </c>
      <c r="BM172" s="185" t="s">
        <v>580</v>
      </c>
    </row>
    <row r="173" s="2" customFormat="1" ht="49.05" customHeight="1">
      <c r="A173" s="38"/>
      <c r="B173" s="172"/>
      <c r="C173" s="173" t="s">
        <v>7</v>
      </c>
      <c r="D173" s="173" t="s">
        <v>125</v>
      </c>
      <c r="E173" s="174" t="s">
        <v>581</v>
      </c>
      <c r="F173" s="175" t="s">
        <v>582</v>
      </c>
      <c r="G173" s="176" t="s">
        <v>311</v>
      </c>
      <c r="H173" s="177">
        <v>10</v>
      </c>
      <c r="I173" s="178"/>
      <c r="J173" s="179">
        <f>ROUND(I173*H173,2)</f>
        <v>0</v>
      </c>
      <c r="K173" s="180"/>
      <c r="L173" s="39"/>
      <c r="M173" s="181" t="s">
        <v>1</v>
      </c>
      <c r="N173" s="182" t="s">
        <v>41</v>
      </c>
      <c r="O173" s="77"/>
      <c r="P173" s="183">
        <f>O173*H173</f>
        <v>0</v>
      </c>
      <c r="Q173" s="183">
        <v>0</v>
      </c>
      <c r="R173" s="183">
        <f>Q173*H173</f>
        <v>0</v>
      </c>
      <c r="S173" s="183">
        <v>0</v>
      </c>
      <c r="T173" s="184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185" t="s">
        <v>144</v>
      </c>
      <c r="AT173" s="185" t="s">
        <v>125</v>
      </c>
      <c r="AU173" s="185" t="s">
        <v>86</v>
      </c>
      <c r="AY173" s="19" t="s">
        <v>121</v>
      </c>
      <c r="BE173" s="186">
        <f>IF(N173="základní",J173,0)</f>
        <v>0</v>
      </c>
      <c r="BF173" s="186">
        <f>IF(N173="snížená",J173,0)</f>
        <v>0</v>
      </c>
      <c r="BG173" s="186">
        <f>IF(N173="zákl. přenesená",J173,0)</f>
        <v>0</v>
      </c>
      <c r="BH173" s="186">
        <f>IF(N173="sníž. přenesená",J173,0)</f>
        <v>0</v>
      </c>
      <c r="BI173" s="186">
        <f>IF(N173="nulová",J173,0)</f>
        <v>0</v>
      </c>
      <c r="BJ173" s="19" t="s">
        <v>84</v>
      </c>
      <c r="BK173" s="186">
        <f>ROUND(I173*H173,2)</f>
        <v>0</v>
      </c>
      <c r="BL173" s="19" t="s">
        <v>144</v>
      </c>
      <c r="BM173" s="185" t="s">
        <v>583</v>
      </c>
    </row>
    <row r="174" s="2" customFormat="1" ht="24.15" customHeight="1">
      <c r="A174" s="38"/>
      <c r="B174" s="172"/>
      <c r="C174" s="204" t="s">
        <v>285</v>
      </c>
      <c r="D174" s="204" t="s">
        <v>151</v>
      </c>
      <c r="E174" s="205" t="s">
        <v>584</v>
      </c>
      <c r="F174" s="206" t="s">
        <v>585</v>
      </c>
      <c r="G174" s="207" t="s">
        <v>311</v>
      </c>
      <c r="H174" s="208">
        <v>10</v>
      </c>
      <c r="I174" s="209"/>
      <c r="J174" s="210">
        <f>ROUND(I174*H174,2)</f>
        <v>0</v>
      </c>
      <c r="K174" s="211"/>
      <c r="L174" s="212"/>
      <c r="M174" s="213" t="s">
        <v>1</v>
      </c>
      <c r="N174" s="214" t="s">
        <v>41</v>
      </c>
      <c r="O174" s="77"/>
      <c r="P174" s="183">
        <f>O174*H174</f>
        <v>0</v>
      </c>
      <c r="Q174" s="183">
        <v>0</v>
      </c>
      <c r="R174" s="183">
        <f>Q174*H174</f>
        <v>0</v>
      </c>
      <c r="S174" s="183">
        <v>0</v>
      </c>
      <c r="T174" s="184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185" t="s">
        <v>148</v>
      </c>
      <c r="AT174" s="185" t="s">
        <v>151</v>
      </c>
      <c r="AU174" s="185" t="s">
        <v>86</v>
      </c>
      <c r="AY174" s="19" t="s">
        <v>121</v>
      </c>
      <c r="BE174" s="186">
        <f>IF(N174="základní",J174,0)</f>
        <v>0</v>
      </c>
      <c r="BF174" s="186">
        <f>IF(N174="snížená",J174,0)</f>
        <v>0</v>
      </c>
      <c r="BG174" s="186">
        <f>IF(N174="zákl. přenesená",J174,0)</f>
        <v>0</v>
      </c>
      <c r="BH174" s="186">
        <f>IF(N174="sníž. přenesená",J174,0)</f>
        <v>0</v>
      </c>
      <c r="BI174" s="186">
        <f>IF(N174="nulová",J174,0)</f>
        <v>0</v>
      </c>
      <c r="BJ174" s="19" t="s">
        <v>84</v>
      </c>
      <c r="BK174" s="186">
        <f>ROUND(I174*H174,2)</f>
        <v>0</v>
      </c>
      <c r="BL174" s="19" t="s">
        <v>144</v>
      </c>
      <c r="BM174" s="185" t="s">
        <v>586</v>
      </c>
    </row>
    <row r="175" s="2" customFormat="1" ht="16.5" customHeight="1">
      <c r="A175" s="38"/>
      <c r="B175" s="172"/>
      <c r="C175" s="204" t="s">
        <v>289</v>
      </c>
      <c r="D175" s="204" t="s">
        <v>151</v>
      </c>
      <c r="E175" s="205" t="s">
        <v>587</v>
      </c>
      <c r="F175" s="206" t="s">
        <v>588</v>
      </c>
      <c r="G175" s="207" t="s">
        <v>311</v>
      </c>
      <c r="H175" s="208">
        <v>10</v>
      </c>
      <c r="I175" s="209"/>
      <c r="J175" s="210">
        <f>ROUND(I175*H175,2)</f>
        <v>0</v>
      </c>
      <c r="K175" s="211"/>
      <c r="L175" s="212"/>
      <c r="M175" s="213" t="s">
        <v>1</v>
      </c>
      <c r="N175" s="214" t="s">
        <v>41</v>
      </c>
      <c r="O175" s="77"/>
      <c r="P175" s="183">
        <f>O175*H175</f>
        <v>0</v>
      </c>
      <c r="Q175" s="183">
        <v>0</v>
      </c>
      <c r="R175" s="183">
        <f>Q175*H175</f>
        <v>0</v>
      </c>
      <c r="S175" s="183">
        <v>0</v>
      </c>
      <c r="T175" s="184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185" t="s">
        <v>148</v>
      </c>
      <c r="AT175" s="185" t="s">
        <v>151</v>
      </c>
      <c r="AU175" s="185" t="s">
        <v>86</v>
      </c>
      <c r="AY175" s="19" t="s">
        <v>121</v>
      </c>
      <c r="BE175" s="186">
        <f>IF(N175="základní",J175,0)</f>
        <v>0</v>
      </c>
      <c r="BF175" s="186">
        <f>IF(N175="snížená",J175,0)</f>
        <v>0</v>
      </c>
      <c r="BG175" s="186">
        <f>IF(N175="zákl. přenesená",J175,0)</f>
        <v>0</v>
      </c>
      <c r="BH175" s="186">
        <f>IF(N175="sníž. přenesená",J175,0)</f>
        <v>0</v>
      </c>
      <c r="BI175" s="186">
        <f>IF(N175="nulová",J175,0)</f>
        <v>0</v>
      </c>
      <c r="BJ175" s="19" t="s">
        <v>84</v>
      </c>
      <c r="BK175" s="186">
        <f>ROUND(I175*H175,2)</f>
        <v>0</v>
      </c>
      <c r="BL175" s="19" t="s">
        <v>144</v>
      </c>
      <c r="BM175" s="185" t="s">
        <v>589</v>
      </c>
    </row>
    <row r="176" s="2" customFormat="1" ht="37.8" customHeight="1">
      <c r="A176" s="38"/>
      <c r="B176" s="172"/>
      <c r="C176" s="173" t="s">
        <v>314</v>
      </c>
      <c r="D176" s="173" t="s">
        <v>125</v>
      </c>
      <c r="E176" s="174" t="s">
        <v>590</v>
      </c>
      <c r="F176" s="175" t="s">
        <v>591</v>
      </c>
      <c r="G176" s="176" t="s">
        <v>311</v>
      </c>
      <c r="H176" s="177">
        <v>10</v>
      </c>
      <c r="I176" s="178"/>
      <c r="J176" s="179">
        <f>ROUND(I176*H176,2)</f>
        <v>0</v>
      </c>
      <c r="K176" s="180"/>
      <c r="L176" s="39"/>
      <c r="M176" s="181" t="s">
        <v>1</v>
      </c>
      <c r="N176" s="182" t="s">
        <v>41</v>
      </c>
      <c r="O176" s="77"/>
      <c r="P176" s="183">
        <f>O176*H176</f>
        <v>0</v>
      </c>
      <c r="Q176" s="183">
        <v>0</v>
      </c>
      <c r="R176" s="183">
        <f>Q176*H176</f>
        <v>0</v>
      </c>
      <c r="S176" s="183">
        <v>0</v>
      </c>
      <c r="T176" s="184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185" t="s">
        <v>144</v>
      </c>
      <c r="AT176" s="185" t="s">
        <v>125</v>
      </c>
      <c r="AU176" s="185" t="s">
        <v>86</v>
      </c>
      <c r="AY176" s="19" t="s">
        <v>121</v>
      </c>
      <c r="BE176" s="186">
        <f>IF(N176="základní",J176,0)</f>
        <v>0</v>
      </c>
      <c r="BF176" s="186">
        <f>IF(N176="snížená",J176,0)</f>
        <v>0</v>
      </c>
      <c r="BG176" s="186">
        <f>IF(N176="zákl. přenesená",J176,0)</f>
        <v>0</v>
      </c>
      <c r="BH176" s="186">
        <f>IF(N176="sníž. přenesená",J176,0)</f>
        <v>0</v>
      </c>
      <c r="BI176" s="186">
        <f>IF(N176="nulová",J176,0)</f>
        <v>0</v>
      </c>
      <c r="BJ176" s="19" t="s">
        <v>84</v>
      </c>
      <c r="BK176" s="186">
        <f>ROUND(I176*H176,2)</f>
        <v>0</v>
      </c>
      <c r="BL176" s="19" t="s">
        <v>144</v>
      </c>
      <c r="BM176" s="185" t="s">
        <v>592</v>
      </c>
    </row>
    <row r="177" s="2" customFormat="1" ht="24.15" customHeight="1">
      <c r="A177" s="38"/>
      <c r="B177" s="172"/>
      <c r="C177" s="204" t="s">
        <v>319</v>
      </c>
      <c r="D177" s="204" t="s">
        <v>151</v>
      </c>
      <c r="E177" s="205" t="s">
        <v>593</v>
      </c>
      <c r="F177" s="206" t="s">
        <v>594</v>
      </c>
      <c r="G177" s="207" t="s">
        <v>311</v>
      </c>
      <c r="H177" s="208">
        <v>10</v>
      </c>
      <c r="I177" s="209"/>
      <c r="J177" s="210">
        <f>ROUND(I177*H177,2)</f>
        <v>0</v>
      </c>
      <c r="K177" s="211"/>
      <c r="L177" s="212"/>
      <c r="M177" s="213" t="s">
        <v>1</v>
      </c>
      <c r="N177" s="214" t="s">
        <v>41</v>
      </c>
      <c r="O177" s="77"/>
      <c r="P177" s="183">
        <f>O177*H177</f>
        <v>0</v>
      </c>
      <c r="Q177" s="183">
        <v>0</v>
      </c>
      <c r="R177" s="183">
        <f>Q177*H177</f>
        <v>0</v>
      </c>
      <c r="S177" s="183">
        <v>0</v>
      </c>
      <c r="T177" s="184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185" t="s">
        <v>148</v>
      </c>
      <c r="AT177" s="185" t="s">
        <v>151</v>
      </c>
      <c r="AU177" s="185" t="s">
        <v>86</v>
      </c>
      <c r="AY177" s="19" t="s">
        <v>121</v>
      </c>
      <c r="BE177" s="186">
        <f>IF(N177="základní",J177,0)</f>
        <v>0</v>
      </c>
      <c r="BF177" s="186">
        <f>IF(N177="snížená",J177,0)</f>
        <v>0</v>
      </c>
      <c r="BG177" s="186">
        <f>IF(N177="zákl. přenesená",J177,0)</f>
        <v>0</v>
      </c>
      <c r="BH177" s="186">
        <f>IF(N177="sníž. přenesená",J177,0)</f>
        <v>0</v>
      </c>
      <c r="BI177" s="186">
        <f>IF(N177="nulová",J177,0)</f>
        <v>0</v>
      </c>
      <c r="BJ177" s="19" t="s">
        <v>84</v>
      </c>
      <c r="BK177" s="186">
        <f>ROUND(I177*H177,2)</f>
        <v>0</v>
      </c>
      <c r="BL177" s="19" t="s">
        <v>144</v>
      </c>
      <c r="BM177" s="185" t="s">
        <v>595</v>
      </c>
    </row>
    <row r="178" s="2" customFormat="1" ht="37.8" customHeight="1">
      <c r="A178" s="38"/>
      <c r="B178" s="172"/>
      <c r="C178" s="173" t="s">
        <v>295</v>
      </c>
      <c r="D178" s="173" t="s">
        <v>125</v>
      </c>
      <c r="E178" s="174" t="s">
        <v>596</v>
      </c>
      <c r="F178" s="175" t="s">
        <v>597</v>
      </c>
      <c r="G178" s="176" t="s">
        <v>311</v>
      </c>
      <c r="H178" s="177">
        <v>10</v>
      </c>
      <c r="I178" s="178"/>
      <c r="J178" s="179">
        <f>ROUND(I178*H178,2)</f>
        <v>0</v>
      </c>
      <c r="K178" s="180"/>
      <c r="L178" s="39"/>
      <c r="M178" s="181" t="s">
        <v>1</v>
      </c>
      <c r="N178" s="182" t="s">
        <v>41</v>
      </c>
      <c r="O178" s="77"/>
      <c r="P178" s="183">
        <f>O178*H178</f>
        <v>0</v>
      </c>
      <c r="Q178" s="183">
        <v>0</v>
      </c>
      <c r="R178" s="183">
        <f>Q178*H178</f>
        <v>0</v>
      </c>
      <c r="S178" s="183">
        <v>0</v>
      </c>
      <c r="T178" s="184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185" t="s">
        <v>144</v>
      </c>
      <c r="AT178" s="185" t="s">
        <v>125</v>
      </c>
      <c r="AU178" s="185" t="s">
        <v>86</v>
      </c>
      <c r="AY178" s="19" t="s">
        <v>121</v>
      </c>
      <c r="BE178" s="186">
        <f>IF(N178="základní",J178,0)</f>
        <v>0</v>
      </c>
      <c r="BF178" s="186">
        <f>IF(N178="snížená",J178,0)</f>
        <v>0</v>
      </c>
      <c r="BG178" s="186">
        <f>IF(N178="zákl. přenesená",J178,0)</f>
        <v>0</v>
      </c>
      <c r="BH178" s="186">
        <f>IF(N178="sníž. přenesená",J178,0)</f>
        <v>0</v>
      </c>
      <c r="BI178" s="186">
        <f>IF(N178="nulová",J178,0)</f>
        <v>0</v>
      </c>
      <c r="BJ178" s="19" t="s">
        <v>84</v>
      </c>
      <c r="BK178" s="186">
        <f>ROUND(I178*H178,2)</f>
        <v>0</v>
      </c>
      <c r="BL178" s="19" t="s">
        <v>144</v>
      </c>
      <c r="BM178" s="185" t="s">
        <v>598</v>
      </c>
    </row>
    <row r="179" s="2" customFormat="1" ht="24.15" customHeight="1">
      <c r="A179" s="38"/>
      <c r="B179" s="172"/>
      <c r="C179" s="204" t="s">
        <v>300</v>
      </c>
      <c r="D179" s="204" t="s">
        <v>151</v>
      </c>
      <c r="E179" s="205" t="s">
        <v>599</v>
      </c>
      <c r="F179" s="206" t="s">
        <v>600</v>
      </c>
      <c r="G179" s="207" t="s">
        <v>311</v>
      </c>
      <c r="H179" s="208">
        <v>10</v>
      </c>
      <c r="I179" s="209"/>
      <c r="J179" s="210">
        <f>ROUND(I179*H179,2)</f>
        <v>0</v>
      </c>
      <c r="K179" s="211"/>
      <c r="L179" s="212"/>
      <c r="M179" s="213" t="s">
        <v>1</v>
      </c>
      <c r="N179" s="214" t="s">
        <v>41</v>
      </c>
      <c r="O179" s="77"/>
      <c r="P179" s="183">
        <f>O179*H179</f>
        <v>0</v>
      </c>
      <c r="Q179" s="183">
        <v>0</v>
      </c>
      <c r="R179" s="183">
        <f>Q179*H179</f>
        <v>0</v>
      </c>
      <c r="S179" s="183">
        <v>0</v>
      </c>
      <c r="T179" s="184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185" t="s">
        <v>148</v>
      </c>
      <c r="AT179" s="185" t="s">
        <v>151</v>
      </c>
      <c r="AU179" s="185" t="s">
        <v>86</v>
      </c>
      <c r="AY179" s="19" t="s">
        <v>121</v>
      </c>
      <c r="BE179" s="186">
        <f>IF(N179="základní",J179,0)</f>
        <v>0</v>
      </c>
      <c r="BF179" s="186">
        <f>IF(N179="snížená",J179,0)</f>
        <v>0</v>
      </c>
      <c r="BG179" s="186">
        <f>IF(N179="zákl. přenesená",J179,0)</f>
        <v>0</v>
      </c>
      <c r="BH179" s="186">
        <f>IF(N179="sníž. přenesená",J179,0)</f>
        <v>0</v>
      </c>
      <c r="BI179" s="186">
        <f>IF(N179="nulová",J179,0)</f>
        <v>0</v>
      </c>
      <c r="BJ179" s="19" t="s">
        <v>84</v>
      </c>
      <c r="BK179" s="186">
        <f>ROUND(I179*H179,2)</f>
        <v>0</v>
      </c>
      <c r="BL179" s="19" t="s">
        <v>144</v>
      </c>
      <c r="BM179" s="185" t="s">
        <v>601</v>
      </c>
    </row>
    <row r="180" s="2" customFormat="1" ht="16.5" customHeight="1">
      <c r="A180" s="38"/>
      <c r="B180" s="172"/>
      <c r="C180" s="204" t="s">
        <v>129</v>
      </c>
      <c r="D180" s="204" t="s">
        <v>151</v>
      </c>
      <c r="E180" s="205" t="s">
        <v>602</v>
      </c>
      <c r="F180" s="206" t="s">
        <v>603</v>
      </c>
      <c r="G180" s="207" t="s">
        <v>311</v>
      </c>
      <c r="H180" s="208">
        <v>20</v>
      </c>
      <c r="I180" s="209"/>
      <c r="J180" s="210">
        <f>ROUND(I180*H180,2)</f>
        <v>0</v>
      </c>
      <c r="K180" s="211"/>
      <c r="L180" s="212"/>
      <c r="M180" s="213" t="s">
        <v>1</v>
      </c>
      <c r="N180" s="214" t="s">
        <v>41</v>
      </c>
      <c r="O180" s="77"/>
      <c r="P180" s="183">
        <f>O180*H180</f>
        <v>0</v>
      </c>
      <c r="Q180" s="183">
        <v>0</v>
      </c>
      <c r="R180" s="183">
        <f>Q180*H180</f>
        <v>0</v>
      </c>
      <c r="S180" s="183">
        <v>0</v>
      </c>
      <c r="T180" s="184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185" t="s">
        <v>148</v>
      </c>
      <c r="AT180" s="185" t="s">
        <v>151</v>
      </c>
      <c r="AU180" s="185" t="s">
        <v>86</v>
      </c>
      <c r="AY180" s="19" t="s">
        <v>121</v>
      </c>
      <c r="BE180" s="186">
        <f>IF(N180="základní",J180,0)</f>
        <v>0</v>
      </c>
      <c r="BF180" s="186">
        <f>IF(N180="snížená",J180,0)</f>
        <v>0</v>
      </c>
      <c r="BG180" s="186">
        <f>IF(N180="zákl. přenesená",J180,0)</f>
        <v>0</v>
      </c>
      <c r="BH180" s="186">
        <f>IF(N180="sníž. přenesená",J180,0)</f>
        <v>0</v>
      </c>
      <c r="BI180" s="186">
        <f>IF(N180="nulová",J180,0)</f>
        <v>0</v>
      </c>
      <c r="BJ180" s="19" t="s">
        <v>84</v>
      </c>
      <c r="BK180" s="186">
        <f>ROUND(I180*H180,2)</f>
        <v>0</v>
      </c>
      <c r="BL180" s="19" t="s">
        <v>144</v>
      </c>
      <c r="BM180" s="185" t="s">
        <v>604</v>
      </c>
    </row>
    <row r="181" s="2" customFormat="1" ht="16.5" customHeight="1">
      <c r="A181" s="38"/>
      <c r="B181" s="172"/>
      <c r="C181" s="204" t="s">
        <v>308</v>
      </c>
      <c r="D181" s="204" t="s">
        <v>151</v>
      </c>
      <c r="E181" s="205" t="s">
        <v>605</v>
      </c>
      <c r="F181" s="206" t="s">
        <v>606</v>
      </c>
      <c r="G181" s="207" t="s">
        <v>311</v>
      </c>
      <c r="H181" s="208">
        <v>10</v>
      </c>
      <c r="I181" s="209"/>
      <c r="J181" s="210">
        <f>ROUND(I181*H181,2)</f>
        <v>0</v>
      </c>
      <c r="K181" s="211"/>
      <c r="L181" s="212"/>
      <c r="M181" s="213" t="s">
        <v>1</v>
      </c>
      <c r="N181" s="214" t="s">
        <v>41</v>
      </c>
      <c r="O181" s="77"/>
      <c r="P181" s="183">
        <f>O181*H181</f>
        <v>0</v>
      </c>
      <c r="Q181" s="183">
        <v>0</v>
      </c>
      <c r="R181" s="183">
        <f>Q181*H181</f>
        <v>0</v>
      </c>
      <c r="S181" s="183">
        <v>0</v>
      </c>
      <c r="T181" s="184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185" t="s">
        <v>148</v>
      </c>
      <c r="AT181" s="185" t="s">
        <v>151</v>
      </c>
      <c r="AU181" s="185" t="s">
        <v>86</v>
      </c>
      <c r="AY181" s="19" t="s">
        <v>121</v>
      </c>
      <c r="BE181" s="186">
        <f>IF(N181="základní",J181,0)</f>
        <v>0</v>
      </c>
      <c r="BF181" s="186">
        <f>IF(N181="snížená",J181,0)</f>
        <v>0</v>
      </c>
      <c r="BG181" s="186">
        <f>IF(N181="zákl. přenesená",J181,0)</f>
        <v>0</v>
      </c>
      <c r="BH181" s="186">
        <f>IF(N181="sníž. přenesená",J181,0)</f>
        <v>0</v>
      </c>
      <c r="BI181" s="186">
        <f>IF(N181="nulová",J181,0)</f>
        <v>0</v>
      </c>
      <c r="BJ181" s="19" t="s">
        <v>84</v>
      </c>
      <c r="BK181" s="186">
        <f>ROUND(I181*H181,2)</f>
        <v>0</v>
      </c>
      <c r="BL181" s="19" t="s">
        <v>144</v>
      </c>
      <c r="BM181" s="185" t="s">
        <v>607</v>
      </c>
    </row>
    <row r="182" s="2" customFormat="1" ht="44.25" customHeight="1">
      <c r="A182" s="38"/>
      <c r="B182" s="172"/>
      <c r="C182" s="173" t="s">
        <v>139</v>
      </c>
      <c r="D182" s="173" t="s">
        <v>125</v>
      </c>
      <c r="E182" s="174" t="s">
        <v>608</v>
      </c>
      <c r="F182" s="175" t="s">
        <v>609</v>
      </c>
      <c r="G182" s="176" t="s">
        <v>311</v>
      </c>
      <c r="H182" s="177">
        <v>14</v>
      </c>
      <c r="I182" s="178"/>
      <c r="J182" s="179">
        <f>ROUND(I182*H182,2)</f>
        <v>0</v>
      </c>
      <c r="K182" s="180"/>
      <c r="L182" s="39"/>
      <c r="M182" s="181" t="s">
        <v>1</v>
      </c>
      <c r="N182" s="182" t="s">
        <v>41</v>
      </c>
      <c r="O182" s="77"/>
      <c r="P182" s="183">
        <f>O182*H182</f>
        <v>0</v>
      </c>
      <c r="Q182" s="183">
        <v>0</v>
      </c>
      <c r="R182" s="183">
        <f>Q182*H182</f>
        <v>0</v>
      </c>
      <c r="S182" s="183">
        <v>0</v>
      </c>
      <c r="T182" s="184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185" t="s">
        <v>144</v>
      </c>
      <c r="AT182" s="185" t="s">
        <v>125</v>
      </c>
      <c r="AU182" s="185" t="s">
        <v>86</v>
      </c>
      <c r="AY182" s="19" t="s">
        <v>121</v>
      </c>
      <c r="BE182" s="186">
        <f>IF(N182="základní",J182,0)</f>
        <v>0</v>
      </c>
      <c r="BF182" s="186">
        <f>IF(N182="snížená",J182,0)</f>
        <v>0</v>
      </c>
      <c r="BG182" s="186">
        <f>IF(N182="zákl. přenesená",J182,0)</f>
        <v>0</v>
      </c>
      <c r="BH182" s="186">
        <f>IF(N182="sníž. přenesená",J182,0)</f>
        <v>0</v>
      </c>
      <c r="BI182" s="186">
        <f>IF(N182="nulová",J182,0)</f>
        <v>0</v>
      </c>
      <c r="BJ182" s="19" t="s">
        <v>84</v>
      </c>
      <c r="BK182" s="186">
        <f>ROUND(I182*H182,2)</f>
        <v>0</v>
      </c>
      <c r="BL182" s="19" t="s">
        <v>144</v>
      </c>
      <c r="BM182" s="185" t="s">
        <v>610</v>
      </c>
    </row>
    <row r="183" s="2" customFormat="1" ht="16.5" customHeight="1">
      <c r="A183" s="38"/>
      <c r="B183" s="172"/>
      <c r="C183" s="204" t="s">
        <v>327</v>
      </c>
      <c r="D183" s="204" t="s">
        <v>151</v>
      </c>
      <c r="E183" s="205" t="s">
        <v>611</v>
      </c>
      <c r="F183" s="206" t="s">
        <v>612</v>
      </c>
      <c r="G183" s="207" t="s">
        <v>311</v>
      </c>
      <c r="H183" s="208">
        <v>14</v>
      </c>
      <c r="I183" s="209"/>
      <c r="J183" s="210">
        <f>ROUND(I183*H183,2)</f>
        <v>0</v>
      </c>
      <c r="K183" s="211"/>
      <c r="L183" s="212"/>
      <c r="M183" s="213" t="s">
        <v>1</v>
      </c>
      <c r="N183" s="214" t="s">
        <v>41</v>
      </c>
      <c r="O183" s="77"/>
      <c r="P183" s="183">
        <f>O183*H183</f>
        <v>0</v>
      </c>
      <c r="Q183" s="183">
        <v>0</v>
      </c>
      <c r="R183" s="183">
        <f>Q183*H183</f>
        <v>0</v>
      </c>
      <c r="S183" s="183">
        <v>0</v>
      </c>
      <c r="T183" s="184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185" t="s">
        <v>148</v>
      </c>
      <c r="AT183" s="185" t="s">
        <v>151</v>
      </c>
      <c r="AU183" s="185" t="s">
        <v>86</v>
      </c>
      <c r="AY183" s="19" t="s">
        <v>121</v>
      </c>
      <c r="BE183" s="186">
        <f>IF(N183="základní",J183,0)</f>
        <v>0</v>
      </c>
      <c r="BF183" s="186">
        <f>IF(N183="snížená",J183,0)</f>
        <v>0</v>
      </c>
      <c r="BG183" s="186">
        <f>IF(N183="zákl. přenesená",J183,0)</f>
        <v>0</v>
      </c>
      <c r="BH183" s="186">
        <f>IF(N183="sníž. přenesená",J183,0)</f>
        <v>0</v>
      </c>
      <c r="BI183" s="186">
        <f>IF(N183="nulová",J183,0)</f>
        <v>0</v>
      </c>
      <c r="BJ183" s="19" t="s">
        <v>84</v>
      </c>
      <c r="BK183" s="186">
        <f>ROUND(I183*H183,2)</f>
        <v>0</v>
      </c>
      <c r="BL183" s="19" t="s">
        <v>144</v>
      </c>
      <c r="BM183" s="185" t="s">
        <v>613</v>
      </c>
    </row>
    <row r="184" s="2" customFormat="1">
      <c r="A184" s="38"/>
      <c r="B184" s="39"/>
      <c r="C184" s="38"/>
      <c r="D184" s="188" t="s">
        <v>554</v>
      </c>
      <c r="E184" s="38"/>
      <c r="F184" s="228" t="s">
        <v>614</v>
      </c>
      <c r="G184" s="38"/>
      <c r="H184" s="38"/>
      <c r="I184" s="229"/>
      <c r="J184" s="38"/>
      <c r="K184" s="38"/>
      <c r="L184" s="39"/>
      <c r="M184" s="230"/>
      <c r="N184" s="231"/>
      <c r="O184" s="77"/>
      <c r="P184" s="77"/>
      <c r="Q184" s="77"/>
      <c r="R184" s="77"/>
      <c r="S184" s="77"/>
      <c r="T184" s="7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9" t="s">
        <v>554</v>
      </c>
      <c r="AU184" s="19" t="s">
        <v>86</v>
      </c>
    </row>
    <row r="185" s="2" customFormat="1" ht="49.05" customHeight="1">
      <c r="A185" s="38"/>
      <c r="B185" s="172"/>
      <c r="C185" s="173" t="s">
        <v>148</v>
      </c>
      <c r="D185" s="173" t="s">
        <v>125</v>
      </c>
      <c r="E185" s="174" t="s">
        <v>615</v>
      </c>
      <c r="F185" s="175" t="s">
        <v>616</v>
      </c>
      <c r="G185" s="176" t="s">
        <v>169</v>
      </c>
      <c r="H185" s="177">
        <v>71</v>
      </c>
      <c r="I185" s="178"/>
      <c r="J185" s="179">
        <f>ROUND(I185*H185,2)</f>
        <v>0</v>
      </c>
      <c r="K185" s="180"/>
      <c r="L185" s="39"/>
      <c r="M185" s="181" t="s">
        <v>1</v>
      </c>
      <c r="N185" s="182" t="s">
        <v>41</v>
      </c>
      <c r="O185" s="77"/>
      <c r="P185" s="183">
        <f>O185*H185</f>
        <v>0</v>
      </c>
      <c r="Q185" s="183">
        <v>0</v>
      </c>
      <c r="R185" s="183">
        <f>Q185*H185</f>
        <v>0</v>
      </c>
      <c r="S185" s="183">
        <v>0</v>
      </c>
      <c r="T185" s="184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185" t="s">
        <v>144</v>
      </c>
      <c r="AT185" s="185" t="s">
        <v>125</v>
      </c>
      <c r="AU185" s="185" t="s">
        <v>86</v>
      </c>
      <c r="AY185" s="19" t="s">
        <v>121</v>
      </c>
      <c r="BE185" s="186">
        <f>IF(N185="základní",J185,0)</f>
        <v>0</v>
      </c>
      <c r="BF185" s="186">
        <f>IF(N185="snížená",J185,0)</f>
        <v>0</v>
      </c>
      <c r="BG185" s="186">
        <f>IF(N185="zákl. přenesená",J185,0)</f>
        <v>0</v>
      </c>
      <c r="BH185" s="186">
        <f>IF(N185="sníž. přenesená",J185,0)</f>
        <v>0</v>
      </c>
      <c r="BI185" s="186">
        <f>IF(N185="nulová",J185,0)</f>
        <v>0</v>
      </c>
      <c r="BJ185" s="19" t="s">
        <v>84</v>
      </c>
      <c r="BK185" s="186">
        <f>ROUND(I185*H185,2)</f>
        <v>0</v>
      </c>
      <c r="BL185" s="19" t="s">
        <v>144</v>
      </c>
      <c r="BM185" s="185" t="s">
        <v>617</v>
      </c>
    </row>
    <row r="186" s="13" customFormat="1">
      <c r="A186" s="13"/>
      <c r="B186" s="187"/>
      <c r="C186" s="13"/>
      <c r="D186" s="188" t="s">
        <v>130</v>
      </c>
      <c r="E186" s="189" t="s">
        <v>1</v>
      </c>
      <c r="F186" s="190" t="s">
        <v>618</v>
      </c>
      <c r="G186" s="13"/>
      <c r="H186" s="191">
        <v>71</v>
      </c>
      <c r="I186" s="192"/>
      <c r="J186" s="13"/>
      <c r="K186" s="13"/>
      <c r="L186" s="187"/>
      <c r="M186" s="193"/>
      <c r="N186" s="194"/>
      <c r="O186" s="194"/>
      <c r="P186" s="194"/>
      <c r="Q186" s="194"/>
      <c r="R186" s="194"/>
      <c r="S186" s="194"/>
      <c r="T186" s="195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189" t="s">
        <v>130</v>
      </c>
      <c r="AU186" s="189" t="s">
        <v>86</v>
      </c>
      <c r="AV186" s="13" t="s">
        <v>86</v>
      </c>
      <c r="AW186" s="13" t="s">
        <v>32</v>
      </c>
      <c r="AX186" s="13" t="s">
        <v>76</v>
      </c>
      <c r="AY186" s="189" t="s">
        <v>121</v>
      </c>
    </row>
    <row r="187" s="14" customFormat="1">
      <c r="A187" s="14"/>
      <c r="B187" s="196"/>
      <c r="C187" s="14"/>
      <c r="D187" s="188" t="s">
        <v>130</v>
      </c>
      <c r="E187" s="197" t="s">
        <v>1</v>
      </c>
      <c r="F187" s="198" t="s">
        <v>132</v>
      </c>
      <c r="G187" s="14"/>
      <c r="H187" s="199">
        <v>71</v>
      </c>
      <c r="I187" s="200"/>
      <c r="J187" s="14"/>
      <c r="K187" s="14"/>
      <c r="L187" s="196"/>
      <c r="M187" s="201"/>
      <c r="N187" s="202"/>
      <c r="O187" s="202"/>
      <c r="P187" s="202"/>
      <c r="Q187" s="202"/>
      <c r="R187" s="202"/>
      <c r="S187" s="202"/>
      <c r="T187" s="203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197" t="s">
        <v>130</v>
      </c>
      <c r="AU187" s="197" t="s">
        <v>86</v>
      </c>
      <c r="AV187" s="14" t="s">
        <v>122</v>
      </c>
      <c r="AW187" s="14" t="s">
        <v>32</v>
      </c>
      <c r="AX187" s="14" t="s">
        <v>84</v>
      </c>
      <c r="AY187" s="197" t="s">
        <v>121</v>
      </c>
    </row>
    <row r="188" s="2" customFormat="1" ht="16.5" customHeight="1">
      <c r="A188" s="38"/>
      <c r="B188" s="172"/>
      <c r="C188" s="204" t="s">
        <v>335</v>
      </c>
      <c r="D188" s="204" t="s">
        <v>151</v>
      </c>
      <c r="E188" s="205" t="s">
        <v>619</v>
      </c>
      <c r="F188" s="206" t="s">
        <v>620</v>
      </c>
      <c r="G188" s="207" t="s">
        <v>158</v>
      </c>
      <c r="H188" s="208">
        <v>71</v>
      </c>
      <c r="I188" s="209"/>
      <c r="J188" s="210">
        <f>ROUND(I188*H188,2)</f>
        <v>0</v>
      </c>
      <c r="K188" s="211"/>
      <c r="L188" s="212"/>
      <c r="M188" s="213" t="s">
        <v>1</v>
      </c>
      <c r="N188" s="214" t="s">
        <v>41</v>
      </c>
      <c r="O188" s="77"/>
      <c r="P188" s="183">
        <f>O188*H188</f>
        <v>0</v>
      </c>
      <c r="Q188" s="183">
        <v>0</v>
      </c>
      <c r="R188" s="183">
        <f>Q188*H188</f>
        <v>0</v>
      </c>
      <c r="S188" s="183">
        <v>0</v>
      </c>
      <c r="T188" s="184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185" t="s">
        <v>148</v>
      </c>
      <c r="AT188" s="185" t="s">
        <v>151</v>
      </c>
      <c r="AU188" s="185" t="s">
        <v>86</v>
      </c>
      <c r="AY188" s="19" t="s">
        <v>121</v>
      </c>
      <c r="BE188" s="186">
        <f>IF(N188="základní",J188,0)</f>
        <v>0</v>
      </c>
      <c r="BF188" s="186">
        <f>IF(N188="snížená",J188,0)</f>
        <v>0</v>
      </c>
      <c r="BG188" s="186">
        <f>IF(N188="zákl. přenesená",J188,0)</f>
        <v>0</v>
      </c>
      <c r="BH188" s="186">
        <f>IF(N188="sníž. přenesená",J188,0)</f>
        <v>0</v>
      </c>
      <c r="BI188" s="186">
        <f>IF(N188="nulová",J188,0)</f>
        <v>0</v>
      </c>
      <c r="BJ188" s="19" t="s">
        <v>84</v>
      </c>
      <c r="BK188" s="186">
        <f>ROUND(I188*H188,2)</f>
        <v>0</v>
      </c>
      <c r="BL188" s="19" t="s">
        <v>144</v>
      </c>
      <c r="BM188" s="185" t="s">
        <v>621</v>
      </c>
    </row>
    <row r="189" s="2" customFormat="1" ht="24.15" customHeight="1">
      <c r="A189" s="38"/>
      <c r="B189" s="172"/>
      <c r="C189" s="173" t="s">
        <v>154</v>
      </c>
      <c r="D189" s="173" t="s">
        <v>125</v>
      </c>
      <c r="E189" s="174" t="s">
        <v>622</v>
      </c>
      <c r="F189" s="175" t="s">
        <v>623</v>
      </c>
      <c r="G189" s="176" t="s">
        <v>169</v>
      </c>
      <c r="H189" s="177">
        <v>118.5</v>
      </c>
      <c r="I189" s="178"/>
      <c r="J189" s="179">
        <f>ROUND(I189*H189,2)</f>
        <v>0</v>
      </c>
      <c r="K189" s="180"/>
      <c r="L189" s="39"/>
      <c r="M189" s="181" t="s">
        <v>1</v>
      </c>
      <c r="N189" s="182" t="s">
        <v>41</v>
      </c>
      <c r="O189" s="77"/>
      <c r="P189" s="183">
        <f>O189*H189</f>
        <v>0</v>
      </c>
      <c r="Q189" s="183">
        <v>0</v>
      </c>
      <c r="R189" s="183">
        <f>Q189*H189</f>
        <v>0</v>
      </c>
      <c r="S189" s="183">
        <v>0</v>
      </c>
      <c r="T189" s="184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185" t="s">
        <v>144</v>
      </c>
      <c r="AT189" s="185" t="s">
        <v>125</v>
      </c>
      <c r="AU189" s="185" t="s">
        <v>86</v>
      </c>
      <c r="AY189" s="19" t="s">
        <v>121</v>
      </c>
      <c r="BE189" s="186">
        <f>IF(N189="základní",J189,0)</f>
        <v>0</v>
      </c>
      <c r="BF189" s="186">
        <f>IF(N189="snížená",J189,0)</f>
        <v>0</v>
      </c>
      <c r="BG189" s="186">
        <f>IF(N189="zákl. přenesená",J189,0)</f>
        <v>0</v>
      </c>
      <c r="BH189" s="186">
        <f>IF(N189="sníž. přenesená",J189,0)</f>
        <v>0</v>
      </c>
      <c r="BI189" s="186">
        <f>IF(N189="nulová",J189,0)</f>
        <v>0</v>
      </c>
      <c r="BJ189" s="19" t="s">
        <v>84</v>
      </c>
      <c r="BK189" s="186">
        <f>ROUND(I189*H189,2)</f>
        <v>0</v>
      </c>
      <c r="BL189" s="19" t="s">
        <v>144</v>
      </c>
      <c r="BM189" s="185" t="s">
        <v>624</v>
      </c>
    </row>
    <row r="190" s="13" customFormat="1">
      <c r="A190" s="13"/>
      <c r="B190" s="187"/>
      <c r="C190" s="13"/>
      <c r="D190" s="188" t="s">
        <v>130</v>
      </c>
      <c r="E190" s="189" t="s">
        <v>1</v>
      </c>
      <c r="F190" s="190" t="s">
        <v>625</v>
      </c>
      <c r="G190" s="13"/>
      <c r="H190" s="191">
        <v>118.5</v>
      </c>
      <c r="I190" s="192"/>
      <c r="J190" s="13"/>
      <c r="K190" s="13"/>
      <c r="L190" s="187"/>
      <c r="M190" s="193"/>
      <c r="N190" s="194"/>
      <c r="O190" s="194"/>
      <c r="P190" s="194"/>
      <c r="Q190" s="194"/>
      <c r="R190" s="194"/>
      <c r="S190" s="194"/>
      <c r="T190" s="195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189" t="s">
        <v>130</v>
      </c>
      <c r="AU190" s="189" t="s">
        <v>86</v>
      </c>
      <c r="AV190" s="13" t="s">
        <v>86</v>
      </c>
      <c r="AW190" s="13" t="s">
        <v>32</v>
      </c>
      <c r="AX190" s="13" t="s">
        <v>76</v>
      </c>
      <c r="AY190" s="189" t="s">
        <v>121</v>
      </c>
    </row>
    <row r="191" s="14" customFormat="1">
      <c r="A191" s="14"/>
      <c r="B191" s="196"/>
      <c r="C191" s="14"/>
      <c r="D191" s="188" t="s">
        <v>130</v>
      </c>
      <c r="E191" s="197" t="s">
        <v>1</v>
      </c>
      <c r="F191" s="198" t="s">
        <v>132</v>
      </c>
      <c r="G191" s="14"/>
      <c r="H191" s="199">
        <v>118.5</v>
      </c>
      <c r="I191" s="200"/>
      <c r="J191" s="14"/>
      <c r="K191" s="14"/>
      <c r="L191" s="196"/>
      <c r="M191" s="201"/>
      <c r="N191" s="202"/>
      <c r="O191" s="202"/>
      <c r="P191" s="202"/>
      <c r="Q191" s="202"/>
      <c r="R191" s="202"/>
      <c r="S191" s="202"/>
      <c r="T191" s="203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197" t="s">
        <v>130</v>
      </c>
      <c r="AU191" s="197" t="s">
        <v>86</v>
      </c>
      <c r="AV191" s="14" t="s">
        <v>122</v>
      </c>
      <c r="AW191" s="14" t="s">
        <v>32</v>
      </c>
      <c r="AX191" s="14" t="s">
        <v>84</v>
      </c>
      <c r="AY191" s="197" t="s">
        <v>121</v>
      </c>
    </row>
    <row r="192" s="2" customFormat="1" ht="16.5" customHeight="1">
      <c r="A192" s="38"/>
      <c r="B192" s="172"/>
      <c r="C192" s="204" t="s">
        <v>343</v>
      </c>
      <c r="D192" s="204" t="s">
        <v>151</v>
      </c>
      <c r="E192" s="205" t="s">
        <v>626</v>
      </c>
      <c r="F192" s="206" t="s">
        <v>627</v>
      </c>
      <c r="G192" s="207" t="s">
        <v>158</v>
      </c>
      <c r="H192" s="208">
        <v>24</v>
      </c>
      <c r="I192" s="209"/>
      <c r="J192" s="210">
        <f>ROUND(I192*H192,2)</f>
        <v>0</v>
      </c>
      <c r="K192" s="211"/>
      <c r="L192" s="212"/>
      <c r="M192" s="213" t="s">
        <v>1</v>
      </c>
      <c r="N192" s="214" t="s">
        <v>41</v>
      </c>
      <c r="O192" s="77"/>
      <c r="P192" s="183">
        <f>O192*H192</f>
        <v>0</v>
      </c>
      <c r="Q192" s="183">
        <v>0</v>
      </c>
      <c r="R192" s="183">
        <f>Q192*H192</f>
        <v>0</v>
      </c>
      <c r="S192" s="183">
        <v>0</v>
      </c>
      <c r="T192" s="184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185" t="s">
        <v>148</v>
      </c>
      <c r="AT192" s="185" t="s">
        <v>151</v>
      </c>
      <c r="AU192" s="185" t="s">
        <v>86</v>
      </c>
      <c r="AY192" s="19" t="s">
        <v>121</v>
      </c>
      <c r="BE192" s="186">
        <f>IF(N192="základní",J192,0)</f>
        <v>0</v>
      </c>
      <c r="BF192" s="186">
        <f>IF(N192="snížená",J192,0)</f>
        <v>0</v>
      </c>
      <c r="BG192" s="186">
        <f>IF(N192="zákl. přenesená",J192,0)</f>
        <v>0</v>
      </c>
      <c r="BH192" s="186">
        <f>IF(N192="sníž. přenesená",J192,0)</f>
        <v>0</v>
      </c>
      <c r="BI192" s="186">
        <f>IF(N192="nulová",J192,0)</f>
        <v>0</v>
      </c>
      <c r="BJ192" s="19" t="s">
        <v>84</v>
      </c>
      <c r="BK192" s="186">
        <f>ROUND(I192*H192,2)</f>
        <v>0</v>
      </c>
      <c r="BL192" s="19" t="s">
        <v>144</v>
      </c>
      <c r="BM192" s="185" t="s">
        <v>628</v>
      </c>
    </row>
    <row r="193" s="13" customFormat="1">
      <c r="A193" s="13"/>
      <c r="B193" s="187"/>
      <c r="C193" s="13"/>
      <c r="D193" s="188" t="s">
        <v>130</v>
      </c>
      <c r="E193" s="189" t="s">
        <v>1</v>
      </c>
      <c r="F193" s="190" t="s">
        <v>629</v>
      </c>
      <c r="G193" s="13"/>
      <c r="H193" s="191">
        <v>24</v>
      </c>
      <c r="I193" s="192"/>
      <c r="J193" s="13"/>
      <c r="K193" s="13"/>
      <c r="L193" s="187"/>
      <c r="M193" s="193"/>
      <c r="N193" s="194"/>
      <c r="O193" s="194"/>
      <c r="P193" s="194"/>
      <c r="Q193" s="194"/>
      <c r="R193" s="194"/>
      <c r="S193" s="194"/>
      <c r="T193" s="195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189" t="s">
        <v>130</v>
      </c>
      <c r="AU193" s="189" t="s">
        <v>86</v>
      </c>
      <c r="AV193" s="13" t="s">
        <v>86</v>
      </c>
      <c r="AW193" s="13" t="s">
        <v>32</v>
      </c>
      <c r="AX193" s="13" t="s">
        <v>76</v>
      </c>
      <c r="AY193" s="189" t="s">
        <v>121</v>
      </c>
    </row>
    <row r="194" s="14" customFormat="1">
      <c r="A194" s="14"/>
      <c r="B194" s="196"/>
      <c r="C194" s="14"/>
      <c r="D194" s="188" t="s">
        <v>130</v>
      </c>
      <c r="E194" s="197" t="s">
        <v>1</v>
      </c>
      <c r="F194" s="198" t="s">
        <v>132</v>
      </c>
      <c r="G194" s="14"/>
      <c r="H194" s="199">
        <v>24</v>
      </c>
      <c r="I194" s="200"/>
      <c r="J194" s="14"/>
      <c r="K194" s="14"/>
      <c r="L194" s="196"/>
      <c r="M194" s="201"/>
      <c r="N194" s="202"/>
      <c r="O194" s="202"/>
      <c r="P194" s="202"/>
      <c r="Q194" s="202"/>
      <c r="R194" s="202"/>
      <c r="S194" s="202"/>
      <c r="T194" s="203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197" t="s">
        <v>130</v>
      </c>
      <c r="AU194" s="197" t="s">
        <v>86</v>
      </c>
      <c r="AV194" s="14" t="s">
        <v>122</v>
      </c>
      <c r="AW194" s="14" t="s">
        <v>32</v>
      </c>
      <c r="AX194" s="14" t="s">
        <v>84</v>
      </c>
      <c r="AY194" s="197" t="s">
        <v>121</v>
      </c>
    </row>
    <row r="195" s="2" customFormat="1" ht="16.5" customHeight="1">
      <c r="A195" s="38"/>
      <c r="B195" s="172"/>
      <c r="C195" s="204" t="s">
        <v>159</v>
      </c>
      <c r="D195" s="204" t="s">
        <v>151</v>
      </c>
      <c r="E195" s="205" t="s">
        <v>630</v>
      </c>
      <c r="F195" s="206" t="s">
        <v>631</v>
      </c>
      <c r="G195" s="207" t="s">
        <v>158</v>
      </c>
      <c r="H195" s="208">
        <v>14.365</v>
      </c>
      <c r="I195" s="209"/>
      <c r="J195" s="210">
        <f>ROUND(I195*H195,2)</f>
        <v>0</v>
      </c>
      <c r="K195" s="211"/>
      <c r="L195" s="212"/>
      <c r="M195" s="213" t="s">
        <v>1</v>
      </c>
      <c r="N195" s="214" t="s">
        <v>41</v>
      </c>
      <c r="O195" s="77"/>
      <c r="P195" s="183">
        <f>O195*H195</f>
        <v>0</v>
      </c>
      <c r="Q195" s="183">
        <v>0</v>
      </c>
      <c r="R195" s="183">
        <f>Q195*H195</f>
        <v>0</v>
      </c>
      <c r="S195" s="183">
        <v>0</v>
      </c>
      <c r="T195" s="184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185" t="s">
        <v>148</v>
      </c>
      <c r="AT195" s="185" t="s">
        <v>151</v>
      </c>
      <c r="AU195" s="185" t="s">
        <v>86</v>
      </c>
      <c r="AY195" s="19" t="s">
        <v>121</v>
      </c>
      <c r="BE195" s="186">
        <f>IF(N195="základní",J195,0)</f>
        <v>0</v>
      </c>
      <c r="BF195" s="186">
        <f>IF(N195="snížená",J195,0)</f>
        <v>0</v>
      </c>
      <c r="BG195" s="186">
        <f>IF(N195="zákl. přenesená",J195,0)</f>
        <v>0</v>
      </c>
      <c r="BH195" s="186">
        <f>IF(N195="sníž. přenesená",J195,0)</f>
        <v>0</v>
      </c>
      <c r="BI195" s="186">
        <f>IF(N195="nulová",J195,0)</f>
        <v>0</v>
      </c>
      <c r="BJ195" s="19" t="s">
        <v>84</v>
      </c>
      <c r="BK195" s="186">
        <f>ROUND(I195*H195,2)</f>
        <v>0</v>
      </c>
      <c r="BL195" s="19" t="s">
        <v>144</v>
      </c>
      <c r="BM195" s="185" t="s">
        <v>632</v>
      </c>
    </row>
    <row r="196" s="13" customFormat="1">
      <c r="A196" s="13"/>
      <c r="B196" s="187"/>
      <c r="C196" s="13"/>
      <c r="D196" s="188" t="s">
        <v>130</v>
      </c>
      <c r="E196" s="189" t="s">
        <v>1</v>
      </c>
      <c r="F196" s="190" t="s">
        <v>633</v>
      </c>
      <c r="G196" s="13"/>
      <c r="H196" s="191">
        <v>14.365</v>
      </c>
      <c r="I196" s="192"/>
      <c r="J196" s="13"/>
      <c r="K196" s="13"/>
      <c r="L196" s="187"/>
      <c r="M196" s="193"/>
      <c r="N196" s="194"/>
      <c r="O196" s="194"/>
      <c r="P196" s="194"/>
      <c r="Q196" s="194"/>
      <c r="R196" s="194"/>
      <c r="S196" s="194"/>
      <c r="T196" s="195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189" t="s">
        <v>130</v>
      </c>
      <c r="AU196" s="189" t="s">
        <v>86</v>
      </c>
      <c r="AV196" s="13" t="s">
        <v>86</v>
      </c>
      <c r="AW196" s="13" t="s">
        <v>32</v>
      </c>
      <c r="AX196" s="13" t="s">
        <v>76</v>
      </c>
      <c r="AY196" s="189" t="s">
        <v>121</v>
      </c>
    </row>
    <row r="197" s="14" customFormat="1">
      <c r="A197" s="14"/>
      <c r="B197" s="196"/>
      <c r="C197" s="14"/>
      <c r="D197" s="188" t="s">
        <v>130</v>
      </c>
      <c r="E197" s="197" t="s">
        <v>1</v>
      </c>
      <c r="F197" s="198" t="s">
        <v>132</v>
      </c>
      <c r="G197" s="14"/>
      <c r="H197" s="199">
        <v>14.365</v>
      </c>
      <c r="I197" s="200"/>
      <c r="J197" s="14"/>
      <c r="K197" s="14"/>
      <c r="L197" s="196"/>
      <c r="M197" s="201"/>
      <c r="N197" s="202"/>
      <c r="O197" s="202"/>
      <c r="P197" s="202"/>
      <c r="Q197" s="202"/>
      <c r="R197" s="202"/>
      <c r="S197" s="202"/>
      <c r="T197" s="203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197" t="s">
        <v>130</v>
      </c>
      <c r="AU197" s="197" t="s">
        <v>86</v>
      </c>
      <c r="AV197" s="14" t="s">
        <v>122</v>
      </c>
      <c r="AW197" s="14" t="s">
        <v>32</v>
      </c>
      <c r="AX197" s="14" t="s">
        <v>84</v>
      </c>
      <c r="AY197" s="197" t="s">
        <v>121</v>
      </c>
    </row>
    <row r="198" s="2" customFormat="1" ht="16.5" customHeight="1">
      <c r="A198" s="38"/>
      <c r="B198" s="172"/>
      <c r="C198" s="204" t="s">
        <v>357</v>
      </c>
      <c r="D198" s="204" t="s">
        <v>151</v>
      </c>
      <c r="E198" s="205" t="s">
        <v>634</v>
      </c>
      <c r="F198" s="206" t="s">
        <v>635</v>
      </c>
      <c r="G198" s="207" t="s">
        <v>311</v>
      </c>
      <c r="H198" s="208">
        <v>32</v>
      </c>
      <c r="I198" s="209"/>
      <c r="J198" s="210">
        <f>ROUND(I198*H198,2)</f>
        <v>0</v>
      </c>
      <c r="K198" s="211"/>
      <c r="L198" s="212"/>
      <c r="M198" s="213" t="s">
        <v>1</v>
      </c>
      <c r="N198" s="214" t="s">
        <v>41</v>
      </c>
      <c r="O198" s="77"/>
      <c r="P198" s="183">
        <f>O198*H198</f>
        <v>0</v>
      </c>
      <c r="Q198" s="183">
        <v>0</v>
      </c>
      <c r="R198" s="183">
        <f>Q198*H198</f>
        <v>0</v>
      </c>
      <c r="S198" s="183">
        <v>0</v>
      </c>
      <c r="T198" s="184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185" t="s">
        <v>148</v>
      </c>
      <c r="AT198" s="185" t="s">
        <v>151</v>
      </c>
      <c r="AU198" s="185" t="s">
        <v>86</v>
      </c>
      <c r="AY198" s="19" t="s">
        <v>121</v>
      </c>
      <c r="BE198" s="186">
        <f>IF(N198="základní",J198,0)</f>
        <v>0</v>
      </c>
      <c r="BF198" s="186">
        <f>IF(N198="snížená",J198,0)</f>
        <v>0</v>
      </c>
      <c r="BG198" s="186">
        <f>IF(N198="zákl. přenesená",J198,0)</f>
        <v>0</v>
      </c>
      <c r="BH198" s="186">
        <f>IF(N198="sníž. přenesená",J198,0)</f>
        <v>0</v>
      </c>
      <c r="BI198" s="186">
        <f>IF(N198="nulová",J198,0)</f>
        <v>0</v>
      </c>
      <c r="BJ198" s="19" t="s">
        <v>84</v>
      </c>
      <c r="BK198" s="186">
        <f>ROUND(I198*H198,2)</f>
        <v>0</v>
      </c>
      <c r="BL198" s="19" t="s">
        <v>144</v>
      </c>
      <c r="BM198" s="185" t="s">
        <v>636</v>
      </c>
    </row>
    <row r="199" s="2" customFormat="1" ht="24.15" customHeight="1">
      <c r="A199" s="38"/>
      <c r="B199" s="172"/>
      <c r="C199" s="204" t="s">
        <v>165</v>
      </c>
      <c r="D199" s="204" t="s">
        <v>151</v>
      </c>
      <c r="E199" s="205" t="s">
        <v>637</v>
      </c>
      <c r="F199" s="206" t="s">
        <v>638</v>
      </c>
      <c r="G199" s="207" t="s">
        <v>311</v>
      </c>
      <c r="H199" s="208">
        <v>72</v>
      </c>
      <c r="I199" s="209"/>
      <c r="J199" s="210">
        <f>ROUND(I199*H199,2)</f>
        <v>0</v>
      </c>
      <c r="K199" s="211"/>
      <c r="L199" s="212"/>
      <c r="M199" s="213" t="s">
        <v>1</v>
      </c>
      <c r="N199" s="214" t="s">
        <v>41</v>
      </c>
      <c r="O199" s="77"/>
      <c r="P199" s="183">
        <f>O199*H199</f>
        <v>0</v>
      </c>
      <c r="Q199" s="183">
        <v>0</v>
      </c>
      <c r="R199" s="183">
        <f>Q199*H199</f>
        <v>0</v>
      </c>
      <c r="S199" s="183">
        <v>0</v>
      </c>
      <c r="T199" s="184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185" t="s">
        <v>148</v>
      </c>
      <c r="AT199" s="185" t="s">
        <v>151</v>
      </c>
      <c r="AU199" s="185" t="s">
        <v>86</v>
      </c>
      <c r="AY199" s="19" t="s">
        <v>121</v>
      </c>
      <c r="BE199" s="186">
        <f>IF(N199="základní",J199,0)</f>
        <v>0</v>
      </c>
      <c r="BF199" s="186">
        <f>IF(N199="snížená",J199,0)</f>
        <v>0</v>
      </c>
      <c r="BG199" s="186">
        <f>IF(N199="zákl. přenesená",J199,0)</f>
        <v>0</v>
      </c>
      <c r="BH199" s="186">
        <f>IF(N199="sníž. přenesená",J199,0)</f>
        <v>0</v>
      </c>
      <c r="BI199" s="186">
        <f>IF(N199="nulová",J199,0)</f>
        <v>0</v>
      </c>
      <c r="BJ199" s="19" t="s">
        <v>84</v>
      </c>
      <c r="BK199" s="186">
        <f>ROUND(I199*H199,2)</f>
        <v>0</v>
      </c>
      <c r="BL199" s="19" t="s">
        <v>144</v>
      </c>
      <c r="BM199" s="185" t="s">
        <v>639</v>
      </c>
    </row>
    <row r="200" s="2" customFormat="1" ht="21.75" customHeight="1">
      <c r="A200" s="38"/>
      <c r="B200" s="172"/>
      <c r="C200" s="173" t="s">
        <v>364</v>
      </c>
      <c r="D200" s="173" t="s">
        <v>125</v>
      </c>
      <c r="E200" s="174" t="s">
        <v>640</v>
      </c>
      <c r="F200" s="175" t="s">
        <v>641</v>
      </c>
      <c r="G200" s="176" t="s">
        <v>311</v>
      </c>
      <c r="H200" s="177">
        <v>76</v>
      </c>
      <c r="I200" s="178"/>
      <c r="J200" s="179">
        <f>ROUND(I200*H200,2)</f>
        <v>0</v>
      </c>
      <c r="K200" s="180"/>
      <c r="L200" s="39"/>
      <c r="M200" s="181" t="s">
        <v>1</v>
      </c>
      <c r="N200" s="182" t="s">
        <v>41</v>
      </c>
      <c r="O200" s="77"/>
      <c r="P200" s="183">
        <f>O200*H200</f>
        <v>0</v>
      </c>
      <c r="Q200" s="183">
        <v>0</v>
      </c>
      <c r="R200" s="183">
        <f>Q200*H200</f>
        <v>0</v>
      </c>
      <c r="S200" s="183">
        <v>0</v>
      </c>
      <c r="T200" s="184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185" t="s">
        <v>144</v>
      </c>
      <c r="AT200" s="185" t="s">
        <v>125</v>
      </c>
      <c r="AU200" s="185" t="s">
        <v>86</v>
      </c>
      <c r="AY200" s="19" t="s">
        <v>121</v>
      </c>
      <c r="BE200" s="186">
        <f>IF(N200="základní",J200,0)</f>
        <v>0</v>
      </c>
      <c r="BF200" s="186">
        <f>IF(N200="snížená",J200,0)</f>
        <v>0</v>
      </c>
      <c r="BG200" s="186">
        <f>IF(N200="zákl. přenesená",J200,0)</f>
        <v>0</v>
      </c>
      <c r="BH200" s="186">
        <f>IF(N200="sníž. přenesená",J200,0)</f>
        <v>0</v>
      </c>
      <c r="BI200" s="186">
        <f>IF(N200="nulová",J200,0)</f>
        <v>0</v>
      </c>
      <c r="BJ200" s="19" t="s">
        <v>84</v>
      </c>
      <c r="BK200" s="186">
        <f>ROUND(I200*H200,2)</f>
        <v>0</v>
      </c>
      <c r="BL200" s="19" t="s">
        <v>144</v>
      </c>
      <c r="BM200" s="185" t="s">
        <v>642</v>
      </c>
    </row>
    <row r="201" s="2" customFormat="1" ht="24.15" customHeight="1">
      <c r="A201" s="38"/>
      <c r="B201" s="172"/>
      <c r="C201" s="173" t="s">
        <v>170</v>
      </c>
      <c r="D201" s="173" t="s">
        <v>125</v>
      </c>
      <c r="E201" s="174" t="s">
        <v>643</v>
      </c>
      <c r="F201" s="175" t="s">
        <v>644</v>
      </c>
      <c r="G201" s="176" t="s">
        <v>311</v>
      </c>
      <c r="H201" s="177">
        <v>16</v>
      </c>
      <c r="I201" s="178"/>
      <c r="J201" s="179">
        <f>ROUND(I201*H201,2)</f>
        <v>0</v>
      </c>
      <c r="K201" s="180"/>
      <c r="L201" s="39"/>
      <c r="M201" s="181" t="s">
        <v>1</v>
      </c>
      <c r="N201" s="182" t="s">
        <v>41</v>
      </c>
      <c r="O201" s="77"/>
      <c r="P201" s="183">
        <f>O201*H201</f>
        <v>0</v>
      </c>
      <c r="Q201" s="183">
        <v>0</v>
      </c>
      <c r="R201" s="183">
        <f>Q201*H201</f>
        <v>0</v>
      </c>
      <c r="S201" s="183">
        <v>0</v>
      </c>
      <c r="T201" s="184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185" t="s">
        <v>144</v>
      </c>
      <c r="AT201" s="185" t="s">
        <v>125</v>
      </c>
      <c r="AU201" s="185" t="s">
        <v>86</v>
      </c>
      <c r="AY201" s="19" t="s">
        <v>121</v>
      </c>
      <c r="BE201" s="186">
        <f>IF(N201="základní",J201,0)</f>
        <v>0</v>
      </c>
      <c r="BF201" s="186">
        <f>IF(N201="snížená",J201,0)</f>
        <v>0</v>
      </c>
      <c r="BG201" s="186">
        <f>IF(N201="zákl. přenesená",J201,0)</f>
        <v>0</v>
      </c>
      <c r="BH201" s="186">
        <f>IF(N201="sníž. přenesená",J201,0)</f>
        <v>0</v>
      </c>
      <c r="BI201" s="186">
        <f>IF(N201="nulová",J201,0)</f>
        <v>0</v>
      </c>
      <c r="BJ201" s="19" t="s">
        <v>84</v>
      </c>
      <c r="BK201" s="186">
        <f>ROUND(I201*H201,2)</f>
        <v>0</v>
      </c>
      <c r="BL201" s="19" t="s">
        <v>144</v>
      </c>
      <c r="BM201" s="185" t="s">
        <v>645</v>
      </c>
    </row>
    <row r="202" s="2" customFormat="1" ht="16.5" customHeight="1">
      <c r="A202" s="38"/>
      <c r="B202" s="172"/>
      <c r="C202" s="204" t="s">
        <v>372</v>
      </c>
      <c r="D202" s="204" t="s">
        <v>151</v>
      </c>
      <c r="E202" s="205" t="s">
        <v>646</v>
      </c>
      <c r="F202" s="206" t="s">
        <v>647</v>
      </c>
      <c r="G202" s="207" t="s">
        <v>311</v>
      </c>
      <c r="H202" s="208">
        <v>16</v>
      </c>
      <c r="I202" s="209"/>
      <c r="J202" s="210">
        <f>ROUND(I202*H202,2)</f>
        <v>0</v>
      </c>
      <c r="K202" s="211"/>
      <c r="L202" s="212"/>
      <c r="M202" s="213" t="s">
        <v>1</v>
      </c>
      <c r="N202" s="214" t="s">
        <v>41</v>
      </c>
      <c r="O202" s="77"/>
      <c r="P202" s="183">
        <f>O202*H202</f>
        <v>0</v>
      </c>
      <c r="Q202" s="183">
        <v>0</v>
      </c>
      <c r="R202" s="183">
        <f>Q202*H202</f>
        <v>0</v>
      </c>
      <c r="S202" s="183">
        <v>0</v>
      </c>
      <c r="T202" s="184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185" t="s">
        <v>148</v>
      </c>
      <c r="AT202" s="185" t="s">
        <v>151</v>
      </c>
      <c r="AU202" s="185" t="s">
        <v>86</v>
      </c>
      <c r="AY202" s="19" t="s">
        <v>121</v>
      </c>
      <c r="BE202" s="186">
        <f>IF(N202="základní",J202,0)</f>
        <v>0</v>
      </c>
      <c r="BF202" s="186">
        <f>IF(N202="snížená",J202,0)</f>
        <v>0</v>
      </c>
      <c r="BG202" s="186">
        <f>IF(N202="zákl. přenesená",J202,0)</f>
        <v>0</v>
      </c>
      <c r="BH202" s="186">
        <f>IF(N202="sníž. přenesená",J202,0)</f>
        <v>0</v>
      </c>
      <c r="BI202" s="186">
        <f>IF(N202="nulová",J202,0)</f>
        <v>0</v>
      </c>
      <c r="BJ202" s="19" t="s">
        <v>84</v>
      </c>
      <c r="BK202" s="186">
        <f>ROUND(I202*H202,2)</f>
        <v>0</v>
      </c>
      <c r="BL202" s="19" t="s">
        <v>144</v>
      </c>
      <c r="BM202" s="185" t="s">
        <v>648</v>
      </c>
    </row>
    <row r="203" s="2" customFormat="1" ht="21.75" customHeight="1">
      <c r="A203" s="38"/>
      <c r="B203" s="172"/>
      <c r="C203" s="204" t="s">
        <v>173</v>
      </c>
      <c r="D203" s="204" t="s">
        <v>151</v>
      </c>
      <c r="E203" s="205" t="s">
        <v>649</v>
      </c>
      <c r="F203" s="206" t="s">
        <v>650</v>
      </c>
      <c r="G203" s="207" t="s">
        <v>311</v>
      </c>
      <c r="H203" s="208">
        <v>8</v>
      </c>
      <c r="I203" s="209"/>
      <c r="J203" s="210">
        <f>ROUND(I203*H203,2)</f>
        <v>0</v>
      </c>
      <c r="K203" s="211"/>
      <c r="L203" s="212"/>
      <c r="M203" s="213" t="s">
        <v>1</v>
      </c>
      <c r="N203" s="214" t="s">
        <v>41</v>
      </c>
      <c r="O203" s="77"/>
      <c r="P203" s="183">
        <f>O203*H203</f>
        <v>0</v>
      </c>
      <c r="Q203" s="183">
        <v>0</v>
      </c>
      <c r="R203" s="183">
        <f>Q203*H203</f>
        <v>0</v>
      </c>
      <c r="S203" s="183">
        <v>0</v>
      </c>
      <c r="T203" s="184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185" t="s">
        <v>148</v>
      </c>
      <c r="AT203" s="185" t="s">
        <v>151</v>
      </c>
      <c r="AU203" s="185" t="s">
        <v>86</v>
      </c>
      <c r="AY203" s="19" t="s">
        <v>121</v>
      </c>
      <c r="BE203" s="186">
        <f>IF(N203="základní",J203,0)</f>
        <v>0</v>
      </c>
      <c r="BF203" s="186">
        <f>IF(N203="snížená",J203,0)</f>
        <v>0</v>
      </c>
      <c r="BG203" s="186">
        <f>IF(N203="zákl. přenesená",J203,0)</f>
        <v>0</v>
      </c>
      <c r="BH203" s="186">
        <f>IF(N203="sníž. přenesená",J203,0)</f>
        <v>0</v>
      </c>
      <c r="BI203" s="186">
        <f>IF(N203="nulová",J203,0)</f>
        <v>0</v>
      </c>
      <c r="BJ203" s="19" t="s">
        <v>84</v>
      </c>
      <c r="BK203" s="186">
        <f>ROUND(I203*H203,2)</f>
        <v>0</v>
      </c>
      <c r="BL203" s="19" t="s">
        <v>144</v>
      </c>
      <c r="BM203" s="185" t="s">
        <v>651</v>
      </c>
    </row>
    <row r="204" s="2" customFormat="1" ht="16.5" customHeight="1">
      <c r="A204" s="38"/>
      <c r="B204" s="172"/>
      <c r="C204" s="204" t="s">
        <v>382</v>
      </c>
      <c r="D204" s="204" t="s">
        <v>151</v>
      </c>
      <c r="E204" s="205" t="s">
        <v>652</v>
      </c>
      <c r="F204" s="206" t="s">
        <v>653</v>
      </c>
      <c r="G204" s="207" t="s">
        <v>311</v>
      </c>
      <c r="H204" s="208">
        <v>58</v>
      </c>
      <c r="I204" s="209"/>
      <c r="J204" s="210">
        <f>ROUND(I204*H204,2)</f>
        <v>0</v>
      </c>
      <c r="K204" s="211"/>
      <c r="L204" s="212"/>
      <c r="M204" s="213" t="s">
        <v>1</v>
      </c>
      <c r="N204" s="214" t="s">
        <v>41</v>
      </c>
      <c r="O204" s="77"/>
      <c r="P204" s="183">
        <f>O204*H204</f>
        <v>0</v>
      </c>
      <c r="Q204" s="183">
        <v>0</v>
      </c>
      <c r="R204" s="183">
        <f>Q204*H204</f>
        <v>0</v>
      </c>
      <c r="S204" s="183">
        <v>0</v>
      </c>
      <c r="T204" s="184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185" t="s">
        <v>148</v>
      </c>
      <c r="AT204" s="185" t="s">
        <v>151</v>
      </c>
      <c r="AU204" s="185" t="s">
        <v>86</v>
      </c>
      <c r="AY204" s="19" t="s">
        <v>121</v>
      </c>
      <c r="BE204" s="186">
        <f>IF(N204="základní",J204,0)</f>
        <v>0</v>
      </c>
      <c r="BF204" s="186">
        <f>IF(N204="snížená",J204,0)</f>
        <v>0</v>
      </c>
      <c r="BG204" s="186">
        <f>IF(N204="zákl. přenesená",J204,0)</f>
        <v>0</v>
      </c>
      <c r="BH204" s="186">
        <f>IF(N204="sníž. přenesená",J204,0)</f>
        <v>0</v>
      </c>
      <c r="BI204" s="186">
        <f>IF(N204="nulová",J204,0)</f>
        <v>0</v>
      </c>
      <c r="BJ204" s="19" t="s">
        <v>84</v>
      </c>
      <c r="BK204" s="186">
        <f>ROUND(I204*H204,2)</f>
        <v>0</v>
      </c>
      <c r="BL204" s="19" t="s">
        <v>144</v>
      </c>
      <c r="BM204" s="185" t="s">
        <v>654</v>
      </c>
    </row>
    <row r="205" s="2" customFormat="1">
      <c r="A205" s="38"/>
      <c r="B205" s="39"/>
      <c r="C205" s="38"/>
      <c r="D205" s="188" t="s">
        <v>554</v>
      </c>
      <c r="E205" s="38"/>
      <c r="F205" s="228" t="s">
        <v>655</v>
      </c>
      <c r="G205" s="38"/>
      <c r="H205" s="38"/>
      <c r="I205" s="229"/>
      <c r="J205" s="38"/>
      <c r="K205" s="38"/>
      <c r="L205" s="39"/>
      <c r="M205" s="230"/>
      <c r="N205" s="231"/>
      <c r="O205" s="77"/>
      <c r="P205" s="77"/>
      <c r="Q205" s="77"/>
      <c r="R205" s="77"/>
      <c r="S205" s="77"/>
      <c r="T205" s="7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9" t="s">
        <v>554</v>
      </c>
      <c r="AU205" s="19" t="s">
        <v>86</v>
      </c>
    </row>
    <row r="206" s="2" customFormat="1" ht="16.5" customHeight="1">
      <c r="A206" s="38"/>
      <c r="B206" s="172"/>
      <c r="C206" s="204" t="s">
        <v>387</v>
      </c>
      <c r="D206" s="204" t="s">
        <v>151</v>
      </c>
      <c r="E206" s="205" t="s">
        <v>656</v>
      </c>
      <c r="F206" s="206" t="s">
        <v>657</v>
      </c>
      <c r="G206" s="207" t="s">
        <v>311</v>
      </c>
      <c r="H206" s="208">
        <v>8</v>
      </c>
      <c r="I206" s="209"/>
      <c r="J206" s="210">
        <f>ROUND(I206*H206,2)</f>
        <v>0</v>
      </c>
      <c r="K206" s="211"/>
      <c r="L206" s="212"/>
      <c r="M206" s="213" t="s">
        <v>1</v>
      </c>
      <c r="N206" s="214" t="s">
        <v>41</v>
      </c>
      <c r="O206" s="77"/>
      <c r="P206" s="183">
        <f>O206*H206</f>
        <v>0</v>
      </c>
      <c r="Q206" s="183">
        <v>0</v>
      </c>
      <c r="R206" s="183">
        <f>Q206*H206</f>
        <v>0</v>
      </c>
      <c r="S206" s="183">
        <v>0</v>
      </c>
      <c r="T206" s="184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185" t="s">
        <v>148</v>
      </c>
      <c r="AT206" s="185" t="s">
        <v>151</v>
      </c>
      <c r="AU206" s="185" t="s">
        <v>86</v>
      </c>
      <c r="AY206" s="19" t="s">
        <v>121</v>
      </c>
      <c r="BE206" s="186">
        <f>IF(N206="základní",J206,0)</f>
        <v>0</v>
      </c>
      <c r="BF206" s="186">
        <f>IF(N206="snížená",J206,0)</f>
        <v>0</v>
      </c>
      <c r="BG206" s="186">
        <f>IF(N206="zákl. přenesená",J206,0)</f>
        <v>0</v>
      </c>
      <c r="BH206" s="186">
        <f>IF(N206="sníž. přenesená",J206,0)</f>
        <v>0</v>
      </c>
      <c r="BI206" s="186">
        <f>IF(N206="nulová",J206,0)</f>
        <v>0</v>
      </c>
      <c r="BJ206" s="19" t="s">
        <v>84</v>
      </c>
      <c r="BK206" s="186">
        <f>ROUND(I206*H206,2)</f>
        <v>0</v>
      </c>
      <c r="BL206" s="19" t="s">
        <v>144</v>
      </c>
      <c r="BM206" s="185" t="s">
        <v>658</v>
      </c>
    </row>
    <row r="207" s="2" customFormat="1">
      <c r="A207" s="38"/>
      <c r="B207" s="39"/>
      <c r="C207" s="38"/>
      <c r="D207" s="188" t="s">
        <v>554</v>
      </c>
      <c r="E207" s="38"/>
      <c r="F207" s="228" t="s">
        <v>659</v>
      </c>
      <c r="G207" s="38"/>
      <c r="H207" s="38"/>
      <c r="I207" s="229"/>
      <c r="J207" s="38"/>
      <c r="K207" s="38"/>
      <c r="L207" s="39"/>
      <c r="M207" s="230"/>
      <c r="N207" s="231"/>
      <c r="O207" s="77"/>
      <c r="P207" s="77"/>
      <c r="Q207" s="77"/>
      <c r="R207" s="77"/>
      <c r="S207" s="77"/>
      <c r="T207" s="7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9" t="s">
        <v>554</v>
      </c>
      <c r="AU207" s="19" t="s">
        <v>86</v>
      </c>
    </row>
    <row r="208" s="2" customFormat="1" ht="21.75" customHeight="1">
      <c r="A208" s="38"/>
      <c r="B208" s="172"/>
      <c r="C208" s="204" t="s">
        <v>393</v>
      </c>
      <c r="D208" s="204" t="s">
        <v>151</v>
      </c>
      <c r="E208" s="205" t="s">
        <v>660</v>
      </c>
      <c r="F208" s="206" t="s">
        <v>661</v>
      </c>
      <c r="G208" s="207" t="s">
        <v>311</v>
      </c>
      <c r="H208" s="208">
        <v>8</v>
      </c>
      <c r="I208" s="209"/>
      <c r="J208" s="210">
        <f>ROUND(I208*H208,2)</f>
        <v>0</v>
      </c>
      <c r="K208" s="211"/>
      <c r="L208" s="212"/>
      <c r="M208" s="213" t="s">
        <v>1</v>
      </c>
      <c r="N208" s="214" t="s">
        <v>41</v>
      </c>
      <c r="O208" s="77"/>
      <c r="P208" s="183">
        <f>O208*H208</f>
        <v>0</v>
      </c>
      <c r="Q208" s="183">
        <v>0</v>
      </c>
      <c r="R208" s="183">
        <f>Q208*H208</f>
        <v>0</v>
      </c>
      <c r="S208" s="183">
        <v>0</v>
      </c>
      <c r="T208" s="184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185" t="s">
        <v>148</v>
      </c>
      <c r="AT208" s="185" t="s">
        <v>151</v>
      </c>
      <c r="AU208" s="185" t="s">
        <v>86</v>
      </c>
      <c r="AY208" s="19" t="s">
        <v>121</v>
      </c>
      <c r="BE208" s="186">
        <f>IF(N208="základní",J208,0)</f>
        <v>0</v>
      </c>
      <c r="BF208" s="186">
        <f>IF(N208="snížená",J208,0)</f>
        <v>0</v>
      </c>
      <c r="BG208" s="186">
        <f>IF(N208="zákl. přenesená",J208,0)</f>
        <v>0</v>
      </c>
      <c r="BH208" s="186">
        <f>IF(N208="sníž. přenesená",J208,0)</f>
        <v>0</v>
      </c>
      <c r="BI208" s="186">
        <f>IF(N208="nulová",J208,0)</f>
        <v>0</v>
      </c>
      <c r="BJ208" s="19" t="s">
        <v>84</v>
      </c>
      <c r="BK208" s="186">
        <f>ROUND(I208*H208,2)</f>
        <v>0</v>
      </c>
      <c r="BL208" s="19" t="s">
        <v>144</v>
      </c>
      <c r="BM208" s="185" t="s">
        <v>662</v>
      </c>
    </row>
    <row r="209" s="2" customFormat="1">
      <c r="A209" s="38"/>
      <c r="B209" s="39"/>
      <c r="C209" s="38"/>
      <c r="D209" s="188" t="s">
        <v>554</v>
      </c>
      <c r="E209" s="38"/>
      <c r="F209" s="228" t="s">
        <v>663</v>
      </c>
      <c r="G209" s="38"/>
      <c r="H209" s="38"/>
      <c r="I209" s="229"/>
      <c r="J209" s="38"/>
      <c r="K209" s="38"/>
      <c r="L209" s="39"/>
      <c r="M209" s="230"/>
      <c r="N209" s="231"/>
      <c r="O209" s="77"/>
      <c r="P209" s="77"/>
      <c r="Q209" s="77"/>
      <c r="R209" s="77"/>
      <c r="S209" s="77"/>
      <c r="T209" s="7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9" t="s">
        <v>554</v>
      </c>
      <c r="AU209" s="19" t="s">
        <v>86</v>
      </c>
    </row>
    <row r="210" s="2" customFormat="1" ht="24.15" customHeight="1">
      <c r="A210" s="38"/>
      <c r="B210" s="172"/>
      <c r="C210" s="204" t="s">
        <v>398</v>
      </c>
      <c r="D210" s="204" t="s">
        <v>151</v>
      </c>
      <c r="E210" s="205" t="s">
        <v>664</v>
      </c>
      <c r="F210" s="206" t="s">
        <v>665</v>
      </c>
      <c r="G210" s="207" t="s">
        <v>311</v>
      </c>
      <c r="H210" s="208">
        <v>8</v>
      </c>
      <c r="I210" s="209"/>
      <c r="J210" s="210">
        <f>ROUND(I210*H210,2)</f>
        <v>0</v>
      </c>
      <c r="K210" s="211"/>
      <c r="L210" s="212"/>
      <c r="M210" s="213" t="s">
        <v>1</v>
      </c>
      <c r="N210" s="214" t="s">
        <v>41</v>
      </c>
      <c r="O210" s="77"/>
      <c r="P210" s="183">
        <f>O210*H210</f>
        <v>0</v>
      </c>
      <c r="Q210" s="183">
        <v>0</v>
      </c>
      <c r="R210" s="183">
        <f>Q210*H210</f>
        <v>0</v>
      </c>
      <c r="S210" s="183">
        <v>0</v>
      </c>
      <c r="T210" s="184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185" t="s">
        <v>148</v>
      </c>
      <c r="AT210" s="185" t="s">
        <v>151</v>
      </c>
      <c r="AU210" s="185" t="s">
        <v>86</v>
      </c>
      <c r="AY210" s="19" t="s">
        <v>121</v>
      </c>
      <c r="BE210" s="186">
        <f>IF(N210="základní",J210,0)</f>
        <v>0</v>
      </c>
      <c r="BF210" s="186">
        <f>IF(N210="snížená",J210,0)</f>
        <v>0</v>
      </c>
      <c r="BG210" s="186">
        <f>IF(N210="zákl. přenesená",J210,0)</f>
        <v>0</v>
      </c>
      <c r="BH210" s="186">
        <f>IF(N210="sníž. přenesená",J210,0)</f>
        <v>0</v>
      </c>
      <c r="BI210" s="186">
        <f>IF(N210="nulová",J210,0)</f>
        <v>0</v>
      </c>
      <c r="BJ210" s="19" t="s">
        <v>84</v>
      </c>
      <c r="BK210" s="186">
        <f>ROUND(I210*H210,2)</f>
        <v>0</v>
      </c>
      <c r="BL210" s="19" t="s">
        <v>144</v>
      </c>
      <c r="BM210" s="185" t="s">
        <v>666</v>
      </c>
    </row>
    <row r="211" s="2" customFormat="1" ht="24.15" customHeight="1">
      <c r="A211" s="38"/>
      <c r="B211" s="172"/>
      <c r="C211" s="204" t="s">
        <v>402</v>
      </c>
      <c r="D211" s="204" t="s">
        <v>151</v>
      </c>
      <c r="E211" s="205" t="s">
        <v>667</v>
      </c>
      <c r="F211" s="206" t="s">
        <v>668</v>
      </c>
      <c r="G211" s="207" t="s">
        <v>311</v>
      </c>
      <c r="H211" s="208">
        <v>8</v>
      </c>
      <c r="I211" s="209"/>
      <c r="J211" s="210">
        <f>ROUND(I211*H211,2)</f>
        <v>0</v>
      </c>
      <c r="K211" s="211"/>
      <c r="L211" s="212"/>
      <c r="M211" s="213" t="s">
        <v>1</v>
      </c>
      <c r="N211" s="214" t="s">
        <v>41</v>
      </c>
      <c r="O211" s="77"/>
      <c r="P211" s="183">
        <f>O211*H211</f>
        <v>0</v>
      </c>
      <c r="Q211" s="183">
        <v>0</v>
      </c>
      <c r="R211" s="183">
        <f>Q211*H211</f>
        <v>0</v>
      </c>
      <c r="S211" s="183">
        <v>0</v>
      </c>
      <c r="T211" s="184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185" t="s">
        <v>148</v>
      </c>
      <c r="AT211" s="185" t="s">
        <v>151</v>
      </c>
      <c r="AU211" s="185" t="s">
        <v>86</v>
      </c>
      <c r="AY211" s="19" t="s">
        <v>121</v>
      </c>
      <c r="BE211" s="186">
        <f>IF(N211="základní",J211,0)</f>
        <v>0</v>
      </c>
      <c r="BF211" s="186">
        <f>IF(N211="snížená",J211,0)</f>
        <v>0</v>
      </c>
      <c r="BG211" s="186">
        <f>IF(N211="zákl. přenesená",J211,0)</f>
        <v>0</v>
      </c>
      <c r="BH211" s="186">
        <f>IF(N211="sníž. přenesená",J211,0)</f>
        <v>0</v>
      </c>
      <c r="BI211" s="186">
        <f>IF(N211="nulová",J211,0)</f>
        <v>0</v>
      </c>
      <c r="BJ211" s="19" t="s">
        <v>84</v>
      </c>
      <c r="BK211" s="186">
        <f>ROUND(I211*H211,2)</f>
        <v>0</v>
      </c>
      <c r="BL211" s="19" t="s">
        <v>144</v>
      </c>
      <c r="BM211" s="185" t="s">
        <v>669</v>
      </c>
    </row>
    <row r="212" s="2" customFormat="1" ht="24.15" customHeight="1">
      <c r="A212" s="38"/>
      <c r="B212" s="172"/>
      <c r="C212" s="204" t="s">
        <v>406</v>
      </c>
      <c r="D212" s="204" t="s">
        <v>151</v>
      </c>
      <c r="E212" s="205" t="s">
        <v>670</v>
      </c>
      <c r="F212" s="206" t="s">
        <v>671</v>
      </c>
      <c r="G212" s="207" t="s">
        <v>311</v>
      </c>
      <c r="H212" s="208">
        <v>18</v>
      </c>
      <c r="I212" s="209"/>
      <c r="J212" s="210">
        <f>ROUND(I212*H212,2)</f>
        <v>0</v>
      </c>
      <c r="K212" s="211"/>
      <c r="L212" s="212"/>
      <c r="M212" s="213" t="s">
        <v>1</v>
      </c>
      <c r="N212" s="214" t="s">
        <v>41</v>
      </c>
      <c r="O212" s="77"/>
      <c r="P212" s="183">
        <f>O212*H212</f>
        <v>0</v>
      </c>
      <c r="Q212" s="183">
        <v>0</v>
      </c>
      <c r="R212" s="183">
        <f>Q212*H212</f>
        <v>0</v>
      </c>
      <c r="S212" s="183">
        <v>0</v>
      </c>
      <c r="T212" s="184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185" t="s">
        <v>148</v>
      </c>
      <c r="AT212" s="185" t="s">
        <v>151</v>
      </c>
      <c r="AU212" s="185" t="s">
        <v>86</v>
      </c>
      <c r="AY212" s="19" t="s">
        <v>121</v>
      </c>
      <c r="BE212" s="186">
        <f>IF(N212="základní",J212,0)</f>
        <v>0</v>
      </c>
      <c r="BF212" s="186">
        <f>IF(N212="snížená",J212,0)</f>
        <v>0</v>
      </c>
      <c r="BG212" s="186">
        <f>IF(N212="zákl. přenesená",J212,0)</f>
        <v>0</v>
      </c>
      <c r="BH212" s="186">
        <f>IF(N212="sníž. přenesená",J212,0)</f>
        <v>0</v>
      </c>
      <c r="BI212" s="186">
        <f>IF(N212="nulová",J212,0)</f>
        <v>0</v>
      </c>
      <c r="BJ212" s="19" t="s">
        <v>84</v>
      </c>
      <c r="BK212" s="186">
        <f>ROUND(I212*H212,2)</f>
        <v>0</v>
      </c>
      <c r="BL212" s="19" t="s">
        <v>144</v>
      </c>
      <c r="BM212" s="185" t="s">
        <v>672</v>
      </c>
    </row>
    <row r="213" s="2" customFormat="1" ht="24.15" customHeight="1">
      <c r="A213" s="38"/>
      <c r="B213" s="172"/>
      <c r="C213" s="173" t="s">
        <v>411</v>
      </c>
      <c r="D213" s="173" t="s">
        <v>125</v>
      </c>
      <c r="E213" s="174" t="s">
        <v>673</v>
      </c>
      <c r="F213" s="175" t="s">
        <v>674</v>
      </c>
      <c r="G213" s="176" t="s">
        <v>311</v>
      </c>
      <c r="H213" s="177">
        <v>1</v>
      </c>
      <c r="I213" s="178"/>
      <c r="J213" s="179">
        <f>ROUND(I213*H213,2)</f>
        <v>0</v>
      </c>
      <c r="K213" s="180"/>
      <c r="L213" s="39"/>
      <c r="M213" s="181" t="s">
        <v>1</v>
      </c>
      <c r="N213" s="182" t="s">
        <v>41</v>
      </c>
      <c r="O213" s="77"/>
      <c r="P213" s="183">
        <f>O213*H213</f>
        <v>0</v>
      </c>
      <c r="Q213" s="183">
        <v>0</v>
      </c>
      <c r="R213" s="183">
        <f>Q213*H213</f>
        <v>0</v>
      </c>
      <c r="S213" s="183">
        <v>0</v>
      </c>
      <c r="T213" s="184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185" t="s">
        <v>144</v>
      </c>
      <c r="AT213" s="185" t="s">
        <v>125</v>
      </c>
      <c r="AU213" s="185" t="s">
        <v>86</v>
      </c>
      <c r="AY213" s="19" t="s">
        <v>121</v>
      </c>
      <c r="BE213" s="186">
        <f>IF(N213="základní",J213,0)</f>
        <v>0</v>
      </c>
      <c r="BF213" s="186">
        <f>IF(N213="snížená",J213,0)</f>
        <v>0</v>
      </c>
      <c r="BG213" s="186">
        <f>IF(N213="zákl. přenesená",J213,0)</f>
        <v>0</v>
      </c>
      <c r="BH213" s="186">
        <f>IF(N213="sníž. přenesená",J213,0)</f>
        <v>0</v>
      </c>
      <c r="BI213" s="186">
        <f>IF(N213="nulová",J213,0)</f>
        <v>0</v>
      </c>
      <c r="BJ213" s="19" t="s">
        <v>84</v>
      </c>
      <c r="BK213" s="186">
        <f>ROUND(I213*H213,2)</f>
        <v>0</v>
      </c>
      <c r="BL213" s="19" t="s">
        <v>144</v>
      </c>
      <c r="BM213" s="185" t="s">
        <v>675</v>
      </c>
    </row>
    <row r="214" s="2" customFormat="1" ht="16.5" customHeight="1">
      <c r="A214" s="38"/>
      <c r="B214" s="172"/>
      <c r="C214" s="204" t="s">
        <v>415</v>
      </c>
      <c r="D214" s="204" t="s">
        <v>151</v>
      </c>
      <c r="E214" s="205" t="s">
        <v>676</v>
      </c>
      <c r="F214" s="206" t="s">
        <v>677</v>
      </c>
      <c r="G214" s="207" t="s">
        <v>311</v>
      </c>
      <c r="H214" s="208">
        <v>1</v>
      </c>
      <c r="I214" s="209"/>
      <c r="J214" s="210">
        <f>ROUND(I214*H214,2)</f>
        <v>0</v>
      </c>
      <c r="K214" s="211"/>
      <c r="L214" s="212"/>
      <c r="M214" s="213" t="s">
        <v>1</v>
      </c>
      <c r="N214" s="214" t="s">
        <v>41</v>
      </c>
      <c r="O214" s="77"/>
      <c r="P214" s="183">
        <f>O214*H214</f>
        <v>0</v>
      </c>
      <c r="Q214" s="183">
        <v>0</v>
      </c>
      <c r="R214" s="183">
        <f>Q214*H214</f>
        <v>0</v>
      </c>
      <c r="S214" s="183">
        <v>0</v>
      </c>
      <c r="T214" s="184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185" t="s">
        <v>148</v>
      </c>
      <c r="AT214" s="185" t="s">
        <v>151</v>
      </c>
      <c r="AU214" s="185" t="s">
        <v>86</v>
      </c>
      <c r="AY214" s="19" t="s">
        <v>121</v>
      </c>
      <c r="BE214" s="186">
        <f>IF(N214="základní",J214,0)</f>
        <v>0</v>
      </c>
      <c r="BF214" s="186">
        <f>IF(N214="snížená",J214,0)</f>
        <v>0</v>
      </c>
      <c r="BG214" s="186">
        <f>IF(N214="zákl. přenesená",J214,0)</f>
        <v>0</v>
      </c>
      <c r="BH214" s="186">
        <f>IF(N214="sníž. přenesená",J214,0)</f>
        <v>0</v>
      </c>
      <c r="BI214" s="186">
        <f>IF(N214="nulová",J214,0)</f>
        <v>0</v>
      </c>
      <c r="BJ214" s="19" t="s">
        <v>84</v>
      </c>
      <c r="BK214" s="186">
        <f>ROUND(I214*H214,2)</f>
        <v>0</v>
      </c>
      <c r="BL214" s="19" t="s">
        <v>144</v>
      </c>
      <c r="BM214" s="185" t="s">
        <v>678</v>
      </c>
    </row>
    <row r="215" s="2" customFormat="1" ht="44.25" customHeight="1">
      <c r="A215" s="38"/>
      <c r="B215" s="172"/>
      <c r="C215" s="173" t="s">
        <v>419</v>
      </c>
      <c r="D215" s="173" t="s">
        <v>125</v>
      </c>
      <c r="E215" s="174" t="s">
        <v>679</v>
      </c>
      <c r="F215" s="175" t="s">
        <v>680</v>
      </c>
      <c r="G215" s="176" t="s">
        <v>311</v>
      </c>
      <c r="H215" s="177">
        <v>1</v>
      </c>
      <c r="I215" s="178"/>
      <c r="J215" s="179">
        <f>ROUND(I215*H215,2)</f>
        <v>0</v>
      </c>
      <c r="K215" s="180"/>
      <c r="L215" s="39"/>
      <c r="M215" s="181" t="s">
        <v>1</v>
      </c>
      <c r="N215" s="182" t="s">
        <v>41</v>
      </c>
      <c r="O215" s="77"/>
      <c r="P215" s="183">
        <f>O215*H215</f>
        <v>0</v>
      </c>
      <c r="Q215" s="183">
        <v>0</v>
      </c>
      <c r="R215" s="183">
        <f>Q215*H215</f>
        <v>0</v>
      </c>
      <c r="S215" s="183">
        <v>0</v>
      </c>
      <c r="T215" s="184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185" t="s">
        <v>144</v>
      </c>
      <c r="AT215" s="185" t="s">
        <v>125</v>
      </c>
      <c r="AU215" s="185" t="s">
        <v>86</v>
      </c>
      <c r="AY215" s="19" t="s">
        <v>121</v>
      </c>
      <c r="BE215" s="186">
        <f>IF(N215="základní",J215,0)</f>
        <v>0</v>
      </c>
      <c r="BF215" s="186">
        <f>IF(N215="snížená",J215,0)</f>
        <v>0</v>
      </c>
      <c r="BG215" s="186">
        <f>IF(N215="zákl. přenesená",J215,0)</f>
        <v>0</v>
      </c>
      <c r="BH215" s="186">
        <f>IF(N215="sníž. přenesená",J215,0)</f>
        <v>0</v>
      </c>
      <c r="BI215" s="186">
        <f>IF(N215="nulová",J215,0)</f>
        <v>0</v>
      </c>
      <c r="BJ215" s="19" t="s">
        <v>84</v>
      </c>
      <c r="BK215" s="186">
        <f>ROUND(I215*H215,2)</f>
        <v>0</v>
      </c>
      <c r="BL215" s="19" t="s">
        <v>144</v>
      </c>
      <c r="BM215" s="185" t="s">
        <v>681</v>
      </c>
    </row>
    <row r="216" s="2" customFormat="1" ht="33" customHeight="1">
      <c r="A216" s="38"/>
      <c r="B216" s="172"/>
      <c r="C216" s="173" t="s">
        <v>426</v>
      </c>
      <c r="D216" s="173" t="s">
        <v>125</v>
      </c>
      <c r="E216" s="174" t="s">
        <v>682</v>
      </c>
      <c r="F216" s="175" t="s">
        <v>683</v>
      </c>
      <c r="G216" s="176" t="s">
        <v>169</v>
      </c>
      <c r="H216" s="177">
        <v>105.307</v>
      </c>
      <c r="I216" s="178"/>
      <c r="J216" s="179">
        <f>ROUND(I216*H216,2)</f>
        <v>0</v>
      </c>
      <c r="K216" s="180"/>
      <c r="L216" s="39"/>
      <c r="M216" s="181" t="s">
        <v>1</v>
      </c>
      <c r="N216" s="182" t="s">
        <v>41</v>
      </c>
      <c r="O216" s="77"/>
      <c r="P216" s="183">
        <f>O216*H216</f>
        <v>0</v>
      </c>
      <c r="Q216" s="183">
        <v>0</v>
      </c>
      <c r="R216" s="183">
        <f>Q216*H216</f>
        <v>0</v>
      </c>
      <c r="S216" s="183">
        <v>0</v>
      </c>
      <c r="T216" s="184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185" t="s">
        <v>144</v>
      </c>
      <c r="AT216" s="185" t="s">
        <v>125</v>
      </c>
      <c r="AU216" s="185" t="s">
        <v>86</v>
      </c>
      <c r="AY216" s="19" t="s">
        <v>121</v>
      </c>
      <c r="BE216" s="186">
        <f>IF(N216="základní",J216,0)</f>
        <v>0</v>
      </c>
      <c r="BF216" s="186">
        <f>IF(N216="snížená",J216,0)</f>
        <v>0</v>
      </c>
      <c r="BG216" s="186">
        <f>IF(N216="zákl. přenesená",J216,0)</f>
        <v>0</v>
      </c>
      <c r="BH216" s="186">
        <f>IF(N216="sníž. přenesená",J216,0)</f>
        <v>0</v>
      </c>
      <c r="BI216" s="186">
        <f>IF(N216="nulová",J216,0)</f>
        <v>0</v>
      </c>
      <c r="BJ216" s="19" t="s">
        <v>84</v>
      </c>
      <c r="BK216" s="186">
        <f>ROUND(I216*H216,2)</f>
        <v>0</v>
      </c>
      <c r="BL216" s="19" t="s">
        <v>144</v>
      </c>
      <c r="BM216" s="185" t="s">
        <v>684</v>
      </c>
    </row>
    <row r="217" s="13" customFormat="1">
      <c r="A217" s="13"/>
      <c r="B217" s="187"/>
      <c r="C217" s="13"/>
      <c r="D217" s="188" t="s">
        <v>130</v>
      </c>
      <c r="E217" s="189" t="s">
        <v>1</v>
      </c>
      <c r="F217" s="190" t="s">
        <v>685</v>
      </c>
      <c r="G217" s="13"/>
      <c r="H217" s="191">
        <v>71.200000000000003</v>
      </c>
      <c r="I217" s="192"/>
      <c r="J217" s="13"/>
      <c r="K217" s="13"/>
      <c r="L217" s="187"/>
      <c r="M217" s="193"/>
      <c r="N217" s="194"/>
      <c r="O217" s="194"/>
      <c r="P217" s="194"/>
      <c r="Q217" s="194"/>
      <c r="R217" s="194"/>
      <c r="S217" s="194"/>
      <c r="T217" s="195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189" t="s">
        <v>130</v>
      </c>
      <c r="AU217" s="189" t="s">
        <v>86</v>
      </c>
      <c r="AV217" s="13" t="s">
        <v>86</v>
      </c>
      <c r="AW217" s="13" t="s">
        <v>32</v>
      </c>
      <c r="AX217" s="13" t="s">
        <v>76</v>
      </c>
      <c r="AY217" s="189" t="s">
        <v>121</v>
      </c>
    </row>
    <row r="218" s="13" customFormat="1">
      <c r="A218" s="13"/>
      <c r="B218" s="187"/>
      <c r="C218" s="13"/>
      <c r="D218" s="188" t="s">
        <v>130</v>
      </c>
      <c r="E218" s="189" t="s">
        <v>1</v>
      </c>
      <c r="F218" s="190" t="s">
        <v>686</v>
      </c>
      <c r="G218" s="13"/>
      <c r="H218" s="191">
        <v>34.106999999999999</v>
      </c>
      <c r="I218" s="192"/>
      <c r="J218" s="13"/>
      <c r="K218" s="13"/>
      <c r="L218" s="187"/>
      <c r="M218" s="193"/>
      <c r="N218" s="194"/>
      <c r="O218" s="194"/>
      <c r="P218" s="194"/>
      <c r="Q218" s="194"/>
      <c r="R218" s="194"/>
      <c r="S218" s="194"/>
      <c r="T218" s="195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189" t="s">
        <v>130</v>
      </c>
      <c r="AU218" s="189" t="s">
        <v>86</v>
      </c>
      <c r="AV218" s="13" t="s">
        <v>86</v>
      </c>
      <c r="AW218" s="13" t="s">
        <v>32</v>
      </c>
      <c r="AX218" s="13" t="s">
        <v>76</v>
      </c>
      <c r="AY218" s="189" t="s">
        <v>121</v>
      </c>
    </row>
    <row r="219" s="16" customFormat="1">
      <c r="A219" s="16"/>
      <c r="B219" s="232"/>
      <c r="C219" s="16"/>
      <c r="D219" s="188" t="s">
        <v>130</v>
      </c>
      <c r="E219" s="233" t="s">
        <v>1</v>
      </c>
      <c r="F219" s="234" t="s">
        <v>687</v>
      </c>
      <c r="G219" s="16"/>
      <c r="H219" s="235">
        <v>105.307</v>
      </c>
      <c r="I219" s="236"/>
      <c r="J219" s="16"/>
      <c r="K219" s="16"/>
      <c r="L219" s="232"/>
      <c r="M219" s="237"/>
      <c r="N219" s="238"/>
      <c r="O219" s="238"/>
      <c r="P219" s="238"/>
      <c r="Q219" s="238"/>
      <c r="R219" s="238"/>
      <c r="S219" s="238"/>
      <c r="T219" s="239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T219" s="233" t="s">
        <v>130</v>
      </c>
      <c r="AU219" s="233" t="s">
        <v>86</v>
      </c>
      <c r="AV219" s="16" t="s">
        <v>197</v>
      </c>
      <c r="AW219" s="16" t="s">
        <v>32</v>
      </c>
      <c r="AX219" s="16" t="s">
        <v>76</v>
      </c>
      <c r="AY219" s="233" t="s">
        <v>121</v>
      </c>
    </row>
    <row r="220" s="14" customFormat="1">
      <c r="A220" s="14"/>
      <c r="B220" s="196"/>
      <c r="C220" s="14"/>
      <c r="D220" s="188" t="s">
        <v>130</v>
      </c>
      <c r="E220" s="197" t="s">
        <v>1</v>
      </c>
      <c r="F220" s="198" t="s">
        <v>132</v>
      </c>
      <c r="G220" s="14"/>
      <c r="H220" s="199">
        <v>105.307</v>
      </c>
      <c r="I220" s="200"/>
      <c r="J220" s="14"/>
      <c r="K220" s="14"/>
      <c r="L220" s="196"/>
      <c r="M220" s="201"/>
      <c r="N220" s="202"/>
      <c r="O220" s="202"/>
      <c r="P220" s="202"/>
      <c r="Q220" s="202"/>
      <c r="R220" s="202"/>
      <c r="S220" s="202"/>
      <c r="T220" s="203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197" t="s">
        <v>130</v>
      </c>
      <c r="AU220" s="197" t="s">
        <v>86</v>
      </c>
      <c r="AV220" s="14" t="s">
        <v>122</v>
      </c>
      <c r="AW220" s="14" t="s">
        <v>32</v>
      </c>
      <c r="AX220" s="14" t="s">
        <v>84</v>
      </c>
      <c r="AY220" s="197" t="s">
        <v>121</v>
      </c>
    </row>
    <row r="221" s="2" customFormat="1" ht="24.15" customHeight="1">
      <c r="A221" s="38"/>
      <c r="B221" s="172"/>
      <c r="C221" s="204" t="s">
        <v>430</v>
      </c>
      <c r="D221" s="204" t="s">
        <v>151</v>
      </c>
      <c r="E221" s="205" t="s">
        <v>688</v>
      </c>
      <c r="F221" s="206" t="s">
        <v>689</v>
      </c>
      <c r="G221" s="207" t="s">
        <v>169</v>
      </c>
      <c r="H221" s="208">
        <v>110.572</v>
      </c>
      <c r="I221" s="209"/>
      <c r="J221" s="210">
        <f>ROUND(I221*H221,2)</f>
        <v>0</v>
      </c>
      <c r="K221" s="211"/>
      <c r="L221" s="212"/>
      <c r="M221" s="213" t="s">
        <v>1</v>
      </c>
      <c r="N221" s="214" t="s">
        <v>41</v>
      </c>
      <c r="O221" s="77"/>
      <c r="P221" s="183">
        <f>O221*H221</f>
        <v>0</v>
      </c>
      <c r="Q221" s="183">
        <v>0</v>
      </c>
      <c r="R221" s="183">
        <f>Q221*H221</f>
        <v>0</v>
      </c>
      <c r="S221" s="183">
        <v>0</v>
      </c>
      <c r="T221" s="184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185" t="s">
        <v>148</v>
      </c>
      <c r="AT221" s="185" t="s">
        <v>151</v>
      </c>
      <c r="AU221" s="185" t="s">
        <v>86</v>
      </c>
      <c r="AY221" s="19" t="s">
        <v>121</v>
      </c>
      <c r="BE221" s="186">
        <f>IF(N221="základní",J221,0)</f>
        <v>0</v>
      </c>
      <c r="BF221" s="186">
        <f>IF(N221="snížená",J221,0)</f>
        <v>0</v>
      </c>
      <c r="BG221" s="186">
        <f>IF(N221="zákl. přenesená",J221,0)</f>
        <v>0</v>
      </c>
      <c r="BH221" s="186">
        <f>IF(N221="sníž. přenesená",J221,0)</f>
        <v>0</v>
      </c>
      <c r="BI221" s="186">
        <f>IF(N221="nulová",J221,0)</f>
        <v>0</v>
      </c>
      <c r="BJ221" s="19" t="s">
        <v>84</v>
      </c>
      <c r="BK221" s="186">
        <f>ROUND(I221*H221,2)</f>
        <v>0</v>
      </c>
      <c r="BL221" s="19" t="s">
        <v>144</v>
      </c>
      <c r="BM221" s="185" t="s">
        <v>690</v>
      </c>
    </row>
    <row r="222" s="15" customFormat="1">
      <c r="A222" s="15"/>
      <c r="B222" s="220"/>
      <c r="C222" s="15"/>
      <c r="D222" s="188" t="s">
        <v>130</v>
      </c>
      <c r="E222" s="221" t="s">
        <v>1</v>
      </c>
      <c r="F222" s="222" t="s">
        <v>691</v>
      </c>
      <c r="G222" s="15"/>
      <c r="H222" s="221" t="s">
        <v>1</v>
      </c>
      <c r="I222" s="223"/>
      <c r="J222" s="15"/>
      <c r="K222" s="15"/>
      <c r="L222" s="220"/>
      <c r="M222" s="224"/>
      <c r="N222" s="225"/>
      <c r="O222" s="225"/>
      <c r="P222" s="225"/>
      <c r="Q222" s="225"/>
      <c r="R222" s="225"/>
      <c r="S222" s="225"/>
      <c r="T222" s="226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21" t="s">
        <v>130</v>
      </c>
      <c r="AU222" s="221" t="s">
        <v>86</v>
      </c>
      <c r="AV222" s="15" t="s">
        <v>84</v>
      </c>
      <c r="AW222" s="15" t="s">
        <v>32</v>
      </c>
      <c r="AX222" s="15" t="s">
        <v>76</v>
      </c>
      <c r="AY222" s="221" t="s">
        <v>121</v>
      </c>
    </row>
    <row r="223" s="13" customFormat="1">
      <c r="A223" s="13"/>
      <c r="B223" s="187"/>
      <c r="C223" s="13"/>
      <c r="D223" s="188" t="s">
        <v>130</v>
      </c>
      <c r="E223" s="189" t="s">
        <v>1</v>
      </c>
      <c r="F223" s="190" t="s">
        <v>692</v>
      </c>
      <c r="G223" s="13"/>
      <c r="H223" s="191">
        <v>110.572</v>
      </c>
      <c r="I223" s="192"/>
      <c r="J223" s="13"/>
      <c r="K223" s="13"/>
      <c r="L223" s="187"/>
      <c r="M223" s="193"/>
      <c r="N223" s="194"/>
      <c r="O223" s="194"/>
      <c r="P223" s="194"/>
      <c r="Q223" s="194"/>
      <c r="R223" s="194"/>
      <c r="S223" s="194"/>
      <c r="T223" s="195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189" t="s">
        <v>130</v>
      </c>
      <c r="AU223" s="189" t="s">
        <v>86</v>
      </c>
      <c r="AV223" s="13" t="s">
        <v>86</v>
      </c>
      <c r="AW223" s="13" t="s">
        <v>32</v>
      </c>
      <c r="AX223" s="13" t="s">
        <v>76</v>
      </c>
      <c r="AY223" s="189" t="s">
        <v>121</v>
      </c>
    </row>
    <row r="224" s="14" customFormat="1">
      <c r="A224" s="14"/>
      <c r="B224" s="196"/>
      <c r="C224" s="14"/>
      <c r="D224" s="188" t="s">
        <v>130</v>
      </c>
      <c r="E224" s="197" t="s">
        <v>1</v>
      </c>
      <c r="F224" s="198" t="s">
        <v>132</v>
      </c>
      <c r="G224" s="14"/>
      <c r="H224" s="199">
        <v>110.572</v>
      </c>
      <c r="I224" s="200"/>
      <c r="J224" s="14"/>
      <c r="K224" s="14"/>
      <c r="L224" s="196"/>
      <c r="M224" s="201"/>
      <c r="N224" s="202"/>
      <c r="O224" s="202"/>
      <c r="P224" s="202"/>
      <c r="Q224" s="202"/>
      <c r="R224" s="202"/>
      <c r="S224" s="202"/>
      <c r="T224" s="203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197" t="s">
        <v>130</v>
      </c>
      <c r="AU224" s="197" t="s">
        <v>86</v>
      </c>
      <c r="AV224" s="14" t="s">
        <v>122</v>
      </c>
      <c r="AW224" s="14" t="s">
        <v>32</v>
      </c>
      <c r="AX224" s="14" t="s">
        <v>84</v>
      </c>
      <c r="AY224" s="197" t="s">
        <v>121</v>
      </c>
    </row>
    <row r="225" s="2" customFormat="1" ht="24.15" customHeight="1">
      <c r="A225" s="38"/>
      <c r="B225" s="172"/>
      <c r="C225" s="173" t="s">
        <v>434</v>
      </c>
      <c r="D225" s="173" t="s">
        <v>125</v>
      </c>
      <c r="E225" s="174" t="s">
        <v>693</v>
      </c>
      <c r="F225" s="175" t="s">
        <v>694</v>
      </c>
      <c r="G225" s="176" t="s">
        <v>169</v>
      </c>
      <c r="H225" s="177">
        <v>105.307</v>
      </c>
      <c r="I225" s="178"/>
      <c r="J225" s="179">
        <f>ROUND(I225*H225,2)</f>
        <v>0</v>
      </c>
      <c r="K225" s="180"/>
      <c r="L225" s="39"/>
      <c r="M225" s="181" t="s">
        <v>1</v>
      </c>
      <c r="N225" s="182" t="s">
        <v>41</v>
      </c>
      <c r="O225" s="77"/>
      <c r="P225" s="183">
        <f>O225*H225</f>
        <v>0</v>
      </c>
      <c r="Q225" s="183">
        <v>0</v>
      </c>
      <c r="R225" s="183">
        <f>Q225*H225</f>
        <v>0</v>
      </c>
      <c r="S225" s="183">
        <v>0</v>
      </c>
      <c r="T225" s="184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185" t="s">
        <v>144</v>
      </c>
      <c r="AT225" s="185" t="s">
        <v>125</v>
      </c>
      <c r="AU225" s="185" t="s">
        <v>86</v>
      </c>
      <c r="AY225" s="19" t="s">
        <v>121</v>
      </c>
      <c r="BE225" s="186">
        <f>IF(N225="základní",J225,0)</f>
        <v>0</v>
      </c>
      <c r="BF225" s="186">
        <f>IF(N225="snížená",J225,0)</f>
        <v>0</v>
      </c>
      <c r="BG225" s="186">
        <f>IF(N225="zákl. přenesená",J225,0)</f>
        <v>0</v>
      </c>
      <c r="BH225" s="186">
        <f>IF(N225="sníž. přenesená",J225,0)</f>
        <v>0</v>
      </c>
      <c r="BI225" s="186">
        <f>IF(N225="nulová",J225,0)</f>
        <v>0</v>
      </c>
      <c r="BJ225" s="19" t="s">
        <v>84</v>
      </c>
      <c r="BK225" s="186">
        <f>ROUND(I225*H225,2)</f>
        <v>0</v>
      </c>
      <c r="BL225" s="19" t="s">
        <v>144</v>
      </c>
      <c r="BM225" s="185" t="s">
        <v>695</v>
      </c>
    </row>
    <row r="226" s="2" customFormat="1" ht="16.5" customHeight="1">
      <c r="A226" s="38"/>
      <c r="B226" s="172"/>
      <c r="C226" s="204" t="s">
        <v>439</v>
      </c>
      <c r="D226" s="204" t="s">
        <v>151</v>
      </c>
      <c r="E226" s="205" t="s">
        <v>696</v>
      </c>
      <c r="F226" s="206" t="s">
        <v>697</v>
      </c>
      <c r="G226" s="207" t="s">
        <v>169</v>
      </c>
      <c r="H226" s="208">
        <v>110.572</v>
      </c>
      <c r="I226" s="209"/>
      <c r="J226" s="210">
        <f>ROUND(I226*H226,2)</f>
        <v>0</v>
      </c>
      <c r="K226" s="211"/>
      <c r="L226" s="212"/>
      <c r="M226" s="213" t="s">
        <v>1</v>
      </c>
      <c r="N226" s="214" t="s">
        <v>41</v>
      </c>
      <c r="O226" s="77"/>
      <c r="P226" s="183">
        <f>O226*H226</f>
        <v>0</v>
      </c>
      <c r="Q226" s="183">
        <v>0</v>
      </c>
      <c r="R226" s="183">
        <f>Q226*H226</f>
        <v>0</v>
      </c>
      <c r="S226" s="183">
        <v>0</v>
      </c>
      <c r="T226" s="184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185" t="s">
        <v>148</v>
      </c>
      <c r="AT226" s="185" t="s">
        <v>151</v>
      </c>
      <c r="AU226" s="185" t="s">
        <v>86</v>
      </c>
      <c r="AY226" s="19" t="s">
        <v>121</v>
      </c>
      <c r="BE226" s="186">
        <f>IF(N226="základní",J226,0)</f>
        <v>0</v>
      </c>
      <c r="BF226" s="186">
        <f>IF(N226="snížená",J226,0)</f>
        <v>0</v>
      </c>
      <c r="BG226" s="186">
        <f>IF(N226="zákl. přenesená",J226,0)</f>
        <v>0</v>
      </c>
      <c r="BH226" s="186">
        <f>IF(N226="sníž. přenesená",J226,0)</f>
        <v>0</v>
      </c>
      <c r="BI226" s="186">
        <f>IF(N226="nulová",J226,0)</f>
        <v>0</v>
      </c>
      <c r="BJ226" s="19" t="s">
        <v>84</v>
      </c>
      <c r="BK226" s="186">
        <f>ROUND(I226*H226,2)</f>
        <v>0</v>
      </c>
      <c r="BL226" s="19" t="s">
        <v>144</v>
      </c>
      <c r="BM226" s="185" t="s">
        <v>698</v>
      </c>
    </row>
    <row r="227" s="15" customFormat="1">
      <c r="A227" s="15"/>
      <c r="B227" s="220"/>
      <c r="C227" s="15"/>
      <c r="D227" s="188" t="s">
        <v>130</v>
      </c>
      <c r="E227" s="221" t="s">
        <v>1</v>
      </c>
      <c r="F227" s="222" t="s">
        <v>691</v>
      </c>
      <c r="G227" s="15"/>
      <c r="H227" s="221" t="s">
        <v>1</v>
      </c>
      <c r="I227" s="223"/>
      <c r="J227" s="15"/>
      <c r="K227" s="15"/>
      <c r="L227" s="220"/>
      <c r="M227" s="224"/>
      <c r="N227" s="225"/>
      <c r="O227" s="225"/>
      <c r="P227" s="225"/>
      <c r="Q227" s="225"/>
      <c r="R227" s="225"/>
      <c r="S227" s="225"/>
      <c r="T227" s="226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21" t="s">
        <v>130</v>
      </c>
      <c r="AU227" s="221" t="s">
        <v>86</v>
      </c>
      <c r="AV227" s="15" t="s">
        <v>84</v>
      </c>
      <c r="AW227" s="15" t="s">
        <v>32</v>
      </c>
      <c r="AX227" s="15" t="s">
        <v>76</v>
      </c>
      <c r="AY227" s="221" t="s">
        <v>121</v>
      </c>
    </row>
    <row r="228" s="13" customFormat="1">
      <c r="A228" s="13"/>
      <c r="B228" s="187"/>
      <c r="C228" s="13"/>
      <c r="D228" s="188" t="s">
        <v>130</v>
      </c>
      <c r="E228" s="189" t="s">
        <v>1</v>
      </c>
      <c r="F228" s="190" t="s">
        <v>692</v>
      </c>
      <c r="G228" s="13"/>
      <c r="H228" s="191">
        <v>110.572</v>
      </c>
      <c r="I228" s="192"/>
      <c r="J228" s="13"/>
      <c r="K228" s="13"/>
      <c r="L228" s="187"/>
      <c r="M228" s="193"/>
      <c r="N228" s="194"/>
      <c r="O228" s="194"/>
      <c r="P228" s="194"/>
      <c r="Q228" s="194"/>
      <c r="R228" s="194"/>
      <c r="S228" s="194"/>
      <c r="T228" s="195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189" t="s">
        <v>130</v>
      </c>
      <c r="AU228" s="189" t="s">
        <v>86</v>
      </c>
      <c r="AV228" s="13" t="s">
        <v>86</v>
      </c>
      <c r="AW228" s="13" t="s">
        <v>32</v>
      </c>
      <c r="AX228" s="13" t="s">
        <v>76</v>
      </c>
      <c r="AY228" s="189" t="s">
        <v>121</v>
      </c>
    </row>
    <row r="229" s="14" customFormat="1">
      <c r="A229" s="14"/>
      <c r="B229" s="196"/>
      <c r="C229" s="14"/>
      <c r="D229" s="188" t="s">
        <v>130</v>
      </c>
      <c r="E229" s="197" t="s">
        <v>1</v>
      </c>
      <c r="F229" s="198" t="s">
        <v>132</v>
      </c>
      <c r="G229" s="14"/>
      <c r="H229" s="199">
        <v>110.572</v>
      </c>
      <c r="I229" s="200"/>
      <c r="J229" s="14"/>
      <c r="K229" s="14"/>
      <c r="L229" s="196"/>
      <c r="M229" s="201"/>
      <c r="N229" s="202"/>
      <c r="O229" s="202"/>
      <c r="P229" s="202"/>
      <c r="Q229" s="202"/>
      <c r="R229" s="202"/>
      <c r="S229" s="202"/>
      <c r="T229" s="203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197" t="s">
        <v>130</v>
      </c>
      <c r="AU229" s="197" t="s">
        <v>86</v>
      </c>
      <c r="AV229" s="14" t="s">
        <v>122</v>
      </c>
      <c r="AW229" s="14" t="s">
        <v>32</v>
      </c>
      <c r="AX229" s="14" t="s">
        <v>84</v>
      </c>
      <c r="AY229" s="197" t="s">
        <v>121</v>
      </c>
    </row>
    <row r="230" s="2" customFormat="1" ht="44.25" customHeight="1">
      <c r="A230" s="38"/>
      <c r="B230" s="172"/>
      <c r="C230" s="173" t="s">
        <v>445</v>
      </c>
      <c r="D230" s="173" t="s">
        <v>125</v>
      </c>
      <c r="E230" s="174" t="s">
        <v>699</v>
      </c>
      <c r="F230" s="175" t="s">
        <v>700</v>
      </c>
      <c r="G230" s="176" t="s">
        <v>138</v>
      </c>
      <c r="H230" s="177">
        <v>0.66100000000000003</v>
      </c>
      <c r="I230" s="178"/>
      <c r="J230" s="179">
        <f>ROUND(I230*H230,2)</f>
        <v>0</v>
      </c>
      <c r="K230" s="180"/>
      <c r="L230" s="39"/>
      <c r="M230" s="181" t="s">
        <v>1</v>
      </c>
      <c r="N230" s="182" t="s">
        <v>41</v>
      </c>
      <c r="O230" s="77"/>
      <c r="P230" s="183">
        <f>O230*H230</f>
        <v>0</v>
      </c>
      <c r="Q230" s="183">
        <v>0</v>
      </c>
      <c r="R230" s="183">
        <f>Q230*H230</f>
        <v>0</v>
      </c>
      <c r="S230" s="183">
        <v>0</v>
      </c>
      <c r="T230" s="184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185" t="s">
        <v>144</v>
      </c>
      <c r="AT230" s="185" t="s">
        <v>125</v>
      </c>
      <c r="AU230" s="185" t="s">
        <v>86</v>
      </c>
      <c r="AY230" s="19" t="s">
        <v>121</v>
      </c>
      <c r="BE230" s="186">
        <f>IF(N230="základní",J230,0)</f>
        <v>0</v>
      </c>
      <c r="BF230" s="186">
        <f>IF(N230="snížená",J230,0)</f>
        <v>0</v>
      </c>
      <c r="BG230" s="186">
        <f>IF(N230="zákl. přenesená",J230,0)</f>
        <v>0</v>
      </c>
      <c r="BH230" s="186">
        <f>IF(N230="sníž. přenesená",J230,0)</f>
        <v>0</v>
      </c>
      <c r="BI230" s="186">
        <f>IF(N230="nulová",J230,0)</f>
        <v>0</v>
      </c>
      <c r="BJ230" s="19" t="s">
        <v>84</v>
      </c>
      <c r="BK230" s="186">
        <f>ROUND(I230*H230,2)</f>
        <v>0</v>
      </c>
      <c r="BL230" s="19" t="s">
        <v>144</v>
      </c>
      <c r="BM230" s="185" t="s">
        <v>701</v>
      </c>
    </row>
    <row r="231" s="2" customFormat="1" ht="16.5" customHeight="1">
      <c r="A231" s="38"/>
      <c r="B231" s="172"/>
      <c r="C231" s="173" t="s">
        <v>451</v>
      </c>
      <c r="D231" s="173" t="s">
        <v>125</v>
      </c>
      <c r="E231" s="174" t="s">
        <v>702</v>
      </c>
      <c r="F231" s="175" t="s">
        <v>703</v>
      </c>
      <c r="G231" s="176" t="s">
        <v>311</v>
      </c>
      <c r="H231" s="177">
        <v>1</v>
      </c>
      <c r="I231" s="178"/>
      <c r="J231" s="179">
        <f>ROUND(I231*H231,2)</f>
        <v>0</v>
      </c>
      <c r="K231" s="180"/>
      <c r="L231" s="39"/>
      <c r="M231" s="181" t="s">
        <v>1</v>
      </c>
      <c r="N231" s="182" t="s">
        <v>41</v>
      </c>
      <c r="O231" s="77"/>
      <c r="P231" s="183">
        <f>O231*H231</f>
        <v>0</v>
      </c>
      <c r="Q231" s="183">
        <v>0</v>
      </c>
      <c r="R231" s="183">
        <f>Q231*H231</f>
        <v>0</v>
      </c>
      <c r="S231" s="183">
        <v>0</v>
      </c>
      <c r="T231" s="184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185" t="s">
        <v>144</v>
      </c>
      <c r="AT231" s="185" t="s">
        <v>125</v>
      </c>
      <c r="AU231" s="185" t="s">
        <v>86</v>
      </c>
      <c r="AY231" s="19" t="s">
        <v>121</v>
      </c>
      <c r="BE231" s="186">
        <f>IF(N231="základní",J231,0)</f>
        <v>0</v>
      </c>
      <c r="BF231" s="186">
        <f>IF(N231="snížená",J231,0)</f>
        <v>0</v>
      </c>
      <c r="BG231" s="186">
        <f>IF(N231="zákl. přenesená",J231,0)</f>
        <v>0</v>
      </c>
      <c r="BH231" s="186">
        <f>IF(N231="sníž. přenesená",J231,0)</f>
        <v>0</v>
      </c>
      <c r="BI231" s="186">
        <f>IF(N231="nulová",J231,0)</f>
        <v>0</v>
      </c>
      <c r="BJ231" s="19" t="s">
        <v>84</v>
      </c>
      <c r="BK231" s="186">
        <f>ROUND(I231*H231,2)</f>
        <v>0</v>
      </c>
      <c r="BL231" s="19" t="s">
        <v>144</v>
      </c>
      <c r="BM231" s="185" t="s">
        <v>704</v>
      </c>
    </row>
    <row r="232" s="12" customFormat="1" ht="25.92" customHeight="1">
      <c r="A232" s="12"/>
      <c r="B232" s="159"/>
      <c r="C232" s="12"/>
      <c r="D232" s="160" t="s">
        <v>75</v>
      </c>
      <c r="E232" s="161" t="s">
        <v>151</v>
      </c>
      <c r="F232" s="161" t="s">
        <v>705</v>
      </c>
      <c r="G232" s="12"/>
      <c r="H232" s="12"/>
      <c r="I232" s="162"/>
      <c r="J232" s="163">
        <f>BK232</f>
        <v>0</v>
      </c>
      <c r="K232" s="12"/>
      <c r="L232" s="159"/>
      <c r="M232" s="164"/>
      <c r="N232" s="165"/>
      <c r="O232" s="165"/>
      <c r="P232" s="166">
        <f>P233</f>
        <v>0</v>
      </c>
      <c r="Q232" s="165"/>
      <c r="R232" s="166">
        <f>R233</f>
        <v>0</v>
      </c>
      <c r="S232" s="165"/>
      <c r="T232" s="167">
        <f>T233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160" t="s">
        <v>197</v>
      </c>
      <c r="AT232" s="168" t="s">
        <v>75</v>
      </c>
      <c r="AU232" s="168" t="s">
        <v>76</v>
      </c>
      <c r="AY232" s="160" t="s">
        <v>121</v>
      </c>
      <c r="BK232" s="169">
        <f>BK233</f>
        <v>0</v>
      </c>
    </row>
    <row r="233" s="12" customFormat="1" ht="22.8" customHeight="1">
      <c r="A233" s="12"/>
      <c r="B233" s="159"/>
      <c r="C233" s="12"/>
      <c r="D233" s="160" t="s">
        <v>75</v>
      </c>
      <c r="E233" s="170" t="s">
        <v>706</v>
      </c>
      <c r="F233" s="170" t="s">
        <v>707</v>
      </c>
      <c r="G233" s="12"/>
      <c r="H233" s="12"/>
      <c r="I233" s="162"/>
      <c r="J233" s="171">
        <f>BK233</f>
        <v>0</v>
      </c>
      <c r="K233" s="12"/>
      <c r="L233" s="159"/>
      <c r="M233" s="164"/>
      <c r="N233" s="165"/>
      <c r="O233" s="165"/>
      <c r="P233" s="166">
        <f>SUM(P234:P238)</f>
        <v>0</v>
      </c>
      <c r="Q233" s="165"/>
      <c r="R233" s="166">
        <f>SUM(R234:R238)</f>
        <v>0</v>
      </c>
      <c r="S233" s="165"/>
      <c r="T233" s="167">
        <f>SUM(T234:T238)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160" t="s">
        <v>197</v>
      </c>
      <c r="AT233" s="168" t="s">
        <v>75</v>
      </c>
      <c r="AU233" s="168" t="s">
        <v>84</v>
      </c>
      <c r="AY233" s="160" t="s">
        <v>121</v>
      </c>
      <c r="BK233" s="169">
        <f>SUM(BK234:BK238)</f>
        <v>0</v>
      </c>
    </row>
    <row r="234" s="2" customFormat="1" ht="62.7" customHeight="1">
      <c r="A234" s="38"/>
      <c r="B234" s="172"/>
      <c r="C234" s="173" t="s">
        <v>456</v>
      </c>
      <c r="D234" s="173" t="s">
        <v>125</v>
      </c>
      <c r="E234" s="174" t="s">
        <v>708</v>
      </c>
      <c r="F234" s="175" t="s">
        <v>709</v>
      </c>
      <c r="G234" s="176" t="s">
        <v>169</v>
      </c>
      <c r="H234" s="177">
        <v>71</v>
      </c>
      <c r="I234" s="178"/>
      <c r="J234" s="179">
        <f>ROUND(I234*H234,2)</f>
        <v>0</v>
      </c>
      <c r="K234" s="180"/>
      <c r="L234" s="39"/>
      <c r="M234" s="181" t="s">
        <v>1</v>
      </c>
      <c r="N234" s="182" t="s">
        <v>41</v>
      </c>
      <c r="O234" s="77"/>
      <c r="P234" s="183">
        <f>O234*H234</f>
        <v>0</v>
      </c>
      <c r="Q234" s="183">
        <v>0</v>
      </c>
      <c r="R234" s="183">
        <f>Q234*H234</f>
        <v>0</v>
      </c>
      <c r="S234" s="183">
        <v>0</v>
      </c>
      <c r="T234" s="184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185" t="s">
        <v>486</v>
      </c>
      <c r="AT234" s="185" t="s">
        <v>125</v>
      </c>
      <c r="AU234" s="185" t="s">
        <v>86</v>
      </c>
      <c r="AY234" s="19" t="s">
        <v>121</v>
      </c>
      <c r="BE234" s="186">
        <f>IF(N234="základní",J234,0)</f>
        <v>0</v>
      </c>
      <c r="BF234" s="186">
        <f>IF(N234="snížená",J234,0)</f>
        <v>0</v>
      </c>
      <c r="BG234" s="186">
        <f>IF(N234="zákl. přenesená",J234,0)</f>
        <v>0</v>
      </c>
      <c r="BH234" s="186">
        <f>IF(N234="sníž. přenesená",J234,0)</f>
        <v>0</v>
      </c>
      <c r="BI234" s="186">
        <f>IF(N234="nulová",J234,0)</f>
        <v>0</v>
      </c>
      <c r="BJ234" s="19" t="s">
        <v>84</v>
      </c>
      <c r="BK234" s="186">
        <f>ROUND(I234*H234,2)</f>
        <v>0</v>
      </c>
      <c r="BL234" s="19" t="s">
        <v>486</v>
      </c>
      <c r="BM234" s="185" t="s">
        <v>710</v>
      </c>
    </row>
    <row r="235" s="13" customFormat="1">
      <c r="A235" s="13"/>
      <c r="B235" s="187"/>
      <c r="C235" s="13"/>
      <c r="D235" s="188" t="s">
        <v>130</v>
      </c>
      <c r="E235" s="189" t="s">
        <v>1</v>
      </c>
      <c r="F235" s="190" t="s">
        <v>711</v>
      </c>
      <c r="G235" s="13"/>
      <c r="H235" s="191">
        <v>71</v>
      </c>
      <c r="I235" s="192"/>
      <c r="J235" s="13"/>
      <c r="K235" s="13"/>
      <c r="L235" s="187"/>
      <c r="M235" s="193"/>
      <c r="N235" s="194"/>
      <c r="O235" s="194"/>
      <c r="P235" s="194"/>
      <c r="Q235" s="194"/>
      <c r="R235" s="194"/>
      <c r="S235" s="194"/>
      <c r="T235" s="195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189" t="s">
        <v>130</v>
      </c>
      <c r="AU235" s="189" t="s">
        <v>86</v>
      </c>
      <c r="AV235" s="13" t="s">
        <v>86</v>
      </c>
      <c r="AW235" s="13" t="s">
        <v>32</v>
      </c>
      <c r="AX235" s="13" t="s">
        <v>76</v>
      </c>
      <c r="AY235" s="189" t="s">
        <v>121</v>
      </c>
    </row>
    <row r="236" s="16" customFormat="1">
      <c r="A236" s="16"/>
      <c r="B236" s="232"/>
      <c r="C236" s="16"/>
      <c r="D236" s="188" t="s">
        <v>130</v>
      </c>
      <c r="E236" s="233" t="s">
        <v>1</v>
      </c>
      <c r="F236" s="234" t="s">
        <v>687</v>
      </c>
      <c r="G236" s="16"/>
      <c r="H236" s="235">
        <v>71</v>
      </c>
      <c r="I236" s="236"/>
      <c r="J236" s="16"/>
      <c r="K236" s="16"/>
      <c r="L236" s="232"/>
      <c r="M236" s="237"/>
      <c r="N236" s="238"/>
      <c r="O236" s="238"/>
      <c r="P236" s="238"/>
      <c r="Q236" s="238"/>
      <c r="R236" s="238"/>
      <c r="S236" s="238"/>
      <c r="T236" s="239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T236" s="233" t="s">
        <v>130</v>
      </c>
      <c r="AU236" s="233" t="s">
        <v>86</v>
      </c>
      <c r="AV236" s="16" t="s">
        <v>197</v>
      </c>
      <c r="AW236" s="16" t="s">
        <v>32</v>
      </c>
      <c r="AX236" s="16" t="s">
        <v>76</v>
      </c>
      <c r="AY236" s="233" t="s">
        <v>121</v>
      </c>
    </row>
    <row r="237" s="14" customFormat="1">
      <c r="A237" s="14"/>
      <c r="B237" s="196"/>
      <c r="C237" s="14"/>
      <c r="D237" s="188" t="s">
        <v>130</v>
      </c>
      <c r="E237" s="197" t="s">
        <v>1</v>
      </c>
      <c r="F237" s="198" t="s">
        <v>132</v>
      </c>
      <c r="G237" s="14"/>
      <c r="H237" s="199">
        <v>71</v>
      </c>
      <c r="I237" s="200"/>
      <c r="J237" s="14"/>
      <c r="K237" s="14"/>
      <c r="L237" s="196"/>
      <c r="M237" s="201"/>
      <c r="N237" s="202"/>
      <c r="O237" s="202"/>
      <c r="P237" s="202"/>
      <c r="Q237" s="202"/>
      <c r="R237" s="202"/>
      <c r="S237" s="202"/>
      <c r="T237" s="203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197" t="s">
        <v>130</v>
      </c>
      <c r="AU237" s="197" t="s">
        <v>86</v>
      </c>
      <c r="AV237" s="14" t="s">
        <v>122</v>
      </c>
      <c r="AW237" s="14" t="s">
        <v>32</v>
      </c>
      <c r="AX237" s="14" t="s">
        <v>84</v>
      </c>
      <c r="AY237" s="197" t="s">
        <v>121</v>
      </c>
    </row>
    <row r="238" s="2" customFormat="1" ht="55.5" customHeight="1">
      <c r="A238" s="38"/>
      <c r="B238" s="172"/>
      <c r="C238" s="173" t="s">
        <v>460</v>
      </c>
      <c r="D238" s="173" t="s">
        <v>125</v>
      </c>
      <c r="E238" s="174" t="s">
        <v>712</v>
      </c>
      <c r="F238" s="175" t="s">
        <v>713</v>
      </c>
      <c r="G238" s="176" t="s">
        <v>169</v>
      </c>
      <c r="H238" s="177">
        <v>71</v>
      </c>
      <c r="I238" s="178"/>
      <c r="J238" s="179">
        <f>ROUND(I238*H238,2)</f>
        <v>0</v>
      </c>
      <c r="K238" s="180"/>
      <c r="L238" s="39"/>
      <c r="M238" s="215" t="s">
        <v>1</v>
      </c>
      <c r="N238" s="216" t="s">
        <v>41</v>
      </c>
      <c r="O238" s="217"/>
      <c r="P238" s="218">
        <f>O238*H238</f>
        <v>0</v>
      </c>
      <c r="Q238" s="218">
        <v>0</v>
      </c>
      <c r="R238" s="218">
        <f>Q238*H238</f>
        <v>0</v>
      </c>
      <c r="S238" s="218">
        <v>0</v>
      </c>
      <c r="T238" s="219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185" t="s">
        <v>486</v>
      </c>
      <c r="AT238" s="185" t="s">
        <v>125</v>
      </c>
      <c r="AU238" s="185" t="s">
        <v>86</v>
      </c>
      <c r="AY238" s="19" t="s">
        <v>121</v>
      </c>
      <c r="BE238" s="186">
        <f>IF(N238="základní",J238,0)</f>
        <v>0</v>
      </c>
      <c r="BF238" s="186">
        <f>IF(N238="snížená",J238,0)</f>
        <v>0</v>
      </c>
      <c r="BG238" s="186">
        <f>IF(N238="zákl. přenesená",J238,0)</f>
        <v>0</v>
      </c>
      <c r="BH238" s="186">
        <f>IF(N238="sníž. přenesená",J238,0)</f>
        <v>0</v>
      </c>
      <c r="BI238" s="186">
        <f>IF(N238="nulová",J238,0)</f>
        <v>0</v>
      </c>
      <c r="BJ238" s="19" t="s">
        <v>84</v>
      </c>
      <c r="BK238" s="186">
        <f>ROUND(I238*H238,2)</f>
        <v>0</v>
      </c>
      <c r="BL238" s="19" t="s">
        <v>486</v>
      </c>
      <c r="BM238" s="185" t="s">
        <v>714</v>
      </c>
    </row>
    <row r="239" s="2" customFormat="1" ht="6.96" customHeight="1">
      <c r="A239" s="38"/>
      <c r="B239" s="60"/>
      <c r="C239" s="61"/>
      <c r="D239" s="61"/>
      <c r="E239" s="61"/>
      <c r="F239" s="61"/>
      <c r="G239" s="61"/>
      <c r="H239" s="61"/>
      <c r="I239" s="61"/>
      <c r="J239" s="61"/>
      <c r="K239" s="61"/>
      <c r="L239" s="39"/>
      <c r="M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</row>
  </sheetData>
  <autoFilter ref="C123:K238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Pavel Matoušek</dc:creator>
  <cp:lastModifiedBy>Pavel Matoušek</cp:lastModifiedBy>
  <dcterms:created xsi:type="dcterms:W3CDTF">2026-04-10T05:11:39Z</dcterms:created>
  <dcterms:modified xsi:type="dcterms:W3CDTF">2026-04-10T05:11:40Z</dcterms:modified>
</cp:coreProperties>
</file>