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425" windowHeight="14775" activeTab="0"/>
  </bookViews>
  <sheets>
    <sheet name="Rekapitulace stavby" sheetId="1" r:id="rId1"/>
    <sheet name="2516-101 - SO 101 KOMUNIKACE" sheetId="2" r:id="rId2"/>
    <sheet name="2516-VRN - VEDLEJŠÍ NÁKLA..." sheetId="3" r:id="rId3"/>
    <sheet name="Pokyny pro vyplnění" sheetId="4" r:id="rId4"/>
  </sheets>
  <definedNames>
    <definedName name="_xlnm._FilterDatabase" localSheetId="1" hidden="1">'2516-101 - SO 101 KOMUNIKACE'!$C$86:$K$223</definedName>
    <definedName name="_xlnm._FilterDatabase" localSheetId="2" hidden="1">'2516-VRN - VEDLEJŠÍ NÁKLA...'!$C$78:$K$97</definedName>
    <definedName name="_xlnm.Print_Area" localSheetId="1">'2516-101 - SO 101 KOMUNIKACE'!$C$4:$J$36,'2516-101 - SO 101 KOMUNIKACE'!$C$42:$J$68,'2516-101 - SO 101 KOMUNIKACE'!$C$74:$K$223</definedName>
    <definedName name="_xlnm.Print_Area" localSheetId="2">'2516-VRN - VEDLEJŠÍ NÁKLA...'!$C$4:$J$36,'2516-VRN - VEDLEJŠÍ NÁKLA...'!$C$42:$J$60,'2516-VRN - VEDLEJŠÍ NÁKLA...'!$C$66:$K$97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'2516-101 - SO 101 KOMUNIKACE'!$86:$86</definedName>
    <definedName name="_xlnm.Print_Titles" localSheetId="2">'2516-VRN - VEDLEJŠÍ NÁKLA...'!$78:$78</definedName>
  </definedNames>
  <calcPr calcId="162913"/>
</workbook>
</file>

<file path=xl/sharedStrings.xml><?xml version="1.0" encoding="utf-8"?>
<sst xmlns="http://schemas.openxmlformats.org/spreadsheetml/2006/main" count="2705" uniqueCount="754">
  <si>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</si>
  <si>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</si>
  <si>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</si>
  <si>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</si>
  <si>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</si>
  <si>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</si>
  <si>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</si>
  <si>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{ed57d673-2b0f-4d61-b68b-1818b7ca4483}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</si>
  <si>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</si>
  <si>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</si>
  <si>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</si>
  <si>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</si>
  <si>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</si>
  <si>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</si>
  <si>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</si>
  <si>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</si>
  <si>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</si>
  <si>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</si>
  <si>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</si>
  <si>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ZÁŘEČÍ U HORAŽĎOVIC BETONÁRNA A SKLAD K.Ú. ZÁŘEČÍ U HORAŽĎOVIC, P.Č. 1052/13, KOMUNIKACE</t>
  </si>
  <si>
    <t>KSO:</t>
  </si>
  <si>
    <t/>
  </si>
  <si>
    <t>CC-CZ:</t>
  </si>
  <si>
    <t>Místo:</t>
  </si>
  <si>
    <t>ZÁŘEČÍ U HORAŽĎOVIC</t>
  </si>
  <si>
    <t>Datum:</t>
  </si>
  <si>
    <t>13.2.2017</t>
  </si>
  <si>
    <t>Zadavatel:</t>
  </si>
  <si>
    <t>IČ:</t>
  </si>
  <si>
    <t>ZETES KT spol. s r.o.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</si>
  <si>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</si>
  <si>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</si>
  <si>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</si>
  <si>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</si>
  <si>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</si>
  <si>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</si>
  <si>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</si>
  <si>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</si>
  <si>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</si>
  <si>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</si>
  <si>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</si>
  <si>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</si>
  <si>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</si>
  <si>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</si>
  <si>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</si>
  <si>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</si>
  <si>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</si>
  <si>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</si>
  <si>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</si>
  <si>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</si>
  <si>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</si>
  <si>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</si>
  <si>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</si>
  <si>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</si>
  <si>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</si>
  <si>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</si>
  <si>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</si>
  <si>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</si>
  <si>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</si>
  <si>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</si>
  <si>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</si>
  <si>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</si>
  <si>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</si>
  <si>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</si>
  <si>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</si>
  <si>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</si>
  <si>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</si>
  <si>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</si>
  <si>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</si>
  <si>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</si>
  <si>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</si>
  <si>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</si>
  <si>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</si>
  <si>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</si>
  <si>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</si>
  <si>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</si>
  <si>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2516-101</t>
  </si>
  <si>
    <t>SO 101 KOMUNIKACE</t>
  </si>
  <si>
    <t>STA</t>
  </si>
  <si>
    <t>1</t>
  </si>
  <si>
    <t>{ed498b49-4712-4132-928d-4c00e8bd9a9f}</t>
  </si>
  <si>
    <t>2</t>
  </si>
  <si>
    <t>2516-VRN</t>
  </si>
  <si>
    <t>VEDLEJŠÍ NÁKLADY, OSTATNÍ NÁKLADY</t>
  </si>
  <si>
    <t>{86751b1e-3a65-42c8-ad5f-6a735dc39c15}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</si>
  <si>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</si>
  <si>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</si>
  <si>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</si>
  <si>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</si>
  <si>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</si>
  <si>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</si>
  <si>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</si>
  <si>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2516-101 - SO 101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</si>
  <si>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</si>
  <si>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</si>
  <si>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</si>
  <si>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</si>
  <si>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</si>
  <si>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</si>
  <si>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</si>
  <si>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</si>
  <si>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</si>
  <si>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</si>
  <si>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</si>
  <si>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</si>
  <si>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</si>
  <si>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</si>
  <si>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</si>
  <si>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</si>
  <si>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</si>
  <si>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</si>
  <si>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</si>
  <si>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</si>
  <si>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</si>
  <si>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</si>
  <si>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</si>
  <si>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</si>
  <si>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</si>
  <si>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</si>
  <si>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</si>
  <si>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</si>
  <si>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</si>
  <si>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</si>
  <si>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</si>
  <si>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</si>
  <si>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</si>
  <si>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</si>
  <si>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</si>
  <si>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</si>
  <si>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</si>
  <si>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</si>
  <si>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</si>
  <si>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4</t>
  </si>
  <si>
    <t>1994864696</t>
  </si>
  <si>
    <t>111201401</t>
  </si>
  <si>
    <t>Spálení odstraněných křovin a stromů na hromadách průměru kmene do 100 mm pro jakoukoliv plochu</t>
  </si>
  <si>
    <t>-1186607781</t>
  </si>
  <si>
    <t>3</t>
  </si>
  <si>
    <t>112101101</t>
  </si>
  <si>
    <t>Kácení stromů s odřezáním kmene a s odvětvením listnatých, průměru kmene přes 100 do 300 mm</t>
  </si>
  <si>
    <t>kus</t>
  </si>
  <si>
    <t>-1954230822</t>
  </si>
  <si>
    <t>112201101</t>
  </si>
  <si>
    <t>Odstranění pařezů s jejich vykopáním, vytrháním nebo odstřelením, s přesekáním kořenů průměru přes 100 do 300 mm</t>
  </si>
  <si>
    <t>-2096413838</t>
  </si>
  <si>
    <t>5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</si>
  <si>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</si>
  <si>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</si>
  <si>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1838737278</t>
  </si>
  <si>
    <t>6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</si>
  <si>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</si>
  <si>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</si>
  <si>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</si>
  <si>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-1081418832</t>
  </si>
  <si>
    <t>VV</t>
  </si>
  <si>
    <t>1411*0,2</t>
  </si>
  <si>
    <t>7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</si>
  <si>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</si>
  <si>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</si>
  <si>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1615892979</t>
  </si>
  <si>
    <t>249+141</t>
  </si>
  <si>
    <t>390*0,5 'Přepočtené koeficientem množství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</si>
  <si>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</si>
  <si>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</si>
  <si>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</si>
  <si>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950544888</t>
  </si>
  <si>
    <t>9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</si>
  <si>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</si>
  <si>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</si>
  <si>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2005531779</t>
  </si>
  <si>
    <t>10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</si>
  <si>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</si>
  <si>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</si>
  <si>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324830293</t>
  </si>
  <si>
    <t>11</t>
  </si>
  <si>
    <t>132201101</t>
  </si>
  <si>
    <t>Hloubení zapažených i nezapažených rýh šířky do 600 mm s urovnáním dna do předepsaného profilu a spádu v hornině tř. 3 do 100 m3</t>
  </si>
  <si>
    <t>-187041792</t>
  </si>
  <si>
    <t>P</t>
  </si>
  <si>
    <t>Poznámka k položce:
výkop rýh pro drenáže</t>
  </si>
  <si>
    <t>(47+11+10)*0,4*0,5</t>
  </si>
  <si>
    <t>12</t>
  </si>
  <si>
    <t>132201109</t>
  </si>
  <si>
    <t>Hloubení zapažených i nezapažených rýh šířky do 600 mm s urovnáním dna do předepsaného profilu a spádu v hornině tř. 3 Příplatek k cenám za lepivost horniny tř. 3</t>
  </si>
  <si>
    <t>295297060</t>
  </si>
  <si>
    <t>13,6*0,5 'Přepočtené koeficientem množství</t>
  </si>
  <si>
    <t>13</t>
  </si>
  <si>
    <t>132201201</t>
  </si>
  <si>
    <t>Hloubení zapažených i nezapažených rýh šířky přes 600 do 2 000 mm s urovnáním dna do předepsaného profilu a spádu v hornině tř. 3 do 100 m3</t>
  </si>
  <si>
    <t>1605111807</t>
  </si>
  <si>
    <t>Poznámka k položce:
rýhy pro kanalizační potrubí a objekty na sítí</t>
  </si>
  <si>
    <t>35*0,8*1,5+38*0,8*1,5+5*0,8*1,5+6</t>
  </si>
  <si>
    <t>14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</si>
  <si>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</si>
  <si>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</si>
  <si>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2024565913</t>
  </si>
  <si>
    <t>99,6*0,5 'Přepočtené koeficientem množství</t>
  </si>
  <si>
    <t>151101101</t>
  </si>
  <si>
    <t>Zřízení pažení a rozepření stěn rýh pro podzemní vedení pro všechny šířky rýhy příložné pro jakoukoliv mezerovitost, hloubky do 2 m</t>
  </si>
  <si>
    <t>-1153075172</t>
  </si>
  <si>
    <t>(35+38+5)*1,5*2</t>
  </si>
  <si>
    <t>16</t>
  </si>
  <si>
    <t>151101111</t>
  </si>
  <si>
    <t>Odstranění pažení a rozepření stěn rýh pro podzemní vedení s uložením materiálu na vzdálenost do 3 m od kraje výkopu příložné, hloubky do 2 m</t>
  </si>
  <si>
    <t>-1125765468</t>
  </si>
  <si>
    <t>17</t>
  </si>
  <si>
    <t>162201401</t>
  </si>
  <si>
    <t>Vodorovné přemístění větví, kmenů nebo pařezů s naložením, složením a dopravou do 1000 m větví stromů listnatých, průměru kmene přes 100 do 300 mm</t>
  </si>
  <si>
    <t>-1180168566</t>
  </si>
  <si>
    <t>Poznámka k položce:
upravit dle skutečných skládek</t>
  </si>
  <si>
    <t>18</t>
  </si>
  <si>
    <t>162201411</t>
  </si>
  <si>
    <t>Vodorovné přemístění větví, kmenů nebo pařezů s naložením, složením a dopravou do 1000 m kmenů stromů listnatých, průměru přes 100 do 300 mm</t>
  </si>
  <si>
    <t>-1751544517</t>
  </si>
  <si>
    <t>19</t>
  </si>
  <si>
    <t>162201421</t>
  </si>
  <si>
    <t>Vodorovné přemístění větví, kmenů nebo pařezů s naložením, složením a dopravou do 1000 m pařezů kmenů, průměru přes 100 do 300 mm</t>
  </si>
  <si>
    <t>-257087115</t>
  </si>
  <si>
    <t>20</t>
  </si>
  <si>
    <t>162301102</t>
  </si>
  <si>
    <t>Vodorovné přemístění výkopku nebo sypaniny a jeho likvidace v souladu se zákonem 185/2001 Sb</t>
  </si>
  <si>
    <t>1260841615</t>
  </si>
  <si>
    <t>Poznámka k položce:
přebytečný  a nevhodný výkop spodní stavba a rýhy kanaliazčního potrubí, zůstává k dispozici zhotoviteli, který jej zlikviduje v souladu se zákonem 185/2001 Sb</t>
  </si>
  <si>
    <t>249+141+99,6+13,6</t>
  </si>
  <si>
    <t>167101101</t>
  </si>
  <si>
    <t>Nakládání, skládání a překládání neulehlého výkopku nebo sypaniny nakládání, množství do 100 m3, z hornin tř. 1 až 4</t>
  </si>
  <si>
    <t>-818588520</t>
  </si>
  <si>
    <t>Poznámka k položce:
nakládání ornice pro ohumusování silničního tělesa</t>
  </si>
  <si>
    <t>(575+309)*0,1</t>
  </si>
  <si>
    <t>22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</si>
  <si>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</si>
  <si>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</si>
  <si>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1909135701</t>
  </si>
  <si>
    <t>19+272</t>
  </si>
  <si>
    <t>23</t>
  </si>
  <si>
    <t>M</t>
  </si>
  <si>
    <t>583312000</t>
  </si>
  <si>
    <t>dodávka vhodného meteriálu do násypu ČSN 736133</t>
  </si>
  <si>
    <t>t</t>
  </si>
  <si>
    <t>2108367290</t>
  </si>
  <si>
    <t>291*1,8 'Přepočtené koeficientem množství</t>
  </si>
  <si>
    <t>24</t>
  </si>
  <si>
    <t>174101101</t>
  </si>
  <si>
    <t>Zásyp sypaninou z jakékoliv horniny s uložením výkopku ve vrstvách se zhutněním jam, šachet, rýh nebo kolem objektů v těchto vykopávkách</t>
  </si>
  <si>
    <t>521826874</t>
  </si>
  <si>
    <t>Poznámka k položce:
zásyp rýh kanalizačního potrubí</t>
  </si>
  <si>
    <t>25</t>
  </si>
  <si>
    <t>-182266532</t>
  </si>
  <si>
    <t>Poznámka k položce:
dodávka zásypového materiálu rýhy pro kanalizační portubí</t>
  </si>
  <si>
    <t>80*1,8 'Přepočtené koeficientem množství</t>
  </si>
  <si>
    <t>26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</si>
  <si>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</si>
  <si>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</si>
  <si>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439661985</t>
  </si>
  <si>
    <t>27</t>
  </si>
  <si>
    <t>181411122</t>
  </si>
  <si>
    <t>Založení trávníku na půdě předem připravené plochy do 1000 m2 výsevem včetně utažení lučního na svahu přes 1:5 do 1:2</t>
  </si>
  <si>
    <t>-1342076297</t>
  </si>
  <si>
    <t>575+309</t>
  </si>
  <si>
    <t>28</t>
  </si>
  <si>
    <t>005724100</t>
  </si>
  <si>
    <t>osivo směs travní parková</t>
  </si>
  <si>
    <t>kg</t>
  </si>
  <si>
    <t>1077654606</t>
  </si>
  <si>
    <t>884*0,015 'Přepočtené koeficientem množství</t>
  </si>
  <si>
    <t>29</t>
  </si>
  <si>
    <t>181951102</t>
  </si>
  <si>
    <t>Úprava pláně vyrovnáním výškových rozdílů v hornině tř. 1 až 4 se zhutněním</t>
  </si>
  <si>
    <t>-314825091</t>
  </si>
  <si>
    <t>1162+274+105+42</t>
  </si>
  <si>
    <t>30</t>
  </si>
  <si>
    <t>182101101</t>
  </si>
  <si>
    <t>Svahování trvalých svahů do projektovaných profilů s potřebným přemístěním výkopku při svahování v zářezech v hornině tř. 1 až 4</t>
  </si>
  <si>
    <t>-1419214491</t>
  </si>
  <si>
    <t>31</t>
  </si>
  <si>
    <t>182201101</t>
  </si>
  <si>
    <t>Svahování trvalých svahů do projektovaných profilů s potřebným přemístěním výkopku při svahování násypů v jakékoliv hornině</t>
  </si>
  <si>
    <t>-567427638</t>
  </si>
  <si>
    <t>32</t>
  </si>
  <si>
    <t>182301121</t>
  </si>
  <si>
    <t>Rozprostření a urovnání ornice ve svahu sklonu přes 1:5 při souvislé ploše do 500 m2, tl. vrstvy do 100 mm</t>
  </si>
  <si>
    <t>916630372</t>
  </si>
  <si>
    <t>Zakládání</t>
  </si>
  <si>
    <t>33</t>
  </si>
  <si>
    <t>211561111</t>
  </si>
  <si>
    <t>Výplň kamenivem do rýh odvodňovacích žeber nebo trativodů bez zhutnění, s úpravou povrchu výplně kamenivem hrubým drceným frakce 4 až 16 mm</t>
  </si>
  <si>
    <t>CS ÚRS 2016 01</t>
  </si>
  <si>
    <t>-1395471295</t>
  </si>
  <si>
    <t>68*0,45*0,30</t>
  </si>
  <si>
    <t>34</t>
  </si>
  <si>
    <t>212312111</t>
  </si>
  <si>
    <t>Lože pro trativody z betonu prostého</t>
  </si>
  <si>
    <t>1987183269</t>
  </si>
  <si>
    <t>68*0,4*0,06</t>
  </si>
  <si>
    <t>35</t>
  </si>
  <si>
    <t>212755216</t>
  </si>
  <si>
    <t>Trativody bez lože z drenážních trubek plastových flexibilních D 160 mm</t>
  </si>
  <si>
    <t>m</t>
  </si>
  <si>
    <t>-1326942152</t>
  </si>
  <si>
    <t>47+11+10</t>
  </si>
  <si>
    <t>Vodorovné konstrukce</t>
  </si>
  <si>
    <t>36</t>
  </si>
  <si>
    <t>452311121</t>
  </si>
  <si>
    <t>Podkladní a zajišťovací konstrukce z betonu prostého v otevřeném výkopu desky pod potrubí, stoky a drobné objekty z betonu tř. C 8/10</t>
  </si>
  <si>
    <t>565304369</t>
  </si>
  <si>
    <t>Komunikace pozemní</t>
  </si>
  <si>
    <t>37</t>
  </si>
  <si>
    <t>564871111</t>
  </si>
  <si>
    <t>Podklad ze štěrkodrti ŠD s rozprostřením a zhutněním, po zhutnění tl. 250 mm</t>
  </si>
  <si>
    <t>-1138201445</t>
  </si>
  <si>
    <t>Poznámka k položce:
spodní podkladní vrstva komunikace</t>
  </si>
  <si>
    <t>38</t>
  </si>
  <si>
    <t>564951413</t>
  </si>
  <si>
    <t>Podklad nebo podsyp z asfaltového recyklátu s rozprostřením a zhutněním, po zhutnění tl. 150 mm</t>
  </si>
  <si>
    <t>-756563095</t>
  </si>
  <si>
    <t>Poznámka k položce:
provizorní napojení komunikace K2 na starý stav</t>
  </si>
  <si>
    <t>39</t>
  </si>
  <si>
    <t>564952113</t>
  </si>
  <si>
    <t>Podklad z mechanicky zpevněného kameniva MZK (minerální beton) s rozprostřením a s hutněním, po zhutnění tl. 170 mm</t>
  </si>
  <si>
    <t>1150336062</t>
  </si>
  <si>
    <t>40</t>
  </si>
  <si>
    <t>565135111</t>
  </si>
  <si>
    <t>Asfaltový beton vrstva podkladní ACP 16 (obalované kamenivo střednězrnné - OKS) s rozprostřením a zhutněním v pruhu šířky do 3 m, po zhutnění tl. 50 mm</t>
  </si>
  <si>
    <t>1339431114</t>
  </si>
  <si>
    <t>41</t>
  </si>
  <si>
    <t>569903311</t>
  </si>
  <si>
    <t>Zřízení zemních krajnic z hornin jakékoliv třídy se zhutněním</t>
  </si>
  <si>
    <t>39374696</t>
  </si>
  <si>
    <t>42</t>
  </si>
  <si>
    <t>569931132</t>
  </si>
  <si>
    <t>Zpevnění krajnic nebo komunikací pro pěší s rozprostřením a zhutněním, po zhutnění asfaltovým recyklátem tl. 100 mm</t>
  </si>
  <si>
    <t>-1872631107</t>
  </si>
  <si>
    <t>121+6+14+658+156</t>
  </si>
  <si>
    <t>43</t>
  </si>
  <si>
    <t>573231106</t>
  </si>
  <si>
    <t>Postřik spojovací PS bez posypu kamenivem ze silniční emulze, v množství 0,30 kg/m2</t>
  </si>
  <si>
    <t>1563250579</t>
  </si>
  <si>
    <t>44</t>
  </si>
  <si>
    <t>573231107</t>
  </si>
  <si>
    <t>Postřik spojovací PS bez posypu kamenivem ze silniční emulze, v množství 0,40 kg/m2</t>
  </si>
  <si>
    <t>424367869</t>
  </si>
  <si>
    <t>45</t>
  </si>
  <si>
    <t>577134131</t>
  </si>
  <si>
    <t>Asfaltový beton vrstva obrusná ACO 11 (ABS) s rozprostřením a se zhutněním z modifikovaného asfaltu v pruhu šířky do 3 m, po zhutnění tl. 40 mm</t>
  </si>
  <si>
    <t>1339731518</t>
  </si>
  <si>
    <t>46</t>
  </si>
  <si>
    <t>577156131</t>
  </si>
  <si>
    <t>Asfaltový beton vrstva ložní ACL 22 (ABVH) s rozprostřením a zhutněním z modifikovaného asfaltu, po zhutnění v pruhu šířky do 3 m, po zhutnění tl. 60 mm</t>
  </si>
  <si>
    <t>591946305</t>
  </si>
  <si>
    <t>47</t>
  </si>
  <si>
    <t>597961111</t>
  </si>
  <si>
    <t>Rigol dlážděný do lože z betonu prostého tl. 100 mm, s vyplněním a zatřením spár cementovou maltou z prefabrikátů celkové šířky rigolu do 1030 mm</t>
  </si>
  <si>
    <t>1687581521</t>
  </si>
  <si>
    <t>Trubní vedení</t>
  </si>
  <si>
    <t>48</t>
  </si>
  <si>
    <t>871355251</t>
  </si>
  <si>
    <t>Kanalizační potrubí z tvrdého PVC v otevřeném výkopu ve sklonu do 20 %, hladkého plnostěnného vícevrstvého, tuhost třídy SN 16 DN 200</t>
  </si>
  <si>
    <t>1308141634</t>
  </si>
  <si>
    <t>49</t>
  </si>
  <si>
    <t>871365251</t>
  </si>
  <si>
    <t>Kanalizační potrubí z tvrdého PVC v otevřeném výkopu ve sklonu do 20 %, hladkého plnostěnného vícevrstvého, tuhost třídy SN 16 DN 250</t>
  </si>
  <si>
    <t>1088352261</t>
  </si>
  <si>
    <t>50</t>
  </si>
  <si>
    <t>871375251</t>
  </si>
  <si>
    <t>Kanalizační potrubí z tvrdého PVC v otevřeném výkopu ve sklonu do 20 %, hladkého plnostěnného vícevrstvého, tuhost třídy SN 16 DN 300</t>
  </si>
  <si>
    <t>1176380170</t>
  </si>
  <si>
    <t>51</t>
  </si>
  <si>
    <t>877370320</t>
  </si>
  <si>
    <t>Montáž tvarovek na kanalizačním plastovém potrubí z polypropylenu PP hladkého plnostěnného odboček DN 300</t>
  </si>
  <si>
    <t>335220293</t>
  </si>
  <si>
    <t>52</t>
  </si>
  <si>
    <t>286147740</t>
  </si>
  <si>
    <t>odbočka 45st. 315/250mm pro potrubí kanalizační žebrované PP</t>
  </si>
  <si>
    <t>462364444</t>
  </si>
  <si>
    <t>53</t>
  </si>
  <si>
    <t>286147700</t>
  </si>
  <si>
    <t>odbočka 45st. 250/200mm pro potrubí kanalizační žebrované PP</t>
  </si>
  <si>
    <t>-2131959737</t>
  </si>
  <si>
    <t>54</t>
  </si>
  <si>
    <t>894211131</t>
  </si>
  <si>
    <t>Šachty kanalizační z prostého betonu výšky vstupu do 1,50 m kruhové s obložením dna betonem tř. C 25/30, na potrubí DN 350 nebo 400</t>
  </si>
  <si>
    <t>-351207958</t>
  </si>
  <si>
    <t>55</t>
  </si>
  <si>
    <t>895931111</t>
  </si>
  <si>
    <t>Vpusti kanalizační horské z betonu prostého tř. C 12/15 velikosti 1200/600 mm včetně dodávky a osazení mříže</t>
  </si>
  <si>
    <t>959208881</t>
  </si>
  <si>
    <t>56</t>
  </si>
  <si>
    <t>899103111</t>
  </si>
  <si>
    <t>Osazení poklopů litinových a ocelových včetně rámů hmotnosti jednotlivě přes 100 do 150 kg</t>
  </si>
  <si>
    <t>-159671268</t>
  </si>
  <si>
    <t>57</t>
  </si>
  <si>
    <t>286617600</t>
  </si>
  <si>
    <t>poklop + rám litinový 315/10t</t>
  </si>
  <si>
    <t>-513731895</t>
  </si>
  <si>
    <t>Poznámka k položce:
WAVIN, kód výrobku: IF173000W</t>
  </si>
  <si>
    <t>Ostatní konstrukce a práce, bourání</t>
  </si>
  <si>
    <t>58</t>
  </si>
  <si>
    <t>912221111</t>
  </si>
  <si>
    <t>Montáž směrového sloupku ocelového pružného ručním beraněním silničního</t>
  </si>
  <si>
    <t>-1699338395</t>
  </si>
  <si>
    <t>59</t>
  </si>
  <si>
    <t>404451650</t>
  </si>
  <si>
    <t>sloupek směrový silniční ocelový</t>
  </si>
  <si>
    <t>-511958572</t>
  </si>
  <si>
    <t>60</t>
  </si>
  <si>
    <t>914111111</t>
  </si>
  <si>
    <t>Montáž svislé dopravní značky základní velikosti do 1 m2 objímkami na sloupky nebo konzoly</t>
  </si>
  <si>
    <t>-1338524196</t>
  </si>
  <si>
    <t>61</t>
  </si>
  <si>
    <t>404440040</t>
  </si>
  <si>
    <t>značka dopravní svislá reflexní výstražná AL 3M A1 - A30, P1,P4 700 mm</t>
  </si>
  <si>
    <t>-1986231819</t>
  </si>
  <si>
    <t>62</t>
  </si>
  <si>
    <t>-1599553960</t>
  </si>
  <si>
    <t>63</t>
  </si>
  <si>
    <t>404452350</t>
  </si>
  <si>
    <t>sloupek Al 60 - 350</t>
  </si>
  <si>
    <t>-146399349</t>
  </si>
  <si>
    <t>64</t>
  </si>
  <si>
    <t>404452400</t>
  </si>
  <si>
    <t>patka hliníková pro sloupek D 60 mm</t>
  </si>
  <si>
    <t>347286725</t>
  </si>
  <si>
    <t>65</t>
  </si>
  <si>
    <t>404452530</t>
  </si>
  <si>
    <t>víčko plastové na sloupek 60</t>
  </si>
  <si>
    <t>-406792607</t>
  </si>
  <si>
    <t>66</t>
  </si>
  <si>
    <t>914211111</t>
  </si>
  <si>
    <t>Montáž svislé dopravní značky velkoplošné velikosti do 6 m2</t>
  </si>
  <si>
    <t>-1204915426</t>
  </si>
  <si>
    <t>67</t>
  </si>
  <si>
    <t>914511112</t>
  </si>
  <si>
    <t>Montáž sloupku dopravních značek délky do 3,5 m do hliníkové patky</t>
  </si>
  <si>
    <t>-1112047562</t>
  </si>
  <si>
    <t>68</t>
  </si>
  <si>
    <t>404452300</t>
  </si>
  <si>
    <t>sloupek Zn 70 - 350</t>
  </si>
  <si>
    <t>-892857457</t>
  </si>
  <si>
    <t>69</t>
  </si>
  <si>
    <t>404452410</t>
  </si>
  <si>
    <t>patka hliníková pro sloupek D 70 mm</t>
  </si>
  <si>
    <t>1046602850</t>
  </si>
  <si>
    <t>70</t>
  </si>
  <si>
    <t>404452540</t>
  </si>
  <si>
    <t>víčko plastové na sloupek 70</t>
  </si>
  <si>
    <t>1394652650</t>
  </si>
  <si>
    <t>71</t>
  </si>
  <si>
    <t>915211112</t>
  </si>
  <si>
    <t>Vodorovné dopravní značení stříkaným plastem dělící čára šířky 125 mm souvislá bílá retroreflexní</t>
  </si>
  <si>
    <t>2007967828</t>
  </si>
  <si>
    <t>105+53</t>
  </si>
  <si>
    <t>72</t>
  </si>
  <si>
    <t>915211122</t>
  </si>
  <si>
    <t>Vodorovné dopravní značení stříkaným plastem dělící čára šířky 125 mm přerušovaná bílá retroreflexní</t>
  </si>
  <si>
    <t>1864196062</t>
  </si>
  <si>
    <t>26+14+106</t>
  </si>
  <si>
    <t>73</t>
  </si>
  <si>
    <t>915221112</t>
  </si>
  <si>
    <t>Vodorovné dopravní značení stříkaným plastem vodící čára bílá šířky 125 mm souvislá retroreflexní</t>
  </si>
  <si>
    <t>-1392406042</t>
  </si>
  <si>
    <t>270+44+120</t>
  </si>
  <si>
    <t>74</t>
  </si>
  <si>
    <t>915221122</t>
  </si>
  <si>
    <t>Vodorovné dopravní značení stříkaným plastem vodící čára bílá šířky 125 mm přerušovaná retroreflexní</t>
  </si>
  <si>
    <t>-1625133235</t>
  </si>
  <si>
    <t>75</t>
  </si>
  <si>
    <t>915231112</t>
  </si>
  <si>
    <t>Vodorovné dopravní značení stříkaným plastem přechody pro chodce, šipky, symboly nápisy bílé retroreflexní</t>
  </si>
  <si>
    <t>-1798270767</t>
  </si>
  <si>
    <t>76</t>
  </si>
  <si>
    <t>915611111</t>
  </si>
  <si>
    <t>Předznačení pro vodorovné značení stříkané barvou nebo prováděné z nátěrových hmot liniové dělicí čáry, vodicí proužky</t>
  </si>
  <si>
    <t>-614460007</t>
  </si>
  <si>
    <t>77</t>
  </si>
  <si>
    <t>915621111</t>
  </si>
  <si>
    <t>Předznačení pro vodorovné značení stříkané barvou nebo prováděné z nátěrových hmot plošné šipky, symboly, nápisy</t>
  </si>
  <si>
    <t>1549499570</t>
  </si>
  <si>
    <t>78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</si>
  <si>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</si>
  <si>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</si>
  <si>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-86949472</t>
  </si>
  <si>
    <t>79</t>
  </si>
  <si>
    <t>919413100</t>
  </si>
  <si>
    <t>Lapač splavenin jednostranný</t>
  </si>
  <si>
    <t>1655749434</t>
  </si>
  <si>
    <t>80</t>
  </si>
  <si>
    <t>919735111</t>
  </si>
  <si>
    <t>Řezání stávajícího živičného krytu nebo podkladu hloubky do 50 mm</t>
  </si>
  <si>
    <t>-1927354059</t>
  </si>
  <si>
    <t>81</t>
  </si>
  <si>
    <t>966006100</t>
  </si>
  <si>
    <t>Demontáž a znovu osazení poštovní schránky</t>
  </si>
  <si>
    <t>1230591131</t>
  </si>
  <si>
    <t>82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</si>
  <si>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</si>
  <si>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</si>
  <si>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-2073372494</t>
  </si>
  <si>
    <t>83</t>
  </si>
  <si>
    <t>966008111</t>
  </si>
  <si>
    <t>Bourání trubního propustku s odklizením a uložením vybouraného materiálu na skládku na vzdálenost do 3 m nebo s naložením na dopravní prostředek z trub DN do 300 mm</t>
  </si>
  <si>
    <t>575346869</t>
  </si>
  <si>
    <t>Poznámka k položce:
Stávající potrubí z příkopu pod komunikací K2</t>
  </si>
  <si>
    <t>997</t>
  </si>
  <si>
    <t>Přesun sutě</t>
  </si>
  <si>
    <t>84</t>
  </si>
  <si>
    <t>997221551</t>
  </si>
  <si>
    <t>Vodorovná doprava suti a likvidace v souladu se zákonem 185/2001 Sb.</t>
  </si>
  <si>
    <t>874912063</t>
  </si>
  <si>
    <t>998</t>
  </si>
  <si>
    <t>Přesun hmot</t>
  </si>
  <si>
    <t>85</t>
  </si>
  <si>
    <t>998225111</t>
  </si>
  <si>
    <t>Přesun hmot pro komunikace s krytem z kameniva, monolitickým betonovým nebo živičným dopravní vzdálenost do 200 m jakékoliv délky objektu</t>
  </si>
  <si>
    <t>-1163835483</t>
  </si>
  <si>
    <t>N00</t>
  </si>
  <si>
    <t>Nepojmenované práce</t>
  </si>
  <si>
    <t>N01</t>
  </si>
  <si>
    <t>Nepojmenovaný díl</t>
  </si>
  <si>
    <t>86</t>
  </si>
  <si>
    <t>0001</t>
  </si>
  <si>
    <t>Sanace neúnosného podloží výměnou zeminy za štěrkodrť tl. 300 mm + výztužná triaxiální síť + separační geotextilie</t>
  </si>
  <si>
    <t>-1049326346</t>
  </si>
  <si>
    <t>Poznámka k položce:
Sanace neúnosného podloží výměnou zeminy za štěrkodrť tl. 300 mm + výztužná triaxiální síť + separační geotextilie, sanace zahrnuje odkopávku tl. 300 mm, odvoz a likvidaci nevhodného podloží v souladu se zákonem 185/2001 Sb, separační textilii, a trojosou  tuhou geomříž  z PP s radiální tuhostí 480 kN/m</t>
  </si>
  <si>
    <t>2516-VRN - VEDLEJŠÍ NÁKLADY, OSTATNÍ NÁKLADY</t>
  </si>
  <si>
    <t>VRN - Vedlejší rozpočtové náklady</t>
  </si>
  <si>
    <t xml:space="preserve">    VRN3 - Vedlejší náklady</t>
  </si>
  <si>
    <t xml:space="preserve">    VRN9 - Ostatní náklady</t>
  </si>
  <si>
    <t>VRN</t>
  </si>
  <si>
    <t>Vedlejší rozpočtové náklady</t>
  </si>
  <si>
    <t>VRN3</t>
  </si>
  <si>
    <t>Vedlejší náklady</t>
  </si>
  <si>
    <t>01</t>
  </si>
  <si>
    <t xml:space="preserve">Zajištění a provedení všech prací a dodávek nezbytných k provedení díla, tj. prací a dodávek které nejsou přímo určeny rozsahem stavby, avšak jejich provedení je pro zhotovení stavby nezbytné (např. VRN/NUS vč. zařízení staveniště)
</t>
  </si>
  <si>
    <t>kpl</t>
  </si>
  <si>
    <t>1024</t>
  </si>
  <si>
    <t>-229529129</t>
  </si>
  <si>
    <t>02</t>
  </si>
  <si>
    <t xml:space="preserve">Vytýčení a ochrana stávajících inženýrských sítí - prověření existence stávajících podzemních i vzdušných vedení a zařízení, zajištění vytýčení  a provedení opatření pro jejich zajištění a ochranu po dobu výstavby
</t>
  </si>
  <si>
    <t>-1246026343</t>
  </si>
  <si>
    <t>03</t>
  </si>
  <si>
    <t xml:space="preserve">Dopravní opatření po dobu stavby -  vybavení povolení zvláštního užívání, návrh DIO a zajištění dopravních opatření po dobu stavby včetně průběžné kontroly a udržování
</t>
  </si>
  <si>
    <t>-908277290</t>
  </si>
  <si>
    <t>04</t>
  </si>
  <si>
    <t xml:space="preserve">Zajištění vstupu, vjezdu a bezpečnosti k sousedním nemovitostem
</t>
  </si>
  <si>
    <t>-612580120</t>
  </si>
  <si>
    <t>05</t>
  </si>
  <si>
    <t xml:space="preserve">Opatření pro zajištění bezpečnosti, ochrany zdraví a požární bezpečnosti
</t>
  </si>
  <si>
    <t>1623430668</t>
  </si>
  <si>
    <t>06</t>
  </si>
  <si>
    <t xml:space="preserve">Pravidelné týdenní přemísťování popelnic od nemovitostí na určené svozové místo mimo staveniště a zpět k nemovitostem 
</t>
  </si>
  <si>
    <t>1048592703</t>
  </si>
  <si>
    <t>07</t>
  </si>
  <si>
    <t xml:space="preserve">Provedení zkoušek materiálů, zařízení a hutnění, komplexní vyzkoušení a zaškolení obsluhy v minimálním rozsahu daným ČSN
</t>
  </si>
  <si>
    <t>-690599336</t>
  </si>
  <si>
    <t>VRN9</t>
  </si>
  <si>
    <t>Ostatní náklady</t>
  </si>
  <si>
    <t xml:space="preserve">Zpracování plánu bezpečnosti a ochrany zdraví při práci na staveništi dle § 15 zák. č. 309/2006 Sb. v platném znění. a určit osobu zodpovědnou ze bezpečnost a ochranu zdraví na staveništi. 
</t>
  </si>
  <si>
    <t>-1603618781</t>
  </si>
  <si>
    <t xml:space="preserve">Technicko zkušební plán pro stavbu schválení a jeho schválení správcem silnice II tř. a správcem místních komunikací a ploch
</t>
  </si>
  <si>
    <t>300577377</t>
  </si>
  <si>
    <t xml:space="preserve">Pořízení kompletní dokladové části stavby dle podmínek smlouvy o dílo (zejména kontroly, zkoušky, revize, atesty, prohlášení atd. )
</t>
  </si>
  <si>
    <t>1290080834</t>
  </si>
  <si>
    <t xml:space="preserve">Pořízení projektové dokumentace skutečného provedení stavby DSPS v digitální podobě + 2 paré v tištěné podobě
</t>
  </si>
  <si>
    <t>-1089252581</t>
  </si>
  <si>
    <t xml:space="preserve">Geodetické práce – vytýčení stavby, hranic pozemku
</t>
  </si>
  <si>
    <t>354155353</t>
  </si>
  <si>
    <t xml:space="preserve">Geodetické práce – zaměření skutečného stavu
</t>
  </si>
  <si>
    <t>1654388063</t>
  </si>
  <si>
    <t xml:space="preserve">Geodetické práce – geometrické plány (oddělení veřejné části z pozemku 1052/13 a 1052/8+ sloučení s 1052/2)
</t>
  </si>
  <si>
    <t>-846025266</t>
  </si>
  <si>
    <t xml:space="preserve">Poplatky za zábor pozemků, zvláštní užívání (viz smlouva se SUS)
</t>
  </si>
  <si>
    <t>-1242205812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</si>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</sst>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39" activePane="bottomLeft" state="frozen"/>
      <selection pane="bottomLeft" activeCell="A39" sqref="A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52" t="s">
        <v>16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6"/>
      <c r="AQ5" s="28"/>
      <c r="BE5" s="35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8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6"/>
      <c r="AQ6" s="28"/>
      <c r="BE6" s="35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5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5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5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51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5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51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51"/>
      <c r="BS13" s="21" t="s">
        <v>8</v>
      </c>
    </row>
    <row r="14" spans="2:71" ht="15">
      <c r="B14" s="25"/>
      <c r="C14" s="26"/>
      <c r="D14" s="26"/>
      <c r="E14" s="320" t="s">
        <v>32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5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5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51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51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51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51"/>
      <c r="BS19" s="21" t="s">
        <v>8</v>
      </c>
    </row>
    <row r="20" spans="2:71" ht="22.5" customHeight="1">
      <c r="B20" s="25"/>
      <c r="C20" s="26"/>
      <c r="D20" s="26"/>
      <c r="E20" s="322" t="s">
        <v>21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26"/>
      <c r="AP20" s="26"/>
      <c r="AQ20" s="28"/>
      <c r="BE20" s="35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5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51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3">
        <f>ROUND(AG51,2)</f>
        <v>0</v>
      </c>
      <c r="AL23" s="324"/>
      <c r="AM23" s="324"/>
      <c r="AN23" s="324"/>
      <c r="AO23" s="324"/>
      <c r="AP23" s="39"/>
      <c r="AQ23" s="42"/>
      <c r="BE23" s="35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5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5" t="s">
        <v>38</v>
      </c>
      <c r="M25" s="325"/>
      <c r="N25" s="325"/>
      <c r="O25" s="325"/>
      <c r="P25" s="39"/>
      <c r="Q25" s="39"/>
      <c r="R25" s="39"/>
      <c r="S25" s="39"/>
      <c r="T25" s="39"/>
      <c r="U25" s="39"/>
      <c r="V25" s="39"/>
      <c r="W25" s="325" t="s">
        <v>39</v>
      </c>
      <c r="X25" s="325"/>
      <c r="Y25" s="325"/>
      <c r="Z25" s="325"/>
      <c r="AA25" s="325"/>
      <c r="AB25" s="325"/>
      <c r="AC25" s="325"/>
      <c r="AD25" s="325"/>
      <c r="AE25" s="325"/>
      <c r="AF25" s="39"/>
      <c r="AG25" s="39"/>
      <c r="AH25" s="39"/>
      <c r="AI25" s="39"/>
      <c r="AJ25" s="39"/>
      <c r="AK25" s="325" t="s">
        <v>40</v>
      </c>
      <c r="AL25" s="325"/>
      <c r="AM25" s="325"/>
      <c r="AN25" s="325"/>
      <c r="AO25" s="325"/>
      <c r="AP25" s="39"/>
      <c r="AQ25" s="42"/>
      <c r="BE25" s="351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15">
        <v>0.21</v>
      </c>
      <c r="M26" s="316"/>
      <c r="N26" s="316"/>
      <c r="O26" s="316"/>
      <c r="P26" s="45"/>
      <c r="Q26" s="45"/>
      <c r="R26" s="45"/>
      <c r="S26" s="45"/>
      <c r="T26" s="45"/>
      <c r="U26" s="45"/>
      <c r="V26" s="45"/>
      <c r="W26" s="317">
        <f>ROUND(AZ51,2)</f>
        <v>0</v>
      </c>
      <c r="X26" s="316"/>
      <c r="Y26" s="316"/>
      <c r="Z26" s="316"/>
      <c r="AA26" s="316"/>
      <c r="AB26" s="316"/>
      <c r="AC26" s="316"/>
      <c r="AD26" s="316"/>
      <c r="AE26" s="316"/>
      <c r="AF26" s="45"/>
      <c r="AG26" s="45"/>
      <c r="AH26" s="45"/>
      <c r="AI26" s="45"/>
      <c r="AJ26" s="45"/>
      <c r="AK26" s="317">
        <f>ROUND(AV51,2)</f>
        <v>0</v>
      </c>
      <c r="AL26" s="316"/>
      <c r="AM26" s="316"/>
      <c r="AN26" s="316"/>
      <c r="AO26" s="316"/>
      <c r="AP26" s="45"/>
      <c r="AQ26" s="47"/>
      <c r="BE26" s="351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15">
        <v>0.15</v>
      </c>
      <c r="M27" s="316"/>
      <c r="N27" s="316"/>
      <c r="O27" s="316"/>
      <c r="P27" s="45"/>
      <c r="Q27" s="45"/>
      <c r="R27" s="45"/>
      <c r="S27" s="45"/>
      <c r="T27" s="45"/>
      <c r="U27" s="45"/>
      <c r="V27" s="45"/>
      <c r="W27" s="317">
        <f>ROUND(BA51,2)</f>
        <v>0</v>
      </c>
      <c r="X27" s="316"/>
      <c r="Y27" s="316"/>
      <c r="Z27" s="316"/>
      <c r="AA27" s="316"/>
      <c r="AB27" s="316"/>
      <c r="AC27" s="316"/>
      <c r="AD27" s="316"/>
      <c r="AE27" s="316"/>
      <c r="AF27" s="45"/>
      <c r="AG27" s="45"/>
      <c r="AH27" s="45"/>
      <c r="AI27" s="45"/>
      <c r="AJ27" s="45"/>
      <c r="AK27" s="317">
        <f>ROUND(AW51,2)</f>
        <v>0</v>
      </c>
      <c r="AL27" s="316"/>
      <c r="AM27" s="316"/>
      <c r="AN27" s="316"/>
      <c r="AO27" s="316"/>
      <c r="AP27" s="45"/>
      <c r="AQ27" s="47"/>
      <c r="BE27" s="351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15">
        <v>0.21</v>
      </c>
      <c r="M28" s="316"/>
      <c r="N28" s="316"/>
      <c r="O28" s="316"/>
      <c r="P28" s="45"/>
      <c r="Q28" s="45"/>
      <c r="R28" s="45"/>
      <c r="S28" s="45"/>
      <c r="T28" s="45"/>
      <c r="U28" s="45"/>
      <c r="V28" s="45"/>
      <c r="W28" s="317">
        <f>ROUND(BB51,2)</f>
        <v>0</v>
      </c>
      <c r="X28" s="316"/>
      <c r="Y28" s="316"/>
      <c r="Z28" s="316"/>
      <c r="AA28" s="316"/>
      <c r="AB28" s="316"/>
      <c r="AC28" s="316"/>
      <c r="AD28" s="316"/>
      <c r="AE28" s="316"/>
      <c r="AF28" s="45"/>
      <c r="AG28" s="45"/>
      <c r="AH28" s="45"/>
      <c r="AI28" s="45"/>
      <c r="AJ28" s="45"/>
      <c r="AK28" s="317">
        <v>0</v>
      </c>
      <c r="AL28" s="316"/>
      <c r="AM28" s="316"/>
      <c r="AN28" s="316"/>
      <c r="AO28" s="316"/>
      <c r="AP28" s="45"/>
      <c r="AQ28" s="47"/>
      <c r="BE28" s="351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15">
        <v>0.15</v>
      </c>
      <c r="M29" s="316"/>
      <c r="N29" s="316"/>
      <c r="O29" s="316"/>
      <c r="P29" s="45"/>
      <c r="Q29" s="45"/>
      <c r="R29" s="45"/>
      <c r="S29" s="45"/>
      <c r="T29" s="45"/>
      <c r="U29" s="45"/>
      <c r="V29" s="45"/>
      <c r="W29" s="317">
        <f>ROUND(BC51,2)</f>
        <v>0</v>
      </c>
      <c r="X29" s="316"/>
      <c r="Y29" s="316"/>
      <c r="Z29" s="316"/>
      <c r="AA29" s="316"/>
      <c r="AB29" s="316"/>
      <c r="AC29" s="316"/>
      <c r="AD29" s="316"/>
      <c r="AE29" s="316"/>
      <c r="AF29" s="45"/>
      <c r="AG29" s="45"/>
      <c r="AH29" s="45"/>
      <c r="AI29" s="45"/>
      <c r="AJ29" s="45"/>
      <c r="AK29" s="317">
        <v>0</v>
      </c>
      <c r="AL29" s="316"/>
      <c r="AM29" s="316"/>
      <c r="AN29" s="316"/>
      <c r="AO29" s="316"/>
      <c r="AP29" s="45"/>
      <c r="AQ29" s="47"/>
      <c r="BE29" s="351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15">
        <v>0</v>
      </c>
      <c r="M30" s="316"/>
      <c r="N30" s="316"/>
      <c r="O30" s="316"/>
      <c r="P30" s="45"/>
      <c r="Q30" s="45"/>
      <c r="R30" s="45"/>
      <c r="S30" s="45"/>
      <c r="T30" s="45"/>
      <c r="U30" s="45"/>
      <c r="V30" s="45"/>
      <c r="W30" s="317">
        <f>ROUND(BD51,2)</f>
        <v>0</v>
      </c>
      <c r="X30" s="316"/>
      <c r="Y30" s="316"/>
      <c r="Z30" s="316"/>
      <c r="AA30" s="316"/>
      <c r="AB30" s="316"/>
      <c r="AC30" s="316"/>
      <c r="AD30" s="316"/>
      <c r="AE30" s="316"/>
      <c r="AF30" s="45"/>
      <c r="AG30" s="45"/>
      <c r="AH30" s="45"/>
      <c r="AI30" s="45"/>
      <c r="AJ30" s="45"/>
      <c r="AK30" s="317">
        <v>0</v>
      </c>
      <c r="AL30" s="316"/>
      <c r="AM30" s="316"/>
      <c r="AN30" s="316"/>
      <c r="AO30" s="316"/>
      <c r="AP30" s="45"/>
      <c r="AQ30" s="47"/>
      <c r="BE30" s="35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51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30" t="s">
        <v>49</v>
      </c>
      <c r="Y32" s="331"/>
      <c r="Z32" s="331"/>
      <c r="AA32" s="331"/>
      <c r="AB32" s="331"/>
      <c r="AC32" s="50"/>
      <c r="AD32" s="50"/>
      <c r="AE32" s="50"/>
      <c r="AF32" s="50"/>
      <c r="AG32" s="50"/>
      <c r="AH32" s="50"/>
      <c r="AI32" s="50"/>
      <c r="AJ32" s="50"/>
      <c r="AK32" s="332">
        <f>SUM(AK23:AK30)</f>
        <v>0</v>
      </c>
      <c r="AL32" s="331"/>
      <c r="AM32" s="331"/>
      <c r="AN32" s="331"/>
      <c r="AO32" s="333"/>
      <c r="AP32" s="48"/>
      <c r="AQ32" s="52"/>
      <c r="BE32" s="35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2516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40" t="str">
        <f>K6</f>
        <v>ZÁŘEČÍ U HORAŽĎOVIC BETONÁRNA A SKLAD K.Ú. ZÁŘEČÍ U HORAŽĎOVIC, P.Č. 1052/13, KOMUNIKACE</v>
      </c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ZÁŘEČÍ U HORAŽĎOVIC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42" t="str">
        <f>IF(AN8="","",AN8)</f>
        <v>13.2.2017</v>
      </c>
      <c r="AN44" s="342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ZETES KT spol. s r.o.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43" t="str">
        <f>IF(E17="","",E17)</f>
        <v>MACÁN PROJEKCE DS s.r.o.</v>
      </c>
      <c r="AN46" s="343"/>
      <c r="AO46" s="343"/>
      <c r="AP46" s="343"/>
      <c r="AQ46" s="60"/>
      <c r="AR46" s="58"/>
      <c r="AS46" s="344" t="s">
        <v>51</v>
      </c>
      <c r="AT46" s="345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46"/>
      <c r="AT47" s="347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48"/>
      <c r="AT48" s="349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6" t="s">
        <v>52</v>
      </c>
      <c r="D49" s="327"/>
      <c r="E49" s="327"/>
      <c r="F49" s="327"/>
      <c r="G49" s="327"/>
      <c r="H49" s="76"/>
      <c r="I49" s="328" t="s">
        <v>53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9" t="s">
        <v>54</v>
      </c>
      <c r="AH49" s="327"/>
      <c r="AI49" s="327"/>
      <c r="AJ49" s="327"/>
      <c r="AK49" s="327"/>
      <c r="AL49" s="327"/>
      <c r="AM49" s="327"/>
      <c r="AN49" s="328" t="s">
        <v>55</v>
      </c>
      <c r="AO49" s="327"/>
      <c r="AP49" s="327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7">
        <f>ROUND(SUM(AG52:AG53),2)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70</v>
      </c>
      <c r="BT51" s="91" t="s">
        <v>71</v>
      </c>
      <c r="BU51" s="92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1" s="5" customFormat="1" ht="37.5" customHeight="1">
      <c r="A52" s="93" t="s">
        <v>75</v>
      </c>
      <c r="B52" s="94"/>
      <c r="C52" s="95"/>
      <c r="D52" s="334" t="s">
        <v>76</v>
      </c>
      <c r="E52" s="334"/>
      <c r="F52" s="334"/>
      <c r="G52" s="334"/>
      <c r="H52" s="334"/>
      <c r="I52" s="96"/>
      <c r="J52" s="334" t="s">
        <v>77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5">
        <f>'2516-101 - SO 101 KOMUNIKACE'!J27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7" t="s">
        <v>78</v>
      </c>
      <c r="AR52" s="98"/>
      <c r="AS52" s="99">
        <v>0</v>
      </c>
      <c r="AT52" s="100">
        <f>ROUND(SUM(AV52:AW52),2)</f>
        <v>0</v>
      </c>
      <c r="AU52" s="101">
        <f>'2516-101 - SO 101 KOMUNIKACE'!P87</f>
        <v>0</v>
      </c>
      <c r="AV52" s="100">
        <f>'2516-101 - SO 101 KOMUNIKACE'!J30</f>
        <v>0</v>
      </c>
      <c r="AW52" s="100">
        <f>'2516-101 - SO 101 KOMUNIKACE'!J31</f>
        <v>0</v>
      </c>
      <c r="AX52" s="100">
        <f>'2516-101 - SO 101 KOMUNIKACE'!J32</f>
        <v>0</v>
      </c>
      <c r="AY52" s="100">
        <f>'2516-101 - SO 101 KOMUNIKACE'!J33</f>
        <v>0</v>
      </c>
      <c r="AZ52" s="100">
        <f>'2516-101 - SO 101 KOMUNIKACE'!F30</f>
        <v>0</v>
      </c>
      <c r="BA52" s="100">
        <f>'2516-101 - SO 101 KOMUNIKACE'!F31</f>
        <v>0</v>
      </c>
      <c r="BB52" s="100">
        <f>'2516-101 - SO 101 KOMUNIKACE'!F32</f>
        <v>0</v>
      </c>
      <c r="BC52" s="100">
        <f>'2516-101 - SO 101 KOMUNIKACE'!F33</f>
        <v>0</v>
      </c>
      <c r="BD52" s="102">
        <f>'2516-101 - SO 101 KOMUNIKACE'!F34</f>
        <v>0</v>
      </c>
      <c r="BT52" s="103" t="s">
        <v>79</v>
      </c>
      <c r="BV52" s="103" t="s">
        <v>73</v>
      </c>
      <c r="BW52" s="103" t="s">
        <v>80</v>
      </c>
      <c r="BX52" s="103" t="s">
        <v>7</v>
      </c>
      <c r="CL52" s="103" t="s">
        <v>21</v>
      </c>
      <c r="CM52" s="103" t="s">
        <v>81</v>
      </c>
    </row>
    <row r="53" spans="1:91" s="5" customFormat="1" ht="37.5" customHeight="1">
      <c r="A53" s="93" t="s">
        <v>75</v>
      </c>
      <c r="B53" s="94"/>
      <c r="C53" s="95"/>
      <c r="D53" s="334" t="s">
        <v>82</v>
      </c>
      <c r="E53" s="334"/>
      <c r="F53" s="334"/>
      <c r="G53" s="334"/>
      <c r="H53" s="334"/>
      <c r="I53" s="96"/>
      <c r="J53" s="334" t="s">
        <v>83</v>
      </c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5">
        <f>'2516-VRN - VEDLEJŠÍ NÁKLA...'!J27</f>
        <v>0</v>
      </c>
      <c r="AH53" s="336"/>
      <c r="AI53" s="336"/>
      <c r="AJ53" s="336"/>
      <c r="AK53" s="336"/>
      <c r="AL53" s="336"/>
      <c r="AM53" s="336"/>
      <c r="AN53" s="335">
        <f>SUM(AG53,AT53)</f>
        <v>0</v>
      </c>
      <c r="AO53" s="336"/>
      <c r="AP53" s="336"/>
      <c r="AQ53" s="97" t="s">
        <v>78</v>
      </c>
      <c r="AR53" s="98"/>
      <c r="AS53" s="104">
        <v>0</v>
      </c>
      <c r="AT53" s="105">
        <f>ROUND(SUM(AV53:AW53),2)</f>
        <v>0</v>
      </c>
      <c r="AU53" s="106">
        <f>'2516-VRN - VEDLEJŠÍ NÁKLA...'!P79</f>
        <v>0</v>
      </c>
      <c r="AV53" s="105">
        <f>'2516-VRN - VEDLEJŠÍ NÁKLA...'!J30</f>
        <v>0</v>
      </c>
      <c r="AW53" s="105">
        <f>'2516-VRN - VEDLEJŠÍ NÁKLA...'!J31</f>
        <v>0</v>
      </c>
      <c r="AX53" s="105">
        <f>'2516-VRN - VEDLEJŠÍ NÁKLA...'!J32</f>
        <v>0</v>
      </c>
      <c r="AY53" s="105">
        <f>'2516-VRN - VEDLEJŠÍ NÁKLA...'!J33</f>
        <v>0</v>
      </c>
      <c r="AZ53" s="105">
        <f>'2516-VRN - VEDLEJŠÍ NÁKLA...'!F30</f>
        <v>0</v>
      </c>
      <c r="BA53" s="105">
        <f>'2516-VRN - VEDLEJŠÍ NÁKLA...'!F31</f>
        <v>0</v>
      </c>
      <c r="BB53" s="105">
        <f>'2516-VRN - VEDLEJŠÍ NÁKLA...'!F32</f>
        <v>0</v>
      </c>
      <c r="BC53" s="105">
        <f>'2516-VRN - VEDLEJŠÍ NÁKLA...'!F33</f>
        <v>0</v>
      </c>
      <c r="BD53" s="107">
        <f>'2516-VRN - VEDLEJŠÍ NÁKLA...'!F34</f>
        <v>0</v>
      </c>
      <c r="BT53" s="103" t="s">
        <v>79</v>
      </c>
      <c r="BV53" s="103" t="s">
        <v>73</v>
      </c>
      <c r="BW53" s="103" t="s">
        <v>84</v>
      </c>
      <c r="BX53" s="103" t="s">
        <v>7</v>
      </c>
      <c r="CL53" s="103" t="s">
        <v>21</v>
      </c>
      <c r="CM53" s="103" t="s">
        <v>81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algorithmName="SHA-512" hashValue="karZeHk6xFY8f4TJlEE33Mg2bQnGYvpsiSAAyU5Oo3W8pND4QImEygi5OKnrFVvPveJVDjIkJHvjpC0ezkDDRQ==" saltValue="/7n5KaGLLRvQBZbh07Wy+w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2516-101 - SO 101 KOMUNIKACE'!C2" display="/"/>
    <hyperlink ref="A53" location="'2516-VRN - VEDLEJŠÍ NÁKL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85</v>
      </c>
      <c r="G1" s="356" t="s">
        <v>86</v>
      </c>
      <c r="H1" s="356"/>
      <c r="I1" s="112"/>
      <c r="J1" s="111" t="s">
        <v>87</v>
      </c>
      <c r="K1" s="110" t="s">
        <v>88</v>
      </c>
      <c r="L1" s="111" t="s">
        <v>89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ZÁŘEČÍ U HORAŽĎOVIC BETONÁRNA A SKLAD K.Ú. ZÁŘEČÍ U HORAŽĎOVIC, P.Č. 1052/13, KOMUNIKACE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91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92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13.2.2017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2" t="s">
        <v>21</v>
      </c>
      <c r="F24" s="322"/>
      <c r="G24" s="322"/>
      <c r="H24" s="322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ROUND(J87,2)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ROUND(SUM(BE87:BE223),2)</f>
        <v>0</v>
      </c>
      <c r="G30" s="39"/>
      <c r="H30" s="39"/>
      <c r="I30" s="128">
        <v>0.21</v>
      </c>
      <c r="J30" s="127">
        <f>ROUND(ROUND((SUM(BE87:BE223)),2)*I30,2)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ROUND(SUM(BF87:BF223),2)</f>
        <v>0</v>
      </c>
      <c r="G31" s="39"/>
      <c r="H31" s="39"/>
      <c r="I31" s="128">
        <v>0.15</v>
      </c>
      <c r="J31" s="127">
        <f>ROUND(ROUND((SUM(BF87:BF223)),2)*I31,2)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ROUND(SUM(BG87:BG223),2)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ROUND(SUM(BH87:BH223),2)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ROUND(SUM(BI87:BI223),2)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ZÁŘEČÍ U HORAŽĎOVIC BETONÁRNA A SKLAD K.Ú. ZÁŘEČÍ U HORAŽĎOVIC, P.Č. 1052/13, KOMUNIKACE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>2516-101 - SO 101 KOMUNIKACE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ZÁŘEČÍ U HORAŽĎOVIC</v>
      </c>
      <c r="G49" s="39"/>
      <c r="H49" s="39"/>
      <c r="I49" s="116" t="s">
        <v>25</v>
      </c>
      <c r="J49" s="117" t="str">
        <f>IF(J12="","",J12)</f>
        <v>13.2.2017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ZETES KT spol. s r.o.</v>
      </c>
      <c r="G51" s="39"/>
      <c r="H51" s="39"/>
      <c r="I51" s="116" t="s">
        <v>33</v>
      </c>
      <c r="J51" s="32" t="str">
        <f>E21</f>
        <v>MACÁN PROJEKCE DS s.r.o.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94</v>
      </c>
      <c r="D54" s="129"/>
      <c r="E54" s="129"/>
      <c r="F54" s="129"/>
      <c r="G54" s="129"/>
      <c r="H54" s="129"/>
      <c r="I54" s="142"/>
      <c r="J54" s="143" t="s">
        <v>95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96</v>
      </c>
      <c r="D56" s="39"/>
      <c r="E56" s="39"/>
      <c r="F56" s="39"/>
      <c r="G56" s="39"/>
      <c r="H56" s="39"/>
      <c r="I56" s="115"/>
      <c r="J56" s="125">
        <f>J87</f>
        <v>0</v>
      </c>
      <c r="K56" s="42"/>
      <c r="AU56" s="21" t="s">
        <v>97</v>
      </c>
    </row>
    <row r="57" spans="2:11" s="7" customFormat="1" ht="24.95" customHeight="1">
      <c r="B57" s="146"/>
      <c r="C57" s="147"/>
      <c r="D57" s="148" t="s">
        <v>98</v>
      </c>
      <c r="E57" s="149"/>
      <c r="F57" s="149"/>
      <c r="G57" s="149"/>
      <c r="H57" s="149"/>
      <c r="I57" s="150"/>
      <c r="J57" s="151">
        <f>J88</f>
        <v>0</v>
      </c>
      <c r="K57" s="152"/>
    </row>
    <row r="58" spans="2:11" s="8" customFormat="1" ht="19.9" customHeight="1">
      <c r="B58" s="153"/>
      <c r="C58" s="154"/>
      <c r="D58" s="155" t="s">
        <v>99</v>
      </c>
      <c r="E58" s="156"/>
      <c r="F58" s="156"/>
      <c r="G58" s="156"/>
      <c r="H58" s="156"/>
      <c r="I58" s="157"/>
      <c r="J58" s="158">
        <f>J89</f>
        <v>0</v>
      </c>
      <c r="K58" s="159"/>
    </row>
    <row r="59" spans="2:11" s="8" customFormat="1" ht="19.9" customHeight="1">
      <c r="B59" s="153"/>
      <c r="C59" s="154"/>
      <c r="D59" s="155" t="s">
        <v>100</v>
      </c>
      <c r="E59" s="156"/>
      <c r="F59" s="156"/>
      <c r="G59" s="156"/>
      <c r="H59" s="156"/>
      <c r="I59" s="157"/>
      <c r="J59" s="158">
        <f>J149</f>
        <v>0</v>
      </c>
      <c r="K59" s="159"/>
    </row>
    <row r="60" spans="2:11" s="8" customFormat="1" ht="19.9" customHeight="1">
      <c r="B60" s="153"/>
      <c r="C60" s="154"/>
      <c r="D60" s="155" t="s">
        <v>101</v>
      </c>
      <c r="E60" s="156"/>
      <c r="F60" s="156"/>
      <c r="G60" s="156"/>
      <c r="H60" s="156"/>
      <c r="I60" s="157"/>
      <c r="J60" s="158">
        <f>J156</f>
        <v>0</v>
      </c>
      <c r="K60" s="159"/>
    </row>
    <row r="61" spans="2:11" s="8" customFormat="1" ht="19.9" customHeight="1">
      <c r="B61" s="153"/>
      <c r="C61" s="154"/>
      <c r="D61" s="155" t="s">
        <v>102</v>
      </c>
      <c r="E61" s="156"/>
      <c r="F61" s="156"/>
      <c r="G61" s="156"/>
      <c r="H61" s="156"/>
      <c r="I61" s="157"/>
      <c r="J61" s="158">
        <f>J158</f>
        <v>0</v>
      </c>
      <c r="K61" s="159"/>
    </row>
    <row r="62" spans="2:11" s="8" customFormat="1" ht="19.9" customHeight="1">
      <c r="B62" s="153"/>
      <c r="C62" s="154"/>
      <c r="D62" s="155" t="s">
        <v>103</v>
      </c>
      <c r="E62" s="156"/>
      <c r="F62" s="156"/>
      <c r="G62" s="156"/>
      <c r="H62" s="156"/>
      <c r="I62" s="157"/>
      <c r="J62" s="158">
        <f>J173</f>
        <v>0</v>
      </c>
      <c r="K62" s="159"/>
    </row>
    <row r="63" spans="2:11" s="8" customFormat="1" ht="19.9" customHeight="1">
      <c r="B63" s="153"/>
      <c r="C63" s="154"/>
      <c r="D63" s="155" t="s">
        <v>104</v>
      </c>
      <c r="E63" s="156"/>
      <c r="F63" s="156"/>
      <c r="G63" s="156"/>
      <c r="H63" s="156"/>
      <c r="I63" s="157"/>
      <c r="J63" s="158">
        <f>J185</f>
        <v>0</v>
      </c>
      <c r="K63" s="159"/>
    </row>
    <row r="64" spans="2:11" s="8" customFormat="1" ht="19.9" customHeight="1">
      <c r="B64" s="153"/>
      <c r="C64" s="154"/>
      <c r="D64" s="155" t="s">
        <v>105</v>
      </c>
      <c r="E64" s="156"/>
      <c r="F64" s="156"/>
      <c r="G64" s="156"/>
      <c r="H64" s="156"/>
      <c r="I64" s="157"/>
      <c r="J64" s="158">
        <f>J216</f>
        <v>0</v>
      </c>
      <c r="K64" s="159"/>
    </row>
    <row r="65" spans="2:11" s="8" customFormat="1" ht="19.9" customHeight="1">
      <c r="B65" s="153"/>
      <c r="C65" s="154"/>
      <c r="D65" s="155" t="s">
        <v>106</v>
      </c>
      <c r="E65" s="156"/>
      <c r="F65" s="156"/>
      <c r="G65" s="156"/>
      <c r="H65" s="156"/>
      <c r="I65" s="157"/>
      <c r="J65" s="158">
        <f>J218</f>
        <v>0</v>
      </c>
      <c r="K65" s="159"/>
    </row>
    <row r="66" spans="2:11" s="7" customFormat="1" ht="24.95" customHeight="1">
      <c r="B66" s="146"/>
      <c r="C66" s="147"/>
      <c r="D66" s="148" t="s">
        <v>107</v>
      </c>
      <c r="E66" s="149"/>
      <c r="F66" s="149"/>
      <c r="G66" s="149"/>
      <c r="H66" s="149"/>
      <c r="I66" s="150"/>
      <c r="J66" s="151">
        <f>J220</f>
        <v>0</v>
      </c>
      <c r="K66" s="152"/>
    </row>
    <row r="67" spans="2:11" s="8" customFormat="1" ht="19.9" customHeight="1">
      <c r="B67" s="153"/>
      <c r="C67" s="154"/>
      <c r="D67" s="155" t="s">
        <v>108</v>
      </c>
      <c r="E67" s="156"/>
      <c r="F67" s="156"/>
      <c r="G67" s="156"/>
      <c r="H67" s="156"/>
      <c r="I67" s="157"/>
      <c r="J67" s="158">
        <f>J221</f>
        <v>0</v>
      </c>
      <c r="K67" s="159"/>
    </row>
    <row r="68" spans="2:11" s="1" customFormat="1" ht="21.75" customHeight="1">
      <c r="B68" s="38"/>
      <c r="C68" s="39"/>
      <c r="D68" s="39"/>
      <c r="E68" s="39"/>
      <c r="F68" s="39"/>
      <c r="G68" s="39"/>
      <c r="H68" s="39"/>
      <c r="I68" s="115"/>
      <c r="J68" s="39"/>
      <c r="K68" s="42"/>
    </row>
    <row r="69" spans="2:11" s="1" customFormat="1" ht="6.95" customHeight="1">
      <c r="B69" s="53"/>
      <c r="C69" s="54"/>
      <c r="D69" s="54"/>
      <c r="E69" s="54"/>
      <c r="F69" s="54"/>
      <c r="G69" s="54"/>
      <c r="H69" s="54"/>
      <c r="I69" s="136"/>
      <c r="J69" s="54"/>
      <c r="K69" s="5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7"/>
      <c r="L73" s="58"/>
    </row>
    <row r="74" spans="2:12" s="1" customFormat="1" ht="36.95" customHeight="1">
      <c r="B74" s="38"/>
      <c r="C74" s="59" t="s">
        <v>109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4.45" customHeight="1">
      <c r="B76" s="38"/>
      <c r="C76" s="62" t="s">
        <v>18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22.5" customHeight="1">
      <c r="B77" s="38"/>
      <c r="C77" s="60"/>
      <c r="D77" s="60"/>
      <c r="E77" s="353" t="str">
        <f>E7</f>
        <v>ZÁŘEČÍ U HORAŽĎOVIC BETONÁRNA A SKLAD K.Ú. ZÁŘEČÍ U HORAŽĎOVIC, P.Č. 1052/13, KOMUNIKACE</v>
      </c>
      <c r="F77" s="354"/>
      <c r="G77" s="354"/>
      <c r="H77" s="354"/>
      <c r="I77" s="160"/>
      <c r="J77" s="60"/>
      <c r="K77" s="60"/>
      <c r="L77" s="58"/>
    </row>
    <row r="78" spans="2:12" s="1" customFormat="1" ht="14.45" customHeight="1">
      <c r="B78" s="38"/>
      <c r="C78" s="62" t="s">
        <v>91</v>
      </c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23.25" customHeight="1">
      <c r="B79" s="38"/>
      <c r="C79" s="60"/>
      <c r="D79" s="60"/>
      <c r="E79" s="340" t="str">
        <f>E9</f>
        <v>2516-101 - SO 101 KOMUNIKACE</v>
      </c>
      <c r="F79" s="355"/>
      <c r="G79" s="355"/>
      <c r="H79" s="355"/>
      <c r="I79" s="160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8" customHeight="1">
      <c r="B81" s="38"/>
      <c r="C81" s="62" t="s">
        <v>23</v>
      </c>
      <c r="D81" s="60"/>
      <c r="E81" s="60"/>
      <c r="F81" s="161" t="str">
        <f>F12</f>
        <v>ZÁŘEČÍ U HORAŽĎOVIC</v>
      </c>
      <c r="G81" s="60"/>
      <c r="H81" s="60"/>
      <c r="I81" s="162" t="s">
        <v>25</v>
      </c>
      <c r="J81" s="70" t="str">
        <f>IF(J12="","",J12)</f>
        <v>13.2.2017</v>
      </c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15">
      <c r="B83" s="38"/>
      <c r="C83" s="62" t="s">
        <v>27</v>
      </c>
      <c r="D83" s="60"/>
      <c r="E83" s="60"/>
      <c r="F83" s="161" t="str">
        <f>E15</f>
        <v>ZETES KT spol. s r.o.</v>
      </c>
      <c r="G83" s="60"/>
      <c r="H83" s="60"/>
      <c r="I83" s="162" t="s">
        <v>33</v>
      </c>
      <c r="J83" s="161" t="str">
        <f>E21</f>
        <v>MACÁN PROJEKCE DS s.r.o.</v>
      </c>
      <c r="K83" s="60"/>
      <c r="L83" s="58"/>
    </row>
    <row r="84" spans="2:12" s="1" customFormat="1" ht="14.45" customHeight="1">
      <c r="B84" s="38"/>
      <c r="C84" s="62" t="s">
        <v>31</v>
      </c>
      <c r="D84" s="60"/>
      <c r="E84" s="60"/>
      <c r="F84" s="161" t="str">
        <f>IF(E18="","",E18)</f>
        <v/>
      </c>
      <c r="G84" s="60"/>
      <c r="H84" s="60"/>
      <c r="I84" s="160"/>
      <c r="J84" s="60"/>
      <c r="K84" s="60"/>
      <c r="L84" s="58"/>
    </row>
    <row r="85" spans="2:12" s="1" customFormat="1" ht="10.35" customHeight="1">
      <c r="B85" s="38"/>
      <c r="C85" s="60"/>
      <c r="D85" s="60"/>
      <c r="E85" s="60"/>
      <c r="F85" s="60"/>
      <c r="G85" s="60"/>
      <c r="H85" s="60"/>
      <c r="I85" s="160"/>
      <c r="J85" s="60"/>
      <c r="K85" s="60"/>
      <c r="L85" s="58"/>
    </row>
    <row r="86" spans="2:20" s="9" customFormat="1" ht="29.25" customHeight="1">
      <c r="B86" s="163"/>
      <c r="C86" s="164" t="s">
        <v>110</v>
      </c>
      <c r="D86" s="165" t="s">
        <v>56</v>
      </c>
      <c r="E86" s="165" t="s">
        <v>52</v>
      </c>
      <c r="F86" s="165" t="s">
        <v>111</v>
      </c>
      <c r="G86" s="165" t="s">
        <v>112</v>
      </c>
      <c r="H86" s="165" t="s">
        <v>113</v>
      </c>
      <c r="I86" s="166" t="s">
        <v>114</v>
      </c>
      <c r="J86" s="165" t="s">
        <v>95</v>
      </c>
      <c r="K86" s="167" t="s">
        <v>115</v>
      </c>
      <c r="L86" s="168"/>
      <c r="M86" s="78" t="s">
        <v>116</v>
      </c>
      <c r="N86" s="79" t="s">
        <v>41</v>
      </c>
      <c r="O86" s="79" t="s">
        <v>117</v>
      </c>
      <c r="P86" s="79" t="s">
        <v>118</v>
      </c>
      <c r="Q86" s="79" t="s">
        <v>119</v>
      </c>
      <c r="R86" s="79" t="s">
        <v>120</v>
      </c>
      <c r="S86" s="79" t="s">
        <v>121</v>
      </c>
      <c r="T86" s="80" t="s">
        <v>122</v>
      </c>
    </row>
    <row r="87" spans="2:63" s="1" customFormat="1" ht="29.25" customHeight="1">
      <c r="B87" s="38"/>
      <c r="C87" s="84" t="s">
        <v>96</v>
      </c>
      <c r="D87" s="60"/>
      <c r="E87" s="60"/>
      <c r="F87" s="60"/>
      <c r="G87" s="60"/>
      <c r="H87" s="60"/>
      <c r="I87" s="160"/>
      <c r="J87" s="169">
        <f>BK87</f>
        <v>0</v>
      </c>
      <c r="K87" s="60"/>
      <c r="L87" s="58"/>
      <c r="M87" s="81"/>
      <c r="N87" s="82"/>
      <c r="O87" s="82"/>
      <c r="P87" s="170">
        <f>P88+P220</f>
        <v>0</v>
      </c>
      <c r="Q87" s="82"/>
      <c r="R87" s="170">
        <f>R88+R220</f>
        <v>905.3329499999999</v>
      </c>
      <c r="S87" s="82"/>
      <c r="T87" s="171">
        <f>T88+T220</f>
        <v>155.936</v>
      </c>
      <c r="AT87" s="21" t="s">
        <v>70</v>
      </c>
      <c r="AU87" s="21" t="s">
        <v>97</v>
      </c>
      <c r="BK87" s="172">
        <f>BK88+BK220</f>
        <v>0</v>
      </c>
    </row>
    <row r="88" spans="2:63" s="10" customFormat="1" ht="37.35" customHeight="1">
      <c r="B88" s="173"/>
      <c r="C88" s="174"/>
      <c r="D88" s="175" t="s">
        <v>70</v>
      </c>
      <c r="E88" s="176" t="s">
        <v>123</v>
      </c>
      <c r="F88" s="176" t="s">
        <v>124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P89+P149+P156+P158+P173+P185+P216+P218</f>
        <v>0</v>
      </c>
      <c r="Q88" s="181"/>
      <c r="R88" s="182">
        <f>R89+R149+R156+R158+R173+R185+R216+R218</f>
        <v>905.3329499999999</v>
      </c>
      <c r="S88" s="181"/>
      <c r="T88" s="183">
        <f>T89+T149+T156+T158+T173+T185+T216+T218</f>
        <v>155.936</v>
      </c>
      <c r="AR88" s="184" t="s">
        <v>79</v>
      </c>
      <c r="AT88" s="185" t="s">
        <v>70</v>
      </c>
      <c r="AU88" s="185" t="s">
        <v>71</v>
      </c>
      <c r="AY88" s="184" t="s">
        <v>125</v>
      </c>
      <c r="BK88" s="186">
        <f>BK89+BK149+BK156+BK158+BK173+BK185+BK216+BK218</f>
        <v>0</v>
      </c>
    </row>
    <row r="89" spans="2:63" s="10" customFormat="1" ht="19.9" customHeight="1">
      <c r="B89" s="173"/>
      <c r="C89" s="174"/>
      <c r="D89" s="187" t="s">
        <v>70</v>
      </c>
      <c r="E89" s="188" t="s">
        <v>79</v>
      </c>
      <c r="F89" s="188" t="s">
        <v>126</v>
      </c>
      <c r="G89" s="174"/>
      <c r="H89" s="174"/>
      <c r="I89" s="177"/>
      <c r="J89" s="189">
        <f>BK89</f>
        <v>0</v>
      </c>
      <c r="K89" s="174"/>
      <c r="L89" s="179"/>
      <c r="M89" s="180"/>
      <c r="N89" s="181"/>
      <c r="O89" s="181"/>
      <c r="P89" s="182">
        <f>SUM(P90:P148)</f>
        <v>0</v>
      </c>
      <c r="Q89" s="181"/>
      <c r="R89" s="182">
        <f>SUM(R90:R148)</f>
        <v>668.0992799999999</v>
      </c>
      <c r="S89" s="181"/>
      <c r="T89" s="183">
        <f>SUM(T90:T148)</f>
        <v>138.638</v>
      </c>
      <c r="AR89" s="184" t="s">
        <v>79</v>
      </c>
      <c r="AT89" s="185" t="s">
        <v>70</v>
      </c>
      <c r="AU89" s="185" t="s">
        <v>79</v>
      </c>
      <c r="AY89" s="184" t="s">
        <v>125</v>
      </c>
      <c r="BK89" s="186">
        <f>SUM(BK90:BK148)</f>
        <v>0</v>
      </c>
    </row>
    <row r="90" spans="2:65" s="1" customFormat="1" ht="31.5" customHeight="1">
      <c r="B90" s="38"/>
      <c r="C90" s="190" t="s">
        <v>79</v>
      </c>
      <c r="D90" s="190" t="s">
        <v>127</v>
      </c>
      <c r="E90" s="191" t="s">
        <v>128</v>
      </c>
      <c r="F90" s="192" t="s">
        <v>129</v>
      </c>
      <c r="G90" s="193" t="s">
        <v>130</v>
      </c>
      <c r="H90" s="194">
        <v>45</v>
      </c>
      <c r="I90" s="195"/>
      <c r="J90" s="196">
        <f aca="true" t="shared" si="0" ref="J90:J95">ROUND(I90*H90,2)</f>
        <v>0</v>
      </c>
      <c r="K90" s="192" t="s">
        <v>131</v>
      </c>
      <c r="L90" s="58"/>
      <c r="M90" s="197" t="s">
        <v>21</v>
      </c>
      <c r="N90" s="198" t="s">
        <v>42</v>
      </c>
      <c r="O90" s="39"/>
      <c r="P90" s="199">
        <f aca="true" t="shared" si="1" ref="P90:P95">O90*H90</f>
        <v>0</v>
      </c>
      <c r="Q90" s="199">
        <v>0</v>
      </c>
      <c r="R90" s="199">
        <f aca="true" t="shared" si="2" ref="R90:R95">Q90*H90</f>
        <v>0</v>
      </c>
      <c r="S90" s="199">
        <v>0</v>
      </c>
      <c r="T90" s="200">
        <f aca="true" t="shared" si="3" ref="T90:T95">S90*H90</f>
        <v>0</v>
      </c>
      <c r="AR90" s="21" t="s">
        <v>132</v>
      </c>
      <c r="AT90" s="21" t="s">
        <v>127</v>
      </c>
      <c r="AU90" s="21" t="s">
        <v>81</v>
      </c>
      <c r="AY90" s="21" t="s">
        <v>125</v>
      </c>
      <c r="BE90" s="201">
        <f aca="true" t="shared" si="4" ref="BE90:BE95">IF(N90="základní",J90,0)</f>
        <v>0</v>
      </c>
      <c r="BF90" s="201">
        <f aca="true" t="shared" si="5" ref="BF90:BF95">IF(N90="snížená",J90,0)</f>
        <v>0</v>
      </c>
      <c r="BG90" s="201">
        <f aca="true" t="shared" si="6" ref="BG90:BG95">IF(N90="zákl. přenesená",J90,0)</f>
        <v>0</v>
      </c>
      <c r="BH90" s="201">
        <f aca="true" t="shared" si="7" ref="BH90:BH95">IF(N90="sníž. přenesená",J90,0)</f>
        <v>0</v>
      </c>
      <c r="BI90" s="201">
        <f aca="true" t="shared" si="8" ref="BI90:BI95">IF(N90="nulová",J90,0)</f>
        <v>0</v>
      </c>
      <c r="BJ90" s="21" t="s">
        <v>79</v>
      </c>
      <c r="BK90" s="201">
        <f aca="true" t="shared" si="9" ref="BK90:BK95">ROUND(I90*H90,2)</f>
        <v>0</v>
      </c>
      <c r="BL90" s="21" t="s">
        <v>132</v>
      </c>
      <c r="BM90" s="21" t="s">
        <v>133</v>
      </c>
    </row>
    <row r="91" spans="2:65" s="1" customFormat="1" ht="31.5" customHeight="1">
      <c r="B91" s="38"/>
      <c r="C91" s="190" t="s">
        <v>81</v>
      </c>
      <c r="D91" s="190" t="s">
        <v>127</v>
      </c>
      <c r="E91" s="191" t="s">
        <v>134</v>
      </c>
      <c r="F91" s="192" t="s">
        <v>135</v>
      </c>
      <c r="G91" s="193" t="s">
        <v>130</v>
      </c>
      <c r="H91" s="194">
        <v>45</v>
      </c>
      <c r="I91" s="195"/>
      <c r="J91" s="196">
        <f t="shared" si="0"/>
        <v>0</v>
      </c>
      <c r="K91" s="192" t="s">
        <v>131</v>
      </c>
      <c r="L91" s="58"/>
      <c r="M91" s="197" t="s">
        <v>21</v>
      </c>
      <c r="N91" s="198" t="s">
        <v>42</v>
      </c>
      <c r="O91" s="39"/>
      <c r="P91" s="199">
        <f t="shared" si="1"/>
        <v>0</v>
      </c>
      <c r="Q91" s="199">
        <v>0.00018</v>
      </c>
      <c r="R91" s="199">
        <f t="shared" si="2"/>
        <v>0.008100000000000001</v>
      </c>
      <c r="S91" s="199">
        <v>0</v>
      </c>
      <c r="T91" s="200">
        <f t="shared" si="3"/>
        <v>0</v>
      </c>
      <c r="AR91" s="21" t="s">
        <v>132</v>
      </c>
      <c r="AT91" s="21" t="s">
        <v>127</v>
      </c>
      <c r="AU91" s="21" t="s">
        <v>81</v>
      </c>
      <c r="AY91" s="21" t="s">
        <v>125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79</v>
      </c>
      <c r="BK91" s="201">
        <f t="shared" si="9"/>
        <v>0</v>
      </c>
      <c r="BL91" s="21" t="s">
        <v>132</v>
      </c>
      <c r="BM91" s="21" t="s">
        <v>136</v>
      </c>
    </row>
    <row r="92" spans="2:65" s="1" customFormat="1" ht="31.5" customHeight="1">
      <c r="B92" s="38"/>
      <c r="C92" s="190" t="s">
        <v>137</v>
      </c>
      <c r="D92" s="190" t="s">
        <v>127</v>
      </c>
      <c r="E92" s="191" t="s">
        <v>138</v>
      </c>
      <c r="F92" s="192" t="s">
        <v>139</v>
      </c>
      <c r="G92" s="193" t="s">
        <v>140</v>
      </c>
      <c r="H92" s="194">
        <v>12</v>
      </c>
      <c r="I92" s="195"/>
      <c r="J92" s="196">
        <f t="shared" si="0"/>
        <v>0</v>
      </c>
      <c r="K92" s="192" t="s">
        <v>131</v>
      </c>
      <c r="L92" s="58"/>
      <c r="M92" s="197" t="s">
        <v>21</v>
      </c>
      <c r="N92" s="198" t="s">
        <v>42</v>
      </c>
      <c r="O92" s="39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1" t="s">
        <v>132</v>
      </c>
      <c r="AT92" s="21" t="s">
        <v>127</v>
      </c>
      <c r="AU92" s="21" t="s">
        <v>81</v>
      </c>
      <c r="AY92" s="21" t="s">
        <v>125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1" t="s">
        <v>79</v>
      </c>
      <c r="BK92" s="201">
        <f t="shared" si="9"/>
        <v>0</v>
      </c>
      <c r="BL92" s="21" t="s">
        <v>132</v>
      </c>
      <c r="BM92" s="21" t="s">
        <v>141</v>
      </c>
    </row>
    <row r="93" spans="2:65" s="1" customFormat="1" ht="31.5" customHeight="1">
      <c r="B93" s="38"/>
      <c r="C93" s="190" t="s">
        <v>132</v>
      </c>
      <c r="D93" s="190" t="s">
        <v>127</v>
      </c>
      <c r="E93" s="191" t="s">
        <v>142</v>
      </c>
      <c r="F93" s="192" t="s">
        <v>143</v>
      </c>
      <c r="G93" s="193" t="s">
        <v>140</v>
      </c>
      <c r="H93" s="194">
        <v>12</v>
      </c>
      <c r="I93" s="195"/>
      <c r="J93" s="196">
        <f t="shared" si="0"/>
        <v>0</v>
      </c>
      <c r="K93" s="192" t="s">
        <v>131</v>
      </c>
      <c r="L93" s="58"/>
      <c r="M93" s="197" t="s">
        <v>21</v>
      </c>
      <c r="N93" s="198" t="s">
        <v>42</v>
      </c>
      <c r="O93" s="39"/>
      <c r="P93" s="199">
        <f t="shared" si="1"/>
        <v>0</v>
      </c>
      <c r="Q93" s="199">
        <v>5E-05</v>
      </c>
      <c r="R93" s="199">
        <f t="shared" si="2"/>
        <v>0.0006000000000000001</v>
      </c>
      <c r="S93" s="199">
        <v>0</v>
      </c>
      <c r="T93" s="200">
        <f t="shared" si="3"/>
        <v>0</v>
      </c>
      <c r="AR93" s="21" t="s">
        <v>132</v>
      </c>
      <c r="AT93" s="21" t="s">
        <v>127</v>
      </c>
      <c r="AU93" s="21" t="s">
        <v>81</v>
      </c>
      <c r="AY93" s="21" t="s">
        <v>125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1" t="s">
        <v>79</v>
      </c>
      <c r="BK93" s="201">
        <f t="shared" si="9"/>
        <v>0</v>
      </c>
      <c r="BL93" s="21" t="s">
        <v>132</v>
      </c>
      <c r="BM93" s="21" t="s">
        <v>144</v>
      </c>
    </row>
    <row r="94" spans="2:65" s="1" customFormat="1" ht="44.25" customHeight="1">
      <c r="B94" s="38"/>
      <c r="C94" s="190" t="s">
        <v>145</v>
      </c>
      <c r="D94" s="190" t="s">
        <v>127</v>
      </c>
      <c r="E94" s="191" t="s">
        <v>146</v>
      </c>
      <c r="F94" s="192" t="s">
        <v>147</v>
      </c>
      <c r="G94" s="193" t="s">
        <v>130</v>
      </c>
      <c r="H94" s="194">
        <v>1346</v>
      </c>
      <c r="I94" s="195"/>
      <c r="J94" s="196">
        <f t="shared" si="0"/>
        <v>0</v>
      </c>
      <c r="K94" s="192" t="s">
        <v>131</v>
      </c>
      <c r="L94" s="58"/>
      <c r="M94" s="197" t="s">
        <v>21</v>
      </c>
      <c r="N94" s="198" t="s">
        <v>42</v>
      </c>
      <c r="O94" s="39"/>
      <c r="P94" s="199">
        <f t="shared" si="1"/>
        <v>0</v>
      </c>
      <c r="Q94" s="199">
        <v>6E-05</v>
      </c>
      <c r="R94" s="199">
        <f t="shared" si="2"/>
        <v>0.08076</v>
      </c>
      <c r="S94" s="199">
        <v>0.103</v>
      </c>
      <c r="T94" s="200">
        <f t="shared" si="3"/>
        <v>138.638</v>
      </c>
      <c r="AR94" s="21" t="s">
        <v>132</v>
      </c>
      <c r="AT94" s="21" t="s">
        <v>127</v>
      </c>
      <c r="AU94" s="21" t="s">
        <v>81</v>
      </c>
      <c r="AY94" s="21" t="s">
        <v>125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1" t="s">
        <v>79</v>
      </c>
      <c r="BK94" s="201">
        <f t="shared" si="9"/>
        <v>0</v>
      </c>
      <c r="BL94" s="21" t="s">
        <v>132</v>
      </c>
      <c r="BM94" s="21" t="s">
        <v>148</v>
      </c>
    </row>
    <row r="95" spans="2:65" s="1" customFormat="1" ht="44.25" customHeight="1">
      <c r="B95" s="38"/>
      <c r="C95" s="190" t="s">
        <v>149</v>
      </c>
      <c r="D95" s="190" t="s">
        <v>127</v>
      </c>
      <c r="E95" s="191" t="s">
        <v>150</v>
      </c>
      <c r="F95" s="192" t="s">
        <v>151</v>
      </c>
      <c r="G95" s="193" t="s">
        <v>152</v>
      </c>
      <c r="H95" s="194">
        <v>282.2</v>
      </c>
      <c r="I95" s="195"/>
      <c r="J95" s="196">
        <f t="shared" si="0"/>
        <v>0</v>
      </c>
      <c r="K95" s="192" t="s">
        <v>131</v>
      </c>
      <c r="L95" s="58"/>
      <c r="M95" s="197" t="s">
        <v>21</v>
      </c>
      <c r="N95" s="198" t="s">
        <v>42</v>
      </c>
      <c r="O95" s="39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AR95" s="21" t="s">
        <v>132</v>
      </c>
      <c r="AT95" s="21" t="s">
        <v>127</v>
      </c>
      <c r="AU95" s="21" t="s">
        <v>81</v>
      </c>
      <c r="AY95" s="21" t="s">
        <v>125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1" t="s">
        <v>79</v>
      </c>
      <c r="BK95" s="201">
        <f t="shared" si="9"/>
        <v>0</v>
      </c>
      <c r="BL95" s="21" t="s">
        <v>132</v>
      </c>
      <c r="BM95" s="21" t="s">
        <v>153</v>
      </c>
    </row>
    <row r="96" spans="2:51" s="11" customFormat="1" ht="13.5">
      <c r="B96" s="202"/>
      <c r="C96" s="203"/>
      <c r="D96" s="204" t="s">
        <v>154</v>
      </c>
      <c r="E96" s="205" t="s">
        <v>21</v>
      </c>
      <c r="F96" s="206" t="s">
        <v>155</v>
      </c>
      <c r="G96" s="203"/>
      <c r="H96" s="207">
        <v>282.2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154</v>
      </c>
      <c r="AU96" s="213" t="s">
        <v>81</v>
      </c>
      <c r="AV96" s="11" t="s">
        <v>81</v>
      </c>
      <c r="AW96" s="11" t="s">
        <v>35</v>
      </c>
      <c r="AX96" s="11" t="s">
        <v>79</v>
      </c>
      <c r="AY96" s="213" t="s">
        <v>125</v>
      </c>
    </row>
    <row r="97" spans="2:65" s="1" customFormat="1" ht="44.25" customHeight="1">
      <c r="B97" s="38"/>
      <c r="C97" s="190" t="s">
        <v>156</v>
      </c>
      <c r="D97" s="190" t="s">
        <v>127</v>
      </c>
      <c r="E97" s="191" t="s">
        <v>157</v>
      </c>
      <c r="F97" s="192" t="s">
        <v>158</v>
      </c>
      <c r="G97" s="193" t="s">
        <v>152</v>
      </c>
      <c r="H97" s="194">
        <v>195</v>
      </c>
      <c r="I97" s="195"/>
      <c r="J97" s="196">
        <f>ROUND(I97*H97,2)</f>
        <v>0</v>
      </c>
      <c r="K97" s="192" t="s">
        <v>131</v>
      </c>
      <c r="L97" s="58"/>
      <c r="M97" s="197" t="s">
        <v>21</v>
      </c>
      <c r="N97" s="198" t="s">
        <v>42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132</v>
      </c>
      <c r="AT97" s="21" t="s">
        <v>127</v>
      </c>
      <c r="AU97" s="21" t="s">
        <v>81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79</v>
      </c>
      <c r="BK97" s="201">
        <f>ROUND(I97*H97,2)</f>
        <v>0</v>
      </c>
      <c r="BL97" s="21" t="s">
        <v>132</v>
      </c>
      <c r="BM97" s="21" t="s">
        <v>159</v>
      </c>
    </row>
    <row r="98" spans="2:51" s="11" customFormat="1" ht="13.5">
      <c r="B98" s="202"/>
      <c r="C98" s="203"/>
      <c r="D98" s="214" t="s">
        <v>154</v>
      </c>
      <c r="E98" s="215" t="s">
        <v>21</v>
      </c>
      <c r="F98" s="216" t="s">
        <v>160</v>
      </c>
      <c r="G98" s="203"/>
      <c r="H98" s="217">
        <v>390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154</v>
      </c>
      <c r="AU98" s="213" t="s">
        <v>81</v>
      </c>
      <c r="AV98" s="11" t="s">
        <v>81</v>
      </c>
      <c r="AW98" s="11" t="s">
        <v>35</v>
      </c>
      <c r="AX98" s="11" t="s">
        <v>79</v>
      </c>
      <c r="AY98" s="213" t="s">
        <v>125</v>
      </c>
    </row>
    <row r="99" spans="2:51" s="11" customFormat="1" ht="13.5">
      <c r="B99" s="202"/>
      <c r="C99" s="203"/>
      <c r="D99" s="204" t="s">
        <v>154</v>
      </c>
      <c r="E99" s="203"/>
      <c r="F99" s="206" t="s">
        <v>161</v>
      </c>
      <c r="G99" s="203"/>
      <c r="H99" s="207">
        <v>195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154</v>
      </c>
      <c r="AU99" s="213" t="s">
        <v>81</v>
      </c>
      <c r="AV99" s="11" t="s">
        <v>81</v>
      </c>
      <c r="AW99" s="11" t="s">
        <v>6</v>
      </c>
      <c r="AX99" s="11" t="s">
        <v>79</v>
      </c>
      <c r="AY99" s="213" t="s">
        <v>125</v>
      </c>
    </row>
    <row r="100" spans="2:65" s="1" customFormat="1" ht="44.25" customHeight="1">
      <c r="B100" s="38"/>
      <c r="C100" s="190" t="s">
        <v>162</v>
      </c>
      <c r="D100" s="190" t="s">
        <v>127</v>
      </c>
      <c r="E100" s="191" t="s">
        <v>163</v>
      </c>
      <c r="F100" s="192" t="s">
        <v>164</v>
      </c>
      <c r="G100" s="193" t="s">
        <v>152</v>
      </c>
      <c r="H100" s="194">
        <v>390</v>
      </c>
      <c r="I100" s="195"/>
      <c r="J100" s="196">
        <f>ROUND(I100*H100,2)</f>
        <v>0</v>
      </c>
      <c r="K100" s="192" t="s">
        <v>131</v>
      </c>
      <c r="L100" s="58"/>
      <c r="M100" s="197" t="s">
        <v>21</v>
      </c>
      <c r="N100" s="198" t="s">
        <v>42</v>
      </c>
      <c r="O100" s="39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1" t="s">
        <v>132</v>
      </c>
      <c r="AT100" s="21" t="s">
        <v>127</v>
      </c>
      <c r="AU100" s="21" t="s">
        <v>81</v>
      </c>
      <c r="AY100" s="21" t="s">
        <v>125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79</v>
      </c>
      <c r="BK100" s="201">
        <f>ROUND(I100*H100,2)</f>
        <v>0</v>
      </c>
      <c r="BL100" s="21" t="s">
        <v>132</v>
      </c>
      <c r="BM100" s="21" t="s">
        <v>165</v>
      </c>
    </row>
    <row r="101" spans="2:65" s="1" customFormat="1" ht="44.25" customHeight="1">
      <c r="B101" s="38"/>
      <c r="C101" s="190" t="s">
        <v>166</v>
      </c>
      <c r="D101" s="190" t="s">
        <v>127</v>
      </c>
      <c r="E101" s="191" t="s">
        <v>167</v>
      </c>
      <c r="F101" s="192" t="s">
        <v>168</v>
      </c>
      <c r="G101" s="193" t="s">
        <v>152</v>
      </c>
      <c r="H101" s="194">
        <v>390</v>
      </c>
      <c r="I101" s="195"/>
      <c r="J101" s="196">
        <f>ROUND(I101*H101,2)</f>
        <v>0</v>
      </c>
      <c r="K101" s="192" t="s">
        <v>131</v>
      </c>
      <c r="L101" s="58"/>
      <c r="M101" s="197" t="s">
        <v>21</v>
      </c>
      <c r="N101" s="198" t="s">
        <v>42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132</v>
      </c>
      <c r="AT101" s="21" t="s">
        <v>127</v>
      </c>
      <c r="AU101" s="21" t="s">
        <v>81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79</v>
      </c>
      <c r="BK101" s="201">
        <f>ROUND(I101*H101,2)</f>
        <v>0</v>
      </c>
      <c r="BL101" s="21" t="s">
        <v>132</v>
      </c>
      <c r="BM101" s="21" t="s">
        <v>169</v>
      </c>
    </row>
    <row r="102" spans="2:51" s="11" customFormat="1" ht="13.5">
      <c r="B102" s="202"/>
      <c r="C102" s="203"/>
      <c r="D102" s="204" t="s">
        <v>154</v>
      </c>
      <c r="E102" s="205" t="s">
        <v>21</v>
      </c>
      <c r="F102" s="206" t="s">
        <v>160</v>
      </c>
      <c r="G102" s="203"/>
      <c r="H102" s="207">
        <v>390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154</v>
      </c>
      <c r="AU102" s="213" t="s">
        <v>81</v>
      </c>
      <c r="AV102" s="11" t="s">
        <v>81</v>
      </c>
      <c r="AW102" s="11" t="s">
        <v>35</v>
      </c>
      <c r="AX102" s="11" t="s">
        <v>79</v>
      </c>
      <c r="AY102" s="213" t="s">
        <v>125</v>
      </c>
    </row>
    <row r="103" spans="2:65" s="1" customFormat="1" ht="44.25" customHeight="1">
      <c r="B103" s="38"/>
      <c r="C103" s="190" t="s">
        <v>170</v>
      </c>
      <c r="D103" s="190" t="s">
        <v>127</v>
      </c>
      <c r="E103" s="191" t="s">
        <v>171</v>
      </c>
      <c r="F103" s="192" t="s">
        <v>172</v>
      </c>
      <c r="G103" s="193" t="s">
        <v>152</v>
      </c>
      <c r="H103" s="194">
        <v>390</v>
      </c>
      <c r="I103" s="195"/>
      <c r="J103" s="196">
        <f>ROUND(I103*H103,2)</f>
        <v>0</v>
      </c>
      <c r="K103" s="192" t="s">
        <v>131</v>
      </c>
      <c r="L103" s="58"/>
      <c r="M103" s="197" t="s">
        <v>21</v>
      </c>
      <c r="N103" s="198" t="s">
        <v>42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132</v>
      </c>
      <c r="AT103" s="21" t="s">
        <v>127</v>
      </c>
      <c r="AU103" s="21" t="s">
        <v>81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79</v>
      </c>
      <c r="BK103" s="201">
        <f>ROUND(I103*H103,2)</f>
        <v>0</v>
      </c>
      <c r="BL103" s="21" t="s">
        <v>132</v>
      </c>
      <c r="BM103" s="21" t="s">
        <v>173</v>
      </c>
    </row>
    <row r="104" spans="2:65" s="1" customFormat="1" ht="31.5" customHeight="1">
      <c r="B104" s="38"/>
      <c r="C104" s="190" t="s">
        <v>174</v>
      </c>
      <c r="D104" s="190" t="s">
        <v>127</v>
      </c>
      <c r="E104" s="191" t="s">
        <v>175</v>
      </c>
      <c r="F104" s="192" t="s">
        <v>176</v>
      </c>
      <c r="G104" s="193" t="s">
        <v>152</v>
      </c>
      <c r="H104" s="194">
        <v>13.6</v>
      </c>
      <c r="I104" s="195"/>
      <c r="J104" s="196">
        <f>ROUND(I104*H104,2)</f>
        <v>0</v>
      </c>
      <c r="K104" s="192" t="s">
        <v>131</v>
      </c>
      <c r="L104" s="58"/>
      <c r="M104" s="197" t="s">
        <v>21</v>
      </c>
      <c r="N104" s="198" t="s">
        <v>42</v>
      </c>
      <c r="O104" s="39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1" t="s">
        <v>132</v>
      </c>
      <c r="AT104" s="21" t="s">
        <v>127</v>
      </c>
      <c r="AU104" s="21" t="s">
        <v>81</v>
      </c>
      <c r="AY104" s="21" t="s">
        <v>125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1" t="s">
        <v>79</v>
      </c>
      <c r="BK104" s="201">
        <f>ROUND(I104*H104,2)</f>
        <v>0</v>
      </c>
      <c r="BL104" s="21" t="s">
        <v>132</v>
      </c>
      <c r="BM104" s="21" t="s">
        <v>177</v>
      </c>
    </row>
    <row r="105" spans="2:47" s="1" customFormat="1" ht="27">
      <c r="B105" s="38"/>
      <c r="C105" s="60"/>
      <c r="D105" s="214" t="s">
        <v>178</v>
      </c>
      <c r="E105" s="60"/>
      <c r="F105" s="218" t="s">
        <v>179</v>
      </c>
      <c r="G105" s="60"/>
      <c r="H105" s="60"/>
      <c r="I105" s="160"/>
      <c r="J105" s="60"/>
      <c r="K105" s="60"/>
      <c r="L105" s="58"/>
      <c r="M105" s="219"/>
      <c r="N105" s="39"/>
      <c r="O105" s="39"/>
      <c r="P105" s="39"/>
      <c r="Q105" s="39"/>
      <c r="R105" s="39"/>
      <c r="S105" s="39"/>
      <c r="T105" s="75"/>
      <c r="AT105" s="21" t="s">
        <v>178</v>
      </c>
      <c r="AU105" s="21" t="s">
        <v>81</v>
      </c>
    </row>
    <row r="106" spans="2:51" s="11" customFormat="1" ht="13.5">
      <c r="B106" s="202"/>
      <c r="C106" s="203"/>
      <c r="D106" s="204" t="s">
        <v>154</v>
      </c>
      <c r="E106" s="205" t="s">
        <v>21</v>
      </c>
      <c r="F106" s="206" t="s">
        <v>180</v>
      </c>
      <c r="G106" s="203"/>
      <c r="H106" s="207">
        <v>13.6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154</v>
      </c>
      <c r="AU106" s="213" t="s">
        <v>81</v>
      </c>
      <c r="AV106" s="11" t="s">
        <v>81</v>
      </c>
      <c r="AW106" s="11" t="s">
        <v>35</v>
      </c>
      <c r="AX106" s="11" t="s">
        <v>79</v>
      </c>
      <c r="AY106" s="213" t="s">
        <v>125</v>
      </c>
    </row>
    <row r="107" spans="2:65" s="1" customFormat="1" ht="31.5" customHeight="1">
      <c r="B107" s="38"/>
      <c r="C107" s="190" t="s">
        <v>181</v>
      </c>
      <c r="D107" s="190" t="s">
        <v>127</v>
      </c>
      <c r="E107" s="191" t="s">
        <v>182</v>
      </c>
      <c r="F107" s="192" t="s">
        <v>183</v>
      </c>
      <c r="G107" s="193" t="s">
        <v>152</v>
      </c>
      <c r="H107" s="194">
        <v>6.8</v>
      </c>
      <c r="I107" s="195"/>
      <c r="J107" s="196">
        <f>ROUND(I107*H107,2)</f>
        <v>0</v>
      </c>
      <c r="K107" s="192" t="s">
        <v>131</v>
      </c>
      <c r="L107" s="58"/>
      <c r="M107" s="197" t="s">
        <v>21</v>
      </c>
      <c r="N107" s="198" t="s">
        <v>42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132</v>
      </c>
      <c r="AT107" s="21" t="s">
        <v>127</v>
      </c>
      <c r="AU107" s="21" t="s">
        <v>81</v>
      </c>
      <c r="AY107" s="21" t="s">
        <v>125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79</v>
      </c>
      <c r="BK107" s="201">
        <f>ROUND(I107*H107,2)</f>
        <v>0</v>
      </c>
      <c r="BL107" s="21" t="s">
        <v>132</v>
      </c>
      <c r="BM107" s="21" t="s">
        <v>184</v>
      </c>
    </row>
    <row r="108" spans="2:51" s="11" customFormat="1" ht="13.5">
      <c r="B108" s="202"/>
      <c r="C108" s="203"/>
      <c r="D108" s="204" t="s">
        <v>154</v>
      </c>
      <c r="E108" s="203"/>
      <c r="F108" s="206" t="s">
        <v>185</v>
      </c>
      <c r="G108" s="203"/>
      <c r="H108" s="207">
        <v>6.8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154</v>
      </c>
      <c r="AU108" s="213" t="s">
        <v>81</v>
      </c>
      <c r="AV108" s="11" t="s">
        <v>81</v>
      </c>
      <c r="AW108" s="11" t="s">
        <v>6</v>
      </c>
      <c r="AX108" s="11" t="s">
        <v>79</v>
      </c>
      <c r="AY108" s="213" t="s">
        <v>125</v>
      </c>
    </row>
    <row r="109" spans="2:65" s="1" customFormat="1" ht="31.5" customHeight="1">
      <c r="B109" s="38"/>
      <c r="C109" s="190" t="s">
        <v>186</v>
      </c>
      <c r="D109" s="190" t="s">
        <v>127</v>
      </c>
      <c r="E109" s="191" t="s">
        <v>187</v>
      </c>
      <c r="F109" s="192" t="s">
        <v>188</v>
      </c>
      <c r="G109" s="193" t="s">
        <v>152</v>
      </c>
      <c r="H109" s="194">
        <v>99.6</v>
      </c>
      <c r="I109" s="195"/>
      <c r="J109" s="196">
        <f>ROUND(I109*H109,2)</f>
        <v>0</v>
      </c>
      <c r="K109" s="192" t="s">
        <v>131</v>
      </c>
      <c r="L109" s="58"/>
      <c r="M109" s="197" t="s">
        <v>21</v>
      </c>
      <c r="N109" s="198" t="s">
        <v>42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132</v>
      </c>
      <c r="AT109" s="21" t="s">
        <v>127</v>
      </c>
      <c r="AU109" s="21" t="s">
        <v>81</v>
      </c>
      <c r="AY109" s="21" t="s">
        <v>125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79</v>
      </c>
      <c r="BK109" s="201">
        <f>ROUND(I109*H109,2)</f>
        <v>0</v>
      </c>
      <c r="BL109" s="21" t="s">
        <v>132</v>
      </c>
      <c r="BM109" s="21" t="s">
        <v>189</v>
      </c>
    </row>
    <row r="110" spans="2:47" s="1" customFormat="1" ht="27">
      <c r="B110" s="38"/>
      <c r="C110" s="60"/>
      <c r="D110" s="214" t="s">
        <v>178</v>
      </c>
      <c r="E110" s="60"/>
      <c r="F110" s="218" t="s">
        <v>190</v>
      </c>
      <c r="G110" s="60"/>
      <c r="H110" s="60"/>
      <c r="I110" s="160"/>
      <c r="J110" s="60"/>
      <c r="K110" s="60"/>
      <c r="L110" s="58"/>
      <c r="M110" s="219"/>
      <c r="N110" s="39"/>
      <c r="O110" s="39"/>
      <c r="P110" s="39"/>
      <c r="Q110" s="39"/>
      <c r="R110" s="39"/>
      <c r="S110" s="39"/>
      <c r="T110" s="75"/>
      <c r="AT110" s="21" t="s">
        <v>178</v>
      </c>
      <c r="AU110" s="21" t="s">
        <v>81</v>
      </c>
    </row>
    <row r="111" spans="2:51" s="11" customFormat="1" ht="13.5">
      <c r="B111" s="202"/>
      <c r="C111" s="203"/>
      <c r="D111" s="204" t="s">
        <v>154</v>
      </c>
      <c r="E111" s="205" t="s">
        <v>21</v>
      </c>
      <c r="F111" s="206" t="s">
        <v>191</v>
      </c>
      <c r="G111" s="203"/>
      <c r="H111" s="207">
        <v>99.6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154</v>
      </c>
      <c r="AU111" s="213" t="s">
        <v>81</v>
      </c>
      <c r="AV111" s="11" t="s">
        <v>81</v>
      </c>
      <c r="AW111" s="11" t="s">
        <v>35</v>
      </c>
      <c r="AX111" s="11" t="s">
        <v>79</v>
      </c>
      <c r="AY111" s="213" t="s">
        <v>125</v>
      </c>
    </row>
    <row r="112" spans="2:65" s="1" customFormat="1" ht="31.5" customHeight="1">
      <c r="B112" s="38"/>
      <c r="C112" s="190" t="s">
        <v>192</v>
      </c>
      <c r="D112" s="190" t="s">
        <v>127</v>
      </c>
      <c r="E112" s="191" t="s">
        <v>193</v>
      </c>
      <c r="F112" s="192" t="s">
        <v>194</v>
      </c>
      <c r="G112" s="193" t="s">
        <v>152</v>
      </c>
      <c r="H112" s="194">
        <v>49.8</v>
      </c>
      <c r="I112" s="195"/>
      <c r="J112" s="196">
        <f>ROUND(I112*H112,2)</f>
        <v>0</v>
      </c>
      <c r="K112" s="192" t="s">
        <v>131</v>
      </c>
      <c r="L112" s="58"/>
      <c r="M112" s="197" t="s">
        <v>21</v>
      </c>
      <c r="N112" s="198" t="s">
        <v>42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132</v>
      </c>
      <c r="AT112" s="21" t="s">
        <v>127</v>
      </c>
      <c r="AU112" s="21" t="s">
        <v>81</v>
      </c>
      <c r="AY112" s="21" t="s">
        <v>125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79</v>
      </c>
      <c r="BK112" s="201">
        <f>ROUND(I112*H112,2)</f>
        <v>0</v>
      </c>
      <c r="BL112" s="21" t="s">
        <v>132</v>
      </c>
      <c r="BM112" s="21" t="s">
        <v>195</v>
      </c>
    </row>
    <row r="113" spans="2:51" s="11" customFormat="1" ht="13.5">
      <c r="B113" s="202"/>
      <c r="C113" s="203"/>
      <c r="D113" s="204" t="s">
        <v>154</v>
      </c>
      <c r="E113" s="203"/>
      <c r="F113" s="206" t="s">
        <v>196</v>
      </c>
      <c r="G113" s="203"/>
      <c r="H113" s="207">
        <v>49.8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154</v>
      </c>
      <c r="AU113" s="213" t="s">
        <v>81</v>
      </c>
      <c r="AV113" s="11" t="s">
        <v>81</v>
      </c>
      <c r="AW113" s="11" t="s">
        <v>6</v>
      </c>
      <c r="AX113" s="11" t="s">
        <v>79</v>
      </c>
      <c r="AY113" s="213" t="s">
        <v>125</v>
      </c>
    </row>
    <row r="114" spans="2:65" s="1" customFormat="1" ht="31.5" customHeight="1">
      <c r="B114" s="38"/>
      <c r="C114" s="190" t="s">
        <v>10</v>
      </c>
      <c r="D114" s="190" t="s">
        <v>127</v>
      </c>
      <c r="E114" s="191" t="s">
        <v>197</v>
      </c>
      <c r="F114" s="192" t="s">
        <v>198</v>
      </c>
      <c r="G114" s="193" t="s">
        <v>130</v>
      </c>
      <c r="H114" s="194">
        <v>234</v>
      </c>
      <c r="I114" s="195"/>
      <c r="J114" s="196">
        <f>ROUND(I114*H114,2)</f>
        <v>0</v>
      </c>
      <c r="K114" s="192" t="s">
        <v>131</v>
      </c>
      <c r="L114" s="58"/>
      <c r="M114" s="197" t="s">
        <v>21</v>
      </c>
      <c r="N114" s="198" t="s">
        <v>42</v>
      </c>
      <c r="O114" s="39"/>
      <c r="P114" s="199">
        <f>O114*H114</f>
        <v>0</v>
      </c>
      <c r="Q114" s="199">
        <v>0.00084</v>
      </c>
      <c r="R114" s="199">
        <f>Q114*H114</f>
        <v>0.19656</v>
      </c>
      <c r="S114" s="199">
        <v>0</v>
      </c>
      <c r="T114" s="200">
        <f>S114*H114</f>
        <v>0</v>
      </c>
      <c r="AR114" s="21" t="s">
        <v>132</v>
      </c>
      <c r="AT114" s="21" t="s">
        <v>127</v>
      </c>
      <c r="AU114" s="21" t="s">
        <v>81</v>
      </c>
      <c r="AY114" s="21" t="s">
        <v>125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79</v>
      </c>
      <c r="BK114" s="201">
        <f>ROUND(I114*H114,2)</f>
        <v>0</v>
      </c>
      <c r="BL114" s="21" t="s">
        <v>132</v>
      </c>
      <c r="BM114" s="21" t="s">
        <v>199</v>
      </c>
    </row>
    <row r="115" spans="2:51" s="11" customFormat="1" ht="13.5">
      <c r="B115" s="202"/>
      <c r="C115" s="203"/>
      <c r="D115" s="204" t="s">
        <v>154</v>
      </c>
      <c r="E115" s="205" t="s">
        <v>21</v>
      </c>
      <c r="F115" s="206" t="s">
        <v>200</v>
      </c>
      <c r="G115" s="203"/>
      <c r="H115" s="207">
        <v>234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154</v>
      </c>
      <c r="AU115" s="213" t="s">
        <v>81</v>
      </c>
      <c r="AV115" s="11" t="s">
        <v>81</v>
      </c>
      <c r="AW115" s="11" t="s">
        <v>35</v>
      </c>
      <c r="AX115" s="11" t="s">
        <v>79</v>
      </c>
      <c r="AY115" s="213" t="s">
        <v>125</v>
      </c>
    </row>
    <row r="116" spans="2:65" s="1" customFormat="1" ht="31.5" customHeight="1">
      <c r="B116" s="38"/>
      <c r="C116" s="190" t="s">
        <v>201</v>
      </c>
      <c r="D116" s="190" t="s">
        <v>127</v>
      </c>
      <c r="E116" s="191" t="s">
        <v>202</v>
      </c>
      <c r="F116" s="192" t="s">
        <v>203</v>
      </c>
      <c r="G116" s="193" t="s">
        <v>130</v>
      </c>
      <c r="H116" s="194">
        <v>234</v>
      </c>
      <c r="I116" s="195"/>
      <c r="J116" s="196">
        <f>ROUND(I116*H116,2)</f>
        <v>0</v>
      </c>
      <c r="K116" s="192" t="s">
        <v>131</v>
      </c>
      <c r="L116" s="58"/>
      <c r="M116" s="197" t="s">
        <v>21</v>
      </c>
      <c r="N116" s="198" t="s">
        <v>42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132</v>
      </c>
      <c r="AT116" s="21" t="s">
        <v>127</v>
      </c>
      <c r="AU116" s="21" t="s">
        <v>81</v>
      </c>
      <c r="AY116" s="21" t="s">
        <v>125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79</v>
      </c>
      <c r="BK116" s="201">
        <f>ROUND(I116*H116,2)</f>
        <v>0</v>
      </c>
      <c r="BL116" s="21" t="s">
        <v>132</v>
      </c>
      <c r="BM116" s="21" t="s">
        <v>204</v>
      </c>
    </row>
    <row r="117" spans="2:65" s="1" customFormat="1" ht="31.5" customHeight="1">
      <c r="B117" s="38"/>
      <c r="C117" s="190" t="s">
        <v>205</v>
      </c>
      <c r="D117" s="190" t="s">
        <v>127</v>
      </c>
      <c r="E117" s="191" t="s">
        <v>206</v>
      </c>
      <c r="F117" s="192" t="s">
        <v>207</v>
      </c>
      <c r="G117" s="193" t="s">
        <v>140</v>
      </c>
      <c r="H117" s="194">
        <v>12</v>
      </c>
      <c r="I117" s="195"/>
      <c r="J117" s="196">
        <f>ROUND(I117*H117,2)</f>
        <v>0</v>
      </c>
      <c r="K117" s="192" t="s">
        <v>131</v>
      </c>
      <c r="L117" s="58"/>
      <c r="M117" s="197" t="s">
        <v>21</v>
      </c>
      <c r="N117" s="198" t="s">
        <v>42</v>
      </c>
      <c r="O117" s="39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1" t="s">
        <v>132</v>
      </c>
      <c r="AT117" s="21" t="s">
        <v>127</v>
      </c>
      <c r="AU117" s="21" t="s">
        <v>81</v>
      </c>
      <c r="AY117" s="21" t="s">
        <v>125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79</v>
      </c>
      <c r="BK117" s="201">
        <f>ROUND(I117*H117,2)</f>
        <v>0</v>
      </c>
      <c r="BL117" s="21" t="s">
        <v>132</v>
      </c>
      <c r="BM117" s="21" t="s">
        <v>208</v>
      </c>
    </row>
    <row r="118" spans="2:47" s="1" customFormat="1" ht="27">
      <c r="B118" s="38"/>
      <c r="C118" s="60"/>
      <c r="D118" s="204" t="s">
        <v>178</v>
      </c>
      <c r="E118" s="60"/>
      <c r="F118" s="220" t="s">
        <v>209</v>
      </c>
      <c r="G118" s="60"/>
      <c r="H118" s="60"/>
      <c r="I118" s="160"/>
      <c r="J118" s="60"/>
      <c r="K118" s="60"/>
      <c r="L118" s="58"/>
      <c r="M118" s="219"/>
      <c r="N118" s="39"/>
      <c r="O118" s="39"/>
      <c r="P118" s="39"/>
      <c r="Q118" s="39"/>
      <c r="R118" s="39"/>
      <c r="S118" s="39"/>
      <c r="T118" s="75"/>
      <c r="AT118" s="21" t="s">
        <v>178</v>
      </c>
      <c r="AU118" s="21" t="s">
        <v>81</v>
      </c>
    </row>
    <row r="119" spans="2:65" s="1" customFormat="1" ht="31.5" customHeight="1">
      <c r="B119" s="38"/>
      <c r="C119" s="190" t="s">
        <v>210</v>
      </c>
      <c r="D119" s="190" t="s">
        <v>127</v>
      </c>
      <c r="E119" s="191" t="s">
        <v>211</v>
      </c>
      <c r="F119" s="192" t="s">
        <v>212</v>
      </c>
      <c r="G119" s="193" t="s">
        <v>140</v>
      </c>
      <c r="H119" s="194">
        <v>12</v>
      </c>
      <c r="I119" s="195"/>
      <c r="J119" s="196">
        <f>ROUND(I119*H119,2)</f>
        <v>0</v>
      </c>
      <c r="K119" s="192" t="s">
        <v>131</v>
      </c>
      <c r="L119" s="58"/>
      <c r="M119" s="197" t="s">
        <v>21</v>
      </c>
      <c r="N119" s="198" t="s">
        <v>42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1" t="s">
        <v>132</v>
      </c>
      <c r="AT119" s="21" t="s">
        <v>127</v>
      </c>
      <c r="AU119" s="21" t="s">
        <v>81</v>
      </c>
      <c r="AY119" s="21" t="s">
        <v>125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79</v>
      </c>
      <c r="BK119" s="201">
        <f>ROUND(I119*H119,2)</f>
        <v>0</v>
      </c>
      <c r="BL119" s="21" t="s">
        <v>132</v>
      </c>
      <c r="BM119" s="21" t="s">
        <v>213</v>
      </c>
    </row>
    <row r="120" spans="2:47" s="1" customFormat="1" ht="27">
      <c r="B120" s="38"/>
      <c r="C120" s="60"/>
      <c r="D120" s="204" t="s">
        <v>178</v>
      </c>
      <c r="E120" s="60"/>
      <c r="F120" s="220" t="s">
        <v>209</v>
      </c>
      <c r="G120" s="60"/>
      <c r="H120" s="60"/>
      <c r="I120" s="160"/>
      <c r="J120" s="60"/>
      <c r="K120" s="60"/>
      <c r="L120" s="58"/>
      <c r="M120" s="219"/>
      <c r="N120" s="39"/>
      <c r="O120" s="39"/>
      <c r="P120" s="39"/>
      <c r="Q120" s="39"/>
      <c r="R120" s="39"/>
      <c r="S120" s="39"/>
      <c r="T120" s="75"/>
      <c r="AT120" s="21" t="s">
        <v>178</v>
      </c>
      <c r="AU120" s="21" t="s">
        <v>81</v>
      </c>
    </row>
    <row r="121" spans="2:65" s="1" customFormat="1" ht="31.5" customHeight="1">
      <c r="B121" s="38"/>
      <c r="C121" s="190" t="s">
        <v>214</v>
      </c>
      <c r="D121" s="190" t="s">
        <v>127</v>
      </c>
      <c r="E121" s="191" t="s">
        <v>215</v>
      </c>
      <c r="F121" s="192" t="s">
        <v>216</v>
      </c>
      <c r="G121" s="193" t="s">
        <v>140</v>
      </c>
      <c r="H121" s="194">
        <v>12</v>
      </c>
      <c r="I121" s="195"/>
      <c r="J121" s="196">
        <f>ROUND(I121*H121,2)</f>
        <v>0</v>
      </c>
      <c r="K121" s="192" t="s">
        <v>131</v>
      </c>
      <c r="L121" s="58"/>
      <c r="M121" s="197" t="s">
        <v>21</v>
      </c>
      <c r="N121" s="198" t="s">
        <v>42</v>
      </c>
      <c r="O121" s="39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1" t="s">
        <v>132</v>
      </c>
      <c r="AT121" s="21" t="s">
        <v>127</v>
      </c>
      <c r="AU121" s="21" t="s">
        <v>81</v>
      </c>
      <c r="AY121" s="21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79</v>
      </c>
      <c r="BK121" s="201">
        <f>ROUND(I121*H121,2)</f>
        <v>0</v>
      </c>
      <c r="BL121" s="21" t="s">
        <v>132</v>
      </c>
      <c r="BM121" s="21" t="s">
        <v>217</v>
      </c>
    </row>
    <row r="122" spans="2:47" s="1" customFormat="1" ht="27">
      <c r="B122" s="38"/>
      <c r="C122" s="60"/>
      <c r="D122" s="204" t="s">
        <v>178</v>
      </c>
      <c r="E122" s="60"/>
      <c r="F122" s="220" t="s">
        <v>209</v>
      </c>
      <c r="G122" s="60"/>
      <c r="H122" s="60"/>
      <c r="I122" s="160"/>
      <c r="J122" s="60"/>
      <c r="K122" s="60"/>
      <c r="L122" s="58"/>
      <c r="M122" s="219"/>
      <c r="N122" s="39"/>
      <c r="O122" s="39"/>
      <c r="P122" s="39"/>
      <c r="Q122" s="39"/>
      <c r="R122" s="39"/>
      <c r="S122" s="39"/>
      <c r="T122" s="75"/>
      <c r="AT122" s="21" t="s">
        <v>178</v>
      </c>
      <c r="AU122" s="21" t="s">
        <v>81</v>
      </c>
    </row>
    <row r="123" spans="2:65" s="1" customFormat="1" ht="31.5" customHeight="1">
      <c r="B123" s="38"/>
      <c r="C123" s="190" t="s">
        <v>218</v>
      </c>
      <c r="D123" s="190" t="s">
        <v>127</v>
      </c>
      <c r="E123" s="191" t="s">
        <v>219</v>
      </c>
      <c r="F123" s="192" t="s">
        <v>220</v>
      </c>
      <c r="G123" s="193" t="s">
        <v>152</v>
      </c>
      <c r="H123" s="194">
        <v>503.2</v>
      </c>
      <c r="I123" s="195"/>
      <c r="J123" s="196">
        <f>ROUND(I123*H123,2)</f>
        <v>0</v>
      </c>
      <c r="K123" s="192" t="s">
        <v>131</v>
      </c>
      <c r="L123" s="58"/>
      <c r="M123" s="197" t="s">
        <v>21</v>
      </c>
      <c r="N123" s="198" t="s">
        <v>42</v>
      </c>
      <c r="O123" s="39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1" t="s">
        <v>132</v>
      </c>
      <c r="AT123" s="21" t="s">
        <v>127</v>
      </c>
      <c r="AU123" s="21" t="s">
        <v>81</v>
      </c>
      <c r="AY123" s="21" t="s">
        <v>125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1" t="s">
        <v>79</v>
      </c>
      <c r="BK123" s="201">
        <f>ROUND(I123*H123,2)</f>
        <v>0</v>
      </c>
      <c r="BL123" s="21" t="s">
        <v>132</v>
      </c>
      <c r="BM123" s="21" t="s">
        <v>221</v>
      </c>
    </row>
    <row r="124" spans="2:47" s="1" customFormat="1" ht="40.5">
      <c r="B124" s="38"/>
      <c r="C124" s="60"/>
      <c r="D124" s="214" t="s">
        <v>178</v>
      </c>
      <c r="E124" s="60"/>
      <c r="F124" s="218" t="s">
        <v>222</v>
      </c>
      <c r="G124" s="60"/>
      <c r="H124" s="60"/>
      <c r="I124" s="160"/>
      <c r="J124" s="60"/>
      <c r="K124" s="60"/>
      <c r="L124" s="58"/>
      <c r="M124" s="219"/>
      <c r="N124" s="39"/>
      <c r="O124" s="39"/>
      <c r="P124" s="39"/>
      <c r="Q124" s="39"/>
      <c r="R124" s="39"/>
      <c r="S124" s="39"/>
      <c r="T124" s="75"/>
      <c r="AT124" s="21" t="s">
        <v>178</v>
      </c>
      <c r="AU124" s="21" t="s">
        <v>81</v>
      </c>
    </row>
    <row r="125" spans="2:51" s="11" customFormat="1" ht="13.5">
      <c r="B125" s="202"/>
      <c r="C125" s="203"/>
      <c r="D125" s="204" t="s">
        <v>154</v>
      </c>
      <c r="E125" s="205" t="s">
        <v>21</v>
      </c>
      <c r="F125" s="206" t="s">
        <v>223</v>
      </c>
      <c r="G125" s="203"/>
      <c r="H125" s="207">
        <v>503.2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154</v>
      </c>
      <c r="AU125" s="213" t="s">
        <v>81</v>
      </c>
      <c r="AV125" s="11" t="s">
        <v>81</v>
      </c>
      <c r="AW125" s="11" t="s">
        <v>35</v>
      </c>
      <c r="AX125" s="11" t="s">
        <v>79</v>
      </c>
      <c r="AY125" s="213" t="s">
        <v>125</v>
      </c>
    </row>
    <row r="126" spans="2:65" s="1" customFormat="1" ht="31.5" customHeight="1">
      <c r="B126" s="38"/>
      <c r="C126" s="190" t="s">
        <v>9</v>
      </c>
      <c r="D126" s="190" t="s">
        <v>127</v>
      </c>
      <c r="E126" s="191" t="s">
        <v>224</v>
      </c>
      <c r="F126" s="192" t="s">
        <v>225</v>
      </c>
      <c r="G126" s="193" t="s">
        <v>152</v>
      </c>
      <c r="H126" s="194">
        <v>88.4</v>
      </c>
      <c r="I126" s="195"/>
      <c r="J126" s="196">
        <f>ROUND(I126*H126,2)</f>
        <v>0</v>
      </c>
      <c r="K126" s="192" t="s">
        <v>131</v>
      </c>
      <c r="L126" s="58"/>
      <c r="M126" s="197" t="s">
        <v>21</v>
      </c>
      <c r="N126" s="198" t="s">
        <v>42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132</v>
      </c>
      <c r="AT126" s="21" t="s">
        <v>127</v>
      </c>
      <c r="AU126" s="21" t="s">
        <v>81</v>
      </c>
      <c r="AY126" s="21" t="s">
        <v>125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79</v>
      </c>
      <c r="BK126" s="201">
        <f>ROUND(I126*H126,2)</f>
        <v>0</v>
      </c>
      <c r="BL126" s="21" t="s">
        <v>132</v>
      </c>
      <c r="BM126" s="21" t="s">
        <v>226</v>
      </c>
    </row>
    <row r="127" spans="2:47" s="1" customFormat="1" ht="27">
      <c r="B127" s="38"/>
      <c r="C127" s="60"/>
      <c r="D127" s="214" t="s">
        <v>178</v>
      </c>
      <c r="E127" s="60"/>
      <c r="F127" s="218" t="s">
        <v>227</v>
      </c>
      <c r="G127" s="60"/>
      <c r="H127" s="60"/>
      <c r="I127" s="160"/>
      <c r="J127" s="60"/>
      <c r="K127" s="60"/>
      <c r="L127" s="58"/>
      <c r="M127" s="219"/>
      <c r="N127" s="39"/>
      <c r="O127" s="39"/>
      <c r="P127" s="39"/>
      <c r="Q127" s="39"/>
      <c r="R127" s="39"/>
      <c r="S127" s="39"/>
      <c r="T127" s="75"/>
      <c r="AT127" s="21" t="s">
        <v>178</v>
      </c>
      <c r="AU127" s="21" t="s">
        <v>81</v>
      </c>
    </row>
    <row r="128" spans="2:51" s="11" customFormat="1" ht="13.5">
      <c r="B128" s="202"/>
      <c r="C128" s="203"/>
      <c r="D128" s="204" t="s">
        <v>154</v>
      </c>
      <c r="E128" s="205" t="s">
        <v>21</v>
      </c>
      <c r="F128" s="206" t="s">
        <v>228</v>
      </c>
      <c r="G128" s="203"/>
      <c r="H128" s="207">
        <v>88.4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154</v>
      </c>
      <c r="AU128" s="213" t="s">
        <v>81</v>
      </c>
      <c r="AV128" s="11" t="s">
        <v>81</v>
      </c>
      <c r="AW128" s="11" t="s">
        <v>35</v>
      </c>
      <c r="AX128" s="11" t="s">
        <v>79</v>
      </c>
      <c r="AY128" s="213" t="s">
        <v>125</v>
      </c>
    </row>
    <row r="129" spans="2:65" s="1" customFormat="1" ht="57" customHeight="1">
      <c r="B129" s="38"/>
      <c r="C129" s="190" t="s">
        <v>229</v>
      </c>
      <c r="D129" s="190" t="s">
        <v>127</v>
      </c>
      <c r="E129" s="191" t="s">
        <v>230</v>
      </c>
      <c r="F129" s="192" t="s">
        <v>231</v>
      </c>
      <c r="G129" s="193" t="s">
        <v>152</v>
      </c>
      <c r="H129" s="194">
        <v>291</v>
      </c>
      <c r="I129" s="195"/>
      <c r="J129" s="196">
        <f>ROUND(I129*H129,2)</f>
        <v>0</v>
      </c>
      <c r="K129" s="192" t="s">
        <v>131</v>
      </c>
      <c r="L129" s="58"/>
      <c r="M129" s="197" t="s">
        <v>21</v>
      </c>
      <c r="N129" s="198" t="s">
        <v>42</v>
      </c>
      <c r="O129" s="39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1" t="s">
        <v>132</v>
      </c>
      <c r="AT129" s="21" t="s">
        <v>127</v>
      </c>
      <c r="AU129" s="21" t="s">
        <v>81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79</v>
      </c>
      <c r="BK129" s="201">
        <f>ROUND(I129*H129,2)</f>
        <v>0</v>
      </c>
      <c r="BL129" s="21" t="s">
        <v>132</v>
      </c>
      <c r="BM129" s="21" t="s">
        <v>232</v>
      </c>
    </row>
    <row r="130" spans="2:51" s="11" customFormat="1" ht="13.5">
      <c r="B130" s="202"/>
      <c r="C130" s="203"/>
      <c r="D130" s="204" t="s">
        <v>154</v>
      </c>
      <c r="E130" s="205" t="s">
        <v>21</v>
      </c>
      <c r="F130" s="206" t="s">
        <v>233</v>
      </c>
      <c r="G130" s="203"/>
      <c r="H130" s="207">
        <v>291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154</v>
      </c>
      <c r="AU130" s="213" t="s">
        <v>81</v>
      </c>
      <c r="AV130" s="11" t="s">
        <v>81</v>
      </c>
      <c r="AW130" s="11" t="s">
        <v>35</v>
      </c>
      <c r="AX130" s="11" t="s">
        <v>79</v>
      </c>
      <c r="AY130" s="213" t="s">
        <v>125</v>
      </c>
    </row>
    <row r="131" spans="2:65" s="1" customFormat="1" ht="22.5" customHeight="1">
      <c r="B131" s="38"/>
      <c r="C131" s="221" t="s">
        <v>234</v>
      </c>
      <c r="D131" s="221" t="s">
        <v>235</v>
      </c>
      <c r="E131" s="222" t="s">
        <v>236</v>
      </c>
      <c r="F131" s="223" t="s">
        <v>237</v>
      </c>
      <c r="G131" s="224" t="s">
        <v>238</v>
      </c>
      <c r="H131" s="225">
        <v>523.8</v>
      </c>
      <c r="I131" s="226"/>
      <c r="J131" s="227">
        <f>ROUND(I131*H131,2)</f>
        <v>0</v>
      </c>
      <c r="K131" s="223" t="s">
        <v>131</v>
      </c>
      <c r="L131" s="228"/>
      <c r="M131" s="229" t="s">
        <v>21</v>
      </c>
      <c r="N131" s="230" t="s">
        <v>42</v>
      </c>
      <c r="O131" s="39"/>
      <c r="P131" s="199">
        <f>O131*H131</f>
        <v>0</v>
      </c>
      <c r="Q131" s="199">
        <v>1</v>
      </c>
      <c r="R131" s="199">
        <f>Q131*H131</f>
        <v>523.8</v>
      </c>
      <c r="S131" s="199">
        <v>0</v>
      </c>
      <c r="T131" s="200">
        <f>S131*H131</f>
        <v>0</v>
      </c>
      <c r="AR131" s="21" t="s">
        <v>162</v>
      </c>
      <c r="AT131" s="21" t="s">
        <v>235</v>
      </c>
      <c r="AU131" s="21" t="s">
        <v>81</v>
      </c>
      <c r="AY131" s="21" t="s">
        <v>125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1" t="s">
        <v>79</v>
      </c>
      <c r="BK131" s="201">
        <f>ROUND(I131*H131,2)</f>
        <v>0</v>
      </c>
      <c r="BL131" s="21" t="s">
        <v>132</v>
      </c>
      <c r="BM131" s="21" t="s">
        <v>239</v>
      </c>
    </row>
    <row r="132" spans="2:51" s="11" customFormat="1" ht="13.5">
      <c r="B132" s="202"/>
      <c r="C132" s="203"/>
      <c r="D132" s="204" t="s">
        <v>154</v>
      </c>
      <c r="E132" s="203"/>
      <c r="F132" s="206" t="s">
        <v>240</v>
      </c>
      <c r="G132" s="203"/>
      <c r="H132" s="207">
        <v>523.8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154</v>
      </c>
      <c r="AU132" s="213" t="s">
        <v>81</v>
      </c>
      <c r="AV132" s="11" t="s">
        <v>81</v>
      </c>
      <c r="AW132" s="11" t="s">
        <v>6</v>
      </c>
      <c r="AX132" s="11" t="s">
        <v>79</v>
      </c>
      <c r="AY132" s="213" t="s">
        <v>125</v>
      </c>
    </row>
    <row r="133" spans="2:65" s="1" customFormat="1" ht="31.5" customHeight="1">
      <c r="B133" s="38"/>
      <c r="C133" s="190" t="s">
        <v>241</v>
      </c>
      <c r="D133" s="190" t="s">
        <v>127</v>
      </c>
      <c r="E133" s="191" t="s">
        <v>242</v>
      </c>
      <c r="F133" s="192" t="s">
        <v>243</v>
      </c>
      <c r="G133" s="193" t="s">
        <v>152</v>
      </c>
      <c r="H133" s="194">
        <v>80</v>
      </c>
      <c r="I133" s="195"/>
      <c r="J133" s="196">
        <f>ROUND(I133*H133,2)</f>
        <v>0</v>
      </c>
      <c r="K133" s="192" t="s">
        <v>131</v>
      </c>
      <c r="L133" s="58"/>
      <c r="M133" s="197" t="s">
        <v>21</v>
      </c>
      <c r="N133" s="198" t="s">
        <v>42</v>
      </c>
      <c r="O133" s="39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1" t="s">
        <v>132</v>
      </c>
      <c r="AT133" s="21" t="s">
        <v>127</v>
      </c>
      <c r="AU133" s="21" t="s">
        <v>81</v>
      </c>
      <c r="AY133" s="21" t="s">
        <v>125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79</v>
      </c>
      <c r="BK133" s="201">
        <f>ROUND(I133*H133,2)</f>
        <v>0</v>
      </c>
      <c r="BL133" s="21" t="s">
        <v>132</v>
      </c>
      <c r="BM133" s="21" t="s">
        <v>244</v>
      </c>
    </row>
    <row r="134" spans="2:47" s="1" customFormat="1" ht="27">
      <c r="B134" s="38"/>
      <c r="C134" s="60"/>
      <c r="D134" s="204" t="s">
        <v>178</v>
      </c>
      <c r="E134" s="60"/>
      <c r="F134" s="220" t="s">
        <v>245</v>
      </c>
      <c r="G134" s="60"/>
      <c r="H134" s="60"/>
      <c r="I134" s="160"/>
      <c r="J134" s="60"/>
      <c r="K134" s="60"/>
      <c r="L134" s="58"/>
      <c r="M134" s="219"/>
      <c r="N134" s="39"/>
      <c r="O134" s="39"/>
      <c r="P134" s="39"/>
      <c r="Q134" s="39"/>
      <c r="R134" s="39"/>
      <c r="S134" s="39"/>
      <c r="T134" s="75"/>
      <c r="AT134" s="21" t="s">
        <v>178</v>
      </c>
      <c r="AU134" s="21" t="s">
        <v>81</v>
      </c>
    </row>
    <row r="135" spans="2:65" s="1" customFormat="1" ht="22.5" customHeight="1">
      <c r="B135" s="38"/>
      <c r="C135" s="221" t="s">
        <v>246</v>
      </c>
      <c r="D135" s="221" t="s">
        <v>235</v>
      </c>
      <c r="E135" s="222" t="s">
        <v>236</v>
      </c>
      <c r="F135" s="223" t="s">
        <v>237</v>
      </c>
      <c r="G135" s="224" t="s">
        <v>238</v>
      </c>
      <c r="H135" s="225">
        <v>144</v>
      </c>
      <c r="I135" s="226"/>
      <c r="J135" s="227">
        <f>ROUND(I135*H135,2)</f>
        <v>0</v>
      </c>
      <c r="K135" s="223" t="s">
        <v>131</v>
      </c>
      <c r="L135" s="228"/>
      <c r="M135" s="229" t="s">
        <v>21</v>
      </c>
      <c r="N135" s="230" t="s">
        <v>42</v>
      </c>
      <c r="O135" s="39"/>
      <c r="P135" s="199">
        <f>O135*H135</f>
        <v>0</v>
      </c>
      <c r="Q135" s="199">
        <v>1</v>
      </c>
      <c r="R135" s="199">
        <f>Q135*H135</f>
        <v>144</v>
      </c>
      <c r="S135" s="199">
        <v>0</v>
      </c>
      <c r="T135" s="200">
        <f>S135*H135</f>
        <v>0</v>
      </c>
      <c r="AR135" s="21" t="s">
        <v>162</v>
      </c>
      <c r="AT135" s="21" t="s">
        <v>235</v>
      </c>
      <c r="AU135" s="21" t="s">
        <v>81</v>
      </c>
      <c r="AY135" s="21" t="s">
        <v>125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79</v>
      </c>
      <c r="BK135" s="201">
        <f>ROUND(I135*H135,2)</f>
        <v>0</v>
      </c>
      <c r="BL135" s="21" t="s">
        <v>132</v>
      </c>
      <c r="BM135" s="21" t="s">
        <v>247</v>
      </c>
    </row>
    <row r="136" spans="2:47" s="1" customFormat="1" ht="27">
      <c r="B136" s="38"/>
      <c r="C136" s="60"/>
      <c r="D136" s="214" t="s">
        <v>178</v>
      </c>
      <c r="E136" s="60"/>
      <c r="F136" s="218" t="s">
        <v>248</v>
      </c>
      <c r="G136" s="60"/>
      <c r="H136" s="60"/>
      <c r="I136" s="160"/>
      <c r="J136" s="60"/>
      <c r="K136" s="60"/>
      <c r="L136" s="58"/>
      <c r="M136" s="219"/>
      <c r="N136" s="39"/>
      <c r="O136" s="39"/>
      <c r="P136" s="39"/>
      <c r="Q136" s="39"/>
      <c r="R136" s="39"/>
      <c r="S136" s="39"/>
      <c r="T136" s="75"/>
      <c r="AT136" s="21" t="s">
        <v>178</v>
      </c>
      <c r="AU136" s="21" t="s">
        <v>81</v>
      </c>
    </row>
    <row r="137" spans="2:51" s="11" customFormat="1" ht="13.5">
      <c r="B137" s="202"/>
      <c r="C137" s="203"/>
      <c r="D137" s="204" t="s">
        <v>154</v>
      </c>
      <c r="E137" s="203"/>
      <c r="F137" s="206" t="s">
        <v>249</v>
      </c>
      <c r="G137" s="203"/>
      <c r="H137" s="207">
        <v>144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154</v>
      </c>
      <c r="AU137" s="213" t="s">
        <v>81</v>
      </c>
      <c r="AV137" s="11" t="s">
        <v>81</v>
      </c>
      <c r="AW137" s="11" t="s">
        <v>6</v>
      </c>
      <c r="AX137" s="11" t="s">
        <v>79</v>
      </c>
      <c r="AY137" s="213" t="s">
        <v>125</v>
      </c>
    </row>
    <row r="138" spans="2:65" s="1" customFormat="1" ht="44.25" customHeight="1">
      <c r="B138" s="38"/>
      <c r="C138" s="190" t="s">
        <v>250</v>
      </c>
      <c r="D138" s="190" t="s">
        <v>127</v>
      </c>
      <c r="E138" s="191" t="s">
        <v>251</v>
      </c>
      <c r="F138" s="192" t="s">
        <v>252</v>
      </c>
      <c r="G138" s="193" t="s">
        <v>152</v>
      </c>
      <c r="H138" s="194">
        <v>23.4</v>
      </c>
      <c r="I138" s="195"/>
      <c r="J138" s="196">
        <f>ROUND(I138*H138,2)</f>
        <v>0</v>
      </c>
      <c r="K138" s="192" t="s">
        <v>131</v>
      </c>
      <c r="L138" s="58"/>
      <c r="M138" s="197" t="s">
        <v>21</v>
      </c>
      <c r="N138" s="198" t="s">
        <v>42</v>
      </c>
      <c r="O138" s="39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1" t="s">
        <v>132</v>
      </c>
      <c r="AT138" s="21" t="s">
        <v>127</v>
      </c>
      <c r="AU138" s="21" t="s">
        <v>81</v>
      </c>
      <c r="AY138" s="21" t="s">
        <v>125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1" t="s">
        <v>79</v>
      </c>
      <c r="BK138" s="201">
        <f>ROUND(I138*H138,2)</f>
        <v>0</v>
      </c>
      <c r="BL138" s="21" t="s">
        <v>132</v>
      </c>
      <c r="BM138" s="21" t="s">
        <v>253</v>
      </c>
    </row>
    <row r="139" spans="2:65" s="1" customFormat="1" ht="31.5" customHeight="1">
      <c r="B139" s="38"/>
      <c r="C139" s="190" t="s">
        <v>254</v>
      </c>
      <c r="D139" s="190" t="s">
        <v>127</v>
      </c>
      <c r="E139" s="191" t="s">
        <v>255</v>
      </c>
      <c r="F139" s="192" t="s">
        <v>256</v>
      </c>
      <c r="G139" s="193" t="s">
        <v>130</v>
      </c>
      <c r="H139" s="194">
        <v>884</v>
      </c>
      <c r="I139" s="195"/>
      <c r="J139" s="196">
        <f>ROUND(I139*H139,2)</f>
        <v>0</v>
      </c>
      <c r="K139" s="192" t="s">
        <v>131</v>
      </c>
      <c r="L139" s="58"/>
      <c r="M139" s="197" t="s">
        <v>21</v>
      </c>
      <c r="N139" s="198" t="s">
        <v>42</v>
      </c>
      <c r="O139" s="39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1" t="s">
        <v>132</v>
      </c>
      <c r="AT139" s="21" t="s">
        <v>127</v>
      </c>
      <c r="AU139" s="21" t="s">
        <v>81</v>
      </c>
      <c r="AY139" s="21" t="s">
        <v>125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1" t="s">
        <v>79</v>
      </c>
      <c r="BK139" s="201">
        <f>ROUND(I139*H139,2)</f>
        <v>0</v>
      </c>
      <c r="BL139" s="21" t="s">
        <v>132</v>
      </c>
      <c r="BM139" s="21" t="s">
        <v>257</v>
      </c>
    </row>
    <row r="140" spans="2:51" s="11" customFormat="1" ht="13.5">
      <c r="B140" s="202"/>
      <c r="C140" s="203"/>
      <c r="D140" s="204" t="s">
        <v>154</v>
      </c>
      <c r="E140" s="205" t="s">
        <v>21</v>
      </c>
      <c r="F140" s="206" t="s">
        <v>258</v>
      </c>
      <c r="G140" s="203"/>
      <c r="H140" s="207">
        <v>884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154</v>
      </c>
      <c r="AU140" s="213" t="s">
        <v>81</v>
      </c>
      <c r="AV140" s="11" t="s">
        <v>81</v>
      </c>
      <c r="AW140" s="11" t="s">
        <v>35</v>
      </c>
      <c r="AX140" s="11" t="s">
        <v>79</v>
      </c>
      <c r="AY140" s="213" t="s">
        <v>125</v>
      </c>
    </row>
    <row r="141" spans="2:65" s="1" customFormat="1" ht="22.5" customHeight="1">
      <c r="B141" s="38"/>
      <c r="C141" s="221" t="s">
        <v>259</v>
      </c>
      <c r="D141" s="221" t="s">
        <v>235</v>
      </c>
      <c r="E141" s="222" t="s">
        <v>260</v>
      </c>
      <c r="F141" s="223" t="s">
        <v>261</v>
      </c>
      <c r="G141" s="224" t="s">
        <v>262</v>
      </c>
      <c r="H141" s="225">
        <v>13.26</v>
      </c>
      <c r="I141" s="226"/>
      <c r="J141" s="227">
        <f>ROUND(I141*H141,2)</f>
        <v>0</v>
      </c>
      <c r="K141" s="223" t="s">
        <v>131</v>
      </c>
      <c r="L141" s="228"/>
      <c r="M141" s="229" t="s">
        <v>21</v>
      </c>
      <c r="N141" s="230" t="s">
        <v>42</v>
      </c>
      <c r="O141" s="39"/>
      <c r="P141" s="199">
        <f>O141*H141</f>
        <v>0</v>
      </c>
      <c r="Q141" s="199">
        <v>0.001</v>
      </c>
      <c r="R141" s="199">
        <f>Q141*H141</f>
        <v>0.01326</v>
      </c>
      <c r="S141" s="199">
        <v>0</v>
      </c>
      <c r="T141" s="200">
        <f>S141*H141</f>
        <v>0</v>
      </c>
      <c r="AR141" s="21" t="s">
        <v>162</v>
      </c>
      <c r="AT141" s="21" t="s">
        <v>235</v>
      </c>
      <c r="AU141" s="21" t="s">
        <v>81</v>
      </c>
      <c r="AY141" s="21" t="s">
        <v>125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1" t="s">
        <v>79</v>
      </c>
      <c r="BK141" s="201">
        <f>ROUND(I141*H141,2)</f>
        <v>0</v>
      </c>
      <c r="BL141" s="21" t="s">
        <v>132</v>
      </c>
      <c r="BM141" s="21" t="s">
        <v>263</v>
      </c>
    </row>
    <row r="142" spans="2:51" s="11" customFormat="1" ht="13.5">
      <c r="B142" s="202"/>
      <c r="C142" s="203"/>
      <c r="D142" s="204" t="s">
        <v>154</v>
      </c>
      <c r="E142" s="203"/>
      <c r="F142" s="206" t="s">
        <v>264</v>
      </c>
      <c r="G142" s="203"/>
      <c r="H142" s="207">
        <v>13.26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154</v>
      </c>
      <c r="AU142" s="213" t="s">
        <v>81</v>
      </c>
      <c r="AV142" s="11" t="s">
        <v>81</v>
      </c>
      <c r="AW142" s="11" t="s">
        <v>6</v>
      </c>
      <c r="AX142" s="11" t="s">
        <v>79</v>
      </c>
      <c r="AY142" s="213" t="s">
        <v>125</v>
      </c>
    </row>
    <row r="143" spans="2:65" s="1" customFormat="1" ht="22.5" customHeight="1">
      <c r="B143" s="38"/>
      <c r="C143" s="190" t="s">
        <v>265</v>
      </c>
      <c r="D143" s="190" t="s">
        <v>127</v>
      </c>
      <c r="E143" s="191" t="s">
        <v>266</v>
      </c>
      <c r="F143" s="192" t="s">
        <v>267</v>
      </c>
      <c r="G143" s="193" t="s">
        <v>130</v>
      </c>
      <c r="H143" s="194">
        <v>1583</v>
      </c>
      <c r="I143" s="195"/>
      <c r="J143" s="196">
        <f>ROUND(I143*H143,2)</f>
        <v>0</v>
      </c>
      <c r="K143" s="192" t="s">
        <v>131</v>
      </c>
      <c r="L143" s="58"/>
      <c r="M143" s="197" t="s">
        <v>21</v>
      </c>
      <c r="N143" s="198" t="s">
        <v>42</v>
      </c>
      <c r="O143" s="39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1" t="s">
        <v>132</v>
      </c>
      <c r="AT143" s="21" t="s">
        <v>127</v>
      </c>
      <c r="AU143" s="21" t="s">
        <v>81</v>
      </c>
      <c r="AY143" s="21" t="s">
        <v>125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1" t="s">
        <v>79</v>
      </c>
      <c r="BK143" s="201">
        <f>ROUND(I143*H143,2)</f>
        <v>0</v>
      </c>
      <c r="BL143" s="21" t="s">
        <v>132</v>
      </c>
      <c r="BM143" s="21" t="s">
        <v>268</v>
      </c>
    </row>
    <row r="144" spans="2:51" s="11" customFormat="1" ht="13.5">
      <c r="B144" s="202"/>
      <c r="C144" s="203"/>
      <c r="D144" s="204" t="s">
        <v>154</v>
      </c>
      <c r="E144" s="205" t="s">
        <v>21</v>
      </c>
      <c r="F144" s="206" t="s">
        <v>269</v>
      </c>
      <c r="G144" s="203"/>
      <c r="H144" s="207">
        <v>1583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154</v>
      </c>
      <c r="AU144" s="213" t="s">
        <v>81</v>
      </c>
      <c r="AV144" s="11" t="s">
        <v>81</v>
      </c>
      <c r="AW144" s="11" t="s">
        <v>35</v>
      </c>
      <c r="AX144" s="11" t="s">
        <v>79</v>
      </c>
      <c r="AY144" s="213" t="s">
        <v>125</v>
      </c>
    </row>
    <row r="145" spans="2:65" s="1" customFormat="1" ht="31.5" customHeight="1">
      <c r="B145" s="38"/>
      <c r="C145" s="190" t="s">
        <v>270</v>
      </c>
      <c r="D145" s="190" t="s">
        <v>127</v>
      </c>
      <c r="E145" s="191" t="s">
        <v>271</v>
      </c>
      <c r="F145" s="192" t="s">
        <v>272</v>
      </c>
      <c r="G145" s="193" t="s">
        <v>130</v>
      </c>
      <c r="H145" s="194">
        <v>309</v>
      </c>
      <c r="I145" s="195"/>
      <c r="J145" s="196">
        <f>ROUND(I145*H145,2)</f>
        <v>0</v>
      </c>
      <c r="K145" s="192" t="s">
        <v>131</v>
      </c>
      <c r="L145" s="58"/>
      <c r="M145" s="197" t="s">
        <v>21</v>
      </c>
      <c r="N145" s="198" t="s">
        <v>42</v>
      </c>
      <c r="O145" s="39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1" t="s">
        <v>132</v>
      </c>
      <c r="AT145" s="21" t="s">
        <v>127</v>
      </c>
      <c r="AU145" s="21" t="s">
        <v>81</v>
      </c>
      <c r="AY145" s="21" t="s">
        <v>125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79</v>
      </c>
      <c r="BK145" s="201">
        <f>ROUND(I145*H145,2)</f>
        <v>0</v>
      </c>
      <c r="BL145" s="21" t="s">
        <v>132</v>
      </c>
      <c r="BM145" s="21" t="s">
        <v>273</v>
      </c>
    </row>
    <row r="146" spans="2:65" s="1" customFormat="1" ht="31.5" customHeight="1">
      <c r="B146" s="38"/>
      <c r="C146" s="190" t="s">
        <v>274</v>
      </c>
      <c r="D146" s="190" t="s">
        <v>127</v>
      </c>
      <c r="E146" s="191" t="s">
        <v>275</v>
      </c>
      <c r="F146" s="192" t="s">
        <v>276</v>
      </c>
      <c r="G146" s="193" t="s">
        <v>130</v>
      </c>
      <c r="H146" s="194">
        <v>575</v>
      </c>
      <c r="I146" s="195"/>
      <c r="J146" s="196">
        <f>ROUND(I146*H146,2)</f>
        <v>0</v>
      </c>
      <c r="K146" s="192" t="s">
        <v>131</v>
      </c>
      <c r="L146" s="58"/>
      <c r="M146" s="197" t="s">
        <v>21</v>
      </c>
      <c r="N146" s="198" t="s">
        <v>42</v>
      </c>
      <c r="O146" s="39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1" t="s">
        <v>132</v>
      </c>
      <c r="AT146" s="21" t="s">
        <v>127</v>
      </c>
      <c r="AU146" s="21" t="s">
        <v>81</v>
      </c>
      <c r="AY146" s="21" t="s">
        <v>125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1" t="s">
        <v>79</v>
      </c>
      <c r="BK146" s="201">
        <f>ROUND(I146*H146,2)</f>
        <v>0</v>
      </c>
      <c r="BL146" s="21" t="s">
        <v>132</v>
      </c>
      <c r="BM146" s="21" t="s">
        <v>277</v>
      </c>
    </row>
    <row r="147" spans="2:65" s="1" customFormat="1" ht="31.5" customHeight="1">
      <c r="B147" s="38"/>
      <c r="C147" s="190" t="s">
        <v>278</v>
      </c>
      <c r="D147" s="190" t="s">
        <v>127</v>
      </c>
      <c r="E147" s="191" t="s">
        <v>279</v>
      </c>
      <c r="F147" s="192" t="s">
        <v>280</v>
      </c>
      <c r="G147" s="193" t="s">
        <v>130</v>
      </c>
      <c r="H147" s="194">
        <v>884</v>
      </c>
      <c r="I147" s="195"/>
      <c r="J147" s="196">
        <f>ROUND(I147*H147,2)</f>
        <v>0</v>
      </c>
      <c r="K147" s="192" t="s">
        <v>131</v>
      </c>
      <c r="L147" s="58"/>
      <c r="M147" s="197" t="s">
        <v>21</v>
      </c>
      <c r="N147" s="198" t="s">
        <v>42</v>
      </c>
      <c r="O147" s="39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1" t="s">
        <v>132</v>
      </c>
      <c r="AT147" s="21" t="s">
        <v>127</v>
      </c>
      <c r="AU147" s="21" t="s">
        <v>81</v>
      </c>
      <c r="AY147" s="21" t="s">
        <v>125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1" t="s">
        <v>79</v>
      </c>
      <c r="BK147" s="201">
        <f>ROUND(I147*H147,2)</f>
        <v>0</v>
      </c>
      <c r="BL147" s="21" t="s">
        <v>132</v>
      </c>
      <c r="BM147" s="21" t="s">
        <v>281</v>
      </c>
    </row>
    <row r="148" spans="2:51" s="11" customFormat="1" ht="13.5">
      <c r="B148" s="202"/>
      <c r="C148" s="203"/>
      <c r="D148" s="214" t="s">
        <v>154</v>
      </c>
      <c r="E148" s="215" t="s">
        <v>21</v>
      </c>
      <c r="F148" s="216" t="s">
        <v>258</v>
      </c>
      <c r="G148" s="203"/>
      <c r="H148" s="217">
        <v>884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154</v>
      </c>
      <c r="AU148" s="213" t="s">
        <v>81</v>
      </c>
      <c r="AV148" s="11" t="s">
        <v>81</v>
      </c>
      <c r="AW148" s="11" t="s">
        <v>35</v>
      </c>
      <c r="AX148" s="11" t="s">
        <v>79</v>
      </c>
      <c r="AY148" s="213" t="s">
        <v>125</v>
      </c>
    </row>
    <row r="149" spans="2:63" s="10" customFormat="1" ht="29.85" customHeight="1">
      <c r="B149" s="173"/>
      <c r="C149" s="174"/>
      <c r="D149" s="187" t="s">
        <v>70</v>
      </c>
      <c r="E149" s="188" t="s">
        <v>81</v>
      </c>
      <c r="F149" s="188" t="s">
        <v>282</v>
      </c>
      <c r="G149" s="174"/>
      <c r="H149" s="174"/>
      <c r="I149" s="177"/>
      <c r="J149" s="189">
        <f>BK149</f>
        <v>0</v>
      </c>
      <c r="K149" s="174"/>
      <c r="L149" s="179"/>
      <c r="M149" s="180"/>
      <c r="N149" s="181"/>
      <c r="O149" s="181"/>
      <c r="P149" s="182">
        <f>SUM(P150:P155)</f>
        <v>0</v>
      </c>
      <c r="Q149" s="181"/>
      <c r="R149" s="182">
        <f>SUM(R150:R155)</f>
        <v>0.07888</v>
      </c>
      <c r="S149" s="181"/>
      <c r="T149" s="183">
        <f>SUM(T150:T155)</f>
        <v>0</v>
      </c>
      <c r="AR149" s="184" t="s">
        <v>79</v>
      </c>
      <c r="AT149" s="185" t="s">
        <v>70</v>
      </c>
      <c r="AU149" s="185" t="s">
        <v>79</v>
      </c>
      <c r="AY149" s="184" t="s">
        <v>125</v>
      </c>
      <c r="BK149" s="186">
        <f>SUM(BK150:BK155)</f>
        <v>0</v>
      </c>
    </row>
    <row r="150" spans="2:65" s="1" customFormat="1" ht="31.5" customHeight="1">
      <c r="B150" s="38"/>
      <c r="C150" s="190" t="s">
        <v>283</v>
      </c>
      <c r="D150" s="190" t="s">
        <v>127</v>
      </c>
      <c r="E150" s="191" t="s">
        <v>284</v>
      </c>
      <c r="F150" s="192" t="s">
        <v>285</v>
      </c>
      <c r="G150" s="193" t="s">
        <v>152</v>
      </c>
      <c r="H150" s="194">
        <v>9.18</v>
      </c>
      <c r="I150" s="195"/>
      <c r="J150" s="196">
        <f>ROUND(I150*H150,2)</f>
        <v>0</v>
      </c>
      <c r="K150" s="192" t="s">
        <v>286</v>
      </c>
      <c r="L150" s="58"/>
      <c r="M150" s="197" t="s">
        <v>21</v>
      </c>
      <c r="N150" s="198" t="s">
        <v>42</v>
      </c>
      <c r="O150" s="39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1" t="s">
        <v>132</v>
      </c>
      <c r="AT150" s="21" t="s">
        <v>127</v>
      </c>
      <c r="AU150" s="21" t="s">
        <v>81</v>
      </c>
      <c r="AY150" s="21" t="s">
        <v>125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1" t="s">
        <v>79</v>
      </c>
      <c r="BK150" s="201">
        <f>ROUND(I150*H150,2)</f>
        <v>0</v>
      </c>
      <c r="BL150" s="21" t="s">
        <v>132</v>
      </c>
      <c r="BM150" s="21" t="s">
        <v>287</v>
      </c>
    </row>
    <row r="151" spans="2:51" s="11" customFormat="1" ht="13.5">
      <c r="B151" s="202"/>
      <c r="C151" s="203"/>
      <c r="D151" s="204" t="s">
        <v>154</v>
      </c>
      <c r="E151" s="205" t="s">
        <v>21</v>
      </c>
      <c r="F151" s="206" t="s">
        <v>288</v>
      </c>
      <c r="G151" s="203"/>
      <c r="H151" s="207">
        <v>9.18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154</v>
      </c>
      <c r="AU151" s="213" t="s">
        <v>81</v>
      </c>
      <c r="AV151" s="11" t="s">
        <v>81</v>
      </c>
      <c r="AW151" s="11" t="s">
        <v>35</v>
      </c>
      <c r="AX151" s="11" t="s">
        <v>79</v>
      </c>
      <c r="AY151" s="213" t="s">
        <v>125</v>
      </c>
    </row>
    <row r="152" spans="2:65" s="1" customFormat="1" ht="22.5" customHeight="1">
      <c r="B152" s="38"/>
      <c r="C152" s="190" t="s">
        <v>289</v>
      </c>
      <c r="D152" s="190" t="s">
        <v>127</v>
      </c>
      <c r="E152" s="191" t="s">
        <v>290</v>
      </c>
      <c r="F152" s="192" t="s">
        <v>291</v>
      </c>
      <c r="G152" s="193" t="s">
        <v>152</v>
      </c>
      <c r="H152" s="194">
        <v>1.632</v>
      </c>
      <c r="I152" s="195"/>
      <c r="J152" s="196">
        <f>ROUND(I152*H152,2)</f>
        <v>0</v>
      </c>
      <c r="K152" s="192" t="s">
        <v>286</v>
      </c>
      <c r="L152" s="58"/>
      <c r="M152" s="197" t="s">
        <v>21</v>
      </c>
      <c r="N152" s="198" t="s">
        <v>42</v>
      </c>
      <c r="O152" s="39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1" t="s">
        <v>132</v>
      </c>
      <c r="AT152" s="21" t="s">
        <v>127</v>
      </c>
      <c r="AU152" s="21" t="s">
        <v>81</v>
      </c>
      <c r="AY152" s="21" t="s">
        <v>125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79</v>
      </c>
      <c r="BK152" s="201">
        <f>ROUND(I152*H152,2)</f>
        <v>0</v>
      </c>
      <c r="BL152" s="21" t="s">
        <v>132</v>
      </c>
      <c r="BM152" s="21" t="s">
        <v>292</v>
      </c>
    </row>
    <row r="153" spans="2:51" s="11" customFormat="1" ht="13.5">
      <c r="B153" s="202"/>
      <c r="C153" s="203"/>
      <c r="D153" s="204" t="s">
        <v>154</v>
      </c>
      <c r="E153" s="205" t="s">
        <v>21</v>
      </c>
      <c r="F153" s="206" t="s">
        <v>293</v>
      </c>
      <c r="G153" s="203"/>
      <c r="H153" s="207">
        <v>1.632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154</v>
      </c>
      <c r="AU153" s="213" t="s">
        <v>81</v>
      </c>
      <c r="AV153" s="11" t="s">
        <v>81</v>
      </c>
      <c r="AW153" s="11" t="s">
        <v>35</v>
      </c>
      <c r="AX153" s="11" t="s">
        <v>79</v>
      </c>
      <c r="AY153" s="213" t="s">
        <v>125</v>
      </c>
    </row>
    <row r="154" spans="2:65" s="1" customFormat="1" ht="22.5" customHeight="1">
      <c r="B154" s="38"/>
      <c r="C154" s="190" t="s">
        <v>294</v>
      </c>
      <c r="D154" s="190" t="s">
        <v>127</v>
      </c>
      <c r="E154" s="191" t="s">
        <v>295</v>
      </c>
      <c r="F154" s="192" t="s">
        <v>296</v>
      </c>
      <c r="G154" s="193" t="s">
        <v>297</v>
      </c>
      <c r="H154" s="194">
        <v>68</v>
      </c>
      <c r="I154" s="195"/>
      <c r="J154" s="196">
        <f>ROUND(I154*H154,2)</f>
        <v>0</v>
      </c>
      <c r="K154" s="192" t="s">
        <v>286</v>
      </c>
      <c r="L154" s="58"/>
      <c r="M154" s="197" t="s">
        <v>21</v>
      </c>
      <c r="N154" s="198" t="s">
        <v>42</v>
      </c>
      <c r="O154" s="39"/>
      <c r="P154" s="199">
        <f>O154*H154</f>
        <v>0</v>
      </c>
      <c r="Q154" s="199">
        <v>0.00116</v>
      </c>
      <c r="R154" s="199">
        <f>Q154*H154</f>
        <v>0.07888</v>
      </c>
      <c r="S154" s="199">
        <v>0</v>
      </c>
      <c r="T154" s="200">
        <f>S154*H154</f>
        <v>0</v>
      </c>
      <c r="AR154" s="21" t="s">
        <v>132</v>
      </c>
      <c r="AT154" s="21" t="s">
        <v>127</v>
      </c>
      <c r="AU154" s="21" t="s">
        <v>81</v>
      </c>
      <c r="AY154" s="21" t="s">
        <v>125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1" t="s">
        <v>79</v>
      </c>
      <c r="BK154" s="201">
        <f>ROUND(I154*H154,2)</f>
        <v>0</v>
      </c>
      <c r="BL154" s="21" t="s">
        <v>132</v>
      </c>
      <c r="BM154" s="21" t="s">
        <v>298</v>
      </c>
    </row>
    <row r="155" spans="2:51" s="11" customFormat="1" ht="13.5">
      <c r="B155" s="202"/>
      <c r="C155" s="203"/>
      <c r="D155" s="214" t="s">
        <v>154</v>
      </c>
      <c r="E155" s="215" t="s">
        <v>21</v>
      </c>
      <c r="F155" s="216" t="s">
        <v>299</v>
      </c>
      <c r="G155" s="203"/>
      <c r="H155" s="217">
        <v>68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154</v>
      </c>
      <c r="AU155" s="213" t="s">
        <v>81</v>
      </c>
      <c r="AV155" s="11" t="s">
        <v>81</v>
      </c>
      <c r="AW155" s="11" t="s">
        <v>35</v>
      </c>
      <c r="AX155" s="11" t="s">
        <v>79</v>
      </c>
      <c r="AY155" s="213" t="s">
        <v>125</v>
      </c>
    </row>
    <row r="156" spans="2:63" s="10" customFormat="1" ht="29.85" customHeight="1">
      <c r="B156" s="173"/>
      <c r="C156" s="174"/>
      <c r="D156" s="187" t="s">
        <v>70</v>
      </c>
      <c r="E156" s="188" t="s">
        <v>132</v>
      </c>
      <c r="F156" s="188" t="s">
        <v>300</v>
      </c>
      <c r="G156" s="174"/>
      <c r="H156" s="174"/>
      <c r="I156" s="177"/>
      <c r="J156" s="189">
        <f>BK156</f>
        <v>0</v>
      </c>
      <c r="K156" s="174"/>
      <c r="L156" s="179"/>
      <c r="M156" s="180"/>
      <c r="N156" s="181"/>
      <c r="O156" s="181"/>
      <c r="P156" s="182">
        <f>P157</f>
        <v>0</v>
      </c>
      <c r="Q156" s="181"/>
      <c r="R156" s="182">
        <f>R157</f>
        <v>0</v>
      </c>
      <c r="S156" s="181"/>
      <c r="T156" s="183">
        <f>T157</f>
        <v>0</v>
      </c>
      <c r="AR156" s="184" t="s">
        <v>79</v>
      </c>
      <c r="AT156" s="185" t="s">
        <v>70</v>
      </c>
      <c r="AU156" s="185" t="s">
        <v>79</v>
      </c>
      <c r="AY156" s="184" t="s">
        <v>125</v>
      </c>
      <c r="BK156" s="186">
        <f>BK157</f>
        <v>0</v>
      </c>
    </row>
    <row r="157" spans="2:65" s="1" customFormat="1" ht="31.5" customHeight="1">
      <c r="B157" s="38"/>
      <c r="C157" s="190" t="s">
        <v>301</v>
      </c>
      <c r="D157" s="190" t="s">
        <v>127</v>
      </c>
      <c r="E157" s="191" t="s">
        <v>302</v>
      </c>
      <c r="F157" s="192" t="s">
        <v>303</v>
      </c>
      <c r="G157" s="193" t="s">
        <v>152</v>
      </c>
      <c r="H157" s="194">
        <v>0.25</v>
      </c>
      <c r="I157" s="195"/>
      <c r="J157" s="196">
        <f>ROUND(I157*H157,2)</f>
        <v>0</v>
      </c>
      <c r="K157" s="192" t="s">
        <v>131</v>
      </c>
      <c r="L157" s="58"/>
      <c r="M157" s="197" t="s">
        <v>21</v>
      </c>
      <c r="N157" s="198" t="s">
        <v>42</v>
      </c>
      <c r="O157" s="39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1" t="s">
        <v>132</v>
      </c>
      <c r="AT157" s="21" t="s">
        <v>127</v>
      </c>
      <c r="AU157" s="21" t="s">
        <v>81</v>
      </c>
      <c r="AY157" s="21" t="s">
        <v>125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79</v>
      </c>
      <c r="BK157" s="201">
        <f>ROUND(I157*H157,2)</f>
        <v>0</v>
      </c>
      <c r="BL157" s="21" t="s">
        <v>132</v>
      </c>
      <c r="BM157" s="21" t="s">
        <v>304</v>
      </c>
    </row>
    <row r="158" spans="2:63" s="10" customFormat="1" ht="29.85" customHeight="1">
      <c r="B158" s="173"/>
      <c r="C158" s="174"/>
      <c r="D158" s="187" t="s">
        <v>70</v>
      </c>
      <c r="E158" s="188" t="s">
        <v>145</v>
      </c>
      <c r="F158" s="188" t="s">
        <v>305</v>
      </c>
      <c r="G158" s="174"/>
      <c r="H158" s="174"/>
      <c r="I158" s="177"/>
      <c r="J158" s="189">
        <f>BK158</f>
        <v>0</v>
      </c>
      <c r="K158" s="174"/>
      <c r="L158" s="179"/>
      <c r="M158" s="180"/>
      <c r="N158" s="181"/>
      <c r="O158" s="181"/>
      <c r="P158" s="182">
        <f>SUM(P159:P172)</f>
        <v>0</v>
      </c>
      <c r="Q158" s="181"/>
      <c r="R158" s="182">
        <f>SUM(R159:R172)</f>
        <v>213.9489</v>
      </c>
      <c r="S158" s="181"/>
      <c r="T158" s="183">
        <f>SUM(T159:T172)</f>
        <v>0</v>
      </c>
      <c r="AR158" s="184" t="s">
        <v>79</v>
      </c>
      <c r="AT158" s="185" t="s">
        <v>70</v>
      </c>
      <c r="AU158" s="185" t="s">
        <v>79</v>
      </c>
      <c r="AY158" s="184" t="s">
        <v>125</v>
      </c>
      <c r="BK158" s="186">
        <f>SUM(BK159:BK172)</f>
        <v>0</v>
      </c>
    </row>
    <row r="159" spans="2:65" s="1" customFormat="1" ht="22.5" customHeight="1">
      <c r="B159" s="38"/>
      <c r="C159" s="190" t="s">
        <v>306</v>
      </c>
      <c r="D159" s="190" t="s">
        <v>127</v>
      </c>
      <c r="E159" s="191" t="s">
        <v>307</v>
      </c>
      <c r="F159" s="192" t="s">
        <v>308</v>
      </c>
      <c r="G159" s="193" t="s">
        <v>130</v>
      </c>
      <c r="H159" s="194">
        <v>1580</v>
      </c>
      <c r="I159" s="195"/>
      <c r="J159" s="196">
        <f>ROUND(I159*H159,2)</f>
        <v>0</v>
      </c>
      <c r="K159" s="192" t="s">
        <v>131</v>
      </c>
      <c r="L159" s="58"/>
      <c r="M159" s="197" t="s">
        <v>21</v>
      </c>
      <c r="N159" s="198" t="s">
        <v>42</v>
      </c>
      <c r="O159" s="39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1" t="s">
        <v>132</v>
      </c>
      <c r="AT159" s="21" t="s">
        <v>127</v>
      </c>
      <c r="AU159" s="21" t="s">
        <v>81</v>
      </c>
      <c r="AY159" s="21" t="s">
        <v>125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79</v>
      </c>
      <c r="BK159" s="201">
        <f>ROUND(I159*H159,2)</f>
        <v>0</v>
      </c>
      <c r="BL159" s="21" t="s">
        <v>132</v>
      </c>
      <c r="BM159" s="21" t="s">
        <v>309</v>
      </c>
    </row>
    <row r="160" spans="2:47" s="1" customFormat="1" ht="27">
      <c r="B160" s="38"/>
      <c r="C160" s="60"/>
      <c r="D160" s="204" t="s">
        <v>178</v>
      </c>
      <c r="E160" s="60"/>
      <c r="F160" s="220" t="s">
        <v>310</v>
      </c>
      <c r="G160" s="60"/>
      <c r="H160" s="60"/>
      <c r="I160" s="160"/>
      <c r="J160" s="60"/>
      <c r="K160" s="60"/>
      <c r="L160" s="58"/>
      <c r="M160" s="219"/>
      <c r="N160" s="39"/>
      <c r="O160" s="39"/>
      <c r="P160" s="39"/>
      <c r="Q160" s="39"/>
      <c r="R160" s="39"/>
      <c r="S160" s="39"/>
      <c r="T160" s="75"/>
      <c r="AT160" s="21" t="s">
        <v>178</v>
      </c>
      <c r="AU160" s="21" t="s">
        <v>81</v>
      </c>
    </row>
    <row r="161" spans="2:65" s="1" customFormat="1" ht="31.5" customHeight="1">
      <c r="B161" s="38"/>
      <c r="C161" s="190" t="s">
        <v>311</v>
      </c>
      <c r="D161" s="190" t="s">
        <v>127</v>
      </c>
      <c r="E161" s="191" t="s">
        <v>312</v>
      </c>
      <c r="F161" s="192" t="s">
        <v>313</v>
      </c>
      <c r="G161" s="193" t="s">
        <v>130</v>
      </c>
      <c r="H161" s="194">
        <v>45</v>
      </c>
      <c r="I161" s="195"/>
      <c r="J161" s="196">
        <f>ROUND(I161*H161,2)</f>
        <v>0</v>
      </c>
      <c r="K161" s="192" t="s">
        <v>131</v>
      </c>
      <c r="L161" s="58"/>
      <c r="M161" s="197" t="s">
        <v>21</v>
      </c>
      <c r="N161" s="198" t="s">
        <v>42</v>
      </c>
      <c r="O161" s="39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1" t="s">
        <v>132</v>
      </c>
      <c r="AT161" s="21" t="s">
        <v>127</v>
      </c>
      <c r="AU161" s="21" t="s">
        <v>81</v>
      </c>
      <c r="AY161" s="21" t="s">
        <v>125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1" t="s">
        <v>79</v>
      </c>
      <c r="BK161" s="201">
        <f>ROUND(I161*H161,2)</f>
        <v>0</v>
      </c>
      <c r="BL161" s="21" t="s">
        <v>132</v>
      </c>
      <c r="BM161" s="21" t="s">
        <v>314</v>
      </c>
    </row>
    <row r="162" spans="2:47" s="1" customFormat="1" ht="27">
      <c r="B162" s="38"/>
      <c r="C162" s="60"/>
      <c r="D162" s="204" t="s">
        <v>178</v>
      </c>
      <c r="E162" s="60"/>
      <c r="F162" s="220" t="s">
        <v>315</v>
      </c>
      <c r="G162" s="60"/>
      <c r="H162" s="60"/>
      <c r="I162" s="160"/>
      <c r="J162" s="60"/>
      <c r="K162" s="60"/>
      <c r="L162" s="58"/>
      <c r="M162" s="219"/>
      <c r="N162" s="39"/>
      <c r="O162" s="39"/>
      <c r="P162" s="39"/>
      <c r="Q162" s="39"/>
      <c r="R162" s="39"/>
      <c r="S162" s="39"/>
      <c r="T162" s="75"/>
      <c r="AT162" s="21" t="s">
        <v>178</v>
      </c>
      <c r="AU162" s="21" t="s">
        <v>81</v>
      </c>
    </row>
    <row r="163" spans="2:65" s="1" customFormat="1" ht="31.5" customHeight="1">
      <c r="B163" s="38"/>
      <c r="C163" s="190" t="s">
        <v>316</v>
      </c>
      <c r="D163" s="190" t="s">
        <v>127</v>
      </c>
      <c r="E163" s="191" t="s">
        <v>317</v>
      </c>
      <c r="F163" s="192" t="s">
        <v>318</v>
      </c>
      <c r="G163" s="193" t="s">
        <v>130</v>
      </c>
      <c r="H163" s="194">
        <v>2476</v>
      </c>
      <c r="I163" s="195"/>
      <c r="J163" s="196">
        <f>ROUND(I163*H163,2)</f>
        <v>0</v>
      </c>
      <c r="K163" s="192" t="s">
        <v>131</v>
      </c>
      <c r="L163" s="58"/>
      <c r="M163" s="197" t="s">
        <v>21</v>
      </c>
      <c r="N163" s="198" t="s">
        <v>42</v>
      </c>
      <c r="O163" s="39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1" t="s">
        <v>132</v>
      </c>
      <c r="AT163" s="21" t="s">
        <v>127</v>
      </c>
      <c r="AU163" s="21" t="s">
        <v>81</v>
      </c>
      <c r="AY163" s="21" t="s">
        <v>125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1" t="s">
        <v>79</v>
      </c>
      <c r="BK163" s="201">
        <f>ROUND(I163*H163,2)</f>
        <v>0</v>
      </c>
      <c r="BL163" s="21" t="s">
        <v>132</v>
      </c>
      <c r="BM163" s="21" t="s">
        <v>319</v>
      </c>
    </row>
    <row r="164" spans="2:65" s="1" customFormat="1" ht="31.5" customHeight="1">
      <c r="B164" s="38"/>
      <c r="C164" s="190" t="s">
        <v>320</v>
      </c>
      <c r="D164" s="190" t="s">
        <v>127</v>
      </c>
      <c r="E164" s="191" t="s">
        <v>321</v>
      </c>
      <c r="F164" s="192" t="s">
        <v>322</v>
      </c>
      <c r="G164" s="193" t="s">
        <v>130</v>
      </c>
      <c r="H164" s="194">
        <v>2341</v>
      </c>
      <c r="I164" s="195"/>
      <c r="J164" s="196">
        <f>ROUND(I164*H164,2)</f>
        <v>0</v>
      </c>
      <c r="K164" s="192" t="s">
        <v>131</v>
      </c>
      <c r="L164" s="58"/>
      <c r="M164" s="197" t="s">
        <v>21</v>
      </c>
      <c r="N164" s="198" t="s">
        <v>42</v>
      </c>
      <c r="O164" s="39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1" t="s">
        <v>132</v>
      </c>
      <c r="AT164" s="21" t="s">
        <v>127</v>
      </c>
      <c r="AU164" s="21" t="s">
        <v>81</v>
      </c>
      <c r="AY164" s="21" t="s">
        <v>125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1" t="s">
        <v>79</v>
      </c>
      <c r="BK164" s="201">
        <f>ROUND(I164*H164,2)</f>
        <v>0</v>
      </c>
      <c r="BL164" s="21" t="s">
        <v>132</v>
      </c>
      <c r="BM164" s="21" t="s">
        <v>323</v>
      </c>
    </row>
    <row r="165" spans="2:65" s="1" customFormat="1" ht="22.5" customHeight="1">
      <c r="B165" s="38"/>
      <c r="C165" s="190" t="s">
        <v>324</v>
      </c>
      <c r="D165" s="190" t="s">
        <v>127</v>
      </c>
      <c r="E165" s="191" t="s">
        <v>325</v>
      </c>
      <c r="F165" s="192" t="s">
        <v>326</v>
      </c>
      <c r="G165" s="193" t="s">
        <v>152</v>
      </c>
      <c r="H165" s="194">
        <v>71</v>
      </c>
      <c r="I165" s="195"/>
      <c r="J165" s="196">
        <f>ROUND(I165*H165,2)</f>
        <v>0</v>
      </c>
      <c r="K165" s="192" t="s">
        <v>131</v>
      </c>
      <c r="L165" s="58"/>
      <c r="M165" s="197" t="s">
        <v>21</v>
      </c>
      <c r="N165" s="198" t="s">
        <v>42</v>
      </c>
      <c r="O165" s="39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1" t="s">
        <v>132</v>
      </c>
      <c r="AT165" s="21" t="s">
        <v>127</v>
      </c>
      <c r="AU165" s="21" t="s">
        <v>81</v>
      </c>
      <c r="AY165" s="21" t="s">
        <v>125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1" t="s">
        <v>79</v>
      </c>
      <c r="BK165" s="201">
        <f>ROUND(I165*H165,2)</f>
        <v>0</v>
      </c>
      <c r="BL165" s="21" t="s">
        <v>132</v>
      </c>
      <c r="BM165" s="21" t="s">
        <v>327</v>
      </c>
    </row>
    <row r="166" spans="2:65" s="1" customFormat="1" ht="31.5" customHeight="1">
      <c r="B166" s="38"/>
      <c r="C166" s="190" t="s">
        <v>328</v>
      </c>
      <c r="D166" s="190" t="s">
        <v>127</v>
      </c>
      <c r="E166" s="191" t="s">
        <v>329</v>
      </c>
      <c r="F166" s="192" t="s">
        <v>330</v>
      </c>
      <c r="G166" s="193" t="s">
        <v>130</v>
      </c>
      <c r="H166" s="194">
        <v>955</v>
      </c>
      <c r="I166" s="195"/>
      <c r="J166" s="196">
        <f>ROUND(I166*H166,2)</f>
        <v>0</v>
      </c>
      <c r="K166" s="192" t="s">
        <v>131</v>
      </c>
      <c r="L166" s="58"/>
      <c r="M166" s="197" t="s">
        <v>21</v>
      </c>
      <c r="N166" s="198" t="s">
        <v>42</v>
      </c>
      <c r="O166" s="39"/>
      <c r="P166" s="199">
        <f>O166*H166</f>
        <v>0</v>
      </c>
      <c r="Q166" s="199">
        <v>0.216</v>
      </c>
      <c r="R166" s="199">
        <f>Q166*H166</f>
        <v>206.28</v>
      </c>
      <c r="S166" s="199">
        <v>0</v>
      </c>
      <c r="T166" s="200">
        <f>S166*H166</f>
        <v>0</v>
      </c>
      <c r="AR166" s="21" t="s">
        <v>132</v>
      </c>
      <c r="AT166" s="21" t="s">
        <v>127</v>
      </c>
      <c r="AU166" s="21" t="s">
        <v>81</v>
      </c>
      <c r="AY166" s="21" t="s">
        <v>125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1" t="s">
        <v>79</v>
      </c>
      <c r="BK166" s="201">
        <f>ROUND(I166*H166,2)</f>
        <v>0</v>
      </c>
      <c r="BL166" s="21" t="s">
        <v>132</v>
      </c>
      <c r="BM166" s="21" t="s">
        <v>331</v>
      </c>
    </row>
    <row r="167" spans="2:51" s="11" customFormat="1" ht="13.5">
      <c r="B167" s="202"/>
      <c r="C167" s="203"/>
      <c r="D167" s="204" t="s">
        <v>154</v>
      </c>
      <c r="E167" s="205" t="s">
        <v>21</v>
      </c>
      <c r="F167" s="206" t="s">
        <v>332</v>
      </c>
      <c r="G167" s="203"/>
      <c r="H167" s="207">
        <v>955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154</v>
      </c>
      <c r="AU167" s="213" t="s">
        <v>81</v>
      </c>
      <c r="AV167" s="11" t="s">
        <v>81</v>
      </c>
      <c r="AW167" s="11" t="s">
        <v>35</v>
      </c>
      <c r="AX167" s="11" t="s">
        <v>79</v>
      </c>
      <c r="AY167" s="213" t="s">
        <v>125</v>
      </c>
    </row>
    <row r="168" spans="2:65" s="1" customFormat="1" ht="22.5" customHeight="1">
      <c r="B168" s="38"/>
      <c r="C168" s="190" t="s">
        <v>333</v>
      </c>
      <c r="D168" s="190" t="s">
        <v>127</v>
      </c>
      <c r="E168" s="191" t="s">
        <v>334</v>
      </c>
      <c r="F168" s="192" t="s">
        <v>335</v>
      </c>
      <c r="G168" s="193" t="s">
        <v>130</v>
      </c>
      <c r="H168" s="194">
        <v>2251</v>
      </c>
      <c r="I168" s="195"/>
      <c r="J168" s="196">
        <f>ROUND(I168*H168,2)</f>
        <v>0</v>
      </c>
      <c r="K168" s="192" t="s">
        <v>131</v>
      </c>
      <c r="L168" s="58"/>
      <c r="M168" s="197" t="s">
        <v>21</v>
      </c>
      <c r="N168" s="198" t="s">
        <v>42</v>
      </c>
      <c r="O168" s="39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1" t="s">
        <v>132</v>
      </c>
      <c r="AT168" s="21" t="s">
        <v>127</v>
      </c>
      <c r="AU168" s="21" t="s">
        <v>81</v>
      </c>
      <c r="AY168" s="21" t="s">
        <v>125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1" t="s">
        <v>79</v>
      </c>
      <c r="BK168" s="201">
        <f>ROUND(I168*H168,2)</f>
        <v>0</v>
      </c>
      <c r="BL168" s="21" t="s">
        <v>132</v>
      </c>
      <c r="BM168" s="21" t="s">
        <v>336</v>
      </c>
    </row>
    <row r="169" spans="2:65" s="1" customFormat="1" ht="22.5" customHeight="1">
      <c r="B169" s="38"/>
      <c r="C169" s="190" t="s">
        <v>337</v>
      </c>
      <c r="D169" s="190" t="s">
        <v>127</v>
      </c>
      <c r="E169" s="191" t="s">
        <v>338</v>
      </c>
      <c r="F169" s="192" t="s">
        <v>339</v>
      </c>
      <c r="G169" s="193" t="s">
        <v>130</v>
      </c>
      <c r="H169" s="194">
        <v>2307</v>
      </c>
      <c r="I169" s="195"/>
      <c r="J169" s="196">
        <f>ROUND(I169*H169,2)</f>
        <v>0</v>
      </c>
      <c r="K169" s="192" t="s">
        <v>131</v>
      </c>
      <c r="L169" s="58"/>
      <c r="M169" s="197" t="s">
        <v>21</v>
      </c>
      <c r="N169" s="198" t="s">
        <v>42</v>
      </c>
      <c r="O169" s="39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AR169" s="21" t="s">
        <v>132</v>
      </c>
      <c r="AT169" s="21" t="s">
        <v>127</v>
      </c>
      <c r="AU169" s="21" t="s">
        <v>81</v>
      </c>
      <c r="AY169" s="21" t="s">
        <v>125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1" t="s">
        <v>79</v>
      </c>
      <c r="BK169" s="201">
        <f>ROUND(I169*H169,2)</f>
        <v>0</v>
      </c>
      <c r="BL169" s="21" t="s">
        <v>132</v>
      </c>
      <c r="BM169" s="21" t="s">
        <v>340</v>
      </c>
    </row>
    <row r="170" spans="2:65" s="1" customFormat="1" ht="31.5" customHeight="1">
      <c r="B170" s="38"/>
      <c r="C170" s="190" t="s">
        <v>341</v>
      </c>
      <c r="D170" s="190" t="s">
        <v>127</v>
      </c>
      <c r="E170" s="191" t="s">
        <v>342</v>
      </c>
      <c r="F170" s="192" t="s">
        <v>343</v>
      </c>
      <c r="G170" s="193" t="s">
        <v>130</v>
      </c>
      <c r="H170" s="194">
        <v>2251</v>
      </c>
      <c r="I170" s="195"/>
      <c r="J170" s="196">
        <f>ROUND(I170*H170,2)</f>
        <v>0</v>
      </c>
      <c r="K170" s="192" t="s">
        <v>131</v>
      </c>
      <c r="L170" s="58"/>
      <c r="M170" s="197" t="s">
        <v>21</v>
      </c>
      <c r="N170" s="198" t="s">
        <v>42</v>
      </c>
      <c r="O170" s="39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1" t="s">
        <v>132</v>
      </c>
      <c r="AT170" s="21" t="s">
        <v>127</v>
      </c>
      <c r="AU170" s="21" t="s">
        <v>81</v>
      </c>
      <c r="AY170" s="21" t="s">
        <v>125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1" t="s">
        <v>79</v>
      </c>
      <c r="BK170" s="201">
        <f>ROUND(I170*H170,2)</f>
        <v>0</v>
      </c>
      <c r="BL170" s="21" t="s">
        <v>132</v>
      </c>
      <c r="BM170" s="21" t="s">
        <v>344</v>
      </c>
    </row>
    <row r="171" spans="2:65" s="1" customFormat="1" ht="31.5" customHeight="1">
      <c r="B171" s="38"/>
      <c r="C171" s="190" t="s">
        <v>345</v>
      </c>
      <c r="D171" s="190" t="s">
        <v>127</v>
      </c>
      <c r="E171" s="191" t="s">
        <v>346</v>
      </c>
      <c r="F171" s="192" t="s">
        <v>347</v>
      </c>
      <c r="G171" s="193" t="s">
        <v>130</v>
      </c>
      <c r="H171" s="194">
        <v>2307</v>
      </c>
      <c r="I171" s="195"/>
      <c r="J171" s="196">
        <f>ROUND(I171*H171,2)</f>
        <v>0</v>
      </c>
      <c r="K171" s="192" t="s">
        <v>131</v>
      </c>
      <c r="L171" s="58"/>
      <c r="M171" s="197" t="s">
        <v>21</v>
      </c>
      <c r="N171" s="198" t="s">
        <v>42</v>
      </c>
      <c r="O171" s="39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1" t="s">
        <v>132</v>
      </c>
      <c r="AT171" s="21" t="s">
        <v>127</v>
      </c>
      <c r="AU171" s="21" t="s">
        <v>81</v>
      </c>
      <c r="AY171" s="21" t="s">
        <v>125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1" t="s">
        <v>79</v>
      </c>
      <c r="BK171" s="201">
        <f>ROUND(I171*H171,2)</f>
        <v>0</v>
      </c>
      <c r="BL171" s="21" t="s">
        <v>132</v>
      </c>
      <c r="BM171" s="21" t="s">
        <v>348</v>
      </c>
    </row>
    <row r="172" spans="2:65" s="1" customFormat="1" ht="31.5" customHeight="1">
      <c r="B172" s="38"/>
      <c r="C172" s="190" t="s">
        <v>349</v>
      </c>
      <c r="D172" s="190" t="s">
        <v>127</v>
      </c>
      <c r="E172" s="191" t="s">
        <v>350</v>
      </c>
      <c r="F172" s="192" t="s">
        <v>351</v>
      </c>
      <c r="G172" s="193" t="s">
        <v>297</v>
      </c>
      <c r="H172" s="194">
        <v>18</v>
      </c>
      <c r="I172" s="195"/>
      <c r="J172" s="196">
        <f>ROUND(I172*H172,2)</f>
        <v>0</v>
      </c>
      <c r="K172" s="192" t="s">
        <v>131</v>
      </c>
      <c r="L172" s="58"/>
      <c r="M172" s="197" t="s">
        <v>21</v>
      </c>
      <c r="N172" s="198" t="s">
        <v>42</v>
      </c>
      <c r="O172" s="39"/>
      <c r="P172" s="199">
        <f>O172*H172</f>
        <v>0</v>
      </c>
      <c r="Q172" s="199">
        <v>0.42605</v>
      </c>
      <c r="R172" s="199">
        <f>Q172*H172</f>
        <v>7.6689</v>
      </c>
      <c r="S172" s="199">
        <v>0</v>
      </c>
      <c r="T172" s="200">
        <f>S172*H172</f>
        <v>0</v>
      </c>
      <c r="AR172" s="21" t="s">
        <v>132</v>
      </c>
      <c r="AT172" s="21" t="s">
        <v>127</v>
      </c>
      <c r="AU172" s="21" t="s">
        <v>81</v>
      </c>
      <c r="AY172" s="21" t="s">
        <v>125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1" t="s">
        <v>79</v>
      </c>
      <c r="BK172" s="201">
        <f>ROUND(I172*H172,2)</f>
        <v>0</v>
      </c>
      <c r="BL172" s="21" t="s">
        <v>132</v>
      </c>
      <c r="BM172" s="21" t="s">
        <v>352</v>
      </c>
    </row>
    <row r="173" spans="2:63" s="10" customFormat="1" ht="29.85" customHeight="1">
      <c r="B173" s="173"/>
      <c r="C173" s="174"/>
      <c r="D173" s="187" t="s">
        <v>70</v>
      </c>
      <c r="E173" s="188" t="s">
        <v>162</v>
      </c>
      <c r="F173" s="188" t="s">
        <v>353</v>
      </c>
      <c r="G173" s="174"/>
      <c r="H173" s="174"/>
      <c r="I173" s="177"/>
      <c r="J173" s="189">
        <f>BK173</f>
        <v>0</v>
      </c>
      <c r="K173" s="174"/>
      <c r="L173" s="179"/>
      <c r="M173" s="180"/>
      <c r="N173" s="181"/>
      <c r="O173" s="181"/>
      <c r="P173" s="182">
        <f>SUM(P174:P184)</f>
        <v>0</v>
      </c>
      <c r="Q173" s="181"/>
      <c r="R173" s="182">
        <f>SUM(R174:R184)</f>
        <v>7.596589999999999</v>
      </c>
      <c r="S173" s="181"/>
      <c r="T173" s="183">
        <f>SUM(T174:T184)</f>
        <v>0</v>
      </c>
      <c r="AR173" s="184" t="s">
        <v>79</v>
      </c>
      <c r="AT173" s="185" t="s">
        <v>70</v>
      </c>
      <c r="AU173" s="185" t="s">
        <v>79</v>
      </c>
      <c r="AY173" s="184" t="s">
        <v>125</v>
      </c>
      <c r="BK173" s="186">
        <f>SUM(BK174:BK184)</f>
        <v>0</v>
      </c>
    </row>
    <row r="174" spans="2:65" s="1" customFormat="1" ht="31.5" customHeight="1">
      <c r="B174" s="38"/>
      <c r="C174" s="190" t="s">
        <v>354</v>
      </c>
      <c r="D174" s="190" t="s">
        <v>127</v>
      </c>
      <c r="E174" s="191" t="s">
        <v>355</v>
      </c>
      <c r="F174" s="192" t="s">
        <v>356</v>
      </c>
      <c r="G174" s="193" t="s">
        <v>297</v>
      </c>
      <c r="H174" s="194">
        <v>5</v>
      </c>
      <c r="I174" s="195"/>
      <c r="J174" s="196">
        <f aca="true" t="shared" si="10" ref="J174:J183">ROUND(I174*H174,2)</f>
        <v>0</v>
      </c>
      <c r="K174" s="192" t="s">
        <v>131</v>
      </c>
      <c r="L174" s="58"/>
      <c r="M174" s="197" t="s">
        <v>21</v>
      </c>
      <c r="N174" s="198" t="s">
        <v>42</v>
      </c>
      <c r="O174" s="39"/>
      <c r="P174" s="199">
        <f aca="true" t="shared" si="11" ref="P174:P183">O174*H174</f>
        <v>0</v>
      </c>
      <c r="Q174" s="199">
        <v>0.00132</v>
      </c>
      <c r="R174" s="199">
        <f aca="true" t="shared" si="12" ref="R174:R183">Q174*H174</f>
        <v>0.0066</v>
      </c>
      <c r="S174" s="199">
        <v>0</v>
      </c>
      <c r="T174" s="200">
        <f aca="true" t="shared" si="13" ref="T174:T183">S174*H174</f>
        <v>0</v>
      </c>
      <c r="AR174" s="21" t="s">
        <v>132</v>
      </c>
      <c r="AT174" s="21" t="s">
        <v>127</v>
      </c>
      <c r="AU174" s="21" t="s">
        <v>81</v>
      </c>
      <c r="AY174" s="21" t="s">
        <v>125</v>
      </c>
      <c r="BE174" s="201">
        <f aca="true" t="shared" si="14" ref="BE174:BE183">IF(N174="základní",J174,0)</f>
        <v>0</v>
      </c>
      <c r="BF174" s="201">
        <f aca="true" t="shared" si="15" ref="BF174:BF183">IF(N174="snížená",J174,0)</f>
        <v>0</v>
      </c>
      <c r="BG174" s="201">
        <f aca="true" t="shared" si="16" ref="BG174:BG183">IF(N174="zákl. přenesená",J174,0)</f>
        <v>0</v>
      </c>
      <c r="BH174" s="201">
        <f aca="true" t="shared" si="17" ref="BH174:BH183">IF(N174="sníž. přenesená",J174,0)</f>
        <v>0</v>
      </c>
      <c r="BI174" s="201">
        <f aca="true" t="shared" si="18" ref="BI174:BI183">IF(N174="nulová",J174,0)</f>
        <v>0</v>
      </c>
      <c r="BJ174" s="21" t="s">
        <v>79</v>
      </c>
      <c r="BK174" s="201">
        <f aca="true" t="shared" si="19" ref="BK174:BK183">ROUND(I174*H174,2)</f>
        <v>0</v>
      </c>
      <c r="BL174" s="21" t="s">
        <v>132</v>
      </c>
      <c r="BM174" s="21" t="s">
        <v>357</v>
      </c>
    </row>
    <row r="175" spans="2:65" s="1" customFormat="1" ht="31.5" customHeight="1">
      <c r="B175" s="38"/>
      <c r="C175" s="190" t="s">
        <v>358</v>
      </c>
      <c r="D175" s="190" t="s">
        <v>127</v>
      </c>
      <c r="E175" s="191" t="s">
        <v>359</v>
      </c>
      <c r="F175" s="192" t="s">
        <v>360</v>
      </c>
      <c r="G175" s="193" t="s">
        <v>297</v>
      </c>
      <c r="H175" s="194">
        <v>38</v>
      </c>
      <c r="I175" s="195"/>
      <c r="J175" s="196">
        <f t="shared" si="10"/>
        <v>0</v>
      </c>
      <c r="K175" s="192" t="s">
        <v>131</v>
      </c>
      <c r="L175" s="58"/>
      <c r="M175" s="197" t="s">
        <v>21</v>
      </c>
      <c r="N175" s="198" t="s">
        <v>42</v>
      </c>
      <c r="O175" s="39"/>
      <c r="P175" s="199">
        <f t="shared" si="11"/>
        <v>0</v>
      </c>
      <c r="Q175" s="199">
        <v>0.00201</v>
      </c>
      <c r="R175" s="199">
        <f t="shared" si="12"/>
        <v>0.07638</v>
      </c>
      <c r="S175" s="199">
        <v>0</v>
      </c>
      <c r="T175" s="200">
        <f t="shared" si="13"/>
        <v>0</v>
      </c>
      <c r="AR175" s="21" t="s">
        <v>132</v>
      </c>
      <c r="AT175" s="21" t="s">
        <v>127</v>
      </c>
      <c r="AU175" s="21" t="s">
        <v>81</v>
      </c>
      <c r="AY175" s="21" t="s">
        <v>125</v>
      </c>
      <c r="BE175" s="201">
        <f t="shared" si="14"/>
        <v>0</v>
      </c>
      <c r="BF175" s="201">
        <f t="shared" si="15"/>
        <v>0</v>
      </c>
      <c r="BG175" s="201">
        <f t="shared" si="16"/>
        <v>0</v>
      </c>
      <c r="BH175" s="201">
        <f t="shared" si="17"/>
        <v>0</v>
      </c>
      <c r="BI175" s="201">
        <f t="shared" si="18"/>
        <v>0</v>
      </c>
      <c r="BJ175" s="21" t="s">
        <v>79</v>
      </c>
      <c r="BK175" s="201">
        <f t="shared" si="19"/>
        <v>0</v>
      </c>
      <c r="BL175" s="21" t="s">
        <v>132</v>
      </c>
      <c r="BM175" s="21" t="s">
        <v>361</v>
      </c>
    </row>
    <row r="176" spans="2:65" s="1" customFormat="1" ht="31.5" customHeight="1">
      <c r="B176" s="38"/>
      <c r="C176" s="190" t="s">
        <v>362</v>
      </c>
      <c r="D176" s="190" t="s">
        <v>127</v>
      </c>
      <c r="E176" s="191" t="s">
        <v>363</v>
      </c>
      <c r="F176" s="192" t="s">
        <v>364</v>
      </c>
      <c r="G176" s="193" t="s">
        <v>297</v>
      </c>
      <c r="H176" s="194">
        <v>35</v>
      </c>
      <c r="I176" s="195"/>
      <c r="J176" s="196">
        <f t="shared" si="10"/>
        <v>0</v>
      </c>
      <c r="K176" s="192" t="s">
        <v>131</v>
      </c>
      <c r="L176" s="58"/>
      <c r="M176" s="197" t="s">
        <v>21</v>
      </c>
      <c r="N176" s="198" t="s">
        <v>42</v>
      </c>
      <c r="O176" s="39"/>
      <c r="P176" s="199">
        <f t="shared" si="11"/>
        <v>0</v>
      </c>
      <c r="Q176" s="199">
        <v>0.00287</v>
      </c>
      <c r="R176" s="199">
        <f t="shared" si="12"/>
        <v>0.10045000000000001</v>
      </c>
      <c r="S176" s="199">
        <v>0</v>
      </c>
      <c r="T176" s="200">
        <f t="shared" si="13"/>
        <v>0</v>
      </c>
      <c r="AR176" s="21" t="s">
        <v>132</v>
      </c>
      <c r="AT176" s="21" t="s">
        <v>127</v>
      </c>
      <c r="AU176" s="21" t="s">
        <v>81</v>
      </c>
      <c r="AY176" s="21" t="s">
        <v>125</v>
      </c>
      <c r="BE176" s="201">
        <f t="shared" si="14"/>
        <v>0</v>
      </c>
      <c r="BF176" s="201">
        <f t="shared" si="15"/>
        <v>0</v>
      </c>
      <c r="BG176" s="201">
        <f t="shared" si="16"/>
        <v>0</v>
      </c>
      <c r="BH176" s="201">
        <f t="shared" si="17"/>
        <v>0</v>
      </c>
      <c r="BI176" s="201">
        <f t="shared" si="18"/>
        <v>0</v>
      </c>
      <c r="BJ176" s="21" t="s">
        <v>79</v>
      </c>
      <c r="BK176" s="201">
        <f t="shared" si="19"/>
        <v>0</v>
      </c>
      <c r="BL176" s="21" t="s">
        <v>132</v>
      </c>
      <c r="BM176" s="21" t="s">
        <v>365</v>
      </c>
    </row>
    <row r="177" spans="2:65" s="1" customFormat="1" ht="31.5" customHeight="1">
      <c r="B177" s="38"/>
      <c r="C177" s="190" t="s">
        <v>366</v>
      </c>
      <c r="D177" s="190" t="s">
        <v>127</v>
      </c>
      <c r="E177" s="191" t="s">
        <v>367</v>
      </c>
      <c r="F177" s="192" t="s">
        <v>368</v>
      </c>
      <c r="G177" s="193" t="s">
        <v>140</v>
      </c>
      <c r="H177" s="194">
        <v>2</v>
      </c>
      <c r="I177" s="195"/>
      <c r="J177" s="196">
        <f t="shared" si="10"/>
        <v>0</v>
      </c>
      <c r="K177" s="192" t="s">
        <v>131</v>
      </c>
      <c r="L177" s="58"/>
      <c r="M177" s="197" t="s">
        <v>21</v>
      </c>
      <c r="N177" s="198" t="s">
        <v>42</v>
      </c>
      <c r="O177" s="39"/>
      <c r="P177" s="199">
        <f t="shared" si="11"/>
        <v>0</v>
      </c>
      <c r="Q177" s="199">
        <v>0</v>
      </c>
      <c r="R177" s="199">
        <f t="shared" si="12"/>
        <v>0</v>
      </c>
      <c r="S177" s="199">
        <v>0</v>
      </c>
      <c r="T177" s="200">
        <f t="shared" si="13"/>
        <v>0</v>
      </c>
      <c r="AR177" s="21" t="s">
        <v>132</v>
      </c>
      <c r="AT177" s="21" t="s">
        <v>127</v>
      </c>
      <c r="AU177" s="21" t="s">
        <v>81</v>
      </c>
      <c r="AY177" s="21" t="s">
        <v>125</v>
      </c>
      <c r="BE177" s="201">
        <f t="shared" si="14"/>
        <v>0</v>
      </c>
      <c r="BF177" s="201">
        <f t="shared" si="15"/>
        <v>0</v>
      </c>
      <c r="BG177" s="201">
        <f t="shared" si="16"/>
        <v>0</v>
      </c>
      <c r="BH177" s="201">
        <f t="shared" si="17"/>
        <v>0</v>
      </c>
      <c r="BI177" s="201">
        <f t="shared" si="18"/>
        <v>0</v>
      </c>
      <c r="BJ177" s="21" t="s">
        <v>79</v>
      </c>
      <c r="BK177" s="201">
        <f t="shared" si="19"/>
        <v>0</v>
      </c>
      <c r="BL177" s="21" t="s">
        <v>132</v>
      </c>
      <c r="BM177" s="21" t="s">
        <v>369</v>
      </c>
    </row>
    <row r="178" spans="2:65" s="1" customFormat="1" ht="22.5" customHeight="1">
      <c r="B178" s="38"/>
      <c r="C178" s="221" t="s">
        <v>370</v>
      </c>
      <c r="D178" s="221" t="s">
        <v>235</v>
      </c>
      <c r="E178" s="222" t="s">
        <v>371</v>
      </c>
      <c r="F178" s="223" t="s">
        <v>372</v>
      </c>
      <c r="G178" s="224" t="s">
        <v>140</v>
      </c>
      <c r="H178" s="225">
        <v>1</v>
      </c>
      <c r="I178" s="226"/>
      <c r="J178" s="227">
        <f t="shared" si="10"/>
        <v>0</v>
      </c>
      <c r="K178" s="223" t="s">
        <v>131</v>
      </c>
      <c r="L178" s="228"/>
      <c r="M178" s="229" t="s">
        <v>21</v>
      </c>
      <c r="N178" s="230" t="s">
        <v>42</v>
      </c>
      <c r="O178" s="39"/>
      <c r="P178" s="199">
        <f t="shared" si="11"/>
        <v>0</v>
      </c>
      <c r="Q178" s="199">
        <v>0.0059</v>
      </c>
      <c r="R178" s="199">
        <f t="shared" si="12"/>
        <v>0.0059</v>
      </c>
      <c r="S178" s="199">
        <v>0</v>
      </c>
      <c r="T178" s="200">
        <f t="shared" si="13"/>
        <v>0</v>
      </c>
      <c r="AR178" s="21" t="s">
        <v>162</v>
      </c>
      <c r="AT178" s="21" t="s">
        <v>235</v>
      </c>
      <c r="AU178" s="21" t="s">
        <v>81</v>
      </c>
      <c r="AY178" s="21" t="s">
        <v>125</v>
      </c>
      <c r="BE178" s="201">
        <f t="shared" si="14"/>
        <v>0</v>
      </c>
      <c r="BF178" s="201">
        <f t="shared" si="15"/>
        <v>0</v>
      </c>
      <c r="BG178" s="201">
        <f t="shared" si="16"/>
        <v>0</v>
      </c>
      <c r="BH178" s="201">
        <f t="shared" si="17"/>
        <v>0</v>
      </c>
      <c r="BI178" s="201">
        <f t="shared" si="18"/>
        <v>0</v>
      </c>
      <c r="BJ178" s="21" t="s">
        <v>79</v>
      </c>
      <c r="BK178" s="201">
        <f t="shared" si="19"/>
        <v>0</v>
      </c>
      <c r="BL178" s="21" t="s">
        <v>132</v>
      </c>
      <c r="BM178" s="21" t="s">
        <v>373</v>
      </c>
    </row>
    <row r="179" spans="2:65" s="1" customFormat="1" ht="22.5" customHeight="1">
      <c r="B179" s="38"/>
      <c r="C179" s="221" t="s">
        <v>374</v>
      </c>
      <c r="D179" s="221" t="s">
        <v>235</v>
      </c>
      <c r="E179" s="222" t="s">
        <v>375</v>
      </c>
      <c r="F179" s="223" t="s">
        <v>376</v>
      </c>
      <c r="G179" s="224" t="s">
        <v>140</v>
      </c>
      <c r="H179" s="225">
        <v>1</v>
      </c>
      <c r="I179" s="226"/>
      <c r="J179" s="227">
        <f t="shared" si="10"/>
        <v>0</v>
      </c>
      <c r="K179" s="223" t="s">
        <v>131</v>
      </c>
      <c r="L179" s="228"/>
      <c r="M179" s="229" t="s">
        <v>21</v>
      </c>
      <c r="N179" s="230" t="s">
        <v>42</v>
      </c>
      <c r="O179" s="39"/>
      <c r="P179" s="199">
        <f t="shared" si="11"/>
        <v>0</v>
      </c>
      <c r="Q179" s="199">
        <v>0.0032</v>
      </c>
      <c r="R179" s="199">
        <f t="shared" si="12"/>
        <v>0.0032</v>
      </c>
      <c r="S179" s="199">
        <v>0</v>
      </c>
      <c r="T179" s="200">
        <f t="shared" si="13"/>
        <v>0</v>
      </c>
      <c r="AR179" s="21" t="s">
        <v>162</v>
      </c>
      <c r="AT179" s="21" t="s">
        <v>235</v>
      </c>
      <c r="AU179" s="21" t="s">
        <v>81</v>
      </c>
      <c r="AY179" s="21" t="s">
        <v>125</v>
      </c>
      <c r="BE179" s="201">
        <f t="shared" si="14"/>
        <v>0</v>
      </c>
      <c r="BF179" s="201">
        <f t="shared" si="15"/>
        <v>0</v>
      </c>
      <c r="BG179" s="201">
        <f t="shared" si="16"/>
        <v>0</v>
      </c>
      <c r="BH179" s="201">
        <f t="shared" si="17"/>
        <v>0</v>
      </c>
      <c r="BI179" s="201">
        <f t="shared" si="18"/>
        <v>0</v>
      </c>
      <c r="BJ179" s="21" t="s">
        <v>79</v>
      </c>
      <c r="BK179" s="201">
        <f t="shared" si="19"/>
        <v>0</v>
      </c>
      <c r="BL179" s="21" t="s">
        <v>132</v>
      </c>
      <c r="BM179" s="21" t="s">
        <v>377</v>
      </c>
    </row>
    <row r="180" spans="2:65" s="1" customFormat="1" ht="31.5" customHeight="1">
      <c r="B180" s="38"/>
      <c r="C180" s="190" t="s">
        <v>378</v>
      </c>
      <c r="D180" s="190" t="s">
        <v>127</v>
      </c>
      <c r="E180" s="191" t="s">
        <v>379</v>
      </c>
      <c r="F180" s="192" t="s">
        <v>380</v>
      </c>
      <c r="G180" s="193" t="s">
        <v>140</v>
      </c>
      <c r="H180" s="194">
        <v>1</v>
      </c>
      <c r="I180" s="195"/>
      <c r="J180" s="196">
        <f t="shared" si="10"/>
        <v>0</v>
      </c>
      <c r="K180" s="192" t="s">
        <v>131</v>
      </c>
      <c r="L180" s="58"/>
      <c r="M180" s="197" t="s">
        <v>21</v>
      </c>
      <c r="N180" s="198" t="s">
        <v>42</v>
      </c>
      <c r="O180" s="39"/>
      <c r="P180" s="199">
        <f t="shared" si="11"/>
        <v>0</v>
      </c>
      <c r="Q180" s="199">
        <v>2.15228</v>
      </c>
      <c r="R180" s="199">
        <f t="shared" si="12"/>
        <v>2.15228</v>
      </c>
      <c r="S180" s="199">
        <v>0</v>
      </c>
      <c r="T180" s="200">
        <f t="shared" si="13"/>
        <v>0</v>
      </c>
      <c r="AR180" s="21" t="s">
        <v>132</v>
      </c>
      <c r="AT180" s="21" t="s">
        <v>127</v>
      </c>
      <c r="AU180" s="21" t="s">
        <v>81</v>
      </c>
      <c r="AY180" s="21" t="s">
        <v>125</v>
      </c>
      <c r="BE180" s="201">
        <f t="shared" si="14"/>
        <v>0</v>
      </c>
      <c r="BF180" s="201">
        <f t="shared" si="15"/>
        <v>0</v>
      </c>
      <c r="BG180" s="201">
        <f t="shared" si="16"/>
        <v>0</v>
      </c>
      <c r="BH180" s="201">
        <f t="shared" si="17"/>
        <v>0</v>
      </c>
      <c r="BI180" s="201">
        <f t="shared" si="18"/>
        <v>0</v>
      </c>
      <c r="BJ180" s="21" t="s">
        <v>79</v>
      </c>
      <c r="BK180" s="201">
        <f t="shared" si="19"/>
        <v>0</v>
      </c>
      <c r="BL180" s="21" t="s">
        <v>132</v>
      </c>
      <c r="BM180" s="21" t="s">
        <v>381</v>
      </c>
    </row>
    <row r="181" spans="2:65" s="1" customFormat="1" ht="31.5" customHeight="1">
      <c r="B181" s="38"/>
      <c r="C181" s="190" t="s">
        <v>382</v>
      </c>
      <c r="D181" s="190" t="s">
        <v>127</v>
      </c>
      <c r="E181" s="191" t="s">
        <v>383</v>
      </c>
      <c r="F181" s="192" t="s">
        <v>384</v>
      </c>
      <c r="G181" s="193" t="s">
        <v>140</v>
      </c>
      <c r="H181" s="194">
        <v>2</v>
      </c>
      <c r="I181" s="195"/>
      <c r="J181" s="196">
        <f t="shared" si="10"/>
        <v>0</v>
      </c>
      <c r="K181" s="192" t="s">
        <v>131</v>
      </c>
      <c r="L181" s="58"/>
      <c r="M181" s="197" t="s">
        <v>21</v>
      </c>
      <c r="N181" s="198" t="s">
        <v>42</v>
      </c>
      <c r="O181" s="39"/>
      <c r="P181" s="199">
        <f t="shared" si="11"/>
        <v>0</v>
      </c>
      <c r="Q181" s="199">
        <v>2.61488</v>
      </c>
      <c r="R181" s="199">
        <f t="shared" si="12"/>
        <v>5.22976</v>
      </c>
      <c r="S181" s="199">
        <v>0</v>
      </c>
      <c r="T181" s="200">
        <f t="shared" si="13"/>
        <v>0</v>
      </c>
      <c r="AR181" s="21" t="s">
        <v>132</v>
      </c>
      <c r="AT181" s="21" t="s">
        <v>127</v>
      </c>
      <c r="AU181" s="21" t="s">
        <v>81</v>
      </c>
      <c r="AY181" s="21" t="s">
        <v>125</v>
      </c>
      <c r="BE181" s="201">
        <f t="shared" si="14"/>
        <v>0</v>
      </c>
      <c r="BF181" s="201">
        <f t="shared" si="15"/>
        <v>0</v>
      </c>
      <c r="BG181" s="201">
        <f t="shared" si="16"/>
        <v>0</v>
      </c>
      <c r="BH181" s="201">
        <f t="shared" si="17"/>
        <v>0</v>
      </c>
      <c r="BI181" s="201">
        <f t="shared" si="18"/>
        <v>0</v>
      </c>
      <c r="BJ181" s="21" t="s">
        <v>79</v>
      </c>
      <c r="BK181" s="201">
        <f t="shared" si="19"/>
        <v>0</v>
      </c>
      <c r="BL181" s="21" t="s">
        <v>132</v>
      </c>
      <c r="BM181" s="21" t="s">
        <v>385</v>
      </c>
    </row>
    <row r="182" spans="2:65" s="1" customFormat="1" ht="31.5" customHeight="1">
      <c r="B182" s="38"/>
      <c r="C182" s="190" t="s">
        <v>386</v>
      </c>
      <c r="D182" s="190" t="s">
        <v>127</v>
      </c>
      <c r="E182" s="191" t="s">
        <v>387</v>
      </c>
      <c r="F182" s="192" t="s">
        <v>388</v>
      </c>
      <c r="G182" s="193" t="s">
        <v>140</v>
      </c>
      <c r="H182" s="194">
        <v>1</v>
      </c>
      <c r="I182" s="195"/>
      <c r="J182" s="196">
        <f t="shared" si="10"/>
        <v>0</v>
      </c>
      <c r="K182" s="192" t="s">
        <v>131</v>
      </c>
      <c r="L182" s="58"/>
      <c r="M182" s="197" t="s">
        <v>21</v>
      </c>
      <c r="N182" s="198" t="s">
        <v>42</v>
      </c>
      <c r="O182" s="39"/>
      <c r="P182" s="199">
        <f t="shared" si="11"/>
        <v>0</v>
      </c>
      <c r="Q182" s="199">
        <v>0.00702</v>
      </c>
      <c r="R182" s="199">
        <f t="shared" si="12"/>
        <v>0.00702</v>
      </c>
      <c r="S182" s="199">
        <v>0</v>
      </c>
      <c r="T182" s="200">
        <f t="shared" si="13"/>
        <v>0</v>
      </c>
      <c r="AR182" s="21" t="s">
        <v>132</v>
      </c>
      <c r="AT182" s="21" t="s">
        <v>127</v>
      </c>
      <c r="AU182" s="21" t="s">
        <v>81</v>
      </c>
      <c r="AY182" s="21" t="s">
        <v>125</v>
      </c>
      <c r="BE182" s="201">
        <f t="shared" si="14"/>
        <v>0</v>
      </c>
      <c r="BF182" s="201">
        <f t="shared" si="15"/>
        <v>0</v>
      </c>
      <c r="BG182" s="201">
        <f t="shared" si="16"/>
        <v>0</v>
      </c>
      <c r="BH182" s="201">
        <f t="shared" si="17"/>
        <v>0</v>
      </c>
      <c r="BI182" s="201">
        <f t="shared" si="18"/>
        <v>0</v>
      </c>
      <c r="BJ182" s="21" t="s">
        <v>79</v>
      </c>
      <c r="BK182" s="201">
        <f t="shared" si="19"/>
        <v>0</v>
      </c>
      <c r="BL182" s="21" t="s">
        <v>132</v>
      </c>
      <c r="BM182" s="21" t="s">
        <v>389</v>
      </c>
    </row>
    <row r="183" spans="2:65" s="1" customFormat="1" ht="22.5" customHeight="1">
      <c r="B183" s="38"/>
      <c r="C183" s="221" t="s">
        <v>390</v>
      </c>
      <c r="D183" s="221" t="s">
        <v>235</v>
      </c>
      <c r="E183" s="222" t="s">
        <v>391</v>
      </c>
      <c r="F183" s="223" t="s">
        <v>392</v>
      </c>
      <c r="G183" s="224" t="s">
        <v>140</v>
      </c>
      <c r="H183" s="225">
        <v>1</v>
      </c>
      <c r="I183" s="226"/>
      <c r="J183" s="227">
        <f t="shared" si="10"/>
        <v>0</v>
      </c>
      <c r="K183" s="223" t="s">
        <v>131</v>
      </c>
      <c r="L183" s="228"/>
      <c r="M183" s="229" t="s">
        <v>21</v>
      </c>
      <c r="N183" s="230" t="s">
        <v>42</v>
      </c>
      <c r="O183" s="39"/>
      <c r="P183" s="199">
        <f t="shared" si="11"/>
        <v>0</v>
      </c>
      <c r="Q183" s="199">
        <v>0.015</v>
      </c>
      <c r="R183" s="199">
        <f t="shared" si="12"/>
        <v>0.015</v>
      </c>
      <c r="S183" s="199">
        <v>0</v>
      </c>
      <c r="T183" s="200">
        <f t="shared" si="13"/>
        <v>0</v>
      </c>
      <c r="AR183" s="21" t="s">
        <v>162</v>
      </c>
      <c r="AT183" s="21" t="s">
        <v>235</v>
      </c>
      <c r="AU183" s="21" t="s">
        <v>81</v>
      </c>
      <c r="AY183" s="21" t="s">
        <v>125</v>
      </c>
      <c r="BE183" s="201">
        <f t="shared" si="14"/>
        <v>0</v>
      </c>
      <c r="BF183" s="201">
        <f t="shared" si="15"/>
        <v>0</v>
      </c>
      <c r="BG183" s="201">
        <f t="shared" si="16"/>
        <v>0</v>
      </c>
      <c r="BH183" s="201">
        <f t="shared" si="17"/>
        <v>0</v>
      </c>
      <c r="BI183" s="201">
        <f t="shared" si="18"/>
        <v>0</v>
      </c>
      <c r="BJ183" s="21" t="s">
        <v>79</v>
      </c>
      <c r="BK183" s="201">
        <f t="shared" si="19"/>
        <v>0</v>
      </c>
      <c r="BL183" s="21" t="s">
        <v>132</v>
      </c>
      <c r="BM183" s="21" t="s">
        <v>393</v>
      </c>
    </row>
    <row r="184" spans="2:47" s="1" customFormat="1" ht="27">
      <c r="B184" s="38"/>
      <c r="C184" s="60"/>
      <c r="D184" s="214" t="s">
        <v>178</v>
      </c>
      <c r="E184" s="60"/>
      <c r="F184" s="218" t="s">
        <v>394</v>
      </c>
      <c r="G184" s="60"/>
      <c r="H184" s="60"/>
      <c r="I184" s="160"/>
      <c r="J184" s="60"/>
      <c r="K184" s="60"/>
      <c r="L184" s="58"/>
      <c r="M184" s="219"/>
      <c r="N184" s="39"/>
      <c r="O184" s="39"/>
      <c r="P184" s="39"/>
      <c r="Q184" s="39"/>
      <c r="R184" s="39"/>
      <c r="S184" s="39"/>
      <c r="T184" s="75"/>
      <c r="AT184" s="21" t="s">
        <v>178</v>
      </c>
      <c r="AU184" s="21" t="s">
        <v>81</v>
      </c>
    </row>
    <row r="185" spans="2:63" s="10" customFormat="1" ht="29.85" customHeight="1">
      <c r="B185" s="173"/>
      <c r="C185" s="174"/>
      <c r="D185" s="187" t="s">
        <v>70</v>
      </c>
      <c r="E185" s="188" t="s">
        <v>166</v>
      </c>
      <c r="F185" s="188" t="s">
        <v>395</v>
      </c>
      <c r="G185" s="174"/>
      <c r="H185" s="174"/>
      <c r="I185" s="177"/>
      <c r="J185" s="189">
        <f>BK185</f>
        <v>0</v>
      </c>
      <c r="K185" s="174"/>
      <c r="L185" s="179"/>
      <c r="M185" s="180"/>
      <c r="N185" s="181"/>
      <c r="O185" s="181"/>
      <c r="P185" s="182">
        <f>SUM(P186:P215)</f>
        <v>0</v>
      </c>
      <c r="Q185" s="181"/>
      <c r="R185" s="182">
        <f>SUM(R186:R215)</f>
        <v>15.609300000000001</v>
      </c>
      <c r="S185" s="181"/>
      <c r="T185" s="183">
        <f>SUM(T186:T215)</f>
        <v>17.298</v>
      </c>
      <c r="AR185" s="184" t="s">
        <v>79</v>
      </c>
      <c r="AT185" s="185" t="s">
        <v>70</v>
      </c>
      <c r="AU185" s="185" t="s">
        <v>79</v>
      </c>
      <c r="AY185" s="184" t="s">
        <v>125</v>
      </c>
      <c r="BK185" s="186">
        <f>SUM(BK186:BK215)</f>
        <v>0</v>
      </c>
    </row>
    <row r="186" spans="2:65" s="1" customFormat="1" ht="22.5" customHeight="1">
      <c r="B186" s="38"/>
      <c r="C186" s="190" t="s">
        <v>396</v>
      </c>
      <c r="D186" s="190" t="s">
        <v>127</v>
      </c>
      <c r="E186" s="191" t="s">
        <v>397</v>
      </c>
      <c r="F186" s="192" t="s">
        <v>398</v>
      </c>
      <c r="G186" s="193" t="s">
        <v>140</v>
      </c>
      <c r="H186" s="194">
        <v>12</v>
      </c>
      <c r="I186" s="195"/>
      <c r="J186" s="196">
        <f aca="true" t="shared" si="20" ref="J186:J199">ROUND(I186*H186,2)</f>
        <v>0</v>
      </c>
      <c r="K186" s="192" t="s">
        <v>131</v>
      </c>
      <c r="L186" s="58"/>
      <c r="M186" s="197" t="s">
        <v>21</v>
      </c>
      <c r="N186" s="198" t="s">
        <v>42</v>
      </c>
      <c r="O186" s="39"/>
      <c r="P186" s="199">
        <f aca="true" t="shared" si="21" ref="P186:P199">O186*H186</f>
        <v>0</v>
      </c>
      <c r="Q186" s="199">
        <v>0</v>
      </c>
      <c r="R186" s="199">
        <f aca="true" t="shared" si="22" ref="R186:R199">Q186*H186</f>
        <v>0</v>
      </c>
      <c r="S186" s="199">
        <v>0</v>
      </c>
      <c r="T186" s="200">
        <f aca="true" t="shared" si="23" ref="T186:T199">S186*H186</f>
        <v>0</v>
      </c>
      <c r="AR186" s="21" t="s">
        <v>132</v>
      </c>
      <c r="AT186" s="21" t="s">
        <v>127</v>
      </c>
      <c r="AU186" s="21" t="s">
        <v>81</v>
      </c>
      <c r="AY186" s="21" t="s">
        <v>125</v>
      </c>
      <c r="BE186" s="201">
        <f aca="true" t="shared" si="24" ref="BE186:BE199">IF(N186="základní",J186,0)</f>
        <v>0</v>
      </c>
      <c r="BF186" s="201">
        <f aca="true" t="shared" si="25" ref="BF186:BF199">IF(N186="snížená",J186,0)</f>
        <v>0</v>
      </c>
      <c r="BG186" s="201">
        <f aca="true" t="shared" si="26" ref="BG186:BG199">IF(N186="zákl. přenesená",J186,0)</f>
        <v>0</v>
      </c>
      <c r="BH186" s="201">
        <f aca="true" t="shared" si="27" ref="BH186:BH199">IF(N186="sníž. přenesená",J186,0)</f>
        <v>0</v>
      </c>
      <c r="BI186" s="201">
        <f aca="true" t="shared" si="28" ref="BI186:BI199">IF(N186="nulová",J186,0)</f>
        <v>0</v>
      </c>
      <c r="BJ186" s="21" t="s">
        <v>79</v>
      </c>
      <c r="BK186" s="201">
        <f aca="true" t="shared" si="29" ref="BK186:BK199">ROUND(I186*H186,2)</f>
        <v>0</v>
      </c>
      <c r="BL186" s="21" t="s">
        <v>132</v>
      </c>
      <c r="BM186" s="21" t="s">
        <v>399</v>
      </c>
    </row>
    <row r="187" spans="2:65" s="1" customFormat="1" ht="22.5" customHeight="1">
      <c r="B187" s="38"/>
      <c r="C187" s="221" t="s">
        <v>400</v>
      </c>
      <c r="D187" s="221" t="s">
        <v>235</v>
      </c>
      <c r="E187" s="222" t="s">
        <v>401</v>
      </c>
      <c r="F187" s="223" t="s">
        <v>402</v>
      </c>
      <c r="G187" s="224" t="s">
        <v>140</v>
      </c>
      <c r="H187" s="225">
        <v>12</v>
      </c>
      <c r="I187" s="226"/>
      <c r="J187" s="227">
        <f t="shared" si="20"/>
        <v>0</v>
      </c>
      <c r="K187" s="223" t="s">
        <v>131</v>
      </c>
      <c r="L187" s="228"/>
      <c r="M187" s="229" t="s">
        <v>21</v>
      </c>
      <c r="N187" s="230" t="s">
        <v>42</v>
      </c>
      <c r="O187" s="39"/>
      <c r="P187" s="199">
        <f t="shared" si="21"/>
        <v>0</v>
      </c>
      <c r="Q187" s="199">
        <v>0.00145</v>
      </c>
      <c r="R187" s="199">
        <f t="shared" si="22"/>
        <v>0.0174</v>
      </c>
      <c r="S187" s="199">
        <v>0</v>
      </c>
      <c r="T187" s="200">
        <f t="shared" si="23"/>
        <v>0</v>
      </c>
      <c r="AR187" s="21" t="s">
        <v>162</v>
      </c>
      <c r="AT187" s="21" t="s">
        <v>235</v>
      </c>
      <c r="AU187" s="21" t="s">
        <v>81</v>
      </c>
      <c r="AY187" s="21" t="s">
        <v>125</v>
      </c>
      <c r="BE187" s="201">
        <f t="shared" si="24"/>
        <v>0</v>
      </c>
      <c r="BF187" s="201">
        <f t="shared" si="25"/>
        <v>0</v>
      </c>
      <c r="BG187" s="201">
        <f t="shared" si="26"/>
        <v>0</v>
      </c>
      <c r="BH187" s="201">
        <f t="shared" si="27"/>
        <v>0</v>
      </c>
      <c r="BI187" s="201">
        <f t="shared" si="28"/>
        <v>0</v>
      </c>
      <c r="BJ187" s="21" t="s">
        <v>79</v>
      </c>
      <c r="BK187" s="201">
        <f t="shared" si="29"/>
        <v>0</v>
      </c>
      <c r="BL187" s="21" t="s">
        <v>132</v>
      </c>
      <c r="BM187" s="21" t="s">
        <v>403</v>
      </c>
    </row>
    <row r="188" spans="2:65" s="1" customFormat="1" ht="31.5" customHeight="1">
      <c r="B188" s="38"/>
      <c r="C188" s="190" t="s">
        <v>404</v>
      </c>
      <c r="D188" s="190" t="s">
        <v>127</v>
      </c>
      <c r="E188" s="191" t="s">
        <v>405</v>
      </c>
      <c r="F188" s="192" t="s">
        <v>406</v>
      </c>
      <c r="G188" s="193" t="s">
        <v>140</v>
      </c>
      <c r="H188" s="194">
        <v>4</v>
      </c>
      <c r="I188" s="195"/>
      <c r="J188" s="196">
        <f t="shared" si="20"/>
        <v>0</v>
      </c>
      <c r="K188" s="192" t="s">
        <v>131</v>
      </c>
      <c r="L188" s="58"/>
      <c r="M188" s="197" t="s">
        <v>21</v>
      </c>
      <c r="N188" s="198" t="s">
        <v>42</v>
      </c>
      <c r="O188" s="39"/>
      <c r="P188" s="199">
        <f t="shared" si="21"/>
        <v>0</v>
      </c>
      <c r="Q188" s="199">
        <v>0.0007</v>
      </c>
      <c r="R188" s="199">
        <f t="shared" si="22"/>
        <v>0.0028</v>
      </c>
      <c r="S188" s="199">
        <v>0</v>
      </c>
      <c r="T188" s="200">
        <f t="shared" si="23"/>
        <v>0</v>
      </c>
      <c r="AR188" s="21" t="s">
        <v>132</v>
      </c>
      <c r="AT188" s="21" t="s">
        <v>127</v>
      </c>
      <c r="AU188" s="21" t="s">
        <v>81</v>
      </c>
      <c r="AY188" s="21" t="s">
        <v>125</v>
      </c>
      <c r="BE188" s="201">
        <f t="shared" si="24"/>
        <v>0</v>
      </c>
      <c r="BF188" s="201">
        <f t="shared" si="25"/>
        <v>0</v>
      </c>
      <c r="BG188" s="201">
        <f t="shared" si="26"/>
        <v>0</v>
      </c>
      <c r="BH188" s="201">
        <f t="shared" si="27"/>
        <v>0</v>
      </c>
      <c r="BI188" s="201">
        <f t="shared" si="28"/>
        <v>0</v>
      </c>
      <c r="BJ188" s="21" t="s">
        <v>79</v>
      </c>
      <c r="BK188" s="201">
        <f t="shared" si="29"/>
        <v>0</v>
      </c>
      <c r="BL188" s="21" t="s">
        <v>132</v>
      </c>
      <c r="BM188" s="21" t="s">
        <v>407</v>
      </c>
    </row>
    <row r="189" spans="2:65" s="1" customFormat="1" ht="22.5" customHeight="1">
      <c r="B189" s="38"/>
      <c r="C189" s="221" t="s">
        <v>408</v>
      </c>
      <c r="D189" s="221" t="s">
        <v>235</v>
      </c>
      <c r="E189" s="222" t="s">
        <v>409</v>
      </c>
      <c r="F189" s="223" t="s">
        <v>410</v>
      </c>
      <c r="G189" s="224" t="s">
        <v>140</v>
      </c>
      <c r="H189" s="225">
        <v>2</v>
      </c>
      <c r="I189" s="226"/>
      <c r="J189" s="227">
        <f t="shared" si="20"/>
        <v>0</v>
      </c>
      <c r="K189" s="223" t="s">
        <v>131</v>
      </c>
      <c r="L189" s="228"/>
      <c r="M189" s="229" t="s">
        <v>21</v>
      </c>
      <c r="N189" s="230" t="s">
        <v>42</v>
      </c>
      <c r="O189" s="39"/>
      <c r="P189" s="199">
        <f t="shared" si="21"/>
        <v>0</v>
      </c>
      <c r="Q189" s="199">
        <v>0.0021</v>
      </c>
      <c r="R189" s="199">
        <f t="shared" si="22"/>
        <v>0.0042</v>
      </c>
      <c r="S189" s="199">
        <v>0</v>
      </c>
      <c r="T189" s="200">
        <f t="shared" si="23"/>
        <v>0</v>
      </c>
      <c r="AR189" s="21" t="s">
        <v>162</v>
      </c>
      <c r="AT189" s="21" t="s">
        <v>235</v>
      </c>
      <c r="AU189" s="21" t="s">
        <v>81</v>
      </c>
      <c r="AY189" s="21" t="s">
        <v>125</v>
      </c>
      <c r="BE189" s="201">
        <f t="shared" si="24"/>
        <v>0</v>
      </c>
      <c r="BF189" s="201">
        <f t="shared" si="25"/>
        <v>0</v>
      </c>
      <c r="BG189" s="201">
        <f t="shared" si="26"/>
        <v>0</v>
      </c>
      <c r="BH189" s="201">
        <f t="shared" si="27"/>
        <v>0</v>
      </c>
      <c r="BI189" s="201">
        <f t="shared" si="28"/>
        <v>0</v>
      </c>
      <c r="BJ189" s="21" t="s">
        <v>79</v>
      </c>
      <c r="BK189" s="201">
        <f t="shared" si="29"/>
        <v>0</v>
      </c>
      <c r="BL189" s="21" t="s">
        <v>132</v>
      </c>
      <c r="BM189" s="21" t="s">
        <v>411</v>
      </c>
    </row>
    <row r="190" spans="2:65" s="1" customFormat="1" ht="22.5" customHeight="1">
      <c r="B190" s="38"/>
      <c r="C190" s="221" t="s">
        <v>412</v>
      </c>
      <c r="D190" s="221" t="s">
        <v>235</v>
      </c>
      <c r="E190" s="222" t="s">
        <v>409</v>
      </c>
      <c r="F190" s="223" t="s">
        <v>410</v>
      </c>
      <c r="G190" s="224" t="s">
        <v>140</v>
      </c>
      <c r="H190" s="225">
        <v>2</v>
      </c>
      <c r="I190" s="226"/>
      <c r="J190" s="227">
        <f t="shared" si="20"/>
        <v>0</v>
      </c>
      <c r="K190" s="223" t="s">
        <v>131</v>
      </c>
      <c r="L190" s="228"/>
      <c r="M190" s="229" t="s">
        <v>21</v>
      </c>
      <c r="N190" s="230" t="s">
        <v>42</v>
      </c>
      <c r="O190" s="39"/>
      <c r="P190" s="199">
        <f t="shared" si="21"/>
        <v>0</v>
      </c>
      <c r="Q190" s="199">
        <v>0.0021</v>
      </c>
      <c r="R190" s="199">
        <f t="shared" si="22"/>
        <v>0.0042</v>
      </c>
      <c r="S190" s="199">
        <v>0</v>
      </c>
      <c r="T190" s="200">
        <f t="shared" si="23"/>
        <v>0</v>
      </c>
      <c r="AR190" s="21" t="s">
        <v>162</v>
      </c>
      <c r="AT190" s="21" t="s">
        <v>235</v>
      </c>
      <c r="AU190" s="21" t="s">
        <v>81</v>
      </c>
      <c r="AY190" s="21" t="s">
        <v>125</v>
      </c>
      <c r="BE190" s="201">
        <f t="shared" si="24"/>
        <v>0</v>
      </c>
      <c r="BF190" s="201">
        <f t="shared" si="25"/>
        <v>0</v>
      </c>
      <c r="BG190" s="201">
        <f t="shared" si="26"/>
        <v>0</v>
      </c>
      <c r="BH190" s="201">
        <f t="shared" si="27"/>
        <v>0</v>
      </c>
      <c r="BI190" s="201">
        <f t="shared" si="28"/>
        <v>0</v>
      </c>
      <c r="BJ190" s="21" t="s">
        <v>79</v>
      </c>
      <c r="BK190" s="201">
        <f t="shared" si="29"/>
        <v>0</v>
      </c>
      <c r="BL190" s="21" t="s">
        <v>132</v>
      </c>
      <c r="BM190" s="21" t="s">
        <v>413</v>
      </c>
    </row>
    <row r="191" spans="2:65" s="1" customFormat="1" ht="22.5" customHeight="1">
      <c r="B191" s="38"/>
      <c r="C191" s="221" t="s">
        <v>414</v>
      </c>
      <c r="D191" s="221" t="s">
        <v>235</v>
      </c>
      <c r="E191" s="222" t="s">
        <v>415</v>
      </c>
      <c r="F191" s="223" t="s">
        <v>416</v>
      </c>
      <c r="G191" s="224" t="s">
        <v>140</v>
      </c>
      <c r="H191" s="225">
        <v>4</v>
      </c>
      <c r="I191" s="226"/>
      <c r="J191" s="227">
        <f t="shared" si="20"/>
        <v>0</v>
      </c>
      <c r="K191" s="223" t="s">
        <v>131</v>
      </c>
      <c r="L191" s="228"/>
      <c r="M191" s="229" t="s">
        <v>21</v>
      </c>
      <c r="N191" s="230" t="s">
        <v>42</v>
      </c>
      <c r="O191" s="39"/>
      <c r="P191" s="199">
        <f t="shared" si="21"/>
        <v>0</v>
      </c>
      <c r="Q191" s="199">
        <v>0.0025</v>
      </c>
      <c r="R191" s="199">
        <f t="shared" si="22"/>
        <v>0.01</v>
      </c>
      <c r="S191" s="199">
        <v>0</v>
      </c>
      <c r="T191" s="200">
        <f t="shared" si="23"/>
        <v>0</v>
      </c>
      <c r="AR191" s="21" t="s">
        <v>162</v>
      </c>
      <c r="AT191" s="21" t="s">
        <v>235</v>
      </c>
      <c r="AU191" s="21" t="s">
        <v>81</v>
      </c>
      <c r="AY191" s="21" t="s">
        <v>125</v>
      </c>
      <c r="BE191" s="201">
        <f t="shared" si="24"/>
        <v>0</v>
      </c>
      <c r="BF191" s="201">
        <f t="shared" si="25"/>
        <v>0</v>
      </c>
      <c r="BG191" s="201">
        <f t="shared" si="26"/>
        <v>0</v>
      </c>
      <c r="BH191" s="201">
        <f t="shared" si="27"/>
        <v>0</v>
      </c>
      <c r="BI191" s="201">
        <f t="shared" si="28"/>
        <v>0</v>
      </c>
      <c r="BJ191" s="21" t="s">
        <v>79</v>
      </c>
      <c r="BK191" s="201">
        <f t="shared" si="29"/>
        <v>0</v>
      </c>
      <c r="BL191" s="21" t="s">
        <v>132</v>
      </c>
      <c r="BM191" s="21" t="s">
        <v>417</v>
      </c>
    </row>
    <row r="192" spans="2:65" s="1" customFormat="1" ht="22.5" customHeight="1">
      <c r="B192" s="38"/>
      <c r="C192" s="221" t="s">
        <v>418</v>
      </c>
      <c r="D192" s="221" t="s">
        <v>235</v>
      </c>
      <c r="E192" s="222" t="s">
        <v>419</v>
      </c>
      <c r="F192" s="223" t="s">
        <v>420</v>
      </c>
      <c r="G192" s="224" t="s">
        <v>140</v>
      </c>
      <c r="H192" s="225">
        <v>4</v>
      </c>
      <c r="I192" s="226"/>
      <c r="J192" s="227">
        <f t="shared" si="20"/>
        <v>0</v>
      </c>
      <c r="K192" s="223" t="s">
        <v>131</v>
      </c>
      <c r="L192" s="228"/>
      <c r="M192" s="229" t="s">
        <v>21</v>
      </c>
      <c r="N192" s="230" t="s">
        <v>42</v>
      </c>
      <c r="O192" s="39"/>
      <c r="P192" s="199">
        <f t="shared" si="21"/>
        <v>0</v>
      </c>
      <c r="Q192" s="199">
        <v>0.003</v>
      </c>
      <c r="R192" s="199">
        <f t="shared" si="22"/>
        <v>0.012</v>
      </c>
      <c r="S192" s="199">
        <v>0</v>
      </c>
      <c r="T192" s="200">
        <f t="shared" si="23"/>
        <v>0</v>
      </c>
      <c r="AR192" s="21" t="s">
        <v>162</v>
      </c>
      <c r="AT192" s="21" t="s">
        <v>235</v>
      </c>
      <c r="AU192" s="21" t="s">
        <v>81</v>
      </c>
      <c r="AY192" s="21" t="s">
        <v>125</v>
      </c>
      <c r="BE192" s="201">
        <f t="shared" si="24"/>
        <v>0</v>
      </c>
      <c r="BF192" s="201">
        <f t="shared" si="25"/>
        <v>0</v>
      </c>
      <c r="BG192" s="201">
        <f t="shared" si="26"/>
        <v>0</v>
      </c>
      <c r="BH192" s="201">
        <f t="shared" si="27"/>
        <v>0</v>
      </c>
      <c r="BI192" s="201">
        <f t="shared" si="28"/>
        <v>0</v>
      </c>
      <c r="BJ192" s="21" t="s">
        <v>79</v>
      </c>
      <c r="BK192" s="201">
        <f t="shared" si="29"/>
        <v>0</v>
      </c>
      <c r="BL192" s="21" t="s">
        <v>132</v>
      </c>
      <c r="BM192" s="21" t="s">
        <v>421</v>
      </c>
    </row>
    <row r="193" spans="2:65" s="1" customFormat="1" ht="22.5" customHeight="1">
      <c r="B193" s="38"/>
      <c r="C193" s="221" t="s">
        <v>422</v>
      </c>
      <c r="D193" s="221" t="s">
        <v>235</v>
      </c>
      <c r="E193" s="222" t="s">
        <v>423</v>
      </c>
      <c r="F193" s="223" t="s">
        <v>424</v>
      </c>
      <c r="G193" s="224" t="s">
        <v>140</v>
      </c>
      <c r="H193" s="225">
        <v>4</v>
      </c>
      <c r="I193" s="226"/>
      <c r="J193" s="227">
        <f t="shared" si="20"/>
        <v>0</v>
      </c>
      <c r="K193" s="223" t="s">
        <v>131</v>
      </c>
      <c r="L193" s="228"/>
      <c r="M193" s="229" t="s">
        <v>21</v>
      </c>
      <c r="N193" s="230" t="s">
        <v>42</v>
      </c>
      <c r="O193" s="39"/>
      <c r="P193" s="199">
        <f t="shared" si="21"/>
        <v>0</v>
      </c>
      <c r="Q193" s="199">
        <v>0.0001</v>
      </c>
      <c r="R193" s="199">
        <f t="shared" si="22"/>
        <v>0.0004</v>
      </c>
      <c r="S193" s="199">
        <v>0</v>
      </c>
      <c r="T193" s="200">
        <f t="shared" si="23"/>
        <v>0</v>
      </c>
      <c r="AR193" s="21" t="s">
        <v>162</v>
      </c>
      <c r="AT193" s="21" t="s">
        <v>235</v>
      </c>
      <c r="AU193" s="21" t="s">
        <v>81</v>
      </c>
      <c r="AY193" s="21" t="s">
        <v>125</v>
      </c>
      <c r="BE193" s="201">
        <f t="shared" si="24"/>
        <v>0</v>
      </c>
      <c r="BF193" s="201">
        <f t="shared" si="25"/>
        <v>0</v>
      </c>
      <c r="BG193" s="201">
        <f t="shared" si="26"/>
        <v>0</v>
      </c>
      <c r="BH193" s="201">
        <f t="shared" si="27"/>
        <v>0</v>
      </c>
      <c r="BI193" s="201">
        <f t="shared" si="28"/>
        <v>0</v>
      </c>
      <c r="BJ193" s="21" t="s">
        <v>79</v>
      </c>
      <c r="BK193" s="201">
        <f t="shared" si="29"/>
        <v>0</v>
      </c>
      <c r="BL193" s="21" t="s">
        <v>132</v>
      </c>
      <c r="BM193" s="21" t="s">
        <v>425</v>
      </c>
    </row>
    <row r="194" spans="2:65" s="1" customFormat="1" ht="22.5" customHeight="1">
      <c r="B194" s="38"/>
      <c r="C194" s="190" t="s">
        <v>426</v>
      </c>
      <c r="D194" s="190" t="s">
        <v>127</v>
      </c>
      <c r="E194" s="191" t="s">
        <v>427</v>
      </c>
      <c r="F194" s="192" t="s">
        <v>428</v>
      </c>
      <c r="G194" s="193" t="s">
        <v>140</v>
      </c>
      <c r="H194" s="194">
        <v>2</v>
      </c>
      <c r="I194" s="195"/>
      <c r="J194" s="196">
        <f t="shared" si="20"/>
        <v>0</v>
      </c>
      <c r="K194" s="192" t="s">
        <v>131</v>
      </c>
      <c r="L194" s="58"/>
      <c r="M194" s="197" t="s">
        <v>21</v>
      </c>
      <c r="N194" s="198" t="s">
        <v>42</v>
      </c>
      <c r="O194" s="39"/>
      <c r="P194" s="199">
        <f t="shared" si="21"/>
        <v>0</v>
      </c>
      <c r="Q194" s="199">
        <v>2.50188</v>
      </c>
      <c r="R194" s="199">
        <f t="shared" si="22"/>
        <v>5.00376</v>
      </c>
      <c r="S194" s="199">
        <v>0</v>
      </c>
      <c r="T194" s="200">
        <f t="shared" si="23"/>
        <v>0</v>
      </c>
      <c r="AR194" s="21" t="s">
        <v>132</v>
      </c>
      <c r="AT194" s="21" t="s">
        <v>127</v>
      </c>
      <c r="AU194" s="21" t="s">
        <v>81</v>
      </c>
      <c r="AY194" s="21" t="s">
        <v>125</v>
      </c>
      <c r="BE194" s="201">
        <f t="shared" si="24"/>
        <v>0</v>
      </c>
      <c r="BF194" s="201">
        <f t="shared" si="25"/>
        <v>0</v>
      </c>
      <c r="BG194" s="201">
        <f t="shared" si="26"/>
        <v>0</v>
      </c>
      <c r="BH194" s="201">
        <f t="shared" si="27"/>
        <v>0</v>
      </c>
      <c r="BI194" s="201">
        <f t="shared" si="28"/>
        <v>0</v>
      </c>
      <c r="BJ194" s="21" t="s">
        <v>79</v>
      </c>
      <c r="BK194" s="201">
        <f t="shared" si="29"/>
        <v>0</v>
      </c>
      <c r="BL194" s="21" t="s">
        <v>132</v>
      </c>
      <c r="BM194" s="21" t="s">
        <v>429</v>
      </c>
    </row>
    <row r="195" spans="2:65" s="1" customFormat="1" ht="22.5" customHeight="1">
      <c r="B195" s="38"/>
      <c r="C195" s="190" t="s">
        <v>430</v>
      </c>
      <c r="D195" s="190" t="s">
        <v>127</v>
      </c>
      <c r="E195" s="191" t="s">
        <v>431</v>
      </c>
      <c r="F195" s="192" t="s">
        <v>432</v>
      </c>
      <c r="G195" s="193" t="s">
        <v>140</v>
      </c>
      <c r="H195" s="194">
        <v>8</v>
      </c>
      <c r="I195" s="195"/>
      <c r="J195" s="196">
        <f t="shared" si="20"/>
        <v>0</v>
      </c>
      <c r="K195" s="192" t="s">
        <v>131</v>
      </c>
      <c r="L195" s="58"/>
      <c r="M195" s="197" t="s">
        <v>21</v>
      </c>
      <c r="N195" s="198" t="s">
        <v>42</v>
      </c>
      <c r="O195" s="39"/>
      <c r="P195" s="199">
        <f t="shared" si="21"/>
        <v>0</v>
      </c>
      <c r="Q195" s="199">
        <v>0.11241</v>
      </c>
      <c r="R195" s="199">
        <f t="shared" si="22"/>
        <v>0.89928</v>
      </c>
      <c r="S195" s="199">
        <v>0</v>
      </c>
      <c r="T195" s="200">
        <f t="shared" si="23"/>
        <v>0</v>
      </c>
      <c r="AR195" s="21" t="s">
        <v>132</v>
      </c>
      <c r="AT195" s="21" t="s">
        <v>127</v>
      </c>
      <c r="AU195" s="21" t="s">
        <v>81</v>
      </c>
      <c r="AY195" s="21" t="s">
        <v>125</v>
      </c>
      <c r="BE195" s="201">
        <f t="shared" si="24"/>
        <v>0</v>
      </c>
      <c r="BF195" s="201">
        <f t="shared" si="25"/>
        <v>0</v>
      </c>
      <c r="BG195" s="201">
        <f t="shared" si="26"/>
        <v>0</v>
      </c>
      <c r="BH195" s="201">
        <f t="shared" si="27"/>
        <v>0</v>
      </c>
      <c r="BI195" s="201">
        <f t="shared" si="28"/>
        <v>0</v>
      </c>
      <c r="BJ195" s="21" t="s">
        <v>79</v>
      </c>
      <c r="BK195" s="201">
        <f t="shared" si="29"/>
        <v>0</v>
      </c>
      <c r="BL195" s="21" t="s">
        <v>132</v>
      </c>
      <c r="BM195" s="21" t="s">
        <v>433</v>
      </c>
    </row>
    <row r="196" spans="2:65" s="1" customFormat="1" ht="22.5" customHeight="1">
      <c r="B196" s="38"/>
      <c r="C196" s="221" t="s">
        <v>434</v>
      </c>
      <c r="D196" s="221" t="s">
        <v>235</v>
      </c>
      <c r="E196" s="222" t="s">
        <v>435</v>
      </c>
      <c r="F196" s="223" t="s">
        <v>436</v>
      </c>
      <c r="G196" s="224" t="s">
        <v>140</v>
      </c>
      <c r="H196" s="225">
        <v>4</v>
      </c>
      <c r="I196" s="226"/>
      <c r="J196" s="227">
        <f t="shared" si="20"/>
        <v>0</v>
      </c>
      <c r="K196" s="223" t="s">
        <v>131</v>
      </c>
      <c r="L196" s="228"/>
      <c r="M196" s="229" t="s">
        <v>21</v>
      </c>
      <c r="N196" s="230" t="s">
        <v>42</v>
      </c>
      <c r="O196" s="39"/>
      <c r="P196" s="199">
        <f t="shared" si="21"/>
        <v>0</v>
      </c>
      <c r="Q196" s="199">
        <v>0.0065</v>
      </c>
      <c r="R196" s="199">
        <f t="shared" si="22"/>
        <v>0.026</v>
      </c>
      <c r="S196" s="199">
        <v>0</v>
      </c>
      <c r="T196" s="200">
        <f t="shared" si="23"/>
        <v>0</v>
      </c>
      <c r="AR196" s="21" t="s">
        <v>162</v>
      </c>
      <c r="AT196" s="21" t="s">
        <v>235</v>
      </c>
      <c r="AU196" s="21" t="s">
        <v>81</v>
      </c>
      <c r="AY196" s="21" t="s">
        <v>125</v>
      </c>
      <c r="BE196" s="201">
        <f t="shared" si="24"/>
        <v>0</v>
      </c>
      <c r="BF196" s="201">
        <f t="shared" si="25"/>
        <v>0</v>
      </c>
      <c r="BG196" s="201">
        <f t="shared" si="26"/>
        <v>0</v>
      </c>
      <c r="BH196" s="201">
        <f t="shared" si="27"/>
        <v>0</v>
      </c>
      <c r="BI196" s="201">
        <f t="shared" si="28"/>
        <v>0</v>
      </c>
      <c r="BJ196" s="21" t="s">
        <v>79</v>
      </c>
      <c r="BK196" s="201">
        <f t="shared" si="29"/>
        <v>0</v>
      </c>
      <c r="BL196" s="21" t="s">
        <v>132</v>
      </c>
      <c r="BM196" s="21" t="s">
        <v>437</v>
      </c>
    </row>
    <row r="197" spans="2:65" s="1" customFormat="1" ht="22.5" customHeight="1">
      <c r="B197" s="38"/>
      <c r="C197" s="221" t="s">
        <v>438</v>
      </c>
      <c r="D197" s="221" t="s">
        <v>235</v>
      </c>
      <c r="E197" s="222" t="s">
        <v>439</v>
      </c>
      <c r="F197" s="223" t="s">
        <v>440</v>
      </c>
      <c r="G197" s="224" t="s">
        <v>140</v>
      </c>
      <c r="H197" s="225">
        <v>4</v>
      </c>
      <c r="I197" s="226"/>
      <c r="J197" s="227">
        <f t="shared" si="20"/>
        <v>0</v>
      </c>
      <c r="K197" s="223" t="s">
        <v>131</v>
      </c>
      <c r="L197" s="228"/>
      <c r="M197" s="229" t="s">
        <v>21</v>
      </c>
      <c r="N197" s="230" t="s">
        <v>42</v>
      </c>
      <c r="O197" s="39"/>
      <c r="P197" s="199">
        <f t="shared" si="21"/>
        <v>0</v>
      </c>
      <c r="Q197" s="199">
        <v>0.0033</v>
      </c>
      <c r="R197" s="199">
        <f t="shared" si="22"/>
        <v>0.0132</v>
      </c>
      <c r="S197" s="199">
        <v>0</v>
      </c>
      <c r="T197" s="200">
        <f t="shared" si="23"/>
        <v>0</v>
      </c>
      <c r="AR197" s="21" t="s">
        <v>162</v>
      </c>
      <c r="AT197" s="21" t="s">
        <v>235</v>
      </c>
      <c r="AU197" s="21" t="s">
        <v>81</v>
      </c>
      <c r="AY197" s="21" t="s">
        <v>125</v>
      </c>
      <c r="BE197" s="201">
        <f t="shared" si="24"/>
        <v>0</v>
      </c>
      <c r="BF197" s="201">
        <f t="shared" si="25"/>
        <v>0</v>
      </c>
      <c r="BG197" s="201">
        <f t="shared" si="26"/>
        <v>0</v>
      </c>
      <c r="BH197" s="201">
        <f t="shared" si="27"/>
        <v>0</v>
      </c>
      <c r="BI197" s="201">
        <f t="shared" si="28"/>
        <v>0</v>
      </c>
      <c r="BJ197" s="21" t="s">
        <v>79</v>
      </c>
      <c r="BK197" s="201">
        <f t="shared" si="29"/>
        <v>0</v>
      </c>
      <c r="BL197" s="21" t="s">
        <v>132</v>
      </c>
      <c r="BM197" s="21" t="s">
        <v>441</v>
      </c>
    </row>
    <row r="198" spans="2:65" s="1" customFormat="1" ht="22.5" customHeight="1">
      <c r="B198" s="38"/>
      <c r="C198" s="221" t="s">
        <v>442</v>
      </c>
      <c r="D198" s="221" t="s">
        <v>235</v>
      </c>
      <c r="E198" s="222" t="s">
        <v>443</v>
      </c>
      <c r="F198" s="223" t="s">
        <v>444</v>
      </c>
      <c r="G198" s="224" t="s">
        <v>140</v>
      </c>
      <c r="H198" s="225">
        <v>4</v>
      </c>
      <c r="I198" s="226"/>
      <c r="J198" s="227">
        <f t="shared" si="20"/>
        <v>0</v>
      </c>
      <c r="K198" s="223" t="s">
        <v>131</v>
      </c>
      <c r="L198" s="228"/>
      <c r="M198" s="229" t="s">
        <v>21</v>
      </c>
      <c r="N198" s="230" t="s">
        <v>42</v>
      </c>
      <c r="O198" s="39"/>
      <c r="P198" s="199">
        <f t="shared" si="21"/>
        <v>0</v>
      </c>
      <c r="Q198" s="199">
        <v>0.00015</v>
      </c>
      <c r="R198" s="199">
        <f t="shared" si="22"/>
        <v>0.0006</v>
      </c>
      <c r="S198" s="199">
        <v>0</v>
      </c>
      <c r="T198" s="200">
        <f t="shared" si="23"/>
        <v>0</v>
      </c>
      <c r="AR198" s="21" t="s">
        <v>162</v>
      </c>
      <c r="AT198" s="21" t="s">
        <v>235</v>
      </c>
      <c r="AU198" s="21" t="s">
        <v>81</v>
      </c>
      <c r="AY198" s="21" t="s">
        <v>125</v>
      </c>
      <c r="BE198" s="201">
        <f t="shared" si="24"/>
        <v>0</v>
      </c>
      <c r="BF198" s="201">
        <f t="shared" si="25"/>
        <v>0</v>
      </c>
      <c r="BG198" s="201">
        <f t="shared" si="26"/>
        <v>0</v>
      </c>
      <c r="BH198" s="201">
        <f t="shared" si="27"/>
        <v>0</v>
      </c>
      <c r="BI198" s="201">
        <f t="shared" si="28"/>
        <v>0</v>
      </c>
      <c r="BJ198" s="21" t="s">
        <v>79</v>
      </c>
      <c r="BK198" s="201">
        <f t="shared" si="29"/>
        <v>0</v>
      </c>
      <c r="BL198" s="21" t="s">
        <v>132</v>
      </c>
      <c r="BM198" s="21" t="s">
        <v>445</v>
      </c>
    </row>
    <row r="199" spans="2:65" s="1" customFormat="1" ht="31.5" customHeight="1">
      <c r="B199" s="38"/>
      <c r="C199" s="190" t="s">
        <v>446</v>
      </c>
      <c r="D199" s="190" t="s">
        <v>127</v>
      </c>
      <c r="E199" s="191" t="s">
        <v>447</v>
      </c>
      <c r="F199" s="192" t="s">
        <v>448</v>
      </c>
      <c r="G199" s="193" t="s">
        <v>297</v>
      </c>
      <c r="H199" s="194">
        <v>158</v>
      </c>
      <c r="I199" s="195"/>
      <c r="J199" s="196">
        <f t="shared" si="20"/>
        <v>0</v>
      </c>
      <c r="K199" s="192" t="s">
        <v>131</v>
      </c>
      <c r="L199" s="58"/>
      <c r="M199" s="197" t="s">
        <v>21</v>
      </c>
      <c r="N199" s="198" t="s">
        <v>42</v>
      </c>
      <c r="O199" s="39"/>
      <c r="P199" s="199">
        <f t="shared" si="21"/>
        <v>0</v>
      </c>
      <c r="Q199" s="199">
        <v>0.00033</v>
      </c>
      <c r="R199" s="199">
        <f t="shared" si="22"/>
        <v>0.05214</v>
      </c>
      <c r="S199" s="199">
        <v>0</v>
      </c>
      <c r="T199" s="200">
        <f t="shared" si="23"/>
        <v>0</v>
      </c>
      <c r="AR199" s="21" t="s">
        <v>132</v>
      </c>
      <c r="AT199" s="21" t="s">
        <v>127</v>
      </c>
      <c r="AU199" s="21" t="s">
        <v>81</v>
      </c>
      <c r="AY199" s="21" t="s">
        <v>125</v>
      </c>
      <c r="BE199" s="201">
        <f t="shared" si="24"/>
        <v>0</v>
      </c>
      <c r="BF199" s="201">
        <f t="shared" si="25"/>
        <v>0</v>
      </c>
      <c r="BG199" s="201">
        <f t="shared" si="26"/>
        <v>0</v>
      </c>
      <c r="BH199" s="201">
        <f t="shared" si="27"/>
        <v>0</v>
      </c>
      <c r="BI199" s="201">
        <f t="shared" si="28"/>
        <v>0</v>
      </c>
      <c r="BJ199" s="21" t="s">
        <v>79</v>
      </c>
      <c r="BK199" s="201">
        <f t="shared" si="29"/>
        <v>0</v>
      </c>
      <c r="BL199" s="21" t="s">
        <v>132</v>
      </c>
      <c r="BM199" s="21" t="s">
        <v>449</v>
      </c>
    </row>
    <row r="200" spans="2:51" s="11" customFormat="1" ht="13.5">
      <c r="B200" s="202"/>
      <c r="C200" s="203"/>
      <c r="D200" s="204" t="s">
        <v>154</v>
      </c>
      <c r="E200" s="205" t="s">
        <v>21</v>
      </c>
      <c r="F200" s="206" t="s">
        <v>450</v>
      </c>
      <c r="G200" s="203"/>
      <c r="H200" s="207">
        <v>158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154</v>
      </c>
      <c r="AU200" s="213" t="s">
        <v>81</v>
      </c>
      <c r="AV200" s="11" t="s">
        <v>81</v>
      </c>
      <c r="AW200" s="11" t="s">
        <v>35</v>
      </c>
      <c r="AX200" s="11" t="s">
        <v>79</v>
      </c>
      <c r="AY200" s="213" t="s">
        <v>125</v>
      </c>
    </row>
    <row r="201" spans="2:65" s="1" customFormat="1" ht="31.5" customHeight="1">
      <c r="B201" s="38"/>
      <c r="C201" s="190" t="s">
        <v>451</v>
      </c>
      <c r="D201" s="190" t="s">
        <v>127</v>
      </c>
      <c r="E201" s="191" t="s">
        <v>452</v>
      </c>
      <c r="F201" s="192" t="s">
        <v>453</v>
      </c>
      <c r="G201" s="193" t="s">
        <v>297</v>
      </c>
      <c r="H201" s="194">
        <v>146</v>
      </c>
      <c r="I201" s="195"/>
      <c r="J201" s="196">
        <f>ROUND(I201*H201,2)</f>
        <v>0</v>
      </c>
      <c r="K201" s="192" t="s">
        <v>131</v>
      </c>
      <c r="L201" s="58"/>
      <c r="M201" s="197" t="s">
        <v>21</v>
      </c>
      <c r="N201" s="198" t="s">
        <v>42</v>
      </c>
      <c r="O201" s="39"/>
      <c r="P201" s="199">
        <f>O201*H201</f>
        <v>0</v>
      </c>
      <c r="Q201" s="199">
        <v>0.00011</v>
      </c>
      <c r="R201" s="199">
        <f>Q201*H201</f>
        <v>0.01606</v>
      </c>
      <c r="S201" s="199">
        <v>0</v>
      </c>
      <c r="T201" s="200">
        <f>S201*H201</f>
        <v>0</v>
      </c>
      <c r="AR201" s="21" t="s">
        <v>132</v>
      </c>
      <c r="AT201" s="21" t="s">
        <v>127</v>
      </c>
      <c r="AU201" s="21" t="s">
        <v>81</v>
      </c>
      <c r="AY201" s="21" t="s">
        <v>125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1" t="s">
        <v>79</v>
      </c>
      <c r="BK201" s="201">
        <f>ROUND(I201*H201,2)</f>
        <v>0</v>
      </c>
      <c r="BL201" s="21" t="s">
        <v>132</v>
      </c>
      <c r="BM201" s="21" t="s">
        <v>454</v>
      </c>
    </row>
    <row r="202" spans="2:51" s="11" customFormat="1" ht="13.5">
      <c r="B202" s="202"/>
      <c r="C202" s="203"/>
      <c r="D202" s="204" t="s">
        <v>154</v>
      </c>
      <c r="E202" s="205" t="s">
        <v>21</v>
      </c>
      <c r="F202" s="206" t="s">
        <v>455</v>
      </c>
      <c r="G202" s="203"/>
      <c r="H202" s="207">
        <v>146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154</v>
      </c>
      <c r="AU202" s="213" t="s">
        <v>81</v>
      </c>
      <c r="AV202" s="11" t="s">
        <v>81</v>
      </c>
      <c r="AW202" s="11" t="s">
        <v>35</v>
      </c>
      <c r="AX202" s="11" t="s">
        <v>79</v>
      </c>
      <c r="AY202" s="213" t="s">
        <v>125</v>
      </c>
    </row>
    <row r="203" spans="2:65" s="1" customFormat="1" ht="31.5" customHeight="1">
      <c r="B203" s="38"/>
      <c r="C203" s="190" t="s">
        <v>456</v>
      </c>
      <c r="D203" s="190" t="s">
        <v>127</v>
      </c>
      <c r="E203" s="191" t="s">
        <v>457</v>
      </c>
      <c r="F203" s="192" t="s">
        <v>458</v>
      </c>
      <c r="G203" s="193" t="s">
        <v>297</v>
      </c>
      <c r="H203" s="194">
        <v>434</v>
      </c>
      <c r="I203" s="195"/>
      <c r="J203" s="196">
        <f>ROUND(I203*H203,2)</f>
        <v>0</v>
      </c>
      <c r="K203" s="192" t="s">
        <v>131</v>
      </c>
      <c r="L203" s="58"/>
      <c r="M203" s="197" t="s">
        <v>21</v>
      </c>
      <c r="N203" s="198" t="s">
        <v>42</v>
      </c>
      <c r="O203" s="39"/>
      <c r="P203" s="199">
        <f>O203*H203</f>
        <v>0</v>
      </c>
      <c r="Q203" s="199">
        <v>0.00065</v>
      </c>
      <c r="R203" s="199">
        <f>Q203*H203</f>
        <v>0.28209999999999996</v>
      </c>
      <c r="S203" s="199">
        <v>0</v>
      </c>
      <c r="T203" s="200">
        <f>S203*H203</f>
        <v>0</v>
      </c>
      <c r="AR203" s="21" t="s">
        <v>132</v>
      </c>
      <c r="AT203" s="21" t="s">
        <v>127</v>
      </c>
      <c r="AU203" s="21" t="s">
        <v>81</v>
      </c>
      <c r="AY203" s="21" t="s">
        <v>125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1" t="s">
        <v>79</v>
      </c>
      <c r="BK203" s="201">
        <f>ROUND(I203*H203,2)</f>
        <v>0</v>
      </c>
      <c r="BL203" s="21" t="s">
        <v>132</v>
      </c>
      <c r="BM203" s="21" t="s">
        <v>459</v>
      </c>
    </row>
    <row r="204" spans="2:51" s="11" customFormat="1" ht="13.5">
      <c r="B204" s="202"/>
      <c r="C204" s="203"/>
      <c r="D204" s="204" t="s">
        <v>154</v>
      </c>
      <c r="E204" s="205" t="s">
        <v>21</v>
      </c>
      <c r="F204" s="206" t="s">
        <v>460</v>
      </c>
      <c r="G204" s="203"/>
      <c r="H204" s="207">
        <v>434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154</v>
      </c>
      <c r="AU204" s="213" t="s">
        <v>81</v>
      </c>
      <c r="AV204" s="11" t="s">
        <v>81</v>
      </c>
      <c r="AW204" s="11" t="s">
        <v>35</v>
      </c>
      <c r="AX204" s="11" t="s">
        <v>79</v>
      </c>
      <c r="AY204" s="213" t="s">
        <v>125</v>
      </c>
    </row>
    <row r="205" spans="2:65" s="1" customFormat="1" ht="31.5" customHeight="1">
      <c r="B205" s="38"/>
      <c r="C205" s="190" t="s">
        <v>461</v>
      </c>
      <c r="D205" s="190" t="s">
        <v>127</v>
      </c>
      <c r="E205" s="191" t="s">
        <v>462</v>
      </c>
      <c r="F205" s="192" t="s">
        <v>463</v>
      </c>
      <c r="G205" s="193" t="s">
        <v>297</v>
      </c>
      <c r="H205" s="194">
        <v>46</v>
      </c>
      <c r="I205" s="195"/>
      <c r="J205" s="196">
        <f aca="true" t="shared" si="30" ref="J205:J214">ROUND(I205*H205,2)</f>
        <v>0</v>
      </c>
      <c r="K205" s="192" t="s">
        <v>131</v>
      </c>
      <c r="L205" s="58"/>
      <c r="M205" s="197" t="s">
        <v>21</v>
      </c>
      <c r="N205" s="198" t="s">
        <v>42</v>
      </c>
      <c r="O205" s="39"/>
      <c r="P205" s="199">
        <f aca="true" t="shared" si="31" ref="P205:P214">O205*H205</f>
        <v>0</v>
      </c>
      <c r="Q205" s="199">
        <v>0.00038</v>
      </c>
      <c r="R205" s="199">
        <f aca="true" t="shared" si="32" ref="R205:R214">Q205*H205</f>
        <v>0.017480000000000002</v>
      </c>
      <c r="S205" s="199">
        <v>0</v>
      </c>
      <c r="T205" s="200">
        <f aca="true" t="shared" si="33" ref="T205:T214">S205*H205</f>
        <v>0</v>
      </c>
      <c r="AR205" s="21" t="s">
        <v>132</v>
      </c>
      <c r="AT205" s="21" t="s">
        <v>127</v>
      </c>
      <c r="AU205" s="21" t="s">
        <v>81</v>
      </c>
      <c r="AY205" s="21" t="s">
        <v>125</v>
      </c>
      <c r="BE205" s="201">
        <f aca="true" t="shared" si="34" ref="BE205:BE214">IF(N205="základní",J205,0)</f>
        <v>0</v>
      </c>
      <c r="BF205" s="201">
        <f aca="true" t="shared" si="35" ref="BF205:BF214">IF(N205="snížená",J205,0)</f>
        <v>0</v>
      </c>
      <c r="BG205" s="201">
        <f aca="true" t="shared" si="36" ref="BG205:BG214">IF(N205="zákl. přenesená",J205,0)</f>
        <v>0</v>
      </c>
      <c r="BH205" s="201">
        <f aca="true" t="shared" si="37" ref="BH205:BH214">IF(N205="sníž. přenesená",J205,0)</f>
        <v>0</v>
      </c>
      <c r="BI205" s="201">
        <f aca="true" t="shared" si="38" ref="BI205:BI214">IF(N205="nulová",J205,0)</f>
        <v>0</v>
      </c>
      <c r="BJ205" s="21" t="s">
        <v>79</v>
      </c>
      <c r="BK205" s="201">
        <f aca="true" t="shared" si="39" ref="BK205:BK214">ROUND(I205*H205,2)</f>
        <v>0</v>
      </c>
      <c r="BL205" s="21" t="s">
        <v>132</v>
      </c>
      <c r="BM205" s="21" t="s">
        <v>464</v>
      </c>
    </row>
    <row r="206" spans="2:65" s="1" customFormat="1" ht="31.5" customHeight="1">
      <c r="B206" s="38"/>
      <c r="C206" s="190" t="s">
        <v>465</v>
      </c>
      <c r="D206" s="190" t="s">
        <v>127</v>
      </c>
      <c r="E206" s="191" t="s">
        <v>466</v>
      </c>
      <c r="F206" s="192" t="s">
        <v>467</v>
      </c>
      <c r="G206" s="193" t="s">
        <v>130</v>
      </c>
      <c r="H206" s="194">
        <v>8</v>
      </c>
      <c r="I206" s="195"/>
      <c r="J206" s="196">
        <f t="shared" si="30"/>
        <v>0</v>
      </c>
      <c r="K206" s="192" t="s">
        <v>131</v>
      </c>
      <c r="L206" s="58"/>
      <c r="M206" s="197" t="s">
        <v>21</v>
      </c>
      <c r="N206" s="198" t="s">
        <v>42</v>
      </c>
      <c r="O206" s="39"/>
      <c r="P206" s="199">
        <f t="shared" si="31"/>
        <v>0</v>
      </c>
      <c r="Q206" s="199">
        <v>0.0026</v>
      </c>
      <c r="R206" s="199">
        <f t="shared" si="32"/>
        <v>0.0208</v>
      </c>
      <c r="S206" s="199">
        <v>0</v>
      </c>
      <c r="T206" s="200">
        <f t="shared" si="33"/>
        <v>0</v>
      </c>
      <c r="AR206" s="21" t="s">
        <v>132</v>
      </c>
      <c r="AT206" s="21" t="s">
        <v>127</v>
      </c>
      <c r="AU206" s="21" t="s">
        <v>81</v>
      </c>
      <c r="AY206" s="21" t="s">
        <v>125</v>
      </c>
      <c r="BE206" s="201">
        <f t="shared" si="34"/>
        <v>0</v>
      </c>
      <c r="BF206" s="201">
        <f t="shared" si="35"/>
        <v>0</v>
      </c>
      <c r="BG206" s="201">
        <f t="shared" si="36"/>
        <v>0</v>
      </c>
      <c r="BH206" s="201">
        <f t="shared" si="37"/>
        <v>0</v>
      </c>
      <c r="BI206" s="201">
        <f t="shared" si="38"/>
        <v>0</v>
      </c>
      <c r="BJ206" s="21" t="s">
        <v>79</v>
      </c>
      <c r="BK206" s="201">
        <f t="shared" si="39"/>
        <v>0</v>
      </c>
      <c r="BL206" s="21" t="s">
        <v>132</v>
      </c>
      <c r="BM206" s="21" t="s">
        <v>468</v>
      </c>
    </row>
    <row r="207" spans="2:65" s="1" customFormat="1" ht="31.5" customHeight="1">
      <c r="B207" s="38"/>
      <c r="C207" s="190" t="s">
        <v>469</v>
      </c>
      <c r="D207" s="190" t="s">
        <v>127</v>
      </c>
      <c r="E207" s="191" t="s">
        <v>470</v>
      </c>
      <c r="F207" s="192" t="s">
        <v>471</v>
      </c>
      <c r="G207" s="193" t="s">
        <v>297</v>
      </c>
      <c r="H207" s="194">
        <v>784</v>
      </c>
      <c r="I207" s="195"/>
      <c r="J207" s="196">
        <f t="shared" si="30"/>
        <v>0</v>
      </c>
      <c r="K207" s="192" t="s">
        <v>131</v>
      </c>
      <c r="L207" s="58"/>
      <c r="M207" s="197" t="s">
        <v>21</v>
      </c>
      <c r="N207" s="198" t="s">
        <v>42</v>
      </c>
      <c r="O207" s="39"/>
      <c r="P207" s="199">
        <f t="shared" si="31"/>
        <v>0</v>
      </c>
      <c r="Q207" s="199">
        <v>0</v>
      </c>
      <c r="R207" s="199">
        <f t="shared" si="32"/>
        <v>0</v>
      </c>
      <c r="S207" s="199">
        <v>0</v>
      </c>
      <c r="T207" s="200">
        <f t="shared" si="33"/>
        <v>0</v>
      </c>
      <c r="AR207" s="21" t="s">
        <v>132</v>
      </c>
      <c r="AT207" s="21" t="s">
        <v>127</v>
      </c>
      <c r="AU207" s="21" t="s">
        <v>81</v>
      </c>
      <c r="AY207" s="21" t="s">
        <v>125</v>
      </c>
      <c r="BE207" s="201">
        <f t="shared" si="34"/>
        <v>0</v>
      </c>
      <c r="BF207" s="201">
        <f t="shared" si="35"/>
        <v>0</v>
      </c>
      <c r="BG207" s="201">
        <f t="shared" si="36"/>
        <v>0</v>
      </c>
      <c r="BH207" s="201">
        <f t="shared" si="37"/>
        <v>0</v>
      </c>
      <c r="BI207" s="201">
        <f t="shared" si="38"/>
        <v>0</v>
      </c>
      <c r="BJ207" s="21" t="s">
        <v>79</v>
      </c>
      <c r="BK207" s="201">
        <f t="shared" si="39"/>
        <v>0</v>
      </c>
      <c r="BL207" s="21" t="s">
        <v>132</v>
      </c>
      <c r="BM207" s="21" t="s">
        <v>472</v>
      </c>
    </row>
    <row r="208" spans="2:65" s="1" customFormat="1" ht="31.5" customHeight="1">
      <c r="B208" s="38"/>
      <c r="C208" s="190" t="s">
        <v>473</v>
      </c>
      <c r="D208" s="190" t="s">
        <v>127</v>
      </c>
      <c r="E208" s="191" t="s">
        <v>474</v>
      </c>
      <c r="F208" s="192" t="s">
        <v>475</v>
      </c>
      <c r="G208" s="193" t="s">
        <v>130</v>
      </c>
      <c r="H208" s="194">
        <v>8</v>
      </c>
      <c r="I208" s="195"/>
      <c r="J208" s="196">
        <f t="shared" si="30"/>
        <v>0</v>
      </c>
      <c r="K208" s="192" t="s">
        <v>131</v>
      </c>
      <c r="L208" s="58"/>
      <c r="M208" s="197" t="s">
        <v>21</v>
      </c>
      <c r="N208" s="198" t="s">
        <v>42</v>
      </c>
      <c r="O208" s="39"/>
      <c r="P208" s="199">
        <f t="shared" si="31"/>
        <v>0</v>
      </c>
      <c r="Q208" s="199">
        <v>1E-05</v>
      </c>
      <c r="R208" s="199">
        <f t="shared" si="32"/>
        <v>8E-05</v>
      </c>
      <c r="S208" s="199">
        <v>0</v>
      </c>
      <c r="T208" s="200">
        <f t="shared" si="33"/>
        <v>0</v>
      </c>
      <c r="AR208" s="21" t="s">
        <v>132</v>
      </c>
      <c r="AT208" s="21" t="s">
        <v>127</v>
      </c>
      <c r="AU208" s="21" t="s">
        <v>81</v>
      </c>
      <c r="AY208" s="21" t="s">
        <v>125</v>
      </c>
      <c r="BE208" s="201">
        <f t="shared" si="34"/>
        <v>0</v>
      </c>
      <c r="BF208" s="201">
        <f t="shared" si="35"/>
        <v>0</v>
      </c>
      <c r="BG208" s="201">
        <f t="shared" si="36"/>
        <v>0</v>
      </c>
      <c r="BH208" s="201">
        <f t="shared" si="37"/>
        <v>0</v>
      </c>
      <c r="BI208" s="201">
        <f t="shared" si="38"/>
        <v>0</v>
      </c>
      <c r="BJ208" s="21" t="s">
        <v>79</v>
      </c>
      <c r="BK208" s="201">
        <f t="shared" si="39"/>
        <v>0</v>
      </c>
      <c r="BL208" s="21" t="s">
        <v>132</v>
      </c>
      <c r="BM208" s="21" t="s">
        <v>476</v>
      </c>
    </row>
    <row r="209" spans="2:65" s="1" customFormat="1" ht="44.25" customHeight="1">
      <c r="B209" s="38"/>
      <c r="C209" s="190" t="s">
        <v>477</v>
      </c>
      <c r="D209" s="190" t="s">
        <v>127</v>
      </c>
      <c r="E209" s="191" t="s">
        <v>478</v>
      </c>
      <c r="F209" s="192" t="s">
        <v>479</v>
      </c>
      <c r="G209" s="193" t="s">
        <v>297</v>
      </c>
      <c r="H209" s="194">
        <v>13</v>
      </c>
      <c r="I209" s="195"/>
      <c r="J209" s="196">
        <f t="shared" si="30"/>
        <v>0</v>
      </c>
      <c r="K209" s="192" t="s">
        <v>131</v>
      </c>
      <c r="L209" s="58"/>
      <c r="M209" s="197" t="s">
        <v>21</v>
      </c>
      <c r="N209" s="198" t="s">
        <v>42</v>
      </c>
      <c r="O209" s="39"/>
      <c r="P209" s="199">
        <f t="shared" si="31"/>
        <v>0</v>
      </c>
      <c r="Q209" s="199">
        <v>5E-05</v>
      </c>
      <c r="R209" s="199">
        <f t="shared" si="32"/>
        <v>0.0006500000000000001</v>
      </c>
      <c r="S209" s="199">
        <v>0</v>
      </c>
      <c r="T209" s="200">
        <f t="shared" si="33"/>
        <v>0</v>
      </c>
      <c r="AR209" s="21" t="s">
        <v>132</v>
      </c>
      <c r="AT209" s="21" t="s">
        <v>127</v>
      </c>
      <c r="AU209" s="21" t="s">
        <v>81</v>
      </c>
      <c r="AY209" s="21" t="s">
        <v>125</v>
      </c>
      <c r="BE209" s="201">
        <f t="shared" si="34"/>
        <v>0</v>
      </c>
      <c r="BF209" s="201">
        <f t="shared" si="35"/>
        <v>0</v>
      </c>
      <c r="BG209" s="201">
        <f t="shared" si="36"/>
        <v>0</v>
      </c>
      <c r="BH209" s="201">
        <f t="shared" si="37"/>
        <v>0</v>
      </c>
      <c r="BI209" s="201">
        <f t="shared" si="38"/>
        <v>0</v>
      </c>
      <c r="BJ209" s="21" t="s">
        <v>79</v>
      </c>
      <c r="BK209" s="201">
        <f t="shared" si="39"/>
        <v>0</v>
      </c>
      <c r="BL209" s="21" t="s">
        <v>132</v>
      </c>
      <c r="BM209" s="21" t="s">
        <v>480</v>
      </c>
    </row>
    <row r="210" spans="2:65" s="1" customFormat="1" ht="22.5" customHeight="1">
      <c r="B210" s="38"/>
      <c r="C210" s="190" t="s">
        <v>481</v>
      </c>
      <c r="D210" s="190" t="s">
        <v>127</v>
      </c>
      <c r="E210" s="191" t="s">
        <v>482</v>
      </c>
      <c r="F210" s="192" t="s">
        <v>483</v>
      </c>
      <c r="G210" s="193" t="s">
        <v>140</v>
      </c>
      <c r="H210" s="194">
        <v>1</v>
      </c>
      <c r="I210" s="195"/>
      <c r="J210" s="196">
        <f t="shared" si="30"/>
        <v>0</v>
      </c>
      <c r="K210" s="192" t="s">
        <v>21</v>
      </c>
      <c r="L210" s="58"/>
      <c r="M210" s="197" t="s">
        <v>21</v>
      </c>
      <c r="N210" s="198" t="s">
        <v>42</v>
      </c>
      <c r="O210" s="39"/>
      <c r="P210" s="199">
        <f t="shared" si="31"/>
        <v>0</v>
      </c>
      <c r="Q210" s="199">
        <v>9.22615</v>
      </c>
      <c r="R210" s="199">
        <f t="shared" si="32"/>
        <v>9.22615</v>
      </c>
      <c r="S210" s="199">
        <v>0</v>
      </c>
      <c r="T210" s="200">
        <f t="shared" si="33"/>
        <v>0</v>
      </c>
      <c r="AR210" s="21" t="s">
        <v>132</v>
      </c>
      <c r="AT210" s="21" t="s">
        <v>127</v>
      </c>
      <c r="AU210" s="21" t="s">
        <v>81</v>
      </c>
      <c r="AY210" s="21" t="s">
        <v>125</v>
      </c>
      <c r="BE210" s="201">
        <f t="shared" si="34"/>
        <v>0</v>
      </c>
      <c r="BF210" s="201">
        <f t="shared" si="35"/>
        <v>0</v>
      </c>
      <c r="BG210" s="201">
        <f t="shared" si="36"/>
        <v>0</v>
      </c>
      <c r="BH210" s="201">
        <f t="shared" si="37"/>
        <v>0</v>
      </c>
      <c r="BI210" s="201">
        <f t="shared" si="38"/>
        <v>0</v>
      </c>
      <c r="BJ210" s="21" t="s">
        <v>79</v>
      </c>
      <c r="BK210" s="201">
        <f t="shared" si="39"/>
        <v>0</v>
      </c>
      <c r="BL210" s="21" t="s">
        <v>132</v>
      </c>
      <c r="BM210" s="21" t="s">
        <v>484</v>
      </c>
    </row>
    <row r="211" spans="2:65" s="1" customFormat="1" ht="22.5" customHeight="1">
      <c r="B211" s="38"/>
      <c r="C211" s="190" t="s">
        <v>485</v>
      </c>
      <c r="D211" s="190" t="s">
        <v>127</v>
      </c>
      <c r="E211" s="191" t="s">
        <v>486</v>
      </c>
      <c r="F211" s="192" t="s">
        <v>487</v>
      </c>
      <c r="G211" s="193" t="s">
        <v>297</v>
      </c>
      <c r="H211" s="194">
        <v>13</v>
      </c>
      <c r="I211" s="195"/>
      <c r="J211" s="196">
        <f t="shared" si="30"/>
        <v>0</v>
      </c>
      <c r="K211" s="192" t="s">
        <v>131</v>
      </c>
      <c r="L211" s="58"/>
      <c r="M211" s="197" t="s">
        <v>21</v>
      </c>
      <c r="N211" s="198" t="s">
        <v>42</v>
      </c>
      <c r="O211" s="39"/>
      <c r="P211" s="199">
        <f t="shared" si="31"/>
        <v>0</v>
      </c>
      <c r="Q211" s="199">
        <v>0</v>
      </c>
      <c r="R211" s="199">
        <f t="shared" si="32"/>
        <v>0</v>
      </c>
      <c r="S211" s="199">
        <v>0</v>
      </c>
      <c r="T211" s="200">
        <f t="shared" si="33"/>
        <v>0</v>
      </c>
      <c r="AR211" s="21" t="s">
        <v>132</v>
      </c>
      <c r="AT211" s="21" t="s">
        <v>127</v>
      </c>
      <c r="AU211" s="21" t="s">
        <v>81</v>
      </c>
      <c r="AY211" s="21" t="s">
        <v>125</v>
      </c>
      <c r="BE211" s="201">
        <f t="shared" si="34"/>
        <v>0</v>
      </c>
      <c r="BF211" s="201">
        <f t="shared" si="35"/>
        <v>0</v>
      </c>
      <c r="BG211" s="201">
        <f t="shared" si="36"/>
        <v>0</v>
      </c>
      <c r="BH211" s="201">
        <f t="shared" si="37"/>
        <v>0</v>
      </c>
      <c r="BI211" s="201">
        <f t="shared" si="38"/>
        <v>0</v>
      </c>
      <c r="BJ211" s="21" t="s">
        <v>79</v>
      </c>
      <c r="BK211" s="201">
        <f t="shared" si="39"/>
        <v>0</v>
      </c>
      <c r="BL211" s="21" t="s">
        <v>132</v>
      </c>
      <c r="BM211" s="21" t="s">
        <v>488</v>
      </c>
    </row>
    <row r="212" spans="2:65" s="1" customFormat="1" ht="22.5" customHeight="1">
      <c r="B212" s="38"/>
      <c r="C212" s="190" t="s">
        <v>489</v>
      </c>
      <c r="D212" s="190" t="s">
        <v>127</v>
      </c>
      <c r="E212" s="191" t="s">
        <v>490</v>
      </c>
      <c r="F212" s="192" t="s">
        <v>491</v>
      </c>
      <c r="G212" s="193" t="s">
        <v>140</v>
      </c>
      <c r="H212" s="194">
        <v>1</v>
      </c>
      <c r="I212" s="195"/>
      <c r="J212" s="196">
        <f t="shared" si="30"/>
        <v>0</v>
      </c>
      <c r="K212" s="192" t="s">
        <v>21</v>
      </c>
      <c r="L212" s="58"/>
      <c r="M212" s="197" t="s">
        <v>21</v>
      </c>
      <c r="N212" s="198" t="s">
        <v>42</v>
      </c>
      <c r="O212" s="39"/>
      <c r="P212" s="199">
        <f t="shared" si="31"/>
        <v>0</v>
      </c>
      <c r="Q212" s="199">
        <v>0</v>
      </c>
      <c r="R212" s="199">
        <f t="shared" si="32"/>
        <v>0</v>
      </c>
      <c r="S212" s="199">
        <v>0.72</v>
      </c>
      <c r="T212" s="200">
        <f t="shared" si="33"/>
        <v>0.72</v>
      </c>
      <c r="AR212" s="21" t="s">
        <v>132</v>
      </c>
      <c r="AT212" s="21" t="s">
        <v>127</v>
      </c>
      <c r="AU212" s="21" t="s">
        <v>81</v>
      </c>
      <c r="AY212" s="21" t="s">
        <v>125</v>
      </c>
      <c r="BE212" s="201">
        <f t="shared" si="34"/>
        <v>0</v>
      </c>
      <c r="BF212" s="201">
        <f t="shared" si="35"/>
        <v>0</v>
      </c>
      <c r="BG212" s="201">
        <f t="shared" si="36"/>
        <v>0</v>
      </c>
      <c r="BH212" s="201">
        <f t="shared" si="37"/>
        <v>0</v>
      </c>
      <c r="BI212" s="201">
        <f t="shared" si="38"/>
        <v>0</v>
      </c>
      <c r="BJ212" s="21" t="s">
        <v>79</v>
      </c>
      <c r="BK212" s="201">
        <f t="shared" si="39"/>
        <v>0</v>
      </c>
      <c r="BL212" s="21" t="s">
        <v>132</v>
      </c>
      <c r="BM212" s="21" t="s">
        <v>492</v>
      </c>
    </row>
    <row r="213" spans="2:65" s="1" customFormat="1" ht="44.25" customHeight="1">
      <c r="B213" s="38"/>
      <c r="C213" s="190" t="s">
        <v>493</v>
      </c>
      <c r="D213" s="190" t="s">
        <v>127</v>
      </c>
      <c r="E213" s="191" t="s">
        <v>494</v>
      </c>
      <c r="F213" s="192" t="s">
        <v>495</v>
      </c>
      <c r="G213" s="193" t="s">
        <v>140</v>
      </c>
      <c r="H213" s="194">
        <v>3</v>
      </c>
      <c r="I213" s="195"/>
      <c r="J213" s="196">
        <f t="shared" si="30"/>
        <v>0</v>
      </c>
      <c r="K213" s="192" t="s">
        <v>131</v>
      </c>
      <c r="L213" s="58"/>
      <c r="M213" s="197" t="s">
        <v>21</v>
      </c>
      <c r="N213" s="198" t="s">
        <v>42</v>
      </c>
      <c r="O213" s="39"/>
      <c r="P213" s="199">
        <f t="shared" si="31"/>
        <v>0</v>
      </c>
      <c r="Q213" s="199">
        <v>0</v>
      </c>
      <c r="R213" s="199">
        <f t="shared" si="32"/>
        <v>0</v>
      </c>
      <c r="S213" s="199">
        <v>0.004</v>
      </c>
      <c r="T213" s="200">
        <f t="shared" si="33"/>
        <v>0.012</v>
      </c>
      <c r="AR213" s="21" t="s">
        <v>132</v>
      </c>
      <c r="AT213" s="21" t="s">
        <v>127</v>
      </c>
      <c r="AU213" s="21" t="s">
        <v>81</v>
      </c>
      <c r="AY213" s="21" t="s">
        <v>125</v>
      </c>
      <c r="BE213" s="201">
        <f t="shared" si="34"/>
        <v>0</v>
      </c>
      <c r="BF213" s="201">
        <f t="shared" si="35"/>
        <v>0</v>
      </c>
      <c r="BG213" s="201">
        <f t="shared" si="36"/>
        <v>0</v>
      </c>
      <c r="BH213" s="201">
        <f t="shared" si="37"/>
        <v>0</v>
      </c>
      <c r="BI213" s="201">
        <f t="shared" si="38"/>
        <v>0</v>
      </c>
      <c r="BJ213" s="21" t="s">
        <v>79</v>
      </c>
      <c r="BK213" s="201">
        <f t="shared" si="39"/>
        <v>0</v>
      </c>
      <c r="BL213" s="21" t="s">
        <v>132</v>
      </c>
      <c r="BM213" s="21" t="s">
        <v>496</v>
      </c>
    </row>
    <row r="214" spans="2:65" s="1" customFormat="1" ht="31.5" customHeight="1">
      <c r="B214" s="38"/>
      <c r="C214" s="190" t="s">
        <v>497</v>
      </c>
      <c r="D214" s="190" t="s">
        <v>127</v>
      </c>
      <c r="E214" s="191" t="s">
        <v>498</v>
      </c>
      <c r="F214" s="192" t="s">
        <v>499</v>
      </c>
      <c r="G214" s="193" t="s">
        <v>297</v>
      </c>
      <c r="H214" s="194">
        <v>22</v>
      </c>
      <c r="I214" s="195"/>
      <c r="J214" s="196">
        <f t="shared" si="30"/>
        <v>0</v>
      </c>
      <c r="K214" s="192" t="s">
        <v>131</v>
      </c>
      <c r="L214" s="58"/>
      <c r="M214" s="197" t="s">
        <v>21</v>
      </c>
      <c r="N214" s="198" t="s">
        <v>42</v>
      </c>
      <c r="O214" s="39"/>
      <c r="P214" s="199">
        <f t="shared" si="31"/>
        <v>0</v>
      </c>
      <c r="Q214" s="199">
        <v>0</v>
      </c>
      <c r="R214" s="199">
        <f t="shared" si="32"/>
        <v>0</v>
      </c>
      <c r="S214" s="199">
        <v>0.753</v>
      </c>
      <c r="T214" s="200">
        <f t="shared" si="33"/>
        <v>16.566</v>
      </c>
      <c r="AR214" s="21" t="s">
        <v>132</v>
      </c>
      <c r="AT214" s="21" t="s">
        <v>127</v>
      </c>
      <c r="AU214" s="21" t="s">
        <v>81</v>
      </c>
      <c r="AY214" s="21" t="s">
        <v>125</v>
      </c>
      <c r="BE214" s="201">
        <f t="shared" si="34"/>
        <v>0</v>
      </c>
      <c r="BF214" s="201">
        <f t="shared" si="35"/>
        <v>0</v>
      </c>
      <c r="BG214" s="201">
        <f t="shared" si="36"/>
        <v>0</v>
      </c>
      <c r="BH214" s="201">
        <f t="shared" si="37"/>
        <v>0</v>
      </c>
      <c r="BI214" s="201">
        <f t="shared" si="38"/>
        <v>0</v>
      </c>
      <c r="BJ214" s="21" t="s">
        <v>79</v>
      </c>
      <c r="BK214" s="201">
        <f t="shared" si="39"/>
        <v>0</v>
      </c>
      <c r="BL214" s="21" t="s">
        <v>132</v>
      </c>
      <c r="BM214" s="21" t="s">
        <v>500</v>
      </c>
    </row>
    <row r="215" spans="2:47" s="1" customFormat="1" ht="27">
      <c r="B215" s="38"/>
      <c r="C215" s="60"/>
      <c r="D215" s="214" t="s">
        <v>178</v>
      </c>
      <c r="E215" s="60"/>
      <c r="F215" s="218" t="s">
        <v>501</v>
      </c>
      <c r="G215" s="60"/>
      <c r="H215" s="60"/>
      <c r="I215" s="160"/>
      <c r="J215" s="60"/>
      <c r="K215" s="60"/>
      <c r="L215" s="58"/>
      <c r="M215" s="219"/>
      <c r="N215" s="39"/>
      <c r="O215" s="39"/>
      <c r="P215" s="39"/>
      <c r="Q215" s="39"/>
      <c r="R215" s="39"/>
      <c r="S215" s="39"/>
      <c r="T215" s="75"/>
      <c r="AT215" s="21" t="s">
        <v>178</v>
      </c>
      <c r="AU215" s="21" t="s">
        <v>81</v>
      </c>
    </row>
    <row r="216" spans="2:63" s="10" customFormat="1" ht="29.85" customHeight="1">
      <c r="B216" s="173"/>
      <c r="C216" s="174"/>
      <c r="D216" s="187" t="s">
        <v>70</v>
      </c>
      <c r="E216" s="188" t="s">
        <v>502</v>
      </c>
      <c r="F216" s="188" t="s">
        <v>503</v>
      </c>
      <c r="G216" s="174"/>
      <c r="H216" s="174"/>
      <c r="I216" s="177"/>
      <c r="J216" s="189">
        <f>BK216</f>
        <v>0</v>
      </c>
      <c r="K216" s="174"/>
      <c r="L216" s="179"/>
      <c r="M216" s="180"/>
      <c r="N216" s="181"/>
      <c r="O216" s="181"/>
      <c r="P216" s="182">
        <f>P217</f>
        <v>0</v>
      </c>
      <c r="Q216" s="181"/>
      <c r="R216" s="182">
        <f>R217</f>
        <v>0</v>
      </c>
      <c r="S216" s="181"/>
      <c r="T216" s="183">
        <f>T217</f>
        <v>0</v>
      </c>
      <c r="AR216" s="184" t="s">
        <v>79</v>
      </c>
      <c r="AT216" s="185" t="s">
        <v>70</v>
      </c>
      <c r="AU216" s="185" t="s">
        <v>79</v>
      </c>
      <c r="AY216" s="184" t="s">
        <v>125</v>
      </c>
      <c r="BK216" s="186">
        <f>BK217</f>
        <v>0</v>
      </c>
    </row>
    <row r="217" spans="2:65" s="1" customFormat="1" ht="22.5" customHeight="1">
      <c r="B217" s="38"/>
      <c r="C217" s="190" t="s">
        <v>504</v>
      </c>
      <c r="D217" s="190" t="s">
        <v>127</v>
      </c>
      <c r="E217" s="191" t="s">
        <v>505</v>
      </c>
      <c r="F217" s="192" t="s">
        <v>506</v>
      </c>
      <c r="G217" s="193" t="s">
        <v>238</v>
      </c>
      <c r="H217" s="194">
        <v>155.936</v>
      </c>
      <c r="I217" s="195"/>
      <c r="J217" s="196">
        <f>ROUND(I217*H217,2)</f>
        <v>0</v>
      </c>
      <c r="K217" s="192" t="s">
        <v>131</v>
      </c>
      <c r="L217" s="58"/>
      <c r="M217" s="197" t="s">
        <v>21</v>
      </c>
      <c r="N217" s="198" t="s">
        <v>42</v>
      </c>
      <c r="O217" s="39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1" t="s">
        <v>132</v>
      </c>
      <c r="AT217" s="21" t="s">
        <v>127</v>
      </c>
      <c r="AU217" s="21" t="s">
        <v>81</v>
      </c>
      <c r="AY217" s="21" t="s">
        <v>125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1" t="s">
        <v>79</v>
      </c>
      <c r="BK217" s="201">
        <f>ROUND(I217*H217,2)</f>
        <v>0</v>
      </c>
      <c r="BL217" s="21" t="s">
        <v>132</v>
      </c>
      <c r="BM217" s="21" t="s">
        <v>507</v>
      </c>
    </row>
    <row r="218" spans="2:63" s="10" customFormat="1" ht="29.85" customHeight="1">
      <c r="B218" s="173"/>
      <c r="C218" s="174"/>
      <c r="D218" s="187" t="s">
        <v>70</v>
      </c>
      <c r="E218" s="188" t="s">
        <v>508</v>
      </c>
      <c r="F218" s="188" t="s">
        <v>509</v>
      </c>
      <c r="G218" s="174"/>
      <c r="H218" s="174"/>
      <c r="I218" s="177"/>
      <c r="J218" s="189">
        <f>BK218</f>
        <v>0</v>
      </c>
      <c r="K218" s="174"/>
      <c r="L218" s="179"/>
      <c r="M218" s="180"/>
      <c r="N218" s="181"/>
      <c r="O218" s="181"/>
      <c r="P218" s="182">
        <f>P219</f>
        <v>0</v>
      </c>
      <c r="Q218" s="181"/>
      <c r="R218" s="182">
        <f>R219</f>
        <v>0</v>
      </c>
      <c r="S218" s="181"/>
      <c r="T218" s="183">
        <f>T219</f>
        <v>0</v>
      </c>
      <c r="AR218" s="184" t="s">
        <v>79</v>
      </c>
      <c r="AT218" s="185" t="s">
        <v>70</v>
      </c>
      <c r="AU218" s="185" t="s">
        <v>79</v>
      </c>
      <c r="AY218" s="184" t="s">
        <v>125</v>
      </c>
      <c r="BK218" s="186">
        <f>BK219</f>
        <v>0</v>
      </c>
    </row>
    <row r="219" spans="2:65" s="1" customFormat="1" ht="31.5" customHeight="1">
      <c r="B219" s="38"/>
      <c r="C219" s="190" t="s">
        <v>510</v>
      </c>
      <c r="D219" s="190" t="s">
        <v>127</v>
      </c>
      <c r="E219" s="191" t="s">
        <v>511</v>
      </c>
      <c r="F219" s="192" t="s">
        <v>512</v>
      </c>
      <c r="G219" s="193" t="s">
        <v>238</v>
      </c>
      <c r="H219" s="194">
        <v>905.333</v>
      </c>
      <c r="I219" s="195"/>
      <c r="J219" s="196">
        <f>ROUND(I219*H219,2)</f>
        <v>0</v>
      </c>
      <c r="K219" s="192" t="s">
        <v>131</v>
      </c>
      <c r="L219" s="58"/>
      <c r="M219" s="197" t="s">
        <v>21</v>
      </c>
      <c r="N219" s="198" t="s">
        <v>42</v>
      </c>
      <c r="O219" s="39"/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AR219" s="21" t="s">
        <v>132</v>
      </c>
      <c r="AT219" s="21" t="s">
        <v>127</v>
      </c>
      <c r="AU219" s="21" t="s">
        <v>81</v>
      </c>
      <c r="AY219" s="21" t="s">
        <v>125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1" t="s">
        <v>79</v>
      </c>
      <c r="BK219" s="201">
        <f>ROUND(I219*H219,2)</f>
        <v>0</v>
      </c>
      <c r="BL219" s="21" t="s">
        <v>132</v>
      </c>
      <c r="BM219" s="21" t="s">
        <v>513</v>
      </c>
    </row>
    <row r="220" spans="2:63" s="10" customFormat="1" ht="37.35" customHeight="1">
      <c r="B220" s="173"/>
      <c r="C220" s="174"/>
      <c r="D220" s="175" t="s">
        <v>70</v>
      </c>
      <c r="E220" s="176" t="s">
        <v>514</v>
      </c>
      <c r="F220" s="176" t="s">
        <v>515</v>
      </c>
      <c r="G220" s="174"/>
      <c r="H220" s="174"/>
      <c r="I220" s="177"/>
      <c r="J220" s="178">
        <f>BK220</f>
        <v>0</v>
      </c>
      <c r="K220" s="174"/>
      <c r="L220" s="179"/>
      <c r="M220" s="180"/>
      <c r="N220" s="181"/>
      <c r="O220" s="181"/>
      <c r="P220" s="182">
        <f>P221</f>
        <v>0</v>
      </c>
      <c r="Q220" s="181"/>
      <c r="R220" s="182">
        <f>R221</f>
        <v>0</v>
      </c>
      <c r="S220" s="181"/>
      <c r="T220" s="183">
        <f>T221</f>
        <v>0</v>
      </c>
      <c r="AR220" s="184" t="s">
        <v>132</v>
      </c>
      <c r="AT220" s="185" t="s">
        <v>70</v>
      </c>
      <c r="AU220" s="185" t="s">
        <v>71</v>
      </c>
      <c r="AY220" s="184" t="s">
        <v>125</v>
      </c>
      <c r="BK220" s="186">
        <f>BK221</f>
        <v>0</v>
      </c>
    </row>
    <row r="221" spans="2:63" s="10" customFormat="1" ht="19.9" customHeight="1">
      <c r="B221" s="173"/>
      <c r="C221" s="174"/>
      <c r="D221" s="187" t="s">
        <v>70</v>
      </c>
      <c r="E221" s="188" t="s">
        <v>516</v>
      </c>
      <c r="F221" s="188" t="s">
        <v>517</v>
      </c>
      <c r="G221" s="174"/>
      <c r="H221" s="174"/>
      <c r="I221" s="177"/>
      <c r="J221" s="189">
        <f>BK221</f>
        <v>0</v>
      </c>
      <c r="K221" s="174"/>
      <c r="L221" s="179"/>
      <c r="M221" s="180"/>
      <c r="N221" s="181"/>
      <c r="O221" s="181"/>
      <c r="P221" s="182">
        <f>SUM(P222:P223)</f>
        <v>0</v>
      </c>
      <c r="Q221" s="181"/>
      <c r="R221" s="182">
        <f>SUM(R222:R223)</f>
        <v>0</v>
      </c>
      <c r="S221" s="181"/>
      <c r="T221" s="183">
        <f>SUM(T222:T223)</f>
        <v>0</v>
      </c>
      <c r="AR221" s="184" t="s">
        <v>132</v>
      </c>
      <c r="AT221" s="185" t="s">
        <v>70</v>
      </c>
      <c r="AU221" s="185" t="s">
        <v>79</v>
      </c>
      <c r="AY221" s="184" t="s">
        <v>125</v>
      </c>
      <c r="BK221" s="186">
        <f>SUM(BK222:BK223)</f>
        <v>0</v>
      </c>
    </row>
    <row r="222" spans="2:65" s="1" customFormat="1" ht="31.5" customHeight="1">
      <c r="B222" s="38"/>
      <c r="C222" s="190" t="s">
        <v>518</v>
      </c>
      <c r="D222" s="190" t="s">
        <v>127</v>
      </c>
      <c r="E222" s="191" t="s">
        <v>519</v>
      </c>
      <c r="F222" s="192" t="s">
        <v>520</v>
      </c>
      <c r="G222" s="193" t="s">
        <v>130</v>
      </c>
      <c r="H222" s="194">
        <v>1583</v>
      </c>
      <c r="I222" s="195"/>
      <c r="J222" s="196">
        <f>ROUND(I222*H222,2)</f>
        <v>0</v>
      </c>
      <c r="K222" s="192" t="s">
        <v>21</v>
      </c>
      <c r="L222" s="58"/>
      <c r="M222" s="197" t="s">
        <v>21</v>
      </c>
      <c r="N222" s="198" t="s">
        <v>42</v>
      </c>
      <c r="O222" s="39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AR222" s="21" t="s">
        <v>132</v>
      </c>
      <c r="AT222" s="21" t="s">
        <v>127</v>
      </c>
      <c r="AU222" s="21" t="s">
        <v>81</v>
      </c>
      <c r="AY222" s="21" t="s">
        <v>125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1" t="s">
        <v>79</v>
      </c>
      <c r="BK222" s="201">
        <f>ROUND(I222*H222,2)</f>
        <v>0</v>
      </c>
      <c r="BL222" s="21" t="s">
        <v>132</v>
      </c>
      <c r="BM222" s="21" t="s">
        <v>521</v>
      </c>
    </row>
    <row r="223" spans="2:47" s="1" customFormat="1" ht="67.5">
      <c r="B223" s="38"/>
      <c r="C223" s="60"/>
      <c r="D223" s="214" t="s">
        <v>178</v>
      </c>
      <c r="E223" s="60"/>
      <c r="F223" s="218" t="s">
        <v>522</v>
      </c>
      <c r="G223" s="60"/>
      <c r="H223" s="60"/>
      <c r="I223" s="160"/>
      <c r="J223" s="60"/>
      <c r="K223" s="60"/>
      <c r="L223" s="58"/>
      <c r="M223" s="231"/>
      <c r="N223" s="232"/>
      <c r="O223" s="232"/>
      <c r="P223" s="232"/>
      <c r="Q223" s="232"/>
      <c r="R223" s="232"/>
      <c r="S223" s="232"/>
      <c r="T223" s="233"/>
      <c r="AT223" s="21" t="s">
        <v>178</v>
      </c>
      <c r="AU223" s="21" t="s">
        <v>81</v>
      </c>
    </row>
    <row r="224" spans="2:12" s="1" customFormat="1" ht="6.95" customHeight="1">
      <c r="B224" s="53"/>
      <c r="C224" s="54"/>
      <c r="D224" s="54"/>
      <c r="E224" s="54"/>
      <c r="F224" s="54"/>
      <c r="G224" s="54"/>
      <c r="H224" s="54"/>
      <c r="I224" s="136"/>
      <c r="J224" s="54"/>
      <c r="K224" s="54"/>
      <c r="L224" s="58"/>
    </row>
  </sheetData>
  <sheetProtection algorithmName="SHA-512" hashValue="5TOpWh3ifKd1rEmYC6zNlRxHQhFnap6CoK4G8uIjEF0bhHfVxryj1PszaPDOcVc8EyDruTogsHwvBp0V3uzmMQ==" saltValue="CcTRWHdAkjFIfuMYdrow/w==" spinCount="100000" sheet="1" objects="1" scenarios="1" formatCells="0" formatColumns="0" formatRows="0" sort="0" autoFilter="0"/>
  <autoFilter ref="C86:K22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85</v>
      </c>
      <c r="G1" s="356" t="s">
        <v>86</v>
      </c>
      <c r="H1" s="356"/>
      <c r="I1" s="112"/>
      <c r="J1" s="111" t="s">
        <v>87</v>
      </c>
      <c r="K1" s="110" t="s">
        <v>88</v>
      </c>
      <c r="L1" s="111" t="s">
        <v>89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ZÁŘEČÍ U HORAŽĎOVIC BETONÁRNA A SKLAD K.Ú. ZÁŘEČÍ U HORAŽĎOVIC, P.Č. 1052/13, KOMUNIKACE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91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523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13.2.2017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2" t="s">
        <v>21</v>
      </c>
      <c r="F24" s="322"/>
      <c r="G24" s="322"/>
      <c r="H24" s="322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ROUND(SUM(BE79:BE97),2)</f>
        <v>0</v>
      </c>
      <c r="G30" s="39"/>
      <c r="H30" s="39"/>
      <c r="I30" s="128">
        <v>0.21</v>
      </c>
      <c r="J30" s="127">
        <f>ROUND(ROUND((SUM(BE79:BE97)),2)*I30,2)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ROUND(SUM(BF79:BF97),2)</f>
        <v>0</v>
      </c>
      <c r="G31" s="39"/>
      <c r="H31" s="39"/>
      <c r="I31" s="128">
        <v>0.15</v>
      </c>
      <c r="J31" s="127">
        <f>ROUND(ROUND((SUM(BF79:BF97)),2)*I31,2)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ROUND(SUM(BG79:BG97),2)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ROUND(SUM(BH79:BH97),2)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ROUND(SUM(BI79:BI97),2)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ZÁŘEČÍ U HORAŽĎOVIC BETONÁRNA A SKLAD K.Ú. ZÁŘEČÍ U HORAŽĎOVIC, P.Č. 1052/13, KOMUNIKACE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>2516-VRN - VEDLEJŠÍ NÁKLADY, OSTATNÍ NÁKLADY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ZÁŘEČÍ U HORAŽĎOVIC</v>
      </c>
      <c r="G49" s="39"/>
      <c r="H49" s="39"/>
      <c r="I49" s="116" t="s">
        <v>25</v>
      </c>
      <c r="J49" s="117" t="str">
        <f>IF(J12="","",J12)</f>
        <v>13.2.2017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ZETES KT spol. s r.o.</v>
      </c>
      <c r="G51" s="39"/>
      <c r="H51" s="39"/>
      <c r="I51" s="116" t="s">
        <v>33</v>
      </c>
      <c r="J51" s="32" t="str">
        <f>E21</f>
        <v>MACÁN PROJEKCE DS s.r.o.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94</v>
      </c>
      <c r="D54" s="129"/>
      <c r="E54" s="129"/>
      <c r="F54" s="129"/>
      <c r="G54" s="129"/>
      <c r="H54" s="129"/>
      <c r="I54" s="142"/>
      <c r="J54" s="143" t="s">
        <v>95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96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97</v>
      </c>
    </row>
    <row r="57" spans="2:11" s="7" customFormat="1" ht="24.95" customHeight="1">
      <c r="B57" s="146"/>
      <c r="C57" s="147"/>
      <c r="D57" s="148" t="s">
        <v>524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" customHeight="1">
      <c r="B58" s="153"/>
      <c r="C58" s="154"/>
      <c r="D58" s="155" t="s">
        <v>525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" customHeight="1">
      <c r="B59" s="153"/>
      <c r="C59" s="154"/>
      <c r="D59" s="155" t="s">
        <v>526</v>
      </c>
      <c r="E59" s="156"/>
      <c r="F59" s="156"/>
      <c r="G59" s="156"/>
      <c r="H59" s="156"/>
      <c r="I59" s="157"/>
      <c r="J59" s="158">
        <f>J89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109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53" t="str">
        <f>E7</f>
        <v>ZÁŘEČÍ U HORAŽĎOVIC BETONÁRNA A SKLAD K.Ú. ZÁŘEČÍ U HORAŽĎOVIC, P.Č. 1052/13, KOMUNIKACE</v>
      </c>
      <c r="F69" s="354"/>
      <c r="G69" s="354"/>
      <c r="H69" s="354"/>
      <c r="I69" s="160"/>
      <c r="J69" s="60"/>
      <c r="K69" s="60"/>
      <c r="L69" s="58"/>
    </row>
    <row r="70" spans="2:12" s="1" customFormat="1" ht="14.45" customHeight="1">
      <c r="B70" s="38"/>
      <c r="C70" s="62" t="s">
        <v>91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40" t="str">
        <f>E9</f>
        <v>2516-VRN - VEDLEJŠÍ NÁKLADY, OSTATNÍ NÁKLADY</v>
      </c>
      <c r="F71" s="355"/>
      <c r="G71" s="355"/>
      <c r="H71" s="355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ZÁŘEČÍ U HORAŽĎOVIC</v>
      </c>
      <c r="G73" s="60"/>
      <c r="H73" s="60"/>
      <c r="I73" s="162" t="s">
        <v>25</v>
      </c>
      <c r="J73" s="70" t="str">
        <f>IF(J12="","",J12)</f>
        <v>13.2.2017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5">
      <c r="B75" s="38"/>
      <c r="C75" s="62" t="s">
        <v>27</v>
      </c>
      <c r="D75" s="60"/>
      <c r="E75" s="60"/>
      <c r="F75" s="161" t="str">
        <f>E15</f>
        <v>ZETES KT spol. s r.o.</v>
      </c>
      <c r="G75" s="60"/>
      <c r="H75" s="60"/>
      <c r="I75" s="162" t="s">
        <v>33</v>
      </c>
      <c r="J75" s="161" t="str">
        <f>E21</f>
        <v>MACÁN PROJEKCE DS s.r.o.</v>
      </c>
      <c r="K75" s="60"/>
      <c r="L75" s="58"/>
    </row>
    <row r="76" spans="2:12" s="1" customFormat="1" ht="14.45" customHeight="1">
      <c r="B76" s="38"/>
      <c r="C76" s="62" t="s">
        <v>31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110</v>
      </c>
      <c r="D78" s="165" t="s">
        <v>56</v>
      </c>
      <c r="E78" s="165" t="s">
        <v>52</v>
      </c>
      <c r="F78" s="165" t="s">
        <v>111</v>
      </c>
      <c r="G78" s="165" t="s">
        <v>112</v>
      </c>
      <c r="H78" s="165" t="s">
        <v>113</v>
      </c>
      <c r="I78" s="166" t="s">
        <v>114</v>
      </c>
      <c r="J78" s="165" t="s">
        <v>95</v>
      </c>
      <c r="K78" s="167" t="s">
        <v>115</v>
      </c>
      <c r="L78" s="168"/>
      <c r="M78" s="78" t="s">
        <v>116</v>
      </c>
      <c r="N78" s="79" t="s">
        <v>41</v>
      </c>
      <c r="O78" s="79" t="s">
        <v>117</v>
      </c>
      <c r="P78" s="79" t="s">
        <v>118</v>
      </c>
      <c r="Q78" s="79" t="s">
        <v>119</v>
      </c>
      <c r="R78" s="79" t="s">
        <v>120</v>
      </c>
      <c r="S78" s="79" t="s">
        <v>121</v>
      </c>
      <c r="T78" s="80" t="s">
        <v>122</v>
      </c>
    </row>
    <row r="79" spans="2:63" s="1" customFormat="1" ht="29.25" customHeight="1">
      <c r="B79" s="38"/>
      <c r="C79" s="84" t="s">
        <v>96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0</v>
      </c>
      <c r="AT79" s="21" t="s">
        <v>70</v>
      </c>
      <c r="AU79" s="21" t="s">
        <v>97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70</v>
      </c>
      <c r="E80" s="176" t="s">
        <v>527</v>
      </c>
      <c r="F80" s="176" t="s">
        <v>528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P81+P89</f>
        <v>0</v>
      </c>
      <c r="Q80" s="181"/>
      <c r="R80" s="182">
        <f>R81+R89</f>
        <v>0</v>
      </c>
      <c r="S80" s="181"/>
      <c r="T80" s="183">
        <f>T81+T89</f>
        <v>0</v>
      </c>
      <c r="AR80" s="184" t="s">
        <v>145</v>
      </c>
      <c r="AT80" s="185" t="s">
        <v>70</v>
      </c>
      <c r="AU80" s="185" t="s">
        <v>71</v>
      </c>
      <c r="AY80" s="184" t="s">
        <v>125</v>
      </c>
      <c r="BK80" s="186">
        <f>BK81+BK89</f>
        <v>0</v>
      </c>
    </row>
    <row r="81" spans="2:63" s="10" customFormat="1" ht="19.9" customHeight="1">
      <c r="B81" s="173"/>
      <c r="C81" s="174"/>
      <c r="D81" s="187" t="s">
        <v>70</v>
      </c>
      <c r="E81" s="188" t="s">
        <v>529</v>
      </c>
      <c r="F81" s="188" t="s">
        <v>530</v>
      </c>
      <c r="G81" s="174"/>
      <c r="H81" s="174"/>
      <c r="I81" s="177"/>
      <c r="J81" s="189">
        <f>BK81</f>
        <v>0</v>
      </c>
      <c r="K81" s="174"/>
      <c r="L81" s="179"/>
      <c r="M81" s="180"/>
      <c r="N81" s="181"/>
      <c r="O81" s="181"/>
      <c r="P81" s="182">
        <f>SUM(P82:P88)</f>
        <v>0</v>
      </c>
      <c r="Q81" s="181"/>
      <c r="R81" s="182">
        <f>SUM(R82:R88)</f>
        <v>0</v>
      </c>
      <c r="S81" s="181"/>
      <c r="T81" s="183">
        <f>SUM(T82:T88)</f>
        <v>0</v>
      </c>
      <c r="AR81" s="184" t="s">
        <v>145</v>
      </c>
      <c r="AT81" s="185" t="s">
        <v>70</v>
      </c>
      <c r="AU81" s="185" t="s">
        <v>79</v>
      </c>
      <c r="AY81" s="184" t="s">
        <v>125</v>
      </c>
      <c r="BK81" s="186">
        <f>SUM(BK82:BK88)</f>
        <v>0</v>
      </c>
    </row>
    <row r="82" spans="2:65" s="1" customFormat="1" ht="57" customHeight="1">
      <c r="B82" s="38"/>
      <c r="C82" s="190" t="s">
        <v>79</v>
      </c>
      <c r="D82" s="190" t="s">
        <v>127</v>
      </c>
      <c r="E82" s="191" t="s">
        <v>531</v>
      </c>
      <c r="F82" s="192" t="s">
        <v>532</v>
      </c>
      <c r="G82" s="193" t="s">
        <v>533</v>
      </c>
      <c r="H82" s="194">
        <v>1</v>
      </c>
      <c r="I82" s="195"/>
      <c r="J82" s="196">
        <f aca="true" t="shared" si="0" ref="J82:J88">ROUND(I82*H82,2)</f>
        <v>0</v>
      </c>
      <c r="K82" s="192" t="s">
        <v>21</v>
      </c>
      <c r="L82" s="58"/>
      <c r="M82" s="197" t="s">
        <v>21</v>
      </c>
      <c r="N82" s="198" t="s">
        <v>42</v>
      </c>
      <c r="O82" s="39"/>
      <c r="P82" s="199">
        <f aca="true" t="shared" si="1" ref="P82:P88">O82*H82</f>
        <v>0</v>
      </c>
      <c r="Q82" s="199">
        <v>0</v>
      </c>
      <c r="R82" s="199">
        <f aca="true" t="shared" si="2" ref="R82:R88">Q82*H82</f>
        <v>0</v>
      </c>
      <c r="S82" s="199">
        <v>0</v>
      </c>
      <c r="T82" s="200">
        <f aca="true" t="shared" si="3" ref="T82:T88">S82*H82</f>
        <v>0</v>
      </c>
      <c r="AR82" s="21" t="s">
        <v>534</v>
      </c>
      <c r="AT82" s="21" t="s">
        <v>127</v>
      </c>
      <c r="AU82" s="21" t="s">
        <v>81</v>
      </c>
      <c r="AY82" s="21" t="s">
        <v>125</v>
      </c>
      <c r="BE82" s="201">
        <f aca="true" t="shared" si="4" ref="BE82:BE88">IF(N82="základní",J82,0)</f>
        <v>0</v>
      </c>
      <c r="BF82" s="201">
        <f aca="true" t="shared" si="5" ref="BF82:BF88">IF(N82="snížená",J82,0)</f>
        <v>0</v>
      </c>
      <c r="BG82" s="201">
        <f aca="true" t="shared" si="6" ref="BG82:BG88">IF(N82="zákl. přenesená",J82,0)</f>
        <v>0</v>
      </c>
      <c r="BH82" s="201">
        <f aca="true" t="shared" si="7" ref="BH82:BH88">IF(N82="sníž. přenesená",J82,0)</f>
        <v>0</v>
      </c>
      <c r="BI82" s="201">
        <f aca="true" t="shared" si="8" ref="BI82:BI88">IF(N82="nulová",J82,0)</f>
        <v>0</v>
      </c>
      <c r="BJ82" s="21" t="s">
        <v>79</v>
      </c>
      <c r="BK82" s="201">
        <f aca="true" t="shared" si="9" ref="BK82:BK88">ROUND(I82*H82,2)</f>
        <v>0</v>
      </c>
      <c r="BL82" s="21" t="s">
        <v>534</v>
      </c>
      <c r="BM82" s="21" t="s">
        <v>535</v>
      </c>
    </row>
    <row r="83" spans="2:65" s="1" customFormat="1" ht="57" customHeight="1">
      <c r="B83" s="38"/>
      <c r="C83" s="190" t="s">
        <v>81</v>
      </c>
      <c r="D83" s="190" t="s">
        <v>127</v>
      </c>
      <c r="E83" s="191" t="s">
        <v>536</v>
      </c>
      <c r="F83" s="192" t="s">
        <v>537</v>
      </c>
      <c r="G83" s="193" t="s">
        <v>533</v>
      </c>
      <c r="H83" s="194">
        <v>1</v>
      </c>
      <c r="I83" s="195"/>
      <c r="J83" s="196">
        <f t="shared" si="0"/>
        <v>0</v>
      </c>
      <c r="K83" s="192" t="s">
        <v>21</v>
      </c>
      <c r="L83" s="58"/>
      <c r="M83" s="197" t="s">
        <v>21</v>
      </c>
      <c r="N83" s="198" t="s">
        <v>42</v>
      </c>
      <c r="O83" s="39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1" t="s">
        <v>534</v>
      </c>
      <c r="AT83" s="21" t="s">
        <v>127</v>
      </c>
      <c r="AU83" s="21" t="s">
        <v>81</v>
      </c>
      <c r="AY83" s="21" t="s">
        <v>125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1" t="s">
        <v>79</v>
      </c>
      <c r="BK83" s="201">
        <f t="shared" si="9"/>
        <v>0</v>
      </c>
      <c r="BL83" s="21" t="s">
        <v>534</v>
      </c>
      <c r="BM83" s="21" t="s">
        <v>538</v>
      </c>
    </row>
    <row r="84" spans="2:65" s="1" customFormat="1" ht="44.25" customHeight="1">
      <c r="B84" s="38"/>
      <c r="C84" s="190" t="s">
        <v>137</v>
      </c>
      <c r="D84" s="190" t="s">
        <v>127</v>
      </c>
      <c r="E84" s="191" t="s">
        <v>539</v>
      </c>
      <c r="F84" s="192" t="s">
        <v>540</v>
      </c>
      <c r="G84" s="193" t="s">
        <v>533</v>
      </c>
      <c r="H84" s="194">
        <v>1</v>
      </c>
      <c r="I84" s="195"/>
      <c r="J84" s="196">
        <f t="shared" si="0"/>
        <v>0</v>
      </c>
      <c r="K84" s="192" t="s">
        <v>21</v>
      </c>
      <c r="L84" s="58"/>
      <c r="M84" s="197" t="s">
        <v>21</v>
      </c>
      <c r="N84" s="198" t="s">
        <v>42</v>
      </c>
      <c r="O84" s="39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1" t="s">
        <v>534</v>
      </c>
      <c r="AT84" s="21" t="s">
        <v>127</v>
      </c>
      <c r="AU84" s="21" t="s">
        <v>81</v>
      </c>
      <c r="AY84" s="21" t="s">
        <v>125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1" t="s">
        <v>79</v>
      </c>
      <c r="BK84" s="201">
        <f t="shared" si="9"/>
        <v>0</v>
      </c>
      <c r="BL84" s="21" t="s">
        <v>534</v>
      </c>
      <c r="BM84" s="21" t="s">
        <v>541</v>
      </c>
    </row>
    <row r="85" spans="2:65" s="1" customFormat="1" ht="31.5" customHeight="1">
      <c r="B85" s="38"/>
      <c r="C85" s="190" t="s">
        <v>132</v>
      </c>
      <c r="D85" s="190" t="s">
        <v>127</v>
      </c>
      <c r="E85" s="191" t="s">
        <v>542</v>
      </c>
      <c r="F85" s="192" t="s">
        <v>543</v>
      </c>
      <c r="G85" s="193" t="s">
        <v>533</v>
      </c>
      <c r="H85" s="194">
        <v>1</v>
      </c>
      <c r="I85" s="195"/>
      <c r="J85" s="196">
        <f t="shared" si="0"/>
        <v>0</v>
      </c>
      <c r="K85" s="192" t="s">
        <v>21</v>
      </c>
      <c r="L85" s="58"/>
      <c r="M85" s="197" t="s">
        <v>21</v>
      </c>
      <c r="N85" s="198" t="s">
        <v>42</v>
      </c>
      <c r="O85" s="39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1" t="s">
        <v>534</v>
      </c>
      <c r="AT85" s="21" t="s">
        <v>127</v>
      </c>
      <c r="AU85" s="21" t="s">
        <v>81</v>
      </c>
      <c r="AY85" s="21" t="s">
        <v>125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1" t="s">
        <v>79</v>
      </c>
      <c r="BK85" s="201">
        <f t="shared" si="9"/>
        <v>0</v>
      </c>
      <c r="BL85" s="21" t="s">
        <v>534</v>
      </c>
      <c r="BM85" s="21" t="s">
        <v>544</v>
      </c>
    </row>
    <row r="86" spans="2:65" s="1" customFormat="1" ht="31.5" customHeight="1">
      <c r="B86" s="38"/>
      <c r="C86" s="190" t="s">
        <v>145</v>
      </c>
      <c r="D86" s="190" t="s">
        <v>127</v>
      </c>
      <c r="E86" s="191" t="s">
        <v>545</v>
      </c>
      <c r="F86" s="192" t="s">
        <v>546</v>
      </c>
      <c r="G86" s="193" t="s">
        <v>533</v>
      </c>
      <c r="H86" s="194">
        <v>1</v>
      </c>
      <c r="I86" s="195"/>
      <c r="J86" s="196">
        <f t="shared" si="0"/>
        <v>0</v>
      </c>
      <c r="K86" s="192" t="s">
        <v>21</v>
      </c>
      <c r="L86" s="58"/>
      <c r="M86" s="197" t="s">
        <v>21</v>
      </c>
      <c r="N86" s="198" t="s">
        <v>42</v>
      </c>
      <c r="O86" s="39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1" t="s">
        <v>534</v>
      </c>
      <c r="AT86" s="21" t="s">
        <v>127</v>
      </c>
      <c r="AU86" s="21" t="s">
        <v>81</v>
      </c>
      <c r="AY86" s="21" t="s">
        <v>125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1" t="s">
        <v>79</v>
      </c>
      <c r="BK86" s="201">
        <f t="shared" si="9"/>
        <v>0</v>
      </c>
      <c r="BL86" s="21" t="s">
        <v>534</v>
      </c>
      <c r="BM86" s="21" t="s">
        <v>547</v>
      </c>
    </row>
    <row r="87" spans="2:65" s="1" customFormat="1" ht="44.25" customHeight="1">
      <c r="B87" s="38"/>
      <c r="C87" s="190" t="s">
        <v>149</v>
      </c>
      <c r="D87" s="190" t="s">
        <v>127</v>
      </c>
      <c r="E87" s="191" t="s">
        <v>548</v>
      </c>
      <c r="F87" s="192" t="s">
        <v>549</v>
      </c>
      <c r="G87" s="193" t="s">
        <v>533</v>
      </c>
      <c r="H87" s="194">
        <v>1</v>
      </c>
      <c r="I87" s="195"/>
      <c r="J87" s="196">
        <f t="shared" si="0"/>
        <v>0</v>
      </c>
      <c r="K87" s="192" t="s">
        <v>21</v>
      </c>
      <c r="L87" s="58"/>
      <c r="M87" s="197" t="s">
        <v>21</v>
      </c>
      <c r="N87" s="198" t="s">
        <v>42</v>
      </c>
      <c r="O87" s="39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AR87" s="21" t="s">
        <v>534</v>
      </c>
      <c r="AT87" s="21" t="s">
        <v>127</v>
      </c>
      <c r="AU87" s="21" t="s">
        <v>81</v>
      </c>
      <c r="AY87" s="21" t="s">
        <v>125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1" t="s">
        <v>79</v>
      </c>
      <c r="BK87" s="201">
        <f t="shared" si="9"/>
        <v>0</v>
      </c>
      <c r="BL87" s="21" t="s">
        <v>534</v>
      </c>
      <c r="BM87" s="21" t="s">
        <v>550</v>
      </c>
    </row>
    <row r="88" spans="2:65" s="1" customFormat="1" ht="44.25" customHeight="1">
      <c r="B88" s="38"/>
      <c r="C88" s="190" t="s">
        <v>156</v>
      </c>
      <c r="D88" s="190" t="s">
        <v>127</v>
      </c>
      <c r="E88" s="191" t="s">
        <v>551</v>
      </c>
      <c r="F88" s="192" t="s">
        <v>552</v>
      </c>
      <c r="G88" s="193" t="s">
        <v>533</v>
      </c>
      <c r="H88" s="194">
        <v>1</v>
      </c>
      <c r="I88" s="195"/>
      <c r="J88" s="196">
        <f t="shared" si="0"/>
        <v>0</v>
      </c>
      <c r="K88" s="192" t="s">
        <v>21</v>
      </c>
      <c r="L88" s="58"/>
      <c r="M88" s="197" t="s">
        <v>21</v>
      </c>
      <c r="N88" s="198" t="s">
        <v>42</v>
      </c>
      <c r="O88" s="39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1" t="s">
        <v>534</v>
      </c>
      <c r="AT88" s="21" t="s">
        <v>127</v>
      </c>
      <c r="AU88" s="21" t="s">
        <v>81</v>
      </c>
      <c r="AY88" s="21" t="s">
        <v>125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1" t="s">
        <v>79</v>
      </c>
      <c r="BK88" s="201">
        <f t="shared" si="9"/>
        <v>0</v>
      </c>
      <c r="BL88" s="21" t="s">
        <v>534</v>
      </c>
      <c r="BM88" s="21" t="s">
        <v>553</v>
      </c>
    </row>
    <row r="89" spans="2:63" s="10" customFormat="1" ht="29.85" customHeight="1">
      <c r="B89" s="173"/>
      <c r="C89" s="174"/>
      <c r="D89" s="187" t="s">
        <v>70</v>
      </c>
      <c r="E89" s="188" t="s">
        <v>554</v>
      </c>
      <c r="F89" s="188" t="s">
        <v>555</v>
      </c>
      <c r="G89" s="174"/>
      <c r="H89" s="174"/>
      <c r="I89" s="177"/>
      <c r="J89" s="189">
        <f>BK89</f>
        <v>0</v>
      </c>
      <c r="K89" s="174"/>
      <c r="L89" s="179"/>
      <c r="M89" s="180"/>
      <c r="N89" s="181"/>
      <c r="O89" s="181"/>
      <c r="P89" s="182">
        <f>SUM(P90:P97)</f>
        <v>0</v>
      </c>
      <c r="Q89" s="181"/>
      <c r="R89" s="182">
        <f>SUM(R90:R97)</f>
        <v>0</v>
      </c>
      <c r="S89" s="181"/>
      <c r="T89" s="183">
        <f>SUM(T90:T97)</f>
        <v>0</v>
      </c>
      <c r="AR89" s="184" t="s">
        <v>145</v>
      </c>
      <c r="AT89" s="185" t="s">
        <v>70</v>
      </c>
      <c r="AU89" s="185" t="s">
        <v>79</v>
      </c>
      <c r="AY89" s="184" t="s">
        <v>125</v>
      </c>
      <c r="BK89" s="186">
        <f>SUM(BK90:BK97)</f>
        <v>0</v>
      </c>
    </row>
    <row r="90" spans="2:65" s="1" customFormat="1" ht="57" customHeight="1">
      <c r="B90" s="38"/>
      <c r="C90" s="190" t="s">
        <v>162</v>
      </c>
      <c r="D90" s="190" t="s">
        <v>127</v>
      </c>
      <c r="E90" s="191" t="s">
        <v>79</v>
      </c>
      <c r="F90" s="192" t="s">
        <v>556</v>
      </c>
      <c r="G90" s="193" t="s">
        <v>533</v>
      </c>
      <c r="H90" s="194">
        <v>1</v>
      </c>
      <c r="I90" s="195"/>
      <c r="J90" s="196">
        <f aca="true" t="shared" si="10" ref="J90:J97">ROUND(I90*H90,2)</f>
        <v>0</v>
      </c>
      <c r="K90" s="192" t="s">
        <v>21</v>
      </c>
      <c r="L90" s="58"/>
      <c r="M90" s="197" t="s">
        <v>21</v>
      </c>
      <c r="N90" s="198" t="s">
        <v>42</v>
      </c>
      <c r="O90" s="39"/>
      <c r="P90" s="199">
        <f aca="true" t="shared" si="11" ref="P90:P97">O90*H90</f>
        <v>0</v>
      </c>
      <c r="Q90" s="199">
        <v>0</v>
      </c>
      <c r="R90" s="199">
        <f aca="true" t="shared" si="12" ref="R90:R97">Q90*H90</f>
        <v>0</v>
      </c>
      <c r="S90" s="199">
        <v>0</v>
      </c>
      <c r="T90" s="200">
        <f aca="true" t="shared" si="13" ref="T90:T97">S90*H90</f>
        <v>0</v>
      </c>
      <c r="AR90" s="21" t="s">
        <v>534</v>
      </c>
      <c r="AT90" s="21" t="s">
        <v>127</v>
      </c>
      <c r="AU90" s="21" t="s">
        <v>81</v>
      </c>
      <c r="AY90" s="21" t="s">
        <v>125</v>
      </c>
      <c r="BE90" s="201">
        <f aca="true" t="shared" si="14" ref="BE90:BE97">IF(N90="základní",J90,0)</f>
        <v>0</v>
      </c>
      <c r="BF90" s="201">
        <f aca="true" t="shared" si="15" ref="BF90:BF97">IF(N90="snížená",J90,0)</f>
        <v>0</v>
      </c>
      <c r="BG90" s="201">
        <f aca="true" t="shared" si="16" ref="BG90:BG97">IF(N90="zákl. přenesená",J90,0)</f>
        <v>0</v>
      </c>
      <c r="BH90" s="201">
        <f aca="true" t="shared" si="17" ref="BH90:BH97">IF(N90="sníž. přenesená",J90,0)</f>
        <v>0</v>
      </c>
      <c r="BI90" s="201">
        <f aca="true" t="shared" si="18" ref="BI90:BI97">IF(N90="nulová",J90,0)</f>
        <v>0</v>
      </c>
      <c r="BJ90" s="21" t="s">
        <v>79</v>
      </c>
      <c r="BK90" s="201">
        <f aca="true" t="shared" si="19" ref="BK90:BK97">ROUND(I90*H90,2)</f>
        <v>0</v>
      </c>
      <c r="BL90" s="21" t="s">
        <v>534</v>
      </c>
      <c r="BM90" s="21" t="s">
        <v>557</v>
      </c>
    </row>
    <row r="91" spans="2:65" s="1" customFormat="1" ht="44.25" customHeight="1">
      <c r="B91" s="38"/>
      <c r="C91" s="190" t="s">
        <v>174</v>
      </c>
      <c r="D91" s="190" t="s">
        <v>127</v>
      </c>
      <c r="E91" s="191" t="s">
        <v>81</v>
      </c>
      <c r="F91" s="192" t="s">
        <v>558</v>
      </c>
      <c r="G91" s="193" t="s">
        <v>533</v>
      </c>
      <c r="H91" s="194">
        <v>1</v>
      </c>
      <c r="I91" s="195"/>
      <c r="J91" s="196">
        <f t="shared" si="10"/>
        <v>0</v>
      </c>
      <c r="K91" s="192" t="s">
        <v>21</v>
      </c>
      <c r="L91" s="58"/>
      <c r="M91" s="197" t="s">
        <v>21</v>
      </c>
      <c r="N91" s="198" t="s">
        <v>42</v>
      </c>
      <c r="O91" s="39"/>
      <c r="P91" s="199">
        <f t="shared" si="11"/>
        <v>0</v>
      </c>
      <c r="Q91" s="199">
        <v>0</v>
      </c>
      <c r="R91" s="199">
        <f t="shared" si="12"/>
        <v>0</v>
      </c>
      <c r="S91" s="199">
        <v>0</v>
      </c>
      <c r="T91" s="200">
        <f t="shared" si="13"/>
        <v>0</v>
      </c>
      <c r="AR91" s="21" t="s">
        <v>534</v>
      </c>
      <c r="AT91" s="21" t="s">
        <v>127</v>
      </c>
      <c r="AU91" s="21" t="s">
        <v>81</v>
      </c>
      <c r="AY91" s="21" t="s">
        <v>125</v>
      </c>
      <c r="BE91" s="201">
        <f t="shared" si="14"/>
        <v>0</v>
      </c>
      <c r="BF91" s="201">
        <f t="shared" si="15"/>
        <v>0</v>
      </c>
      <c r="BG91" s="201">
        <f t="shared" si="16"/>
        <v>0</v>
      </c>
      <c r="BH91" s="201">
        <f t="shared" si="17"/>
        <v>0</v>
      </c>
      <c r="BI91" s="201">
        <f t="shared" si="18"/>
        <v>0</v>
      </c>
      <c r="BJ91" s="21" t="s">
        <v>79</v>
      </c>
      <c r="BK91" s="201">
        <f t="shared" si="19"/>
        <v>0</v>
      </c>
      <c r="BL91" s="21" t="s">
        <v>534</v>
      </c>
      <c r="BM91" s="21" t="s">
        <v>559</v>
      </c>
    </row>
    <row r="92" spans="2:65" s="1" customFormat="1" ht="44.25" customHeight="1">
      <c r="B92" s="38"/>
      <c r="C92" s="190" t="s">
        <v>166</v>
      </c>
      <c r="D92" s="190" t="s">
        <v>127</v>
      </c>
      <c r="E92" s="191" t="s">
        <v>137</v>
      </c>
      <c r="F92" s="192" t="s">
        <v>560</v>
      </c>
      <c r="G92" s="193" t="s">
        <v>533</v>
      </c>
      <c r="H92" s="194">
        <v>1</v>
      </c>
      <c r="I92" s="195"/>
      <c r="J92" s="196">
        <f t="shared" si="10"/>
        <v>0</v>
      </c>
      <c r="K92" s="192" t="s">
        <v>21</v>
      </c>
      <c r="L92" s="58"/>
      <c r="M92" s="197" t="s">
        <v>21</v>
      </c>
      <c r="N92" s="198" t="s">
        <v>42</v>
      </c>
      <c r="O92" s="39"/>
      <c r="P92" s="199">
        <f t="shared" si="11"/>
        <v>0</v>
      </c>
      <c r="Q92" s="199">
        <v>0</v>
      </c>
      <c r="R92" s="199">
        <f t="shared" si="12"/>
        <v>0</v>
      </c>
      <c r="S92" s="199">
        <v>0</v>
      </c>
      <c r="T92" s="200">
        <f t="shared" si="13"/>
        <v>0</v>
      </c>
      <c r="AR92" s="21" t="s">
        <v>534</v>
      </c>
      <c r="AT92" s="21" t="s">
        <v>127</v>
      </c>
      <c r="AU92" s="21" t="s">
        <v>81</v>
      </c>
      <c r="AY92" s="21" t="s">
        <v>125</v>
      </c>
      <c r="BE92" s="201">
        <f t="shared" si="14"/>
        <v>0</v>
      </c>
      <c r="BF92" s="201">
        <f t="shared" si="15"/>
        <v>0</v>
      </c>
      <c r="BG92" s="201">
        <f t="shared" si="16"/>
        <v>0</v>
      </c>
      <c r="BH92" s="201">
        <f t="shared" si="17"/>
        <v>0</v>
      </c>
      <c r="BI92" s="201">
        <f t="shared" si="18"/>
        <v>0</v>
      </c>
      <c r="BJ92" s="21" t="s">
        <v>79</v>
      </c>
      <c r="BK92" s="201">
        <f t="shared" si="19"/>
        <v>0</v>
      </c>
      <c r="BL92" s="21" t="s">
        <v>534</v>
      </c>
      <c r="BM92" s="21" t="s">
        <v>561</v>
      </c>
    </row>
    <row r="93" spans="2:65" s="1" customFormat="1" ht="44.25" customHeight="1">
      <c r="B93" s="38"/>
      <c r="C93" s="190" t="s">
        <v>181</v>
      </c>
      <c r="D93" s="190" t="s">
        <v>127</v>
      </c>
      <c r="E93" s="191" t="s">
        <v>132</v>
      </c>
      <c r="F93" s="192" t="s">
        <v>562</v>
      </c>
      <c r="G93" s="193" t="s">
        <v>533</v>
      </c>
      <c r="H93" s="194">
        <v>1</v>
      </c>
      <c r="I93" s="195"/>
      <c r="J93" s="196">
        <f t="shared" si="10"/>
        <v>0</v>
      </c>
      <c r="K93" s="192" t="s">
        <v>21</v>
      </c>
      <c r="L93" s="58"/>
      <c r="M93" s="197" t="s">
        <v>21</v>
      </c>
      <c r="N93" s="198" t="s">
        <v>42</v>
      </c>
      <c r="O93" s="39"/>
      <c r="P93" s="199">
        <f t="shared" si="11"/>
        <v>0</v>
      </c>
      <c r="Q93" s="199">
        <v>0</v>
      </c>
      <c r="R93" s="199">
        <f t="shared" si="12"/>
        <v>0</v>
      </c>
      <c r="S93" s="199">
        <v>0</v>
      </c>
      <c r="T93" s="200">
        <f t="shared" si="13"/>
        <v>0</v>
      </c>
      <c r="AR93" s="21" t="s">
        <v>534</v>
      </c>
      <c r="AT93" s="21" t="s">
        <v>127</v>
      </c>
      <c r="AU93" s="21" t="s">
        <v>81</v>
      </c>
      <c r="AY93" s="21" t="s">
        <v>125</v>
      </c>
      <c r="BE93" s="201">
        <f t="shared" si="14"/>
        <v>0</v>
      </c>
      <c r="BF93" s="201">
        <f t="shared" si="15"/>
        <v>0</v>
      </c>
      <c r="BG93" s="201">
        <f t="shared" si="16"/>
        <v>0</v>
      </c>
      <c r="BH93" s="201">
        <f t="shared" si="17"/>
        <v>0</v>
      </c>
      <c r="BI93" s="201">
        <f t="shared" si="18"/>
        <v>0</v>
      </c>
      <c r="BJ93" s="21" t="s">
        <v>79</v>
      </c>
      <c r="BK93" s="201">
        <f t="shared" si="19"/>
        <v>0</v>
      </c>
      <c r="BL93" s="21" t="s">
        <v>534</v>
      </c>
      <c r="BM93" s="21" t="s">
        <v>563</v>
      </c>
    </row>
    <row r="94" spans="2:65" s="1" customFormat="1" ht="31.5" customHeight="1">
      <c r="B94" s="38"/>
      <c r="C94" s="190" t="s">
        <v>170</v>
      </c>
      <c r="D94" s="190" t="s">
        <v>127</v>
      </c>
      <c r="E94" s="191" t="s">
        <v>145</v>
      </c>
      <c r="F94" s="192" t="s">
        <v>564</v>
      </c>
      <c r="G94" s="193" t="s">
        <v>533</v>
      </c>
      <c r="H94" s="194">
        <v>1</v>
      </c>
      <c r="I94" s="195"/>
      <c r="J94" s="196">
        <f t="shared" si="10"/>
        <v>0</v>
      </c>
      <c r="K94" s="192" t="s">
        <v>21</v>
      </c>
      <c r="L94" s="58"/>
      <c r="M94" s="197" t="s">
        <v>21</v>
      </c>
      <c r="N94" s="198" t="s">
        <v>42</v>
      </c>
      <c r="O94" s="39"/>
      <c r="P94" s="199">
        <f t="shared" si="11"/>
        <v>0</v>
      </c>
      <c r="Q94" s="199">
        <v>0</v>
      </c>
      <c r="R94" s="199">
        <f t="shared" si="12"/>
        <v>0</v>
      </c>
      <c r="S94" s="199">
        <v>0</v>
      </c>
      <c r="T94" s="200">
        <f t="shared" si="13"/>
        <v>0</v>
      </c>
      <c r="AR94" s="21" t="s">
        <v>534</v>
      </c>
      <c r="AT94" s="21" t="s">
        <v>127</v>
      </c>
      <c r="AU94" s="21" t="s">
        <v>81</v>
      </c>
      <c r="AY94" s="21" t="s">
        <v>125</v>
      </c>
      <c r="BE94" s="201">
        <f t="shared" si="14"/>
        <v>0</v>
      </c>
      <c r="BF94" s="201">
        <f t="shared" si="15"/>
        <v>0</v>
      </c>
      <c r="BG94" s="201">
        <f t="shared" si="16"/>
        <v>0</v>
      </c>
      <c r="BH94" s="201">
        <f t="shared" si="17"/>
        <v>0</v>
      </c>
      <c r="BI94" s="201">
        <f t="shared" si="18"/>
        <v>0</v>
      </c>
      <c r="BJ94" s="21" t="s">
        <v>79</v>
      </c>
      <c r="BK94" s="201">
        <f t="shared" si="19"/>
        <v>0</v>
      </c>
      <c r="BL94" s="21" t="s">
        <v>534</v>
      </c>
      <c r="BM94" s="21" t="s">
        <v>565</v>
      </c>
    </row>
    <row r="95" spans="2:65" s="1" customFormat="1" ht="31.5" customHeight="1">
      <c r="B95" s="38"/>
      <c r="C95" s="190" t="s">
        <v>186</v>
      </c>
      <c r="D95" s="190" t="s">
        <v>127</v>
      </c>
      <c r="E95" s="191" t="s">
        <v>149</v>
      </c>
      <c r="F95" s="192" t="s">
        <v>566</v>
      </c>
      <c r="G95" s="193" t="s">
        <v>533</v>
      </c>
      <c r="H95" s="194">
        <v>1</v>
      </c>
      <c r="I95" s="195"/>
      <c r="J95" s="196">
        <f t="shared" si="10"/>
        <v>0</v>
      </c>
      <c r="K95" s="192" t="s">
        <v>21</v>
      </c>
      <c r="L95" s="58"/>
      <c r="M95" s="197" t="s">
        <v>21</v>
      </c>
      <c r="N95" s="198" t="s">
        <v>42</v>
      </c>
      <c r="O95" s="39"/>
      <c r="P95" s="199">
        <f t="shared" si="11"/>
        <v>0</v>
      </c>
      <c r="Q95" s="199">
        <v>0</v>
      </c>
      <c r="R95" s="199">
        <f t="shared" si="12"/>
        <v>0</v>
      </c>
      <c r="S95" s="199">
        <v>0</v>
      </c>
      <c r="T95" s="200">
        <f t="shared" si="13"/>
        <v>0</v>
      </c>
      <c r="AR95" s="21" t="s">
        <v>534</v>
      </c>
      <c r="AT95" s="21" t="s">
        <v>127</v>
      </c>
      <c r="AU95" s="21" t="s">
        <v>81</v>
      </c>
      <c r="AY95" s="21" t="s">
        <v>125</v>
      </c>
      <c r="BE95" s="201">
        <f t="shared" si="14"/>
        <v>0</v>
      </c>
      <c r="BF95" s="201">
        <f t="shared" si="15"/>
        <v>0</v>
      </c>
      <c r="BG95" s="201">
        <f t="shared" si="16"/>
        <v>0</v>
      </c>
      <c r="BH95" s="201">
        <f t="shared" si="17"/>
        <v>0</v>
      </c>
      <c r="BI95" s="201">
        <f t="shared" si="18"/>
        <v>0</v>
      </c>
      <c r="BJ95" s="21" t="s">
        <v>79</v>
      </c>
      <c r="BK95" s="201">
        <f t="shared" si="19"/>
        <v>0</v>
      </c>
      <c r="BL95" s="21" t="s">
        <v>534</v>
      </c>
      <c r="BM95" s="21" t="s">
        <v>567</v>
      </c>
    </row>
    <row r="96" spans="2:65" s="1" customFormat="1" ht="44.25" customHeight="1">
      <c r="B96" s="38"/>
      <c r="C96" s="190" t="s">
        <v>10</v>
      </c>
      <c r="D96" s="190" t="s">
        <v>127</v>
      </c>
      <c r="E96" s="191" t="s">
        <v>156</v>
      </c>
      <c r="F96" s="192" t="s">
        <v>568</v>
      </c>
      <c r="G96" s="193" t="s">
        <v>533</v>
      </c>
      <c r="H96" s="194">
        <v>1</v>
      </c>
      <c r="I96" s="195"/>
      <c r="J96" s="196">
        <f t="shared" si="10"/>
        <v>0</v>
      </c>
      <c r="K96" s="192" t="s">
        <v>21</v>
      </c>
      <c r="L96" s="58"/>
      <c r="M96" s="197" t="s">
        <v>21</v>
      </c>
      <c r="N96" s="198" t="s">
        <v>42</v>
      </c>
      <c r="O96" s="39"/>
      <c r="P96" s="199">
        <f t="shared" si="11"/>
        <v>0</v>
      </c>
      <c r="Q96" s="199">
        <v>0</v>
      </c>
      <c r="R96" s="199">
        <f t="shared" si="12"/>
        <v>0</v>
      </c>
      <c r="S96" s="199">
        <v>0</v>
      </c>
      <c r="T96" s="200">
        <f t="shared" si="13"/>
        <v>0</v>
      </c>
      <c r="AR96" s="21" t="s">
        <v>534</v>
      </c>
      <c r="AT96" s="21" t="s">
        <v>127</v>
      </c>
      <c r="AU96" s="21" t="s">
        <v>81</v>
      </c>
      <c r="AY96" s="21" t="s">
        <v>125</v>
      </c>
      <c r="BE96" s="201">
        <f t="shared" si="14"/>
        <v>0</v>
      </c>
      <c r="BF96" s="201">
        <f t="shared" si="15"/>
        <v>0</v>
      </c>
      <c r="BG96" s="201">
        <f t="shared" si="16"/>
        <v>0</v>
      </c>
      <c r="BH96" s="201">
        <f t="shared" si="17"/>
        <v>0</v>
      </c>
      <c r="BI96" s="201">
        <f t="shared" si="18"/>
        <v>0</v>
      </c>
      <c r="BJ96" s="21" t="s">
        <v>79</v>
      </c>
      <c r="BK96" s="201">
        <f t="shared" si="19"/>
        <v>0</v>
      </c>
      <c r="BL96" s="21" t="s">
        <v>534</v>
      </c>
      <c r="BM96" s="21" t="s">
        <v>569</v>
      </c>
    </row>
    <row r="97" spans="2:65" s="1" customFormat="1" ht="31.5" customHeight="1">
      <c r="B97" s="38"/>
      <c r="C97" s="190" t="s">
        <v>192</v>
      </c>
      <c r="D97" s="190" t="s">
        <v>127</v>
      </c>
      <c r="E97" s="191" t="s">
        <v>162</v>
      </c>
      <c r="F97" s="192" t="s">
        <v>570</v>
      </c>
      <c r="G97" s="193" t="s">
        <v>533</v>
      </c>
      <c r="H97" s="194">
        <v>1</v>
      </c>
      <c r="I97" s="195"/>
      <c r="J97" s="196">
        <f t="shared" si="10"/>
        <v>0</v>
      </c>
      <c r="K97" s="192" t="s">
        <v>21</v>
      </c>
      <c r="L97" s="58"/>
      <c r="M97" s="197" t="s">
        <v>21</v>
      </c>
      <c r="N97" s="234" t="s">
        <v>42</v>
      </c>
      <c r="O97" s="232"/>
      <c r="P97" s="235">
        <f t="shared" si="11"/>
        <v>0</v>
      </c>
      <c r="Q97" s="235">
        <v>0</v>
      </c>
      <c r="R97" s="235">
        <f t="shared" si="12"/>
        <v>0</v>
      </c>
      <c r="S97" s="235">
        <v>0</v>
      </c>
      <c r="T97" s="236">
        <f t="shared" si="13"/>
        <v>0</v>
      </c>
      <c r="AR97" s="21" t="s">
        <v>534</v>
      </c>
      <c r="AT97" s="21" t="s">
        <v>127</v>
      </c>
      <c r="AU97" s="21" t="s">
        <v>81</v>
      </c>
      <c r="AY97" s="21" t="s">
        <v>125</v>
      </c>
      <c r="BE97" s="201">
        <f t="shared" si="14"/>
        <v>0</v>
      </c>
      <c r="BF97" s="201">
        <f t="shared" si="15"/>
        <v>0</v>
      </c>
      <c r="BG97" s="201">
        <f t="shared" si="16"/>
        <v>0</v>
      </c>
      <c r="BH97" s="201">
        <f t="shared" si="17"/>
        <v>0</v>
      </c>
      <c r="BI97" s="201">
        <f t="shared" si="18"/>
        <v>0</v>
      </c>
      <c r="BJ97" s="21" t="s">
        <v>79</v>
      </c>
      <c r="BK97" s="201">
        <f t="shared" si="19"/>
        <v>0</v>
      </c>
      <c r="BL97" s="21" t="s">
        <v>534</v>
      </c>
      <c r="BM97" s="21" t="s">
        <v>571</v>
      </c>
    </row>
    <row r="98" spans="2:12" s="1" customFormat="1" ht="6.95" customHeight="1">
      <c r="B98" s="53"/>
      <c r="C98" s="54"/>
      <c r="D98" s="54"/>
      <c r="E98" s="54"/>
      <c r="F98" s="54"/>
      <c r="G98" s="54"/>
      <c r="H98" s="54"/>
      <c r="I98" s="136"/>
      <c r="J98" s="54"/>
      <c r="K98" s="54"/>
      <c r="L98" s="58"/>
    </row>
  </sheetData>
  <sheetProtection algorithmName="SHA-512" hashValue="1V1qOaXdrL3uCwVt4iSRwOXLmh97XabNQdr/lVYQVomlcK8bm/+Knyi5Fa2IaMU68/mQRK7B6EwVdwt9/I/G8g==" saltValue="qhlQHAzl+gDkWAXC9nLdcQ==" spinCount="100000" sheet="1" objects="1" scenarios="1" formatCells="0" formatColumns="0" formatRows="0" sort="0" autoFilter="0"/>
  <autoFilter ref="C78:K9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2" customFormat="1" ht="45" customHeight="1">
      <c r="B3" s="241"/>
      <c r="C3" s="361" t="s">
        <v>572</v>
      </c>
      <c r="D3" s="361"/>
      <c r="E3" s="361"/>
      <c r="F3" s="361"/>
      <c r="G3" s="361"/>
      <c r="H3" s="361"/>
      <c r="I3" s="361"/>
      <c r="J3" s="361"/>
      <c r="K3" s="242"/>
    </row>
    <row r="4" spans="2:11" ht="25.5" customHeight="1">
      <c r="B4" s="243"/>
      <c r="C4" s="368" t="s">
        <v>573</v>
      </c>
      <c r="D4" s="368"/>
      <c r="E4" s="368"/>
      <c r="F4" s="368"/>
      <c r="G4" s="368"/>
      <c r="H4" s="368"/>
      <c r="I4" s="368"/>
      <c r="J4" s="368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4" t="s">
        <v>574</v>
      </c>
      <c r="D6" s="364"/>
      <c r="E6" s="364"/>
      <c r="F6" s="364"/>
      <c r="G6" s="364"/>
      <c r="H6" s="364"/>
      <c r="I6" s="364"/>
      <c r="J6" s="364"/>
      <c r="K6" s="244"/>
    </row>
    <row r="7" spans="2:11" ht="15" customHeight="1">
      <c r="B7" s="247"/>
      <c r="C7" s="364" t="s">
        <v>575</v>
      </c>
      <c r="D7" s="364"/>
      <c r="E7" s="364"/>
      <c r="F7" s="364"/>
      <c r="G7" s="364"/>
      <c r="H7" s="364"/>
      <c r="I7" s="364"/>
      <c r="J7" s="364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4" t="s">
        <v>576</v>
      </c>
      <c r="D9" s="364"/>
      <c r="E9" s="364"/>
      <c r="F9" s="364"/>
      <c r="G9" s="364"/>
      <c r="H9" s="364"/>
      <c r="I9" s="364"/>
      <c r="J9" s="364"/>
      <c r="K9" s="244"/>
    </row>
    <row r="10" spans="2:11" ht="15" customHeight="1">
      <c r="B10" s="247"/>
      <c r="C10" s="246"/>
      <c r="D10" s="364" t="s">
        <v>577</v>
      </c>
      <c r="E10" s="364"/>
      <c r="F10" s="364"/>
      <c r="G10" s="364"/>
      <c r="H10" s="364"/>
      <c r="I10" s="364"/>
      <c r="J10" s="364"/>
      <c r="K10" s="244"/>
    </row>
    <row r="11" spans="2:11" ht="15" customHeight="1">
      <c r="B11" s="247"/>
      <c r="C11" s="248"/>
      <c r="D11" s="364" t="s">
        <v>578</v>
      </c>
      <c r="E11" s="364"/>
      <c r="F11" s="364"/>
      <c r="G11" s="364"/>
      <c r="H11" s="364"/>
      <c r="I11" s="364"/>
      <c r="J11" s="364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4" t="s">
        <v>579</v>
      </c>
      <c r="E13" s="364"/>
      <c r="F13" s="364"/>
      <c r="G13" s="364"/>
      <c r="H13" s="364"/>
      <c r="I13" s="364"/>
      <c r="J13" s="364"/>
      <c r="K13" s="244"/>
    </row>
    <row r="14" spans="2:11" ht="15" customHeight="1">
      <c r="B14" s="247"/>
      <c r="C14" s="248"/>
      <c r="D14" s="364" t="s">
        <v>580</v>
      </c>
      <c r="E14" s="364"/>
      <c r="F14" s="364"/>
      <c r="G14" s="364"/>
      <c r="H14" s="364"/>
      <c r="I14" s="364"/>
      <c r="J14" s="364"/>
      <c r="K14" s="244"/>
    </row>
    <row r="15" spans="2:11" ht="15" customHeight="1">
      <c r="B15" s="247"/>
      <c r="C15" s="248"/>
      <c r="D15" s="364" t="s">
        <v>581</v>
      </c>
      <c r="E15" s="364"/>
      <c r="F15" s="364"/>
      <c r="G15" s="364"/>
      <c r="H15" s="364"/>
      <c r="I15" s="364"/>
      <c r="J15" s="364"/>
      <c r="K15" s="244"/>
    </row>
    <row r="16" spans="2:11" ht="15" customHeight="1">
      <c r="B16" s="247"/>
      <c r="C16" s="248"/>
      <c r="D16" s="248"/>
      <c r="E16" s="249" t="s">
        <v>78</v>
      </c>
      <c r="F16" s="364" t="s">
        <v>582</v>
      </c>
      <c r="G16" s="364"/>
      <c r="H16" s="364"/>
      <c r="I16" s="364"/>
      <c r="J16" s="364"/>
      <c r="K16" s="244"/>
    </row>
    <row r="17" spans="2:11" ht="15" customHeight="1">
      <c r="B17" s="247"/>
      <c r="C17" s="248"/>
      <c r="D17" s="248"/>
      <c r="E17" s="249" t="s">
        <v>583</v>
      </c>
      <c r="F17" s="364" t="s">
        <v>584</v>
      </c>
      <c r="G17" s="364"/>
      <c r="H17" s="364"/>
      <c r="I17" s="364"/>
      <c r="J17" s="364"/>
      <c r="K17" s="244"/>
    </row>
    <row r="18" spans="2:11" ht="15" customHeight="1">
      <c r="B18" s="247"/>
      <c r="C18" s="248"/>
      <c r="D18" s="248"/>
      <c r="E18" s="249" t="s">
        <v>585</v>
      </c>
      <c r="F18" s="364" t="s">
        <v>586</v>
      </c>
      <c r="G18" s="364"/>
      <c r="H18" s="364"/>
      <c r="I18" s="364"/>
      <c r="J18" s="364"/>
      <c r="K18" s="244"/>
    </row>
    <row r="19" spans="2:11" ht="15" customHeight="1">
      <c r="B19" s="247"/>
      <c r="C19" s="248"/>
      <c r="D19" s="248"/>
      <c r="E19" s="249" t="s">
        <v>587</v>
      </c>
      <c r="F19" s="364" t="s">
        <v>588</v>
      </c>
      <c r="G19" s="364"/>
      <c r="H19" s="364"/>
      <c r="I19" s="364"/>
      <c r="J19" s="364"/>
      <c r="K19" s="244"/>
    </row>
    <row r="20" spans="2:11" ht="15" customHeight="1">
      <c r="B20" s="247"/>
      <c r="C20" s="248"/>
      <c r="D20" s="248"/>
      <c r="E20" s="249" t="s">
        <v>589</v>
      </c>
      <c r="F20" s="364" t="s">
        <v>590</v>
      </c>
      <c r="G20" s="364"/>
      <c r="H20" s="364"/>
      <c r="I20" s="364"/>
      <c r="J20" s="364"/>
      <c r="K20" s="244"/>
    </row>
    <row r="21" spans="2:11" ht="15" customHeight="1">
      <c r="B21" s="247"/>
      <c r="C21" s="248"/>
      <c r="D21" s="248"/>
      <c r="E21" s="249" t="s">
        <v>591</v>
      </c>
      <c r="F21" s="364" t="s">
        <v>592</v>
      </c>
      <c r="G21" s="364"/>
      <c r="H21" s="364"/>
      <c r="I21" s="364"/>
      <c r="J21" s="364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4" t="s">
        <v>593</v>
      </c>
      <c r="D23" s="364"/>
      <c r="E23" s="364"/>
      <c r="F23" s="364"/>
      <c r="G23" s="364"/>
      <c r="H23" s="364"/>
      <c r="I23" s="364"/>
      <c r="J23" s="364"/>
      <c r="K23" s="244"/>
    </row>
    <row r="24" spans="2:11" ht="15" customHeight="1">
      <c r="B24" s="247"/>
      <c r="C24" s="364" t="s">
        <v>594</v>
      </c>
      <c r="D24" s="364"/>
      <c r="E24" s="364"/>
      <c r="F24" s="364"/>
      <c r="G24" s="364"/>
      <c r="H24" s="364"/>
      <c r="I24" s="364"/>
      <c r="J24" s="364"/>
      <c r="K24" s="244"/>
    </row>
    <row r="25" spans="2:11" ht="15" customHeight="1">
      <c r="B25" s="247"/>
      <c r="C25" s="246"/>
      <c r="D25" s="364" t="s">
        <v>595</v>
      </c>
      <c r="E25" s="364"/>
      <c r="F25" s="364"/>
      <c r="G25" s="364"/>
      <c r="H25" s="364"/>
      <c r="I25" s="364"/>
      <c r="J25" s="364"/>
      <c r="K25" s="244"/>
    </row>
    <row r="26" spans="2:11" ht="15" customHeight="1">
      <c r="B26" s="247"/>
      <c r="C26" s="248"/>
      <c r="D26" s="364" t="s">
        <v>596</v>
      </c>
      <c r="E26" s="364"/>
      <c r="F26" s="364"/>
      <c r="G26" s="364"/>
      <c r="H26" s="364"/>
      <c r="I26" s="364"/>
      <c r="J26" s="364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4" t="s">
        <v>597</v>
      </c>
      <c r="E28" s="364"/>
      <c r="F28" s="364"/>
      <c r="G28" s="364"/>
      <c r="H28" s="364"/>
      <c r="I28" s="364"/>
      <c r="J28" s="364"/>
      <c r="K28" s="244"/>
    </row>
    <row r="29" spans="2:11" ht="15" customHeight="1">
      <c r="B29" s="247"/>
      <c r="C29" s="248"/>
      <c r="D29" s="364" t="s">
        <v>598</v>
      </c>
      <c r="E29" s="364"/>
      <c r="F29" s="364"/>
      <c r="G29" s="364"/>
      <c r="H29" s="364"/>
      <c r="I29" s="364"/>
      <c r="J29" s="364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4" t="s">
        <v>599</v>
      </c>
      <c r="E31" s="364"/>
      <c r="F31" s="364"/>
      <c r="G31" s="364"/>
      <c r="H31" s="364"/>
      <c r="I31" s="364"/>
      <c r="J31" s="364"/>
      <c r="K31" s="244"/>
    </row>
    <row r="32" spans="2:11" ht="15" customHeight="1">
      <c r="B32" s="247"/>
      <c r="C32" s="248"/>
      <c r="D32" s="364" t="s">
        <v>600</v>
      </c>
      <c r="E32" s="364"/>
      <c r="F32" s="364"/>
      <c r="G32" s="364"/>
      <c r="H32" s="364"/>
      <c r="I32" s="364"/>
      <c r="J32" s="364"/>
      <c r="K32" s="244"/>
    </row>
    <row r="33" spans="2:11" ht="15" customHeight="1">
      <c r="B33" s="247"/>
      <c r="C33" s="248"/>
      <c r="D33" s="364" t="s">
        <v>601</v>
      </c>
      <c r="E33" s="364"/>
      <c r="F33" s="364"/>
      <c r="G33" s="364"/>
      <c r="H33" s="364"/>
      <c r="I33" s="364"/>
      <c r="J33" s="364"/>
      <c r="K33" s="244"/>
    </row>
    <row r="34" spans="2:11" ht="15" customHeight="1">
      <c r="B34" s="247"/>
      <c r="C34" s="248"/>
      <c r="D34" s="246"/>
      <c r="E34" s="250" t="s">
        <v>110</v>
      </c>
      <c r="F34" s="246"/>
      <c r="G34" s="364" t="s">
        <v>602</v>
      </c>
      <c r="H34" s="364"/>
      <c r="I34" s="364"/>
      <c r="J34" s="364"/>
      <c r="K34" s="244"/>
    </row>
    <row r="35" spans="2:11" ht="30.75" customHeight="1">
      <c r="B35" s="247"/>
      <c r="C35" s="248"/>
      <c r="D35" s="246"/>
      <c r="E35" s="250" t="s">
        <v>603</v>
      </c>
      <c r="F35" s="246"/>
      <c r="G35" s="364" t="s">
        <v>604</v>
      </c>
      <c r="H35" s="364"/>
      <c r="I35" s="364"/>
      <c r="J35" s="364"/>
      <c r="K35" s="244"/>
    </row>
    <row r="36" spans="2:11" ht="15" customHeight="1">
      <c r="B36" s="247"/>
      <c r="C36" s="248"/>
      <c r="D36" s="246"/>
      <c r="E36" s="250" t="s">
        <v>52</v>
      </c>
      <c r="F36" s="246"/>
      <c r="G36" s="364" t="s">
        <v>605</v>
      </c>
      <c r="H36" s="364"/>
      <c r="I36" s="364"/>
      <c r="J36" s="364"/>
      <c r="K36" s="244"/>
    </row>
    <row r="37" spans="2:11" ht="15" customHeight="1">
      <c r="B37" s="247"/>
      <c r="C37" s="248"/>
      <c r="D37" s="246"/>
      <c r="E37" s="250" t="s">
        <v>111</v>
      </c>
      <c r="F37" s="246"/>
      <c r="G37" s="364" t="s">
        <v>606</v>
      </c>
      <c r="H37" s="364"/>
      <c r="I37" s="364"/>
      <c r="J37" s="364"/>
      <c r="K37" s="244"/>
    </row>
    <row r="38" spans="2:11" ht="15" customHeight="1">
      <c r="B38" s="247"/>
      <c r="C38" s="248"/>
      <c r="D38" s="246"/>
      <c r="E38" s="250" t="s">
        <v>112</v>
      </c>
      <c r="F38" s="246"/>
      <c r="G38" s="364" t="s">
        <v>607</v>
      </c>
      <c r="H38" s="364"/>
      <c r="I38" s="364"/>
      <c r="J38" s="364"/>
      <c r="K38" s="244"/>
    </row>
    <row r="39" spans="2:11" ht="15" customHeight="1">
      <c r="B39" s="247"/>
      <c r="C39" s="248"/>
      <c r="D39" s="246"/>
      <c r="E39" s="250" t="s">
        <v>113</v>
      </c>
      <c r="F39" s="246"/>
      <c r="G39" s="364" t="s">
        <v>608</v>
      </c>
      <c r="H39" s="364"/>
      <c r="I39" s="364"/>
      <c r="J39" s="364"/>
      <c r="K39" s="244"/>
    </row>
    <row r="40" spans="2:11" ht="15" customHeight="1">
      <c r="B40" s="247"/>
      <c r="C40" s="248"/>
      <c r="D40" s="246"/>
      <c r="E40" s="250" t="s">
        <v>609</v>
      </c>
      <c r="F40" s="246"/>
      <c r="G40" s="364" t="s">
        <v>610</v>
      </c>
      <c r="H40" s="364"/>
      <c r="I40" s="364"/>
      <c r="J40" s="364"/>
      <c r="K40" s="244"/>
    </row>
    <row r="41" spans="2:11" ht="15" customHeight="1">
      <c r="B41" s="247"/>
      <c r="C41" s="248"/>
      <c r="D41" s="246"/>
      <c r="E41" s="250"/>
      <c r="F41" s="246"/>
      <c r="G41" s="364" t="s">
        <v>611</v>
      </c>
      <c r="H41" s="364"/>
      <c r="I41" s="364"/>
      <c r="J41" s="364"/>
      <c r="K41" s="244"/>
    </row>
    <row r="42" spans="2:11" ht="15" customHeight="1">
      <c r="B42" s="247"/>
      <c r="C42" s="248"/>
      <c r="D42" s="246"/>
      <c r="E42" s="250" t="s">
        <v>612</v>
      </c>
      <c r="F42" s="246"/>
      <c r="G42" s="364" t="s">
        <v>613</v>
      </c>
      <c r="H42" s="364"/>
      <c r="I42" s="364"/>
      <c r="J42" s="364"/>
      <c r="K42" s="244"/>
    </row>
    <row r="43" spans="2:11" ht="15" customHeight="1">
      <c r="B43" s="247"/>
      <c r="C43" s="248"/>
      <c r="D43" s="246"/>
      <c r="E43" s="250" t="s">
        <v>115</v>
      </c>
      <c r="F43" s="246"/>
      <c r="G43" s="364" t="s">
        <v>614</v>
      </c>
      <c r="H43" s="364"/>
      <c r="I43" s="364"/>
      <c r="J43" s="364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4" t="s">
        <v>615</v>
      </c>
      <c r="E45" s="364"/>
      <c r="F45" s="364"/>
      <c r="G45" s="364"/>
      <c r="H45" s="364"/>
      <c r="I45" s="364"/>
      <c r="J45" s="364"/>
      <c r="K45" s="244"/>
    </row>
    <row r="46" spans="2:11" ht="15" customHeight="1">
      <c r="B46" s="247"/>
      <c r="C46" s="248"/>
      <c r="D46" s="248"/>
      <c r="E46" s="364" t="s">
        <v>616</v>
      </c>
      <c r="F46" s="364"/>
      <c r="G46" s="364"/>
      <c r="H46" s="364"/>
      <c r="I46" s="364"/>
      <c r="J46" s="364"/>
      <c r="K46" s="244"/>
    </row>
    <row r="47" spans="2:11" ht="15" customHeight="1">
      <c r="B47" s="247"/>
      <c r="C47" s="248"/>
      <c r="D47" s="248"/>
      <c r="E47" s="364" t="s">
        <v>617</v>
      </c>
      <c r="F47" s="364"/>
      <c r="G47" s="364"/>
      <c r="H47" s="364"/>
      <c r="I47" s="364"/>
      <c r="J47" s="364"/>
      <c r="K47" s="244"/>
    </row>
    <row r="48" spans="2:11" ht="15" customHeight="1">
      <c r="B48" s="247"/>
      <c r="C48" s="248"/>
      <c r="D48" s="248"/>
      <c r="E48" s="364" t="s">
        <v>618</v>
      </c>
      <c r="F48" s="364"/>
      <c r="G48" s="364"/>
      <c r="H48" s="364"/>
      <c r="I48" s="364"/>
      <c r="J48" s="364"/>
      <c r="K48" s="244"/>
    </row>
    <row r="49" spans="2:11" ht="15" customHeight="1">
      <c r="B49" s="247"/>
      <c r="C49" s="248"/>
      <c r="D49" s="364" t="s">
        <v>619</v>
      </c>
      <c r="E49" s="364"/>
      <c r="F49" s="364"/>
      <c r="G49" s="364"/>
      <c r="H49" s="364"/>
      <c r="I49" s="364"/>
      <c r="J49" s="364"/>
      <c r="K49" s="244"/>
    </row>
    <row r="50" spans="2:11" ht="25.5" customHeight="1">
      <c r="B50" s="243"/>
      <c r="C50" s="368" t="s">
        <v>620</v>
      </c>
      <c r="D50" s="368"/>
      <c r="E50" s="368"/>
      <c r="F50" s="368"/>
      <c r="G50" s="368"/>
      <c r="H50" s="368"/>
      <c r="I50" s="368"/>
      <c r="J50" s="368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4" t="s">
        <v>621</v>
      </c>
      <c r="D52" s="364"/>
      <c r="E52" s="364"/>
      <c r="F52" s="364"/>
      <c r="G52" s="364"/>
      <c r="H52" s="364"/>
      <c r="I52" s="364"/>
      <c r="J52" s="364"/>
      <c r="K52" s="244"/>
    </row>
    <row r="53" spans="2:11" ht="15" customHeight="1">
      <c r="B53" s="243"/>
      <c r="C53" s="364" t="s">
        <v>622</v>
      </c>
      <c r="D53" s="364"/>
      <c r="E53" s="364"/>
      <c r="F53" s="364"/>
      <c r="G53" s="364"/>
      <c r="H53" s="364"/>
      <c r="I53" s="364"/>
      <c r="J53" s="364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4" t="s">
        <v>623</v>
      </c>
      <c r="D55" s="364"/>
      <c r="E55" s="364"/>
      <c r="F55" s="364"/>
      <c r="G55" s="364"/>
      <c r="H55" s="364"/>
      <c r="I55" s="364"/>
      <c r="J55" s="364"/>
      <c r="K55" s="244"/>
    </row>
    <row r="56" spans="2:11" ht="15" customHeight="1">
      <c r="B56" s="243"/>
      <c r="C56" s="248"/>
      <c r="D56" s="364" t="s">
        <v>624</v>
      </c>
      <c r="E56" s="364"/>
      <c r="F56" s="364"/>
      <c r="G56" s="364"/>
      <c r="H56" s="364"/>
      <c r="I56" s="364"/>
      <c r="J56" s="364"/>
      <c r="K56" s="244"/>
    </row>
    <row r="57" spans="2:11" ht="15" customHeight="1">
      <c r="B57" s="243"/>
      <c r="C57" s="248"/>
      <c r="D57" s="364" t="s">
        <v>625</v>
      </c>
      <c r="E57" s="364"/>
      <c r="F57" s="364"/>
      <c r="G57" s="364"/>
      <c r="H57" s="364"/>
      <c r="I57" s="364"/>
      <c r="J57" s="364"/>
      <c r="K57" s="244"/>
    </row>
    <row r="58" spans="2:11" ht="15" customHeight="1">
      <c r="B58" s="243"/>
      <c r="C58" s="248"/>
      <c r="D58" s="364" t="s">
        <v>626</v>
      </c>
      <c r="E58" s="364"/>
      <c r="F58" s="364"/>
      <c r="G58" s="364"/>
      <c r="H58" s="364"/>
      <c r="I58" s="364"/>
      <c r="J58" s="364"/>
      <c r="K58" s="244"/>
    </row>
    <row r="59" spans="2:11" ht="15" customHeight="1">
      <c r="B59" s="243"/>
      <c r="C59" s="248"/>
      <c r="D59" s="364" t="s">
        <v>627</v>
      </c>
      <c r="E59" s="364"/>
      <c r="F59" s="364"/>
      <c r="G59" s="364"/>
      <c r="H59" s="364"/>
      <c r="I59" s="364"/>
      <c r="J59" s="364"/>
      <c r="K59" s="244"/>
    </row>
    <row r="60" spans="2:11" ht="15" customHeight="1">
      <c r="B60" s="243"/>
      <c r="C60" s="248"/>
      <c r="D60" s="365" t="s">
        <v>628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4" t="s">
        <v>629</v>
      </c>
      <c r="E61" s="364"/>
      <c r="F61" s="364"/>
      <c r="G61" s="364"/>
      <c r="H61" s="364"/>
      <c r="I61" s="364"/>
      <c r="J61" s="364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4" t="s">
        <v>630</v>
      </c>
      <c r="E63" s="364"/>
      <c r="F63" s="364"/>
      <c r="G63" s="364"/>
      <c r="H63" s="364"/>
      <c r="I63" s="364"/>
      <c r="J63" s="364"/>
      <c r="K63" s="244"/>
    </row>
    <row r="64" spans="2:11" ht="15" customHeight="1">
      <c r="B64" s="243"/>
      <c r="C64" s="248"/>
      <c r="D64" s="365" t="s">
        <v>631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4" t="s">
        <v>632</v>
      </c>
      <c r="E65" s="364"/>
      <c r="F65" s="364"/>
      <c r="G65" s="364"/>
      <c r="H65" s="364"/>
      <c r="I65" s="364"/>
      <c r="J65" s="364"/>
      <c r="K65" s="244"/>
    </row>
    <row r="66" spans="2:11" ht="15" customHeight="1">
      <c r="B66" s="243"/>
      <c r="C66" s="248"/>
      <c r="D66" s="364" t="s">
        <v>633</v>
      </c>
      <c r="E66" s="364"/>
      <c r="F66" s="364"/>
      <c r="G66" s="364"/>
      <c r="H66" s="364"/>
      <c r="I66" s="364"/>
      <c r="J66" s="364"/>
      <c r="K66" s="244"/>
    </row>
    <row r="67" spans="2:11" ht="15" customHeight="1">
      <c r="B67" s="243"/>
      <c r="C67" s="248"/>
      <c r="D67" s="364" t="s">
        <v>634</v>
      </c>
      <c r="E67" s="364"/>
      <c r="F67" s="364"/>
      <c r="G67" s="364"/>
      <c r="H67" s="364"/>
      <c r="I67" s="364"/>
      <c r="J67" s="364"/>
      <c r="K67" s="244"/>
    </row>
    <row r="68" spans="2:11" ht="15" customHeight="1">
      <c r="B68" s="243"/>
      <c r="C68" s="248"/>
      <c r="D68" s="364" t="s">
        <v>635</v>
      </c>
      <c r="E68" s="364"/>
      <c r="F68" s="364"/>
      <c r="G68" s="364"/>
      <c r="H68" s="364"/>
      <c r="I68" s="364"/>
      <c r="J68" s="364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6" t="s">
        <v>89</v>
      </c>
      <c r="D73" s="366"/>
      <c r="E73" s="366"/>
      <c r="F73" s="366"/>
      <c r="G73" s="366"/>
      <c r="H73" s="366"/>
      <c r="I73" s="366"/>
      <c r="J73" s="366"/>
      <c r="K73" s="261"/>
    </row>
    <row r="74" spans="2:11" ht="17.25" customHeight="1">
      <c r="B74" s="260"/>
      <c r="C74" s="262" t="s">
        <v>636</v>
      </c>
      <c r="D74" s="262"/>
      <c r="E74" s="262"/>
      <c r="F74" s="262" t="s">
        <v>637</v>
      </c>
      <c r="G74" s="263"/>
      <c r="H74" s="262" t="s">
        <v>111</v>
      </c>
      <c r="I74" s="262" t="s">
        <v>56</v>
      </c>
      <c r="J74" s="262" t="s">
        <v>638</v>
      </c>
      <c r="K74" s="261"/>
    </row>
    <row r="75" spans="2:11" ht="17.25" customHeight="1">
      <c r="B75" s="260"/>
      <c r="C75" s="264" t="s">
        <v>639</v>
      </c>
      <c r="D75" s="264"/>
      <c r="E75" s="264"/>
      <c r="F75" s="265" t="s">
        <v>640</v>
      </c>
      <c r="G75" s="266"/>
      <c r="H75" s="264"/>
      <c r="I75" s="264"/>
      <c r="J75" s="264" t="s">
        <v>641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52</v>
      </c>
      <c r="D77" s="267"/>
      <c r="E77" s="267"/>
      <c r="F77" s="269" t="s">
        <v>642</v>
      </c>
      <c r="G77" s="268"/>
      <c r="H77" s="250" t="s">
        <v>643</v>
      </c>
      <c r="I77" s="250" t="s">
        <v>644</v>
      </c>
      <c r="J77" s="250">
        <v>20</v>
      </c>
      <c r="K77" s="261"/>
    </row>
    <row r="78" spans="2:11" ht="15" customHeight="1">
      <c r="B78" s="260"/>
      <c r="C78" s="250" t="s">
        <v>645</v>
      </c>
      <c r="D78" s="250"/>
      <c r="E78" s="250"/>
      <c r="F78" s="269" t="s">
        <v>642</v>
      </c>
      <c r="G78" s="268"/>
      <c r="H78" s="250" t="s">
        <v>646</v>
      </c>
      <c r="I78" s="250" t="s">
        <v>644</v>
      </c>
      <c r="J78" s="250">
        <v>120</v>
      </c>
      <c r="K78" s="261"/>
    </row>
    <row r="79" spans="2:11" ht="15" customHeight="1">
      <c r="B79" s="270"/>
      <c r="C79" s="250" t="s">
        <v>647</v>
      </c>
      <c r="D79" s="250"/>
      <c r="E79" s="250"/>
      <c r="F79" s="269" t="s">
        <v>648</v>
      </c>
      <c r="G79" s="268"/>
      <c r="H79" s="250" t="s">
        <v>649</v>
      </c>
      <c r="I79" s="250" t="s">
        <v>644</v>
      </c>
      <c r="J79" s="250">
        <v>50</v>
      </c>
      <c r="K79" s="261"/>
    </row>
    <row r="80" spans="2:11" ht="15" customHeight="1">
      <c r="B80" s="270"/>
      <c r="C80" s="250" t="s">
        <v>650</v>
      </c>
      <c r="D80" s="250"/>
      <c r="E80" s="250"/>
      <c r="F80" s="269" t="s">
        <v>642</v>
      </c>
      <c r="G80" s="268"/>
      <c r="H80" s="250" t="s">
        <v>651</v>
      </c>
      <c r="I80" s="250" t="s">
        <v>652</v>
      </c>
      <c r="J80" s="250"/>
      <c r="K80" s="261"/>
    </row>
    <row r="81" spans="2:11" ht="15" customHeight="1">
      <c r="B81" s="270"/>
      <c r="C81" s="271" t="s">
        <v>653</v>
      </c>
      <c r="D81" s="271"/>
      <c r="E81" s="271"/>
      <c r="F81" s="272" t="s">
        <v>648</v>
      </c>
      <c r="G81" s="271"/>
      <c r="H81" s="271" t="s">
        <v>654</v>
      </c>
      <c r="I81" s="271" t="s">
        <v>644</v>
      </c>
      <c r="J81" s="271">
        <v>15</v>
      </c>
      <c r="K81" s="261"/>
    </row>
    <row r="82" spans="2:11" ht="15" customHeight="1">
      <c r="B82" s="270"/>
      <c r="C82" s="271" t="s">
        <v>655</v>
      </c>
      <c r="D82" s="271"/>
      <c r="E82" s="271"/>
      <c r="F82" s="272" t="s">
        <v>648</v>
      </c>
      <c r="G82" s="271"/>
      <c r="H82" s="271" t="s">
        <v>656</v>
      </c>
      <c r="I82" s="271" t="s">
        <v>644</v>
      </c>
      <c r="J82" s="271">
        <v>15</v>
      </c>
      <c r="K82" s="261"/>
    </row>
    <row r="83" spans="2:11" ht="15" customHeight="1">
      <c r="B83" s="270"/>
      <c r="C83" s="271" t="s">
        <v>657</v>
      </c>
      <c r="D83" s="271"/>
      <c r="E83" s="271"/>
      <c r="F83" s="272" t="s">
        <v>648</v>
      </c>
      <c r="G83" s="271"/>
      <c r="H83" s="271" t="s">
        <v>658</v>
      </c>
      <c r="I83" s="271" t="s">
        <v>644</v>
      </c>
      <c r="J83" s="271">
        <v>20</v>
      </c>
      <c r="K83" s="261"/>
    </row>
    <row r="84" spans="2:11" ht="15" customHeight="1">
      <c r="B84" s="270"/>
      <c r="C84" s="271" t="s">
        <v>659</v>
      </c>
      <c r="D84" s="271"/>
      <c r="E84" s="271"/>
      <c r="F84" s="272" t="s">
        <v>648</v>
      </c>
      <c r="G84" s="271"/>
      <c r="H84" s="271" t="s">
        <v>660</v>
      </c>
      <c r="I84" s="271" t="s">
        <v>644</v>
      </c>
      <c r="J84" s="271">
        <v>20</v>
      </c>
      <c r="K84" s="261"/>
    </row>
    <row r="85" spans="2:11" ht="15" customHeight="1">
      <c r="B85" s="270"/>
      <c r="C85" s="250" t="s">
        <v>661</v>
      </c>
      <c r="D85" s="250"/>
      <c r="E85" s="250"/>
      <c r="F85" s="269" t="s">
        <v>648</v>
      </c>
      <c r="G85" s="268"/>
      <c r="H85" s="250" t="s">
        <v>662</v>
      </c>
      <c r="I85" s="250" t="s">
        <v>644</v>
      </c>
      <c r="J85" s="250">
        <v>50</v>
      </c>
      <c r="K85" s="261"/>
    </row>
    <row r="86" spans="2:11" ht="15" customHeight="1">
      <c r="B86" s="270"/>
      <c r="C86" s="250" t="s">
        <v>663</v>
      </c>
      <c r="D86" s="250"/>
      <c r="E86" s="250"/>
      <c r="F86" s="269" t="s">
        <v>648</v>
      </c>
      <c r="G86" s="268"/>
      <c r="H86" s="250" t="s">
        <v>664</v>
      </c>
      <c r="I86" s="250" t="s">
        <v>644</v>
      </c>
      <c r="J86" s="250">
        <v>20</v>
      </c>
      <c r="K86" s="261"/>
    </row>
    <row r="87" spans="2:11" ht="15" customHeight="1">
      <c r="B87" s="270"/>
      <c r="C87" s="250" t="s">
        <v>665</v>
      </c>
      <c r="D87" s="250"/>
      <c r="E87" s="250"/>
      <c r="F87" s="269" t="s">
        <v>648</v>
      </c>
      <c r="G87" s="268"/>
      <c r="H87" s="250" t="s">
        <v>666</v>
      </c>
      <c r="I87" s="250" t="s">
        <v>644</v>
      </c>
      <c r="J87" s="250">
        <v>20</v>
      </c>
      <c r="K87" s="261"/>
    </row>
    <row r="88" spans="2:11" ht="15" customHeight="1">
      <c r="B88" s="270"/>
      <c r="C88" s="250" t="s">
        <v>667</v>
      </c>
      <c r="D88" s="250"/>
      <c r="E88" s="250"/>
      <c r="F88" s="269" t="s">
        <v>648</v>
      </c>
      <c r="G88" s="268"/>
      <c r="H88" s="250" t="s">
        <v>668</v>
      </c>
      <c r="I88" s="250" t="s">
        <v>644</v>
      </c>
      <c r="J88" s="250">
        <v>50</v>
      </c>
      <c r="K88" s="261"/>
    </row>
    <row r="89" spans="2:11" ht="15" customHeight="1">
      <c r="B89" s="270"/>
      <c r="C89" s="250" t="s">
        <v>669</v>
      </c>
      <c r="D89" s="250"/>
      <c r="E89" s="250"/>
      <c r="F89" s="269" t="s">
        <v>648</v>
      </c>
      <c r="G89" s="268"/>
      <c r="H89" s="250" t="s">
        <v>669</v>
      </c>
      <c r="I89" s="250" t="s">
        <v>644</v>
      </c>
      <c r="J89" s="250">
        <v>50</v>
      </c>
      <c r="K89" s="261"/>
    </row>
    <row r="90" spans="2:11" ht="15" customHeight="1">
      <c r="B90" s="270"/>
      <c r="C90" s="250" t="s">
        <v>116</v>
      </c>
      <c r="D90" s="250"/>
      <c r="E90" s="250"/>
      <c r="F90" s="269" t="s">
        <v>648</v>
      </c>
      <c r="G90" s="268"/>
      <c r="H90" s="250" t="s">
        <v>670</v>
      </c>
      <c r="I90" s="250" t="s">
        <v>644</v>
      </c>
      <c r="J90" s="250">
        <v>255</v>
      </c>
      <c r="K90" s="261"/>
    </row>
    <row r="91" spans="2:11" ht="15" customHeight="1">
      <c r="B91" s="270"/>
      <c r="C91" s="250" t="s">
        <v>671</v>
      </c>
      <c r="D91" s="250"/>
      <c r="E91" s="250"/>
      <c r="F91" s="269" t="s">
        <v>642</v>
      </c>
      <c r="G91" s="268"/>
      <c r="H91" s="250" t="s">
        <v>672</v>
      </c>
      <c r="I91" s="250" t="s">
        <v>673</v>
      </c>
      <c r="J91" s="250"/>
      <c r="K91" s="261"/>
    </row>
    <row r="92" spans="2:11" ht="15" customHeight="1">
      <c r="B92" s="270"/>
      <c r="C92" s="250" t="s">
        <v>674</v>
      </c>
      <c r="D92" s="250"/>
      <c r="E92" s="250"/>
      <c r="F92" s="269" t="s">
        <v>642</v>
      </c>
      <c r="G92" s="268"/>
      <c r="H92" s="250" t="s">
        <v>675</v>
      </c>
      <c r="I92" s="250" t="s">
        <v>676</v>
      </c>
      <c r="J92" s="250"/>
      <c r="K92" s="261"/>
    </row>
    <row r="93" spans="2:11" ht="15" customHeight="1">
      <c r="B93" s="270"/>
      <c r="C93" s="250" t="s">
        <v>677</v>
      </c>
      <c r="D93" s="250"/>
      <c r="E93" s="250"/>
      <c r="F93" s="269" t="s">
        <v>642</v>
      </c>
      <c r="G93" s="268"/>
      <c r="H93" s="250" t="s">
        <v>677</v>
      </c>
      <c r="I93" s="250" t="s">
        <v>676</v>
      </c>
      <c r="J93" s="250"/>
      <c r="K93" s="261"/>
    </row>
    <row r="94" spans="2:11" ht="15" customHeight="1">
      <c r="B94" s="270"/>
      <c r="C94" s="250" t="s">
        <v>37</v>
      </c>
      <c r="D94" s="250"/>
      <c r="E94" s="250"/>
      <c r="F94" s="269" t="s">
        <v>642</v>
      </c>
      <c r="G94" s="268"/>
      <c r="H94" s="250" t="s">
        <v>678</v>
      </c>
      <c r="I94" s="250" t="s">
        <v>676</v>
      </c>
      <c r="J94" s="250"/>
      <c r="K94" s="261"/>
    </row>
    <row r="95" spans="2:11" ht="15" customHeight="1">
      <c r="B95" s="270"/>
      <c r="C95" s="250" t="s">
        <v>47</v>
      </c>
      <c r="D95" s="250"/>
      <c r="E95" s="250"/>
      <c r="F95" s="269" t="s">
        <v>642</v>
      </c>
      <c r="G95" s="268"/>
      <c r="H95" s="250" t="s">
        <v>679</v>
      </c>
      <c r="I95" s="250" t="s">
        <v>676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6" t="s">
        <v>680</v>
      </c>
      <c r="D100" s="366"/>
      <c r="E100" s="366"/>
      <c r="F100" s="366"/>
      <c r="G100" s="366"/>
      <c r="H100" s="366"/>
      <c r="I100" s="366"/>
      <c r="J100" s="366"/>
      <c r="K100" s="261"/>
    </row>
    <row r="101" spans="2:11" ht="17.25" customHeight="1">
      <c r="B101" s="260"/>
      <c r="C101" s="262" t="s">
        <v>636</v>
      </c>
      <c r="D101" s="262"/>
      <c r="E101" s="262"/>
      <c r="F101" s="262" t="s">
        <v>637</v>
      </c>
      <c r="G101" s="263"/>
      <c r="H101" s="262" t="s">
        <v>111</v>
      </c>
      <c r="I101" s="262" t="s">
        <v>56</v>
      </c>
      <c r="J101" s="262" t="s">
        <v>638</v>
      </c>
      <c r="K101" s="261"/>
    </row>
    <row r="102" spans="2:11" ht="17.25" customHeight="1">
      <c r="B102" s="260"/>
      <c r="C102" s="264" t="s">
        <v>639</v>
      </c>
      <c r="D102" s="264"/>
      <c r="E102" s="264"/>
      <c r="F102" s="265" t="s">
        <v>640</v>
      </c>
      <c r="G102" s="266"/>
      <c r="H102" s="264"/>
      <c r="I102" s="264"/>
      <c r="J102" s="264" t="s">
        <v>641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52</v>
      </c>
      <c r="D104" s="267"/>
      <c r="E104" s="267"/>
      <c r="F104" s="269" t="s">
        <v>642</v>
      </c>
      <c r="G104" s="278"/>
      <c r="H104" s="250" t="s">
        <v>681</v>
      </c>
      <c r="I104" s="250" t="s">
        <v>644</v>
      </c>
      <c r="J104" s="250">
        <v>20</v>
      </c>
      <c r="K104" s="261"/>
    </row>
    <row r="105" spans="2:11" ht="15" customHeight="1">
      <c r="B105" s="260"/>
      <c r="C105" s="250" t="s">
        <v>645</v>
      </c>
      <c r="D105" s="250"/>
      <c r="E105" s="250"/>
      <c r="F105" s="269" t="s">
        <v>642</v>
      </c>
      <c r="G105" s="250"/>
      <c r="H105" s="250" t="s">
        <v>681</v>
      </c>
      <c r="I105" s="250" t="s">
        <v>644</v>
      </c>
      <c r="J105" s="250">
        <v>120</v>
      </c>
      <c r="K105" s="261"/>
    </row>
    <row r="106" spans="2:11" ht="15" customHeight="1">
      <c r="B106" s="270"/>
      <c r="C106" s="250" t="s">
        <v>647</v>
      </c>
      <c r="D106" s="250"/>
      <c r="E106" s="250"/>
      <c r="F106" s="269" t="s">
        <v>648</v>
      </c>
      <c r="G106" s="250"/>
      <c r="H106" s="250" t="s">
        <v>681</v>
      </c>
      <c r="I106" s="250" t="s">
        <v>644</v>
      </c>
      <c r="J106" s="250">
        <v>50</v>
      </c>
      <c r="K106" s="261"/>
    </row>
    <row r="107" spans="2:11" ht="15" customHeight="1">
      <c r="B107" s="270"/>
      <c r="C107" s="250" t="s">
        <v>650</v>
      </c>
      <c r="D107" s="250"/>
      <c r="E107" s="250"/>
      <c r="F107" s="269" t="s">
        <v>642</v>
      </c>
      <c r="G107" s="250"/>
      <c r="H107" s="250" t="s">
        <v>681</v>
      </c>
      <c r="I107" s="250" t="s">
        <v>652</v>
      </c>
      <c r="J107" s="250"/>
      <c r="K107" s="261"/>
    </row>
    <row r="108" spans="2:11" ht="15" customHeight="1">
      <c r="B108" s="270"/>
      <c r="C108" s="250" t="s">
        <v>661</v>
      </c>
      <c r="D108" s="250"/>
      <c r="E108" s="250"/>
      <c r="F108" s="269" t="s">
        <v>648</v>
      </c>
      <c r="G108" s="250"/>
      <c r="H108" s="250" t="s">
        <v>681</v>
      </c>
      <c r="I108" s="250" t="s">
        <v>644</v>
      </c>
      <c r="J108" s="250">
        <v>50</v>
      </c>
      <c r="K108" s="261"/>
    </row>
    <row r="109" spans="2:11" ht="15" customHeight="1">
      <c r="B109" s="270"/>
      <c r="C109" s="250" t="s">
        <v>669</v>
      </c>
      <c r="D109" s="250"/>
      <c r="E109" s="250"/>
      <c r="F109" s="269" t="s">
        <v>648</v>
      </c>
      <c r="G109" s="250"/>
      <c r="H109" s="250" t="s">
        <v>681</v>
      </c>
      <c r="I109" s="250" t="s">
        <v>644</v>
      </c>
      <c r="J109" s="250">
        <v>50</v>
      </c>
      <c r="K109" s="261"/>
    </row>
    <row r="110" spans="2:11" ht="15" customHeight="1">
      <c r="B110" s="270"/>
      <c r="C110" s="250" t="s">
        <v>667</v>
      </c>
      <c r="D110" s="250"/>
      <c r="E110" s="250"/>
      <c r="F110" s="269" t="s">
        <v>648</v>
      </c>
      <c r="G110" s="250"/>
      <c r="H110" s="250" t="s">
        <v>681</v>
      </c>
      <c r="I110" s="250" t="s">
        <v>644</v>
      </c>
      <c r="J110" s="250">
        <v>50</v>
      </c>
      <c r="K110" s="261"/>
    </row>
    <row r="111" spans="2:11" ht="15" customHeight="1">
      <c r="B111" s="270"/>
      <c r="C111" s="250" t="s">
        <v>52</v>
      </c>
      <c r="D111" s="250"/>
      <c r="E111" s="250"/>
      <c r="F111" s="269" t="s">
        <v>642</v>
      </c>
      <c r="G111" s="250"/>
      <c r="H111" s="250" t="s">
        <v>682</v>
      </c>
      <c r="I111" s="250" t="s">
        <v>644</v>
      </c>
      <c r="J111" s="250">
        <v>20</v>
      </c>
      <c r="K111" s="261"/>
    </row>
    <row r="112" spans="2:11" ht="15" customHeight="1">
      <c r="B112" s="270"/>
      <c r="C112" s="250" t="s">
        <v>683</v>
      </c>
      <c r="D112" s="250"/>
      <c r="E112" s="250"/>
      <c r="F112" s="269" t="s">
        <v>642</v>
      </c>
      <c r="G112" s="250"/>
      <c r="H112" s="250" t="s">
        <v>684</v>
      </c>
      <c r="I112" s="250" t="s">
        <v>644</v>
      </c>
      <c r="J112" s="250">
        <v>120</v>
      </c>
      <c r="K112" s="261"/>
    </row>
    <row r="113" spans="2:11" ht="15" customHeight="1">
      <c r="B113" s="270"/>
      <c r="C113" s="250" t="s">
        <v>37</v>
      </c>
      <c r="D113" s="250"/>
      <c r="E113" s="250"/>
      <c r="F113" s="269" t="s">
        <v>642</v>
      </c>
      <c r="G113" s="250"/>
      <c r="H113" s="250" t="s">
        <v>685</v>
      </c>
      <c r="I113" s="250" t="s">
        <v>676</v>
      </c>
      <c r="J113" s="250"/>
      <c r="K113" s="261"/>
    </row>
    <row r="114" spans="2:11" ht="15" customHeight="1">
      <c r="B114" s="270"/>
      <c r="C114" s="250" t="s">
        <v>47</v>
      </c>
      <c r="D114" s="250"/>
      <c r="E114" s="250"/>
      <c r="F114" s="269" t="s">
        <v>642</v>
      </c>
      <c r="G114" s="250"/>
      <c r="H114" s="250" t="s">
        <v>686</v>
      </c>
      <c r="I114" s="250" t="s">
        <v>676</v>
      </c>
      <c r="J114" s="250"/>
      <c r="K114" s="261"/>
    </row>
    <row r="115" spans="2:11" ht="15" customHeight="1">
      <c r="B115" s="270"/>
      <c r="C115" s="250" t="s">
        <v>56</v>
      </c>
      <c r="D115" s="250"/>
      <c r="E115" s="250"/>
      <c r="F115" s="269" t="s">
        <v>642</v>
      </c>
      <c r="G115" s="250"/>
      <c r="H115" s="250" t="s">
        <v>687</v>
      </c>
      <c r="I115" s="250" t="s">
        <v>688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1" t="s">
        <v>689</v>
      </c>
      <c r="D120" s="361"/>
      <c r="E120" s="361"/>
      <c r="F120" s="361"/>
      <c r="G120" s="361"/>
      <c r="H120" s="361"/>
      <c r="I120" s="361"/>
      <c r="J120" s="361"/>
      <c r="K120" s="286"/>
    </row>
    <row r="121" spans="2:11" ht="17.25" customHeight="1">
      <c r="B121" s="287"/>
      <c r="C121" s="262" t="s">
        <v>636</v>
      </c>
      <c r="D121" s="262"/>
      <c r="E121" s="262"/>
      <c r="F121" s="262" t="s">
        <v>637</v>
      </c>
      <c r="G121" s="263"/>
      <c r="H121" s="262" t="s">
        <v>111</v>
      </c>
      <c r="I121" s="262" t="s">
        <v>56</v>
      </c>
      <c r="J121" s="262" t="s">
        <v>638</v>
      </c>
      <c r="K121" s="288"/>
    </row>
    <row r="122" spans="2:11" ht="17.25" customHeight="1">
      <c r="B122" s="287"/>
      <c r="C122" s="264" t="s">
        <v>639</v>
      </c>
      <c r="D122" s="264"/>
      <c r="E122" s="264"/>
      <c r="F122" s="265" t="s">
        <v>640</v>
      </c>
      <c r="G122" s="266"/>
      <c r="H122" s="264"/>
      <c r="I122" s="264"/>
      <c r="J122" s="264" t="s">
        <v>641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645</v>
      </c>
      <c r="D124" s="267"/>
      <c r="E124" s="267"/>
      <c r="F124" s="269" t="s">
        <v>642</v>
      </c>
      <c r="G124" s="250"/>
      <c r="H124" s="250" t="s">
        <v>681</v>
      </c>
      <c r="I124" s="250" t="s">
        <v>644</v>
      </c>
      <c r="J124" s="250">
        <v>120</v>
      </c>
      <c r="K124" s="291"/>
    </row>
    <row r="125" spans="2:11" ht="15" customHeight="1">
      <c r="B125" s="289"/>
      <c r="C125" s="250" t="s">
        <v>690</v>
      </c>
      <c r="D125" s="250"/>
      <c r="E125" s="250"/>
      <c r="F125" s="269" t="s">
        <v>642</v>
      </c>
      <c r="G125" s="250"/>
      <c r="H125" s="250" t="s">
        <v>691</v>
      </c>
      <c r="I125" s="250" t="s">
        <v>644</v>
      </c>
      <c r="J125" s="250" t="s">
        <v>692</v>
      </c>
      <c r="K125" s="291"/>
    </row>
    <row r="126" spans="2:11" ht="15" customHeight="1">
      <c r="B126" s="289"/>
      <c r="C126" s="250" t="s">
        <v>591</v>
      </c>
      <c r="D126" s="250"/>
      <c r="E126" s="250"/>
      <c r="F126" s="269" t="s">
        <v>642</v>
      </c>
      <c r="G126" s="250"/>
      <c r="H126" s="250" t="s">
        <v>693</v>
      </c>
      <c r="I126" s="250" t="s">
        <v>644</v>
      </c>
      <c r="J126" s="250" t="s">
        <v>692</v>
      </c>
      <c r="K126" s="291"/>
    </row>
    <row r="127" spans="2:11" ht="15" customHeight="1">
      <c r="B127" s="289"/>
      <c r="C127" s="250" t="s">
        <v>653</v>
      </c>
      <c r="D127" s="250"/>
      <c r="E127" s="250"/>
      <c r="F127" s="269" t="s">
        <v>648</v>
      </c>
      <c r="G127" s="250"/>
      <c r="H127" s="250" t="s">
        <v>654</v>
      </c>
      <c r="I127" s="250" t="s">
        <v>644</v>
      </c>
      <c r="J127" s="250">
        <v>15</v>
      </c>
      <c r="K127" s="291"/>
    </row>
    <row r="128" spans="2:11" ht="15" customHeight="1">
      <c r="B128" s="289"/>
      <c r="C128" s="271" t="s">
        <v>655</v>
      </c>
      <c r="D128" s="271"/>
      <c r="E128" s="271"/>
      <c r="F128" s="272" t="s">
        <v>648</v>
      </c>
      <c r="G128" s="271"/>
      <c r="H128" s="271" t="s">
        <v>656</v>
      </c>
      <c r="I128" s="271" t="s">
        <v>644</v>
      </c>
      <c r="J128" s="271">
        <v>15</v>
      </c>
      <c r="K128" s="291"/>
    </row>
    <row r="129" spans="2:11" ht="15" customHeight="1">
      <c r="B129" s="289"/>
      <c r="C129" s="271" t="s">
        <v>657</v>
      </c>
      <c r="D129" s="271"/>
      <c r="E129" s="271"/>
      <c r="F129" s="272" t="s">
        <v>648</v>
      </c>
      <c r="G129" s="271"/>
      <c r="H129" s="271" t="s">
        <v>658</v>
      </c>
      <c r="I129" s="271" t="s">
        <v>644</v>
      </c>
      <c r="J129" s="271">
        <v>20</v>
      </c>
      <c r="K129" s="291"/>
    </row>
    <row r="130" spans="2:11" ht="15" customHeight="1">
      <c r="B130" s="289"/>
      <c r="C130" s="271" t="s">
        <v>659</v>
      </c>
      <c r="D130" s="271"/>
      <c r="E130" s="271"/>
      <c r="F130" s="272" t="s">
        <v>648</v>
      </c>
      <c r="G130" s="271"/>
      <c r="H130" s="271" t="s">
        <v>660</v>
      </c>
      <c r="I130" s="271" t="s">
        <v>644</v>
      </c>
      <c r="J130" s="271">
        <v>20</v>
      </c>
      <c r="K130" s="291"/>
    </row>
    <row r="131" spans="2:11" ht="15" customHeight="1">
      <c r="B131" s="289"/>
      <c r="C131" s="250" t="s">
        <v>647</v>
      </c>
      <c r="D131" s="250"/>
      <c r="E131" s="250"/>
      <c r="F131" s="269" t="s">
        <v>648</v>
      </c>
      <c r="G131" s="250"/>
      <c r="H131" s="250" t="s">
        <v>681</v>
      </c>
      <c r="I131" s="250" t="s">
        <v>644</v>
      </c>
      <c r="J131" s="250">
        <v>50</v>
      </c>
      <c r="K131" s="291"/>
    </row>
    <row r="132" spans="2:11" ht="15" customHeight="1">
      <c r="B132" s="289"/>
      <c r="C132" s="250" t="s">
        <v>661</v>
      </c>
      <c r="D132" s="250"/>
      <c r="E132" s="250"/>
      <c r="F132" s="269" t="s">
        <v>648</v>
      </c>
      <c r="G132" s="250"/>
      <c r="H132" s="250" t="s">
        <v>681</v>
      </c>
      <c r="I132" s="250" t="s">
        <v>644</v>
      </c>
      <c r="J132" s="250">
        <v>50</v>
      </c>
      <c r="K132" s="291"/>
    </row>
    <row r="133" spans="2:11" ht="15" customHeight="1">
      <c r="B133" s="289"/>
      <c r="C133" s="250" t="s">
        <v>667</v>
      </c>
      <c r="D133" s="250"/>
      <c r="E133" s="250"/>
      <c r="F133" s="269" t="s">
        <v>648</v>
      </c>
      <c r="G133" s="250"/>
      <c r="H133" s="250" t="s">
        <v>681</v>
      </c>
      <c r="I133" s="250" t="s">
        <v>644</v>
      </c>
      <c r="J133" s="250">
        <v>50</v>
      </c>
      <c r="K133" s="291"/>
    </row>
    <row r="134" spans="2:11" ht="15" customHeight="1">
      <c r="B134" s="289"/>
      <c r="C134" s="250" t="s">
        <v>669</v>
      </c>
      <c r="D134" s="250"/>
      <c r="E134" s="250"/>
      <c r="F134" s="269" t="s">
        <v>648</v>
      </c>
      <c r="G134" s="250"/>
      <c r="H134" s="250" t="s">
        <v>681</v>
      </c>
      <c r="I134" s="250" t="s">
        <v>644</v>
      </c>
      <c r="J134" s="250">
        <v>50</v>
      </c>
      <c r="K134" s="291"/>
    </row>
    <row r="135" spans="2:11" ht="15" customHeight="1">
      <c r="B135" s="289"/>
      <c r="C135" s="250" t="s">
        <v>116</v>
      </c>
      <c r="D135" s="250"/>
      <c r="E135" s="250"/>
      <c r="F135" s="269" t="s">
        <v>648</v>
      </c>
      <c r="G135" s="250"/>
      <c r="H135" s="250" t="s">
        <v>694</v>
      </c>
      <c r="I135" s="250" t="s">
        <v>644</v>
      </c>
      <c r="J135" s="250">
        <v>255</v>
      </c>
      <c r="K135" s="291"/>
    </row>
    <row r="136" spans="2:11" ht="15" customHeight="1">
      <c r="B136" s="289"/>
      <c r="C136" s="250" t="s">
        <v>671</v>
      </c>
      <c r="D136" s="250"/>
      <c r="E136" s="250"/>
      <c r="F136" s="269" t="s">
        <v>642</v>
      </c>
      <c r="G136" s="250"/>
      <c r="H136" s="250" t="s">
        <v>695</v>
      </c>
      <c r="I136" s="250" t="s">
        <v>673</v>
      </c>
      <c r="J136" s="250"/>
      <c r="K136" s="291"/>
    </row>
    <row r="137" spans="2:11" ht="15" customHeight="1">
      <c r="B137" s="289"/>
      <c r="C137" s="250" t="s">
        <v>674</v>
      </c>
      <c r="D137" s="250"/>
      <c r="E137" s="250"/>
      <c r="F137" s="269" t="s">
        <v>642</v>
      </c>
      <c r="G137" s="250"/>
      <c r="H137" s="250" t="s">
        <v>696</v>
      </c>
      <c r="I137" s="250" t="s">
        <v>676</v>
      </c>
      <c r="J137" s="250"/>
      <c r="K137" s="291"/>
    </row>
    <row r="138" spans="2:11" ht="15" customHeight="1">
      <c r="B138" s="289"/>
      <c r="C138" s="250" t="s">
        <v>677</v>
      </c>
      <c r="D138" s="250"/>
      <c r="E138" s="250"/>
      <c r="F138" s="269" t="s">
        <v>642</v>
      </c>
      <c r="G138" s="250"/>
      <c r="H138" s="250" t="s">
        <v>677</v>
      </c>
      <c r="I138" s="250" t="s">
        <v>676</v>
      </c>
      <c r="J138" s="250"/>
      <c r="K138" s="291"/>
    </row>
    <row r="139" spans="2:11" ht="15" customHeight="1">
      <c r="B139" s="289"/>
      <c r="C139" s="250" t="s">
        <v>37</v>
      </c>
      <c r="D139" s="250"/>
      <c r="E139" s="250"/>
      <c r="F139" s="269" t="s">
        <v>642</v>
      </c>
      <c r="G139" s="250"/>
      <c r="H139" s="250" t="s">
        <v>697</v>
      </c>
      <c r="I139" s="250" t="s">
        <v>676</v>
      </c>
      <c r="J139" s="250"/>
      <c r="K139" s="291"/>
    </row>
    <row r="140" spans="2:11" ht="15" customHeight="1">
      <c r="B140" s="289"/>
      <c r="C140" s="250" t="s">
        <v>698</v>
      </c>
      <c r="D140" s="250"/>
      <c r="E140" s="250"/>
      <c r="F140" s="269" t="s">
        <v>642</v>
      </c>
      <c r="G140" s="250"/>
      <c r="H140" s="250" t="s">
        <v>699</v>
      </c>
      <c r="I140" s="250" t="s">
        <v>676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6" t="s">
        <v>700</v>
      </c>
      <c r="D145" s="366"/>
      <c r="E145" s="366"/>
      <c r="F145" s="366"/>
      <c r="G145" s="366"/>
      <c r="H145" s="366"/>
      <c r="I145" s="366"/>
      <c r="J145" s="366"/>
      <c r="K145" s="261"/>
    </row>
    <row r="146" spans="2:11" ht="17.25" customHeight="1">
      <c r="B146" s="260"/>
      <c r="C146" s="262" t="s">
        <v>636</v>
      </c>
      <c r="D146" s="262"/>
      <c r="E146" s="262"/>
      <c r="F146" s="262" t="s">
        <v>637</v>
      </c>
      <c r="G146" s="263"/>
      <c r="H146" s="262" t="s">
        <v>111</v>
      </c>
      <c r="I146" s="262" t="s">
        <v>56</v>
      </c>
      <c r="J146" s="262" t="s">
        <v>638</v>
      </c>
      <c r="K146" s="261"/>
    </row>
    <row r="147" spans="2:11" ht="17.25" customHeight="1">
      <c r="B147" s="260"/>
      <c r="C147" s="264" t="s">
        <v>639</v>
      </c>
      <c r="D147" s="264"/>
      <c r="E147" s="264"/>
      <c r="F147" s="265" t="s">
        <v>640</v>
      </c>
      <c r="G147" s="266"/>
      <c r="H147" s="264"/>
      <c r="I147" s="264"/>
      <c r="J147" s="264" t="s">
        <v>641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645</v>
      </c>
      <c r="D149" s="250"/>
      <c r="E149" s="250"/>
      <c r="F149" s="296" t="s">
        <v>642</v>
      </c>
      <c r="G149" s="250"/>
      <c r="H149" s="295" t="s">
        <v>681</v>
      </c>
      <c r="I149" s="295" t="s">
        <v>644</v>
      </c>
      <c r="J149" s="295">
        <v>120</v>
      </c>
      <c r="K149" s="291"/>
    </row>
    <row r="150" spans="2:11" ht="15" customHeight="1">
      <c r="B150" s="270"/>
      <c r="C150" s="295" t="s">
        <v>690</v>
      </c>
      <c r="D150" s="250"/>
      <c r="E150" s="250"/>
      <c r="F150" s="296" t="s">
        <v>642</v>
      </c>
      <c r="G150" s="250"/>
      <c r="H150" s="295" t="s">
        <v>701</v>
      </c>
      <c r="I150" s="295" t="s">
        <v>644</v>
      </c>
      <c r="J150" s="295" t="s">
        <v>692</v>
      </c>
      <c r="K150" s="291"/>
    </row>
    <row r="151" spans="2:11" ht="15" customHeight="1">
      <c r="B151" s="270"/>
      <c r="C151" s="295" t="s">
        <v>591</v>
      </c>
      <c r="D151" s="250"/>
      <c r="E151" s="250"/>
      <c r="F151" s="296" t="s">
        <v>642</v>
      </c>
      <c r="G151" s="250"/>
      <c r="H151" s="295" t="s">
        <v>702</v>
      </c>
      <c r="I151" s="295" t="s">
        <v>644</v>
      </c>
      <c r="J151" s="295" t="s">
        <v>692</v>
      </c>
      <c r="K151" s="291"/>
    </row>
    <row r="152" spans="2:11" ht="15" customHeight="1">
      <c r="B152" s="270"/>
      <c r="C152" s="295" t="s">
        <v>647</v>
      </c>
      <c r="D152" s="250"/>
      <c r="E152" s="250"/>
      <c r="F152" s="296" t="s">
        <v>648</v>
      </c>
      <c r="G152" s="250"/>
      <c r="H152" s="295" t="s">
        <v>681</v>
      </c>
      <c r="I152" s="295" t="s">
        <v>644</v>
      </c>
      <c r="J152" s="295">
        <v>50</v>
      </c>
      <c r="K152" s="291"/>
    </row>
    <row r="153" spans="2:11" ht="15" customHeight="1">
      <c r="B153" s="270"/>
      <c r="C153" s="295" t="s">
        <v>650</v>
      </c>
      <c r="D153" s="250"/>
      <c r="E153" s="250"/>
      <c r="F153" s="296" t="s">
        <v>642</v>
      </c>
      <c r="G153" s="250"/>
      <c r="H153" s="295" t="s">
        <v>681</v>
      </c>
      <c r="I153" s="295" t="s">
        <v>652</v>
      </c>
      <c r="J153" s="295"/>
      <c r="K153" s="291"/>
    </row>
    <row r="154" spans="2:11" ht="15" customHeight="1">
      <c r="B154" s="270"/>
      <c r="C154" s="295" t="s">
        <v>661</v>
      </c>
      <c r="D154" s="250"/>
      <c r="E154" s="250"/>
      <c r="F154" s="296" t="s">
        <v>648</v>
      </c>
      <c r="G154" s="250"/>
      <c r="H154" s="295" t="s">
        <v>681</v>
      </c>
      <c r="I154" s="295" t="s">
        <v>644</v>
      </c>
      <c r="J154" s="295">
        <v>50</v>
      </c>
      <c r="K154" s="291"/>
    </row>
    <row r="155" spans="2:11" ht="15" customHeight="1">
      <c r="B155" s="270"/>
      <c r="C155" s="295" t="s">
        <v>669</v>
      </c>
      <c r="D155" s="250"/>
      <c r="E155" s="250"/>
      <c r="F155" s="296" t="s">
        <v>648</v>
      </c>
      <c r="G155" s="250"/>
      <c r="H155" s="295" t="s">
        <v>681</v>
      </c>
      <c r="I155" s="295" t="s">
        <v>644</v>
      </c>
      <c r="J155" s="295">
        <v>50</v>
      </c>
      <c r="K155" s="291"/>
    </row>
    <row r="156" spans="2:11" ht="15" customHeight="1">
      <c r="B156" s="270"/>
      <c r="C156" s="295" t="s">
        <v>667</v>
      </c>
      <c r="D156" s="250"/>
      <c r="E156" s="250"/>
      <c r="F156" s="296" t="s">
        <v>648</v>
      </c>
      <c r="G156" s="250"/>
      <c r="H156" s="295" t="s">
        <v>681</v>
      </c>
      <c r="I156" s="295" t="s">
        <v>644</v>
      </c>
      <c r="J156" s="295">
        <v>50</v>
      </c>
      <c r="K156" s="291"/>
    </row>
    <row r="157" spans="2:11" ht="15" customHeight="1">
      <c r="B157" s="270"/>
      <c r="C157" s="295" t="s">
        <v>94</v>
      </c>
      <c r="D157" s="250"/>
      <c r="E157" s="250"/>
      <c r="F157" s="296" t="s">
        <v>642</v>
      </c>
      <c r="G157" s="250"/>
      <c r="H157" s="295" t="s">
        <v>703</v>
      </c>
      <c r="I157" s="295" t="s">
        <v>644</v>
      </c>
      <c r="J157" s="295" t="s">
        <v>704</v>
      </c>
      <c r="K157" s="291"/>
    </row>
    <row r="158" spans="2:11" ht="15" customHeight="1">
      <c r="B158" s="270"/>
      <c r="C158" s="295" t="s">
        <v>705</v>
      </c>
      <c r="D158" s="250"/>
      <c r="E158" s="250"/>
      <c r="F158" s="296" t="s">
        <v>642</v>
      </c>
      <c r="G158" s="250"/>
      <c r="H158" s="295" t="s">
        <v>706</v>
      </c>
      <c r="I158" s="295" t="s">
        <v>676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61" t="s">
        <v>707</v>
      </c>
      <c r="D163" s="361"/>
      <c r="E163" s="361"/>
      <c r="F163" s="361"/>
      <c r="G163" s="361"/>
      <c r="H163" s="361"/>
      <c r="I163" s="361"/>
      <c r="J163" s="361"/>
      <c r="K163" s="242"/>
    </row>
    <row r="164" spans="2:11" ht="17.25" customHeight="1">
      <c r="B164" s="241"/>
      <c r="C164" s="262" t="s">
        <v>636</v>
      </c>
      <c r="D164" s="262"/>
      <c r="E164" s="262"/>
      <c r="F164" s="262" t="s">
        <v>637</v>
      </c>
      <c r="G164" s="299"/>
      <c r="H164" s="300" t="s">
        <v>111</v>
      </c>
      <c r="I164" s="300" t="s">
        <v>56</v>
      </c>
      <c r="J164" s="262" t="s">
        <v>638</v>
      </c>
      <c r="K164" s="242"/>
    </row>
    <row r="165" spans="2:11" ht="17.25" customHeight="1">
      <c r="B165" s="243"/>
      <c r="C165" s="264" t="s">
        <v>639</v>
      </c>
      <c r="D165" s="264"/>
      <c r="E165" s="264"/>
      <c r="F165" s="265" t="s">
        <v>640</v>
      </c>
      <c r="G165" s="301"/>
      <c r="H165" s="302"/>
      <c r="I165" s="302"/>
      <c r="J165" s="264" t="s">
        <v>641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645</v>
      </c>
      <c r="D167" s="250"/>
      <c r="E167" s="250"/>
      <c r="F167" s="269" t="s">
        <v>642</v>
      </c>
      <c r="G167" s="250"/>
      <c r="H167" s="250" t="s">
        <v>681</v>
      </c>
      <c r="I167" s="250" t="s">
        <v>644</v>
      </c>
      <c r="J167" s="250">
        <v>120</v>
      </c>
      <c r="K167" s="291"/>
    </row>
    <row r="168" spans="2:11" ht="15" customHeight="1">
      <c r="B168" s="270"/>
      <c r="C168" s="250" t="s">
        <v>690</v>
      </c>
      <c r="D168" s="250"/>
      <c r="E168" s="250"/>
      <c r="F168" s="269" t="s">
        <v>642</v>
      </c>
      <c r="G168" s="250"/>
      <c r="H168" s="250" t="s">
        <v>691</v>
      </c>
      <c r="I168" s="250" t="s">
        <v>644</v>
      </c>
      <c r="J168" s="250" t="s">
        <v>692</v>
      </c>
      <c r="K168" s="291"/>
    </row>
    <row r="169" spans="2:11" ht="15" customHeight="1">
      <c r="B169" s="270"/>
      <c r="C169" s="250" t="s">
        <v>591</v>
      </c>
      <c r="D169" s="250"/>
      <c r="E169" s="250"/>
      <c r="F169" s="269" t="s">
        <v>642</v>
      </c>
      <c r="G169" s="250"/>
      <c r="H169" s="250" t="s">
        <v>708</v>
      </c>
      <c r="I169" s="250" t="s">
        <v>644</v>
      </c>
      <c r="J169" s="250" t="s">
        <v>692</v>
      </c>
      <c r="K169" s="291"/>
    </row>
    <row r="170" spans="2:11" ht="15" customHeight="1">
      <c r="B170" s="270"/>
      <c r="C170" s="250" t="s">
        <v>647</v>
      </c>
      <c r="D170" s="250"/>
      <c r="E170" s="250"/>
      <c r="F170" s="269" t="s">
        <v>648</v>
      </c>
      <c r="G170" s="250"/>
      <c r="H170" s="250" t="s">
        <v>708</v>
      </c>
      <c r="I170" s="250" t="s">
        <v>644</v>
      </c>
      <c r="J170" s="250">
        <v>50</v>
      </c>
      <c r="K170" s="291"/>
    </row>
    <row r="171" spans="2:11" ht="15" customHeight="1">
      <c r="B171" s="270"/>
      <c r="C171" s="250" t="s">
        <v>650</v>
      </c>
      <c r="D171" s="250"/>
      <c r="E171" s="250"/>
      <c r="F171" s="269" t="s">
        <v>642</v>
      </c>
      <c r="G171" s="250"/>
      <c r="H171" s="250" t="s">
        <v>708</v>
      </c>
      <c r="I171" s="250" t="s">
        <v>652</v>
      </c>
      <c r="J171" s="250"/>
      <c r="K171" s="291"/>
    </row>
    <row r="172" spans="2:11" ht="15" customHeight="1">
      <c r="B172" s="270"/>
      <c r="C172" s="250" t="s">
        <v>661</v>
      </c>
      <c r="D172" s="250"/>
      <c r="E172" s="250"/>
      <c r="F172" s="269" t="s">
        <v>648</v>
      </c>
      <c r="G172" s="250"/>
      <c r="H172" s="250" t="s">
        <v>708</v>
      </c>
      <c r="I172" s="250" t="s">
        <v>644</v>
      </c>
      <c r="J172" s="250">
        <v>50</v>
      </c>
      <c r="K172" s="291"/>
    </row>
    <row r="173" spans="2:11" ht="15" customHeight="1">
      <c r="B173" s="270"/>
      <c r="C173" s="250" t="s">
        <v>669</v>
      </c>
      <c r="D173" s="250"/>
      <c r="E173" s="250"/>
      <c r="F173" s="269" t="s">
        <v>648</v>
      </c>
      <c r="G173" s="250"/>
      <c r="H173" s="250" t="s">
        <v>708</v>
      </c>
      <c r="I173" s="250" t="s">
        <v>644</v>
      </c>
      <c r="J173" s="250">
        <v>50</v>
      </c>
      <c r="K173" s="291"/>
    </row>
    <row r="174" spans="2:11" ht="15" customHeight="1">
      <c r="B174" s="270"/>
      <c r="C174" s="250" t="s">
        <v>667</v>
      </c>
      <c r="D174" s="250"/>
      <c r="E174" s="250"/>
      <c r="F174" s="269" t="s">
        <v>648</v>
      </c>
      <c r="G174" s="250"/>
      <c r="H174" s="250" t="s">
        <v>708</v>
      </c>
      <c r="I174" s="250" t="s">
        <v>644</v>
      </c>
      <c r="J174" s="250">
        <v>50</v>
      </c>
      <c r="K174" s="291"/>
    </row>
    <row r="175" spans="2:11" ht="15" customHeight="1">
      <c r="B175" s="270"/>
      <c r="C175" s="250" t="s">
        <v>110</v>
      </c>
      <c r="D175" s="250"/>
      <c r="E175" s="250"/>
      <c r="F175" s="269" t="s">
        <v>642</v>
      </c>
      <c r="G175" s="250"/>
      <c r="H175" s="250" t="s">
        <v>709</v>
      </c>
      <c r="I175" s="250" t="s">
        <v>710</v>
      </c>
      <c r="J175" s="250"/>
      <c r="K175" s="291"/>
    </row>
    <row r="176" spans="2:11" ht="15" customHeight="1">
      <c r="B176" s="270"/>
      <c r="C176" s="250" t="s">
        <v>56</v>
      </c>
      <c r="D176" s="250"/>
      <c r="E176" s="250"/>
      <c r="F176" s="269" t="s">
        <v>642</v>
      </c>
      <c r="G176" s="250"/>
      <c r="H176" s="250" t="s">
        <v>711</v>
      </c>
      <c r="I176" s="250" t="s">
        <v>712</v>
      </c>
      <c r="J176" s="250">
        <v>1</v>
      </c>
      <c r="K176" s="291"/>
    </row>
    <row r="177" spans="2:11" ht="15" customHeight="1">
      <c r="B177" s="270"/>
      <c r="C177" s="250" t="s">
        <v>52</v>
      </c>
      <c r="D177" s="250"/>
      <c r="E177" s="250"/>
      <c r="F177" s="269" t="s">
        <v>642</v>
      </c>
      <c r="G177" s="250"/>
      <c r="H177" s="250" t="s">
        <v>713</v>
      </c>
      <c r="I177" s="250" t="s">
        <v>644</v>
      </c>
      <c r="J177" s="250">
        <v>20</v>
      </c>
      <c r="K177" s="291"/>
    </row>
    <row r="178" spans="2:11" ht="15" customHeight="1">
      <c r="B178" s="270"/>
      <c r="C178" s="250" t="s">
        <v>111</v>
      </c>
      <c r="D178" s="250"/>
      <c r="E178" s="250"/>
      <c r="F178" s="269" t="s">
        <v>642</v>
      </c>
      <c r="G178" s="250"/>
      <c r="H178" s="250" t="s">
        <v>714</v>
      </c>
      <c r="I178" s="250" t="s">
        <v>644</v>
      </c>
      <c r="J178" s="250">
        <v>255</v>
      </c>
      <c r="K178" s="291"/>
    </row>
    <row r="179" spans="2:11" ht="15" customHeight="1">
      <c r="B179" s="270"/>
      <c r="C179" s="250" t="s">
        <v>112</v>
      </c>
      <c r="D179" s="250"/>
      <c r="E179" s="250"/>
      <c r="F179" s="269" t="s">
        <v>642</v>
      </c>
      <c r="G179" s="250"/>
      <c r="H179" s="250" t="s">
        <v>607</v>
      </c>
      <c r="I179" s="250" t="s">
        <v>644</v>
      </c>
      <c r="J179" s="250">
        <v>10</v>
      </c>
      <c r="K179" s="291"/>
    </row>
    <row r="180" spans="2:11" ht="15" customHeight="1">
      <c r="B180" s="270"/>
      <c r="C180" s="250" t="s">
        <v>113</v>
      </c>
      <c r="D180" s="250"/>
      <c r="E180" s="250"/>
      <c r="F180" s="269" t="s">
        <v>642</v>
      </c>
      <c r="G180" s="250"/>
      <c r="H180" s="250" t="s">
        <v>715</v>
      </c>
      <c r="I180" s="250" t="s">
        <v>676</v>
      </c>
      <c r="J180" s="250"/>
      <c r="K180" s="291"/>
    </row>
    <row r="181" spans="2:11" ht="15" customHeight="1">
      <c r="B181" s="270"/>
      <c r="C181" s="250" t="s">
        <v>716</v>
      </c>
      <c r="D181" s="250"/>
      <c r="E181" s="250"/>
      <c r="F181" s="269" t="s">
        <v>642</v>
      </c>
      <c r="G181" s="250"/>
      <c r="H181" s="250" t="s">
        <v>717</v>
      </c>
      <c r="I181" s="250" t="s">
        <v>676</v>
      </c>
      <c r="J181" s="250"/>
      <c r="K181" s="291"/>
    </row>
    <row r="182" spans="2:11" ht="15" customHeight="1">
      <c r="B182" s="270"/>
      <c r="C182" s="250" t="s">
        <v>705</v>
      </c>
      <c r="D182" s="250"/>
      <c r="E182" s="250"/>
      <c r="F182" s="269" t="s">
        <v>642</v>
      </c>
      <c r="G182" s="250"/>
      <c r="H182" s="250" t="s">
        <v>718</v>
      </c>
      <c r="I182" s="250" t="s">
        <v>676</v>
      </c>
      <c r="J182" s="250"/>
      <c r="K182" s="291"/>
    </row>
    <row r="183" spans="2:11" ht="15" customHeight="1">
      <c r="B183" s="270"/>
      <c r="C183" s="250" t="s">
        <v>115</v>
      </c>
      <c r="D183" s="250"/>
      <c r="E183" s="250"/>
      <c r="F183" s="269" t="s">
        <v>648</v>
      </c>
      <c r="G183" s="250"/>
      <c r="H183" s="250" t="s">
        <v>719</v>
      </c>
      <c r="I183" s="250" t="s">
        <v>644</v>
      </c>
      <c r="J183" s="250">
        <v>50</v>
      </c>
      <c r="K183" s="291"/>
    </row>
    <row r="184" spans="2:11" ht="15" customHeight="1">
      <c r="B184" s="270"/>
      <c r="C184" s="250" t="s">
        <v>720</v>
      </c>
      <c r="D184" s="250"/>
      <c r="E184" s="250"/>
      <c r="F184" s="269" t="s">
        <v>648</v>
      </c>
      <c r="G184" s="250"/>
      <c r="H184" s="250" t="s">
        <v>721</v>
      </c>
      <c r="I184" s="250" t="s">
        <v>722</v>
      </c>
      <c r="J184" s="250"/>
      <c r="K184" s="291"/>
    </row>
    <row r="185" spans="2:11" ht="15" customHeight="1">
      <c r="B185" s="270"/>
      <c r="C185" s="250" t="s">
        <v>723</v>
      </c>
      <c r="D185" s="250"/>
      <c r="E185" s="250"/>
      <c r="F185" s="269" t="s">
        <v>648</v>
      </c>
      <c r="G185" s="250"/>
      <c r="H185" s="250" t="s">
        <v>724</v>
      </c>
      <c r="I185" s="250" t="s">
        <v>722</v>
      </c>
      <c r="J185" s="250"/>
      <c r="K185" s="291"/>
    </row>
    <row r="186" spans="2:11" ht="15" customHeight="1">
      <c r="B186" s="270"/>
      <c r="C186" s="250" t="s">
        <v>725</v>
      </c>
      <c r="D186" s="250"/>
      <c r="E186" s="250"/>
      <c r="F186" s="269" t="s">
        <v>648</v>
      </c>
      <c r="G186" s="250"/>
      <c r="H186" s="250" t="s">
        <v>726</v>
      </c>
      <c r="I186" s="250" t="s">
        <v>722</v>
      </c>
      <c r="J186" s="250"/>
      <c r="K186" s="291"/>
    </row>
    <row r="187" spans="2:11" ht="15" customHeight="1">
      <c r="B187" s="270"/>
      <c r="C187" s="303" t="s">
        <v>727</v>
      </c>
      <c r="D187" s="250"/>
      <c r="E187" s="250"/>
      <c r="F187" s="269" t="s">
        <v>648</v>
      </c>
      <c r="G187" s="250"/>
      <c r="H187" s="250" t="s">
        <v>728</v>
      </c>
      <c r="I187" s="250" t="s">
        <v>729</v>
      </c>
      <c r="J187" s="304" t="s">
        <v>730</v>
      </c>
      <c r="K187" s="291"/>
    </row>
    <row r="188" spans="2:11" ht="15" customHeight="1">
      <c r="B188" s="270"/>
      <c r="C188" s="255" t="s">
        <v>41</v>
      </c>
      <c r="D188" s="250"/>
      <c r="E188" s="250"/>
      <c r="F188" s="269" t="s">
        <v>642</v>
      </c>
      <c r="G188" s="250"/>
      <c r="H188" s="246" t="s">
        <v>731</v>
      </c>
      <c r="I188" s="250" t="s">
        <v>732</v>
      </c>
      <c r="J188" s="250"/>
      <c r="K188" s="291"/>
    </row>
    <row r="189" spans="2:11" ht="15" customHeight="1">
      <c r="B189" s="270"/>
      <c r="C189" s="255" t="s">
        <v>733</v>
      </c>
      <c r="D189" s="250"/>
      <c r="E189" s="250"/>
      <c r="F189" s="269" t="s">
        <v>642</v>
      </c>
      <c r="G189" s="250"/>
      <c r="H189" s="250" t="s">
        <v>734</v>
      </c>
      <c r="I189" s="250" t="s">
        <v>676</v>
      </c>
      <c r="J189" s="250"/>
      <c r="K189" s="291"/>
    </row>
    <row r="190" spans="2:11" ht="15" customHeight="1">
      <c r="B190" s="270"/>
      <c r="C190" s="255" t="s">
        <v>735</v>
      </c>
      <c r="D190" s="250"/>
      <c r="E190" s="250"/>
      <c r="F190" s="269" t="s">
        <v>642</v>
      </c>
      <c r="G190" s="250"/>
      <c r="H190" s="250" t="s">
        <v>736</v>
      </c>
      <c r="I190" s="250" t="s">
        <v>676</v>
      </c>
      <c r="J190" s="250"/>
      <c r="K190" s="291"/>
    </row>
    <row r="191" spans="2:11" ht="15" customHeight="1">
      <c r="B191" s="270"/>
      <c r="C191" s="255" t="s">
        <v>737</v>
      </c>
      <c r="D191" s="250"/>
      <c r="E191" s="250"/>
      <c r="F191" s="269" t="s">
        <v>648</v>
      </c>
      <c r="G191" s="250"/>
      <c r="H191" s="250" t="s">
        <v>738</v>
      </c>
      <c r="I191" s="250" t="s">
        <v>676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61" t="s">
        <v>739</v>
      </c>
      <c r="D197" s="361"/>
      <c r="E197" s="361"/>
      <c r="F197" s="361"/>
      <c r="G197" s="361"/>
      <c r="H197" s="361"/>
      <c r="I197" s="361"/>
      <c r="J197" s="361"/>
      <c r="K197" s="242"/>
    </row>
    <row r="198" spans="2:11" ht="25.5" customHeight="1">
      <c r="B198" s="241"/>
      <c r="C198" s="306" t="s">
        <v>740</v>
      </c>
      <c r="D198" s="306"/>
      <c r="E198" s="306"/>
      <c r="F198" s="306" t="s">
        <v>741</v>
      </c>
      <c r="G198" s="307"/>
      <c r="H198" s="367" t="s">
        <v>742</v>
      </c>
      <c r="I198" s="367"/>
      <c r="J198" s="367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732</v>
      </c>
      <c r="D200" s="250"/>
      <c r="E200" s="250"/>
      <c r="F200" s="269" t="s">
        <v>42</v>
      </c>
      <c r="G200" s="250"/>
      <c r="H200" s="363" t="s">
        <v>743</v>
      </c>
      <c r="I200" s="363"/>
      <c r="J200" s="363"/>
      <c r="K200" s="291"/>
    </row>
    <row r="201" spans="2:11" ht="15" customHeight="1">
      <c r="B201" s="270"/>
      <c r="C201" s="276"/>
      <c r="D201" s="250"/>
      <c r="E201" s="250"/>
      <c r="F201" s="269" t="s">
        <v>43</v>
      </c>
      <c r="G201" s="250"/>
      <c r="H201" s="363" t="s">
        <v>744</v>
      </c>
      <c r="I201" s="363"/>
      <c r="J201" s="363"/>
      <c r="K201" s="291"/>
    </row>
    <row r="202" spans="2:11" ht="15" customHeight="1">
      <c r="B202" s="270"/>
      <c r="C202" s="276"/>
      <c r="D202" s="250"/>
      <c r="E202" s="250"/>
      <c r="F202" s="269" t="s">
        <v>46</v>
      </c>
      <c r="G202" s="250"/>
      <c r="H202" s="363" t="s">
        <v>745</v>
      </c>
      <c r="I202" s="363"/>
      <c r="J202" s="363"/>
      <c r="K202" s="291"/>
    </row>
    <row r="203" spans="2:11" ht="15" customHeight="1">
      <c r="B203" s="270"/>
      <c r="C203" s="250"/>
      <c r="D203" s="250"/>
      <c r="E203" s="250"/>
      <c r="F203" s="269" t="s">
        <v>44</v>
      </c>
      <c r="G203" s="250"/>
      <c r="H203" s="363" t="s">
        <v>746</v>
      </c>
      <c r="I203" s="363"/>
      <c r="J203" s="363"/>
      <c r="K203" s="291"/>
    </row>
    <row r="204" spans="2:11" ht="15" customHeight="1">
      <c r="B204" s="270"/>
      <c r="C204" s="250"/>
      <c r="D204" s="250"/>
      <c r="E204" s="250"/>
      <c r="F204" s="269" t="s">
        <v>45</v>
      </c>
      <c r="G204" s="250"/>
      <c r="H204" s="363" t="s">
        <v>747</v>
      </c>
      <c r="I204" s="363"/>
      <c r="J204" s="363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688</v>
      </c>
      <c r="D206" s="250"/>
      <c r="E206" s="250"/>
      <c r="F206" s="269" t="s">
        <v>78</v>
      </c>
      <c r="G206" s="250"/>
      <c r="H206" s="363" t="s">
        <v>748</v>
      </c>
      <c r="I206" s="363"/>
      <c r="J206" s="363"/>
      <c r="K206" s="291"/>
    </row>
    <row r="207" spans="2:11" ht="15" customHeight="1">
      <c r="B207" s="270"/>
      <c r="C207" s="276"/>
      <c r="D207" s="250"/>
      <c r="E207" s="250"/>
      <c r="F207" s="269" t="s">
        <v>585</v>
      </c>
      <c r="G207" s="250"/>
      <c r="H207" s="363" t="s">
        <v>586</v>
      </c>
      <c r="I207" s="363"/>
      <c r="J207" s="363"/>
      <c r="K207" s="291"/>
    </row>
    <row r="208" spans="2:11" ht="15" customHeight="1">
      <c r="B208" s="270"/>
      <c r="C208" s="250"/>
      <c r="D208" s="250"/>
      <c r="E208" s="250"/>
      <c r="F208" s="269" t="s">
        <v>583</v>
      </c>
      <c r="G208" s="250"/>
      <c r="H208" s="363" t="s">
        <v>749</v>
      </c>
      <c r="I208" s="363"/>
      <c r="J208" s="363"/>
      <c r="K208" s="291"/>
    </row>
    <row r="209" spans="2:11" ht="15" customHeight="1">
      <c r="B209" s="308"/>
      <c r="C209" s="276"/>
      <c r="D209" s="276"/>
      <c r="E209" s="276"/>
      <c r="F209" s="269" t="s">
        <v>587</v>
      </c>
      <c r="G209" s="255"/>
      <c r="H209" s="362" t="s">
        <v>588</v>
      </c>
      <c r="I209" s="362"/>
      <c r="J209" s="362"/>
      <c r="K209" s="309"/>
    </row>
    <row r="210" spans="2:11" ht="15" customHeight="1">
      <c r="B210" s="308"/>
      <c r="C210" s="276"/>
      <c r="D210" s="276"/>
      <c r="E210" s="276"/>
      <c r="F210" s="269" t="s">
        <v>589</v>
      </c>
      <c r="G210" s="255"/>
      <c r="H210" s="362" t="s">
        <v>555</v>
      </c>
      <c r="I210" s="362"/>
      <c r="J210" s="362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712</v>
      </c>
      <c r="D212" s="276"/>
      <c r="E212" s="276"/>
      <c r="F212" s="269">
        <v>1</v>
      </c>
      <c r="G212" s="255"/>
      <c r="H212" s="362" t="s">
        <v>750</v>
      </c>
      <c r="I212" s="362"/>
      <c r="J212" s="362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2" t="s">
        <v>751</v>
      </c>
      <c r="I213" s="362"/>
      <c r="J213" s="362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2" t="s">
        <v>752</v>
      </c>
      <c r="I214" s="362"/>
      <c r="J214" s="362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2" t="s">
        <v>753</v>
      </c>
      <c r="I215" s="362"/>
      <c r="J215" s="362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algorithmName="SHA-512" hashValue="XY+Ow1t9N7h4ZzhOz+GawL5tNyYb/4eDBDZbPsIPonG8d7oUGvmB2enAkXqgHU05GD9O0TdHBqbr3KErGtJ40A==" saltValue="JKupPGIqkOgfNJXAYQgyxA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Macan-PC\Macan</dc:creator>
  <cp:keywords/>
  <dc:description/>
  <cp:lastModifiedBy>Pavel Matoušek</cp:lastModifiedBy>
  <dcterms:created xsi:type="dcterms:W3CDTF">2017-02-16T06:31:27Z</dcterms:created>
  <dcterms:modified xsi:type="dcterms:W3CDTF">2017-02-17T10:21:03Z</dcterms:modified>
  <cp:category/>
  <cp:version/>
  <cp:contentType/>
  <cp:contentStatus/>
</cp:coreProperties>
</file>