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chta\Desktop\Býček\PC Horažďovice OPĚŠ\Rozpočty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Pol'!$A$1:$U$124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0" i="12" l="1"/>
  <c r="AC114" i="12"/>
  <c r="F39" i="1" s="1"/>
  <c r="AD114" i="12"/>
  <c r="G39" i="1" s="1"/>
  <c r="G40" i="1" s="1"/>
  <c r="G25" i="1" s="1"/>
  <c r="G26" i="1" s="1"/>
  <c r="BA76" i="12"/>
  <c r="BA26" i="12"/>
  <c r="G9" i="12"/>
  <c r="M9" i="12" s="1"/>
  <c r="I9" i="12"/>
  <c r="K9" i="12"/>
  <c r="O9" i="12"/>
  <c r="Q9" i="12"/>
  <c r="U9" i="12"/>
  <c r="G10" i="12"/>
  <c r="I10" i="12"/>
  <c r="K10" i="12"/>
  <c r="M10" i="12"/>
  <c r="O10" i="12"/>
  <c r="Q10" i="12"/>
  <c r="U10" i="12"/>
  <c r="G11" i="12"/>
  <c r="M11" i="12" s="1"/>
  <c r="I11" i="12"/>
  <c r="K11" i="12"/>
  <c r="O11" i="12"/>
  <c r="Q11" i="12"/>
  <c r="U11" i="12"/>
  <c r="G13" i="12"/>
  <c r="I13" i="12"/>
  <c r="K13" i="12"/>
  <c r="O13" i="12"/>
  <c r="Q13" i="12"/>
  <c r="U13" i="12"/>
  <c r="G15" i="12"/>
  <c r="I15" i="12"/>
  <c r="K15" i="12"/>
  <c r="M15" i="12"/>
  <c r="O15" i="12"/>
  <c r="Q15" i="12"/>
  <c r="U15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31" i="12"/>
  <c r="M31" i="12" s="1"/>
  <c r="I31" i="12"/>
  <c r="K31" i="12"/>
  <c r="O31" i="12"/>
  <c r="Q31" i="12"/>
  <c r="U31" i="12"/>
  <c r="G33" i="12"/>
  <c r="I33" i="12"/>
  <c r="K33" i="12"/>
  <c r="M33" i="12"/>
  <c r="O33" i="12"/>
  <c r="Q33" i="12"/>
  <c r="U33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7" i="12"/>
  <c r="M47" i="12" s="1"/>
  <c r="M46" i="12" s="1"/>
  <c r="I47" i="12"/>
  <c r="I46" i="12" s="1"/>
  <c r="K47" i="12"/>
  <c r="K46" i="12" s="1"/>
  <c r="O47" i="12"/>
  <c r="O46" i="12" s="1"/>
  <c r="Q47" i="12"/>
  <c r="Q46" i="12" s="1"/>
  <c r="U47" i="12"/>
  <c r="U46" i="12" s="1"/>
  <c r="G50" i="12"/>
  <c r="M50" i="12" s="1"/>
  <c r="I50" i="12"/>
  <c r="K50" i="12"/>
  <c r="K49" i="12" s="1"/>
  <c r="O50" i="12"/>
  <c r="Q50" i="12"/>
  <c r="U50" i="12"/>
  <c r="U49" i="12" s="1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Q49" i="12" s="1"/>
  <c r="U53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M60" i="12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67" i="12"/>
  <c r="M67" i="12" s="1"/>
  <c r="I67" i="12"/>
  <c r="K67" i="12"/>
  <c r="O67" i="12"/>
  <c r="Q67" i="12"/>
  <c r="U67" i="12"/>
  <c r="G70" i="12"/>
  <c r="M70" i="12" s="1"/>
  <c r="I70" i="12"/>
  <c r="K70" i="12"/>
  <c r="O70" i="12"/>
  <c r="Q70" i="12"/>
  <c r="U70" i="12"/>
  <c r="G73" i="12"/>
  <c r="I73" i="12"/>
  <c r="K73" i="12"/>
  <c r="M73" i="12"/>
  <c r="O73" i="12"/>
  <c r="Q73" i="12"/>
  <c r="U73" i="12"/>
  <c r="G75" i="12"/>
  <c r="M75" i="12" s="1"/>
  <c r="I75" i="12"/>
  <c r="K75" i="12"/>
  <c r="O75" i="12"/>
  <c r="O66" i="12" s="1"/>
  <c r="Q75" i="12"/>
  <c r="U75" i="12"/>
  <c r="G78" i="12"/>
  <c r="I52" i="1" s="1"/>
  <c r="O78" i="12"/>
  <c r="G79" i="12"/>
  <c r="M79" i="12" s="1"/>
  <c r="M78" i="12" s="1"/>
  <c r="I79" i="12"/>
  <c r="I78" i="12" s="1"/>
  <c r="K79" i="12"/>
  <c r="K78" i="12" s="1"/>
  <c r="O79" i="12"/>
  <c r="Q79" i="12"/>
  <c r="Q78" i="12" s="1"/>
  <c r="U79" i="12"/>
  <c r="U78" i="12" s="1"/>
  <c r="G82" i="12"/>
  <c r="M82" i="12" s="1"/>
  <c r="I82" i="12"/>
  <c r="K82" i="12"/>
  <c r="O82" i="12"/>
  <c r="Q82" i="12"/>
  <c r="U82" i="12"/>
  <c r="G84" i="12"/>
  <c r="M84" i="12" s="1"/>
  <c r="I84" i="12"/>
  <c r="K84" i="12"/>
  <c r="O84" i="12"/>
  <c r="Q84" i="12"/>
  <c r="U84" i="12"/>
  <c r="U81" i="12" s="1"/>
  <c r="G86" i="12"/>
  <c r="I86" i="12"/>
  <c r="K86" i="12"/>
  <c r="M86" i="12"/>
  <c r="O86" i="12"/>
  <c r="Q86" i="12"/>
  <c r="U86" i="12"/>
  <c r="G88" i="12"/>
  <c r="M88" i="12" s="1"/>
  <c r="I88" i="12"/>
  <c r="K88" i="12"/>
  <c r="O88" i="12"/>
  <c r="Q88" i="12"/>
  <c r="U88" i="12"/>
  <c r="G90" i="12"/>
  <c r="I54" i="1" s="1"/>
  <c r="G91" i="12"/>
  <c r="M91" i="12" s="1"/>
  <c r="I91" i="12"/>
  <c r="K91" i="12"/>
  <c r="O91" i="12"/>
  <c r="O90" i="12" s="1"/>
  <c r="Q91" i="12"/>
  <c r="U91" i="12"/>
  <c r="G94" i="12"/>
  <c r="M94" i="12" s="1"/>
  <c r="I94" i="12"/>
  <c r="K94" i="12"/>
  <c r="O94" i="12"/>
  <c r="Q94" i="12"/>
  <c r="U94" i="12"/>
  <c r="G95" i="12"/>
  <c r="I95" i="12"/>
  <c r="K95" i="12"/>
  <c r="M95" i="12"/>
  <c r="O95" i="12"/>
  <c r="Q95" i="12"/>
  <c r="U95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100" i="12"/>
  <c r="I100" i="12"/>
  <c r="K100" i="12"/>
  <c r="M100" i="12"/>
  <c r="O100" i="12"/>
  <c r="Q100" i="12"/>
  <c r="U100" i="12"/>
  <c r="G101" i="12"/>
  <c r="M101" i="12" s="1"/>
  <c r="I101" i="12"/>
  <c r="K101" i="12"/>
  <c r="O101" i="12"/>
  <c r="O96" i="12" s="1"/>
  <c r="Q101" i="12"/>
  <c r="U101" i="12"/>
  <c r="G102" i="12"/>
  <c r="M102" i="12" s="1"/>
  <c r="I102" i="12"/>
  <c r="K102" i="12"/>
  <c r="O102" i="12"/>
  <c r="Q102" i="12"/>
  <c r="U102" i="12"/>
  <c r="O104" i="12"/>
  <c r="U104" i="12"/>
  <c r="G105" i="12"/>
  <c r="G104" i="12" s="1"/>
  <c r="I56" i="1" s="1"/>
  <c r="I105" i="12"/>
  <c r="I104" i="12" s="1"/>
  <c r="K105" i="12"/>
  <c r="K104" i="12" s="1"/>
  <c r="M105" i="12"/>
  <c r="M104" i="12" s="1"/>
  <c r="O105" i="12"/>
  <c r="Q105" i="12"/>
  <c r="Q104" i="12" s="1"/>
  <c r="U105" i="12"/>
  <c r="G106" i="12"/>
  <c r="I57" i="1" s="1"/>
  <c r="I19" i="1" s="1"/>
  <c r="G107" i="12"/>
  <c r="I107" i="12"/>
  <c r="K107" i="12"/>
  <c r="M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I109" i="12"/>
  <c r="K109" i="12"/>
  <c r="M109" i="12"/>
  <c r="O109" i="12"/>
  <c r="Q109" i="12"/>
  <c r="U109" i="12"/>
  <c r="G110" i="12"/>
  <c r="M110" i="12" s="1"/>
  <c r="I110" i="12"/>
  <c r="K110" i="12"/>
  <c r="O110" i="12"/>
  <c r="O106" i="12" s="1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I20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O55" i="12" l="1"/>
  <c r="U8" i="12"/>
  <c r="I8" i="12"/>
  <c r="K96" i="12"/>
  <c r="K90" i="12"/>
  <c r="I66" i="12"/>
  <c r="K55" i="12"/>
  <c r="Q55" i="12"/>
  <c r="I55" i="12"/>
  <c r="O49" i="12"/>
  <c r="G8" i="12"/>
  <c r="I47" i="1" s="1"/>
  <c r="Q8" i="12"/>
  <c r="K106" i="12"/>
  <c r="Q106" i="12"/>
  <c r="I106" i="12"/>
  <c r="U96" i="12"/>
  <c r="I96" i="12"/>
  <c r="U90" i="12"/>
  <c r="I90" i="12"/>
  <c r="I81" i="12"/>
  <c r="K66" i="12"/>
  <c r="Q66" i="12"/>
  <c r="M66" i="12"/>
  <c r="U55" i="12"/>
  <c r="O8" i="12"/>
  <c r="O81" i="12"/>
  <c r="G49" i="12"/>
  <c r="I49" i="1" s="1"/>
  <c r="U106" i="12"/>
  <c r="Q96" i="12"/>
  <c r="Q90" i="12"/>
  <c r="M90" i="12"/>
  <c r="K81" i="12"/>
  <c r="Q81" i="12"/>
  <c r="U66" i="12"/>
  <c r="I49" i="12"/>
  <c r="G46" i="12"/>
  <c r="I48" i="1" s="1"/>
  <c r="K8" i="12"/>
  <c r="H39" i="1"/>
  <c r="H40" i="1" s="1"/>
  <c r="F40" i="1"/>
  <c r="M49" i="12"/>
  <c r="M96" i="12"/>
  <c r="M81" i="12"/>
  <c r="M55" i="12"/>
  <c r="M106" i="12"/>
  <c r="G55" i="12"/>
  <c r="M13" i="12"/>
  <c r="M8" i="12" s="1"/>
  <c r="G81" i="12"/>
  <c r="I53" i="1" s="1"/>
  <c r="G96" i="12"/>
  <c r="I55" i="1" s="1"/>
  <c r="G66" i="12"/>
  <c r="I51" i="1" s="1"/>
  <c r="I50" i="1" l="1"/>
  <c r="G114" i="12"/>
  <c r="I39" i="1"/>
  <c r="I40" i="1" s="1"/>
  <c r="J39" i="1" s="1"/>
  <c r="J40" i="1" s="1"/>
  <c r="G23" i="1"/>
  <c r="G28" i="1"/>
  <c r="I58" i="1" l="1"/>
  <c r="I16" i="1"/>
  <c r="I21" i="1" s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<sst xmlns="http://schemas.openxmlformats.org/spreadsheetml/2006/main" count="489" uniqueCount="271">
  <si>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</si>
  <si>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</si>
  <si>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</si>
  <si>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</si>
  <si>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</si>
  <si>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</si>
  <si>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</si>
  <si>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</si>
  <si>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</si>
  <si>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</si>
  <si>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</si>
  <si>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</si>
  <si>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</si>
  <si>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</si>
  <si>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</si>
  <si>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</si>
  <si>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</si>
  <si>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</si>
  <si>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</si>
  <si>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</si>
  <si>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</si>
  <si>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</si>
  <si>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</si>
  <si>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</si>
  <si>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</si>
  <si>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</si>
  <si>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</si>
  <si>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</si>
  <si>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</si>
  <si>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</si>
  <si>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</si>
  <si>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</si>
  <si>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</si>
  <si>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</si>
  <si>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</si>
  <si>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</si>
  <si>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</si>
  <si>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</si>
  <si>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</si>
  <si>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</si>
  <si>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</si>
  <si>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</si>
  <si>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</si>
  <si>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</si>
  <si>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</si>
  <si>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REKONSTRUKCE KOMUNIKACE OPĚŠ, HORAŽĎOVICE</t>
  </si>
  <si>
    <t>Město Horažďovice</t>
  </si>
  <si>
    <t>Mírové náměstí 1</t>
  </si>
  <si>
    <t>Horažďovice</t>
  </si>
  <si>
    <t>34101</t>
  </si>
  <si>
    <t>00255513</t>
  </si>
  <si>
    <t>CZ00255513</t>
  </si>
  <si>
    <t>RTS,a.s.</t>
  </si>
  <si>
    <t>Lazaretní 4038/13</t>
  </si>
  <si>
    <t>Brno-Židenice</t>
  </si>
  <si>
    <t>61500</t>
  </si>
  <si>
    <t>25533843</t>
  </si>
  <si>
    <t>CZ25533843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</si>
  <si>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</si>
  <si>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</si>
  <si>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</si>
  <si>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</si>
  <si>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</si>
  <si>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</si>
  <si>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</si>
  <si>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</si>
  <si>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</si>
  <si>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</si>
  <si>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</si>
  <si>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</si>
  <si>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</si>
  <si>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</si>
  <si>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</si>
  <si>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Upravy povrchů vnější</t>
  </si>
  <si>
    <t>91</t>
  </si>
  <si>
    <t>Doplňující práce na komunikaci</t>
  </si>
  <si>
    <t>93</t>
  </si>
  <si>
    <t>Dokončovací práce inž.staveb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</si>
  <si>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</si>
  <si>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</si>
  <si>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</si>
  <si>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</si>
  <si>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</si>
  <si>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</si>
  <si>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</si>
  <si>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</si>
  <si>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</si>
  <si>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</si>
  <si>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</si>
  <si>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</si>
  <si>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</si>
  <si>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</si>
  <si>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</si>
  <si>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</si>
  <si>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</si>
  <si>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</si>
  <si>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</si>
  <si>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</si>
  <si>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</si>
  <si>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</si>
  <si>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</si>
  <si>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</si>
  <si>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</si>
  <si>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</si>
  <si>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</si>
  <si>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</si>
  <si>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</si>
  <si>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</si>
  <si>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</si>
  <si>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</si>
  <si>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</si>
  <si>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</si>
  <si>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</si>
  <si>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</si>
  <si>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</si>
  <si>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111201401R00</t>
  </si>
  <si>
    <t>Spálení křovin a stromů o průměru do 100 mm</t>
  </si>
  <si>
    <t>115001105R00</t>
  </si>
  <si>
    <t>Převedení vody potrubím o průměru do DN 600 mm</t>
  </si>
  <si>
    <t>m</t>
  </si>
  <si>
    <t>VV</t>
  </si>
  <si>
    <t>113107330R00</t>
  </si>
  <si>
    <t>Odstranění podkladu pl. 50 m2,kam.těžené tl.30 cm</t>
  </si>
  <si>
    <t>122201101R00</t>
  </si>
  <si>
    <t>Odkopávky nezapažené v hor. 3 do 100 m3</t>
  </si>
  <si>
    <t>m3</t>
  </si>
  <si>
    <t>122201109R00</t>
  </si>
  <si>
    <t>Příplatek za lepivost - odkopávky v hor. 3</t>
  </si>
  <si>
    <t>132201110R00</t>
  </si>
  <si>
    <t>Hloubení rýh š.do 60 cm v hor.3 do 50 m3, STROJNĚ</t>
  </si>
  <si>
    <t>132201119R00</t>
  </si>
  <si>
    <t>Příplatek za lepivost - hloubení rýh 60 cm v hor.3</t>
  </si>
  <si>
    <t>132201210R00</t>
  </si>
  <si>
    <t>Hloubení rýh š.do 200 cm hor.3 do 50 m3,STROJNĚ</t>
  </si>
  <si>
    <t>132201219R00</t>
  </si>
  <si>
    <t>Příplatek za lepivost - hloubení rýh 200cm v hor.3</t>
  </si>
  <si>
    <t>162701105R00</t>
  </si>
  <si>
    <t>Vodorovné přemístění výkopku z hor.1-4 do 10000 m</t>
  </si>
  <si>
    <t>Odvoz zeminy na trvalou skládku</t>
  </si>
  <si>
    <t>POP</t>
  </si>
  <si>
    <t>167101101R00</t>
  </si>
  <si>
    <t>Nakládání výkopku z hor.1-4 v množství do 100 m3</t>
  </si>
  <si>
    <t>171201201R00</t>
  </si>
  <si>
    <t>Uložení sypaniny na skl.-sypanina na výšku přes 2m</t>
  </si>
  <si>
    <t>199000002R00</t>
  </si>
  <si>
    <t>Poplatek za skládku horniny 1- 4</t>
  </si>
  <si>
    <t>174100010RAA</t>
  </si>
  <si>
    <t>Zásyp jam, rýh a šachet sypaninou, dovoz sypaniny ze vzdálenosti 50 m</t>
  </si>
  <si>
    <t>POL2_0</t>
  </si>
  <si>
    <t>180400011RA0</t>
  </si>
  <si>
    <t>Založení trávníku lučního ve svahu s dodáním osiva</t>
  </si>
  <si>
    <t>181101102R00</t>
  </si>
  <si>
    <t>Úprava pláně v zářezech v hor. 1-4, se zhutněním</t>
  </si>
  <si>
    <t>182301131R01</t>
  </si>
  <si>
    <t>Rozprostření ornice, svah, tl. do 10 cm, nad 500m2, vč.dovozu ornice</t>
  </si>
  <si>
    <t>1284*1</t>
  </si>
  <si>
    <t>274311116R00</t>
  </si>
  <si>
    <t>Beton základ. pasů prostý z cem. portland. C 16/20</t>
  </si>
  <si>
    <t>348171111R00</t>
  </si>
  <si>
    <t>Osazení ocelového zábradlí na mostě do 100 kg/m</t>
  </si>
  <si>
    <t>2*4</t>
  </si>
  <si>
    <t>31686525R</t>
  </si>
  <si>
    <t>Mostní zábradlí z ocelových profilů, demontovatelné, povrchová úprava zinkováním</t>
  </si>
  <si>
    <t>POL3_0</t>
  </si>
  <si>
    <t>334213113R00</t>
  </si>
  <si>
    <t>Zdivo nadzákl. opěr výplňové z lom. kamene na MC</t>
  </si>
  <si>
    <t>421321117R00</t>
  </si>
  <si>
    <t>Mostní konstrukce, desky nebo klenby z ŽB, C 20/25</t>
  </si>
  <si>
    <t>421351111R00</t>
  </si>
  <si>
    <t>Bednění konstrukcí deskových, bez náběhu - zřízení</t>
  </si>
  <si>
    <t>421351211R00</t>
  </si>
  <si>
    <t>Bednění konstrukcí deskových - odstranění</t>
  </si>
  <si>
    <t>421361411R00</t>
  </si>
  <si>
    <t>Výztuž mostních desek, ŽB, PřB ze svařovaných sítí</t>
  </si>
  <si>
    <t>t</t>
  </si>
  <si>
    <t>465513327R00</t>
  </si>
  <si>
    <t>Dlažba z kamene na MC,s vyspár.MCs, tl.do 30 cm</t>
  </si>
  <si>
    <t>564851111R00</t>
  </si>
  <si>
    <t>Podklad ze štěrkodrti po zhutnění tloušťky 15 cm</t>
  </si>
  <si>
    <t>569851111R00</t>
  </si>
  <si>
    <t>Zpevnění krajnic štěrkodrtí tloušťky  15 cm</t>
  </si>
  <si>
    <t>573411114R00</t>
  </si>
  <si>
    <t>Nátěr živičný s posypem, asfaltem sil., 1,5 kg/m2</t>
  </si>
  <si>
    <t>574391111R00</t>
  </si>
  <si>
    <t>Makadam hrubý s asfalt. postřikem a posypem, 10 cm</t>
  </si>
  <si>
    <t>Plocha komunikace: 5565m2</t>
  </si>
  <si>
    <t>627455111R00</t>
  </si>
  <si>
    <t>Spárování starého zdiva z lom. kamene hl. do 8 cm</t>
  </si>
  <si>
    <t>(2*2-0,5*0,5*3,14)*2</t>
  </si>
  <si>
    <t>919441211R00</t>
  </si>
  <si>
    <t>Čelo propustku z lom. kamene z trub DN 30 - 50 cm</t>
  </si>
  <si>
    <t>kus</t>
  </si>
  <si>
    <t>919512111R00</t>
  </si>
  <si>
    <t>Zřízení propustku z trub betonových/ŽB DN 40 cm</t>
  </si>
  <si>
    <t>59223113R</t>
  </si>
  <si>
    <t>Trouba betonová hrdlová TBH-Q 40/250</t>
  </si>
  <si>
    <t>30,5/2,5*1,15</t>
  </si>
  <si>
    <t>919536111R00</t>
  </si>
  <si>
    <t xml:space="preserve">Obetonování trub propustku bet.vodostav. C 25/30 </t>
  </si>
  <si>
    <t>(0,4+0,075*2)*3,15*0,15*30,5</t>
  </si>
  <si>
    <t>938902102R00</t>
  </si>
  <si>
    <t>Čištění příkopů š. do 40 cm, objem do 0,30 m3/m</t>
  </si>
  <si>
    <t>938909111R00</t>
  </si>
  <si>
    <t>Odstranění nánosu s povrchu podkladu štěrkového</t>
  </si>
  <si>
    <t>938909611R00</t>
  </si>
  <si>
    <t>Odstranění nánosu na krajnicích tl. do 10 cm</t>
  </si>
  <si>
    <t>979082213R00</t>
  </si>
  <si>
    <t>Vodorovná doprava suti po suchu do 1 km</t>
  </si>
  <si>
    <t>979082219R00</t>
  </si>
  <si>
    <t>Příplatek za dopravu suti po suchu za další 1 km</t>
  </si>
  <si>
    <t>7,38*9</t>
  </si>
  <si>
    <t>979087112R00</t>
  </si>
  <si>
    <t>Nakládání suti na dopravní prostředky</t>
  </si>
  <si>
    <t>979093111R00</t>
  </si>
  <si>
    <t>Uložení suti na skládku bez zhutnění</t>
  </si>
  <si>
    <t>979990101R00</t>
  </si>
  <si>
    <t>Poplatek za skládku suti - kamenivo</t>
  </si>
  <si>
    <t>998222011R00</t>
  </si>
  <si>
    <t>Přesun hmot, pozemní komunikace, kryt z kameniva</t>
  </si>
  <si>
    <t>005211030R</t>
  </si>
  <si>
    <t xml:space="preserve">Dočasná dopravní opatření </t>
  </si>
  <si>
    <t>Soubor</t>
  </si>
  <si>
    <t>005241020R</t>
  </si>
  <si>
    <t>Geodetické zaměření skutečného provedení, úsek 100m</t>
  </si>
  <si>
    <t>Úsek</t>
  </si>
  <si>
    <t>005241010R</t>
  </si>
  <si>
    <t xml:space="preserve">Dokumentace skutečného provedení 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</si>
  <si>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</si>
  <si>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</si>
  <si>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</si>
  <si>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</si>
  <si>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</si>
  <si>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</si>
  <si>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/>
  </si>
  <si>
    <t>SUM</t>
  </si>
  <si>
    <t>POPUZIV</t>
  </si>
  <si>
    <t>END</t>
  </si>
  <si>
    <t>Při realizaci kamenné dlažby a propustku:  22</t>
  </si>
  <si>
    <t>Stávajícíc konstrukce v místě rozšiřovaného propustku:  3*4</t>
  </si>
  <si>
    <t>Kamenná dlažba:  50*0,3</t>
  </si>
  <si>
    <t>Rozšíření propustku:  1*4</t>
  </si>
  <si>
    <t>Rozšíření propustku:  0,5*0,8*0,6*4</t>
  </si>
  <si>
    <t>Propustky:  30,5*1*1,6</t>
  </si>
  <si>
    <t>Výkopy:  19+0,96+48,8-31,5015</t>
  </si>
  <si>
    <t>Nánosy z komunikace:   3008,97*0,02</t>
  </si>
  <si>
    <t>Nánosy z krajnic:  640*0,05</t>
  </si>
  <si>
    <t>Nánosy z příkopů:  671*0,3</t>
  </si>
  <si>
    <t>Na mezideponii:  31,5015</t>
  </si>
  <si>
    <t>Trvalá skládka:  330,7379</t>
  </si>
  <si>
    <t>Mezideponie:  31,5015</t>
  </si>
  <si>
    <t>Propustek:  48,8</t>
  </si>
  <si>
    <t>Odpočet potrubí:  -(0,85/2)*(0,85/2)*3,14*30,5</t>
  </si>
  <si>
    <t>Komunikace:  3911,661</t>
  </si>
  <si>
    <t>Kamenná dlažba:  52</t>
  </si>
  <si>
    <t>Rozšíření propustku:  (2*2*0,8-0,5*0,5*3,14*0,5*0,8)*2</t>
  </si>
  <si>
    <t>Roznášecí deska:  3,5*4*0,25</t>
  </si>
  <si>
    <t>Roznášecí deska:  (3,5+4)*2*0,25</t>
  </si>
  <si>
    <t>Roznášecí deska:  3,5*4*2*0,0079*1,15</t>
  </si>
  <si>
    <t>Nátok propustku:  8*(2+1+1)</t>
  </si>
  <si>
    <t>Odtok z propustku:  5*(2+1+1)</t>
  </si>
  <si>
    <t>Propustky:  8+8+8+6,5</t>
  </si>
  <si>
    <t>Příkop vpravo:  339</t>
  </si>
  <si>
    <t>Příkop vlevo:  332</t>
  </si>
  <si>
    <t>Konstrukce komunikace:  12*0,3*2,05</t>
  </si>
  <si>
    <t>1.vrstva:  3008,97*1,3</t>
  </si>
  <si>
    <t>2.vrstva:  3008,97*1,15</t>
  </si>
  <si>
    <t>vlevo:  634,2*0,5</t>
  </si>
  <si>
    <t>vpravo:  645,8*0,5</t>
  </si>
  <si>
    <t>Komunikace:  3008,97*2</t>
  </si>
  <si>
    <t>Komunikace:  3008,97</t>
  </si>
  <si>
    <t>čela propustků:  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</si>
</sst>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5" borderId="39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H8" sqref="H8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 t="s">
        <v>51</v>
      </c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 t="s">
        <v>52</v>
      </c>
      <c r="E11" s="243"/>
      <c r="F11" s="243"/>
      <c r="G11" s="243"/>
      <c r="H11" s="28" t="s">
        <v>33</v>
      </c>
      <c r="I11" s="101" t="s">
        <v>56</v>
      </c>
      <c r="J11" s="11"/>
    </row>
    <row r="12" spans="1:15" ht="15.75" customHeight="1" x14ac:dyDescent="0.2">
      <c r="A12" s="4"/>
      <c r="B12" s="41"/>
      <c r="C12" s="26"/>
      <c r="D12" s="246" t="s">
        <v>53</v>
      </c>
      <c r="E12" s="246"/>
      <c r="F12" s="246"/>
      <c r="G12" s="246"/>
      <c r="H12" s="28" t="s">
        <v>34</v>
      </c>
      <c r="I12" s="101" t="s">
        <v>57</v>
      </c>
      <c r="J12" s="11"/>
    </row>
    <row r="13" spans="1:15" ht="15.75" customHeight="1" x14ac:dyDescent="0.2">
      <c r="A13" s="4"/>
      <c r="B13" s="42"/>
      <c r="C13" s="100" t="s">
        <v>55</v>
      </c>
      <c r="D13" s="247" t="s">
        <v>54</v>
      </c>
      <c r="E13" s="247"/>
      <c r="F13" s="247"/>
      <c r="G13" s="24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/>
      <c r="F15" s="242"/>
      <c r="G15" s="244"/>
      <c r="H15" s="244"/>
      <c r="I15" s="244" t="s">
        <v>28</v>
      </c>
      <c r="J15" s="24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/>
      <c r="F16" s="224"/>
      <c r="G16" s="223"/>
      <c r="H16" s="224"/>
      <c r="I16" s="223">
        <f>SUMIF(F47:F57,A16,I47:I57)+SUMIF(F47:F57,"PSU",I47:I57)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/>
      <c r="F17" s="224"/>
      <c r="G17" s="223"/>
      <c r="H17" s="224"/>
      <c r="I17" s="223">
        <f>SUMIF(F47:F57,A17,I47:I57)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/>
      <c r="F18" s="224"/>
      <c r="G18" s="223"/>
      <c r="H18" s="224"/>
      <c r="I18" s="223">
        <f>SUMIF(F47:F57,A18,I47:I57)</f>
        <v>0</v>
      </c>
      <c r="J18" s="225"/>
    </row>
    <row r="19" spans="1:10" ht="23.25" customHeight="1" x14ac:dyDescent="0.2">
      <c r="A19" s="148" t="s">
        <v>82</v>
      </c>
      <c r="B19" s="149" t="s">
        <v>26</v>
      </c>
      <c r="C19" s="58"/>
      <c r="D19" s="59"/>
      <c r="E19" s="223"/>
      <c r="F19" s="224"/>
      <c r="G19" s="223"/>
      <c r="H19" s="224"/>
      <c r="I19" s="223">
        <f>SUMIF(F47:F57,A19,I47:I57)</f>
        <v>0</v>
      </c>
      <c r="J19" s="225"/>
    </row>
    <row r="20" spans="1:10" ht="23.25" customHeight="1" x14ac:dyDescent="0.2">
      <c r="A20" s="148" t="s">
        <v>83</v>
      </c>
      <c r="B20" s="149" t="s">
        <v>27</v>
      </c>
      <c r="C20" s="58"/>
      <c r="D20" s="59"/>
      <c r="E20" s="223"/>
      <c r="F20" s="224"/>
      <c r="G20" s="223"/>
      <c r="H20" s="224"/>
      <c r="I20" s="223">
        <f>SUMIF(F47:F57,A20,I47:I57)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0"/>
      <c r="G21" s="231"/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9">
        <f>ZakladDPHSni+DPHSni+ZakladDPHZakl+DPHZakl+Zaokrouhleni</f>
        <v>0</v>
      </c>
      <c r="H29" s="239"/>
      <c r="I29" s="239"/>
      <c r="J29" s="126" t="s">
        <v>59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42870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Pol'!AC114</f>
        <v>0</v>
      </c>
      <c r="G39" s="116">
        <f>' Pol'!AD114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58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60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61</v>
      </c>
      <c r="G46" s="136"/>
      <c r="H46" s="136"/>
      <c r="I46" s="219" t="s">
        <v>28</v>
      </c>
      <c r="J46" s="219"/>
    </row>
    <row r="47" spans="1:10" ht="25.5" customHeight="1" x14ac:dyDescent="0.2">
      <c r="A47" s="129"/>
      <c r="B47" s="137" t="s">
        <v>62</v>
      </c>
      <c r="C47" s="221" t="s">
        <v>63</v>
      </c>
      <c r="D47" s="222"/>
      <c r="E47" s="222"/>
      <c r="F47" s="139" t="s">
        <v>23</v>
      </c>
      <c r="G47" s="140"/>
      <c r="H47" s="140"/>
      <c r="I47" s="220">
        <f>' Pol'!G8</f>
        <v>0</v>
      </c>
      <c r="J47" s="220"/>
    </row>
    <row r="48" spans="1:10" ht="25.5" customHeight="1" x14ac:dyDescent="0.2">
      <c r="A48" s="129"/>
      <c r="B48" s="131" t="s">
        <v>64</v>
      </c>
      <c r="C48" s="209" t="s">
        <v>65</v>
      </c>
      <c r="D48" s="210"/>
      <c r="E48" s="210"/>
      <c r="F48" s="141" t="s">
        <v>23</v>
      </c>
      <c r="G48" s="142"/>
      <c r="H48" s="142"/>
      <c r="I48" s="208">
        <f>' Pol'!G46</f>
        <v>0</v>
      </c>
      <c r="J48" s="208"/>
    </row>
    <row r="49" spans="1:10" ht="25.5" customHeight="1" x14ac:dyDescent="0.2">
      <c r="A49" s="129"/>
      <c r="B49" s="131" t="s">
        <v>66</v>
      </c>
      <c r="C49" s="209" t="s">
        <v>67</v>
      </c>
      <c r="D49" s="210"/>
      <c r="E49" s="210"/>
      <c r="F49" s="141" t="s">
        <v>23</v>
      </c>
      <c r="G49" s="142"/>
      <c r="H49" s="142"/>
      <c r="I49" s="208">
        <f>' Pol'!G49</f>
        <v>0</v>
      </c>
      <c r="J49" s="208"/>
    </row>
    <row r="50" spans="1:10" ht="25.5" customHeight="1" x14ac:dyDescent="0.2">
      <c r="A50" s="129"/>
      <c r="B50" s="131" t="s">
        <v>68</v>
      </c>
      <c r="C50" s="209" t="s">
        <v>69</v>
      </c>
      <c r="D50" s="210"/>
      <c r="E50" s="210"/>
      <c r="F50" s="141" t="s">
        <v>23</v>
      </c>
      <c r="G50" s="142"/>
      <c r="H50" s="142"/>
      <c r="I50" s="208">
        <f>' Pol'!G55</f>
        <v>0</v>
      </c>
      <c r="J50" s="208"/>
    </row>
    <row r="51" spans="1:10" ht="25.5" customHeight="1" x14ac:dyDescent="0.2">
      <c r="A51" s="129"/>
      <c r="B51" s="131" t="s">
        <v>70</v>
      </c>
      <c r="C51" s="209" t="s">
        <v>71</v>
      </c>
      <c r="D51" s="210"/>
      <c r="E51" s="210"/>
      <c r="F51" s="141" t="s">
        <v>23</v>
      </c>
      <c r="G51" s="142"/>
      <c r="H51" s="142"/>
      <c r="I51" s="208">
        <f>' Pol'!G66</f>
        <v>0</v>
      </c>
      <c r="J51" s="208"/>
    </row>
    <row r="52" spans="1:10" ht="25.5" customHeight="1" x14ac:dyDescent="0.2">
      <c r="A52" s="129"/>
      <c r="B52" s="131" t="s">
        <v>72</v>
      </c>
      <c r="C52" s="209" t="s">
        <v>73</v>
      </c>
      <c r="D52" s="210"/>
      <c r="E52" s="210"/>
      <c r="F52" s="141" t="s">
        <v>23</v>
      </c>
      <c r="G52" s="142"/>
      <c r="H52" s="142"/>
      <c r="I52" s="208">
        <f>' Pol'!G78</f>
        <v>0</v>
      </c>
      <c r="J52" s="208"/>
    </row>
    <row r="53" spans="1:10" ht="25.5" customHeight="1" x14ac:dyDescent="0.2">
      <c r="A53" s="129"/>
      <c r="B53" s="131" t="s">
        <v>74</v>
      </c>
      <c r="C53" s="209" t="s">
        <v>75</v>
      </c>
      <c r="D53" s="210"/>
      <c r="E53" s="210"/>
      <c r="F53" s="141" t="s">
        <v>23</v>
      </c>
      <c r="G53" s="142"/>
      <c r="H53" s="142"/>
      <c r="I53" s="208">
        <f>' Pol'!G81</f>
        <v>0</v>
      </c>
      <c r="J53" s="208"/>
    </row>
    <row r="54" spans="1:10" ht="25.5" customHeight="1" x14ac:dyDescent="0.2">
      <c r="A54" s="129"/>
      <c r="B54" s="131" t="s">
        <v>76</v>
      </c>
      <c r="C54" s="209" t="s">
        <v>77</v>
      </c>
      <c r="D54" s="210"/>
      <c r="E54" s="210"/>
      <c r="F54" s="141" t="s">
        <v>23</v>
      </c>
      <c r="G54" s="142"/>
      <c r="H54" s="142"/>
      <c r="I54" s="208">
        <f>' Pol'!G90</f>
        <v>0</v>
      </c>
      <c r="J54" s="208"/>
    </row>
    <row r="55" spans="1:10" ht="25.5" customHeight="1" x14ac:dyDescent="0.2">
      <c r="A55" s="129"/>
      <c r="B55" s="131" t="s">
        <v>78</v>
      </c>
      <c r="C55" s="209" t="s">
        <v>79</v>
      </c>
      <c r="D55" s="210"/>
      <c r="E55" s="210"/>
      <c r="F55" s="141" t="s">
        <v>23</v>
      </c>
      <c r="G55" s="142"/>
      <c r="H55" s="142"/>
      <c r="I55" s="208">
        <f>' Pol'!G96</f>
        <v>0</v>
      </c>
      <c r="J55" s="208"/>
    </row>
    <row r="56" spans="1:10" ht="25.5" customHeight="1" x14ac:dyDescent="0.2">
      <c r="A56" s="129"/>
      <c r="B56" s="131" t="s">
        <v>80</v>
      </c>
      <c r="C56" s="209" t="s">
        <v>81</v>
      </c>
      <c r="D56" s="210"/>
      <c r="E56" s="210"/>
      <c r="F56" s="141" t="s">
        <v>23</v>
      </c>
      <c r="G56" s="142"/>
      <c r="H56" s="142"/>
      <c r="I56" s="208">
        <f>' Pol'!G104</f>
        <v>0</v>
      </c>
      <c r="J56" s="208"/>
    </row>
    <row r="57" spans="1:10" ht="25.5" customHeight="1" x14ac:dyDescent="0.2">
      <c r="A57" s="129"/>
      <c r="B57" s="138" t="s">
        <v>82</v>
      </c>
      <c r="C57" s="212" t="s">
        <v>26</v>
      </c>
      <c r="D57" s="213"/>
      <c r="E57" s="213"/>
      <c r="F57" s="143" t="s">
        <v>82</v>
      </c>
      <c r="G57" s="144"/>
      <c r="H57" s="144"/>
      <c r="I57" s="211">
        <f>' Pol'!G106</f>
        <v>0</v>
      </c>
      <c r="J57" s="211"/>
    </row>
    <row r="58" spans="1:10" ht="25.5" customHeight="1" x14ac:dyDescent="0.2">
      <c r="A58" s="130"/>
      <c r="B58" s="134" t="s">
        <v>1</v>
      </c>
      <c r="C58" s="134"/>
      <c r="D58" s="135"/>
      <c r="E58" s="135"/>
      <c r="F58" s="145"/>
      <c r="G58" s="146"/>
      <c r="H58" s="146"/>
      <c r="I58" s="207">
        <f>SUM(I47:I57)</f>
        <v>0</v>
      </c>
      <c r="J58" s="207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  <row r="61" spans="1:10" x14ac:dyDescent="0.2">
      <c r="F61" s="147"/>
      <c r="G61" s="103"/>
      <c r="H61" s="147"/>
      <c r="I61" s="103"/>
      <c r="J6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124"/>
  <sheetViews>
    <sheetView tabSelected="1" topLeftCell="A81" workbookViewId="0">
      <selection activeCell="AA12" sqref="AA12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85</v>
      </c>
    </row>
    <row r="2" spans="1:60" ht="25.15" customHeight="1" x14ac:dyDescent="0.2">
      <c r="A2" s="152" t="s">
        <v>84</v>
      </c>
      <c r="B2" s="150"/>
      <c r="C2" s="267" t="s">
        <v>45</v>
      </c>
      <c r="D2" s="268"/>
      <c r="E2" s="268"/>
      <c r="F2" s="268"/>
      <c r="G2" s="269"/>
      <c r="AE2" t="s">
        <v>86</v>
      </c>
    </row>
    <row r="3" spans="1:60" ht="25.15" hidden="1" customHeight="1" x14ac:dyDescent="0.2">
      <c r="A3" s="153" t="s">
        <v>7</v>
      </c>
      <c r="B3" s="151"/>
      <c r="C3" s="270"/>
      <c r="D3" s="270"/>
      <c r="E3" s="270"/>
      <c r="F3" s="270"/>
      <c r="G3" s="271"/>
      <c r="AE3" t="s">
        <v>87</v>
      </c>
    </row>
    <row r="4" spans="1:60" ht="25.15" hidden="1" customHeight="1" x14ac:dyDescent="0.2">
      <c r="A4" s="153" t="s">
        <v>8</v>
      </c>
      <c r="B4" s="151"/>
      <c r="C4" s="272"/>
      <c r="D4" s="270"/>
      <c r="E4" s="270"/>
      <c r="F4" s="270"/>
      <c r="G4" s="271"/>
      <c r="AE4" t="s">
        <v>88</v>
      </c>
    </row>
    <row r="5" spans="1:60" hidden="1" x14ac:dyDescent="0.2">
      <c r="A5" s="154" t="s">
        <v>89</v>
      </c>
      <c r="B5" s="155"/>
      <c r="C5" s="156"/>
      <c r="D5" s="157"/>
      <c r="E5" s="157"/>
      <c r="F5" s="157"/>
      <c r="G5" s="158"/>
      <c r="AE5" t="s">
        <v>90</v>
      </c>
    </row>
    <row r="7" spans="1:60" ht="38.25" x14ac:dyDescent="0.2">
      <c r="A7" s="164" t="s">
        <v>91</v>
      </c>
      <c r="B7" s="165" t="s">
        <v>92</v>
      </c>
      <c r="C7" s="165" t="s">
        <v>93</v>
      </c>
      <c r="D7" s="164" t="s">
        <v>94</v>
      </c>
      <c r="E7" s="164" t="s">
        <v>95</v>
      </c>
      <c r="F7" s="159" t="s">
        <v>96</v>
      </c>
      <c r="G7" s="181" t="s">
        <v>28</v>
      </c>
      <c r="H7" s="182" t="s">
        <v>29</v>
      </c>
      <c r="I7" s="182" t="s">
        <v>97</v>
      </c>
      <c r="J7" s="182" t="s">
        <v>30</v>
      </c>
      <c r="K7" s="182" t="s">
        <v>98</v>
      </c>
      <c r="L7" s="182" t="s">
        <v>99</v>
      </c>
      <c r="M7" s="182" t="s">
        <v>100</v>
      </c>
      <c r="N7" s="182" t="s">
        <v>101</v>
      </c>
      <c r="O7" s="182" t="s">
        <v>102</v>
      </c>
      <c r="P7" s="182" t="s">
        <v>103</v>
      </c>
      <c r="Q7" s="182" t="s">
        <v>104</v>
      </c>
      <c r="R7" s="182" t="s">
        <v>105</v>
      </c>
      <c r="S7" s="182" t="s">
        <v>106</v>
      </c>
      <c r="T7" s="182" t="s">
        <v>107</v>
      </c>
      <c r="U7" s="167" t="s">
        <v>108</v>
      </c>
    </row>
    <row r="8" spans="1:60" x14ac:dyDescent="0.2">
      <c r="A8" s="183" t="s">
        <v>109</v>
      </c>
      <c r="B8" s="184" t="s">
        <v>62</v>
      </c>
      <c r="C8" s="185" t="s">
        <v>63</v>
      </c>
      <c r="D8" s="166"/>
      <c r="E8" s="186"/>
      <c r="F8" s="187"/>
      <c r="G8" s="187">
        <f>SUMIF(AE9:AE45,"&lt;&gt;NOR",G9:G45)</f>
        <v>0</v>
      </c>
      <c r="H8" s="187"/>
      <c r="I8" s="187">
        <f>SUM(I9:I45)</f>
        <v>0</v>
      </c>
      <c r="J8" s="187"/>
      <c r="K8" s="187">
        <f>SUM(K9:K45)</f>
        <v>0</v>
      </c>
      <c r="L8" s="187"/>
      <c r="M8" s="187">
        <f>SUM(M9:M45)</f>
        <v>0</v>
      </c>
      <c r="N8" s="166"/>
      <c r="O8" s="166">
        <f>SUM(O9:O45)</f>
        <v>0.43364000000000003</v>
      </c>
      <c r="P8" s="166"/>
      <c r="Q8" s="166">
        <f>SUM(Q9:Q45)</f>
        <v>7.92</v>
      </c>
      <c r="R8" s="166"/>
      <c r="S8" s="166"/>
      <c r="T8" s="183"/>
      <c r="U8" s="166">
        <f>SUM(U9:U45)</f>
        <v>387.14</v>
      </c>
      <c r="AE8" t="s">
        <v>110</v>
      </c>
    </row>
    <row r="9" spans="1:60" outlineLevel="1" x14ac:dyDescent="0.2">
      <c r="A9" s="161">
        <v>1</v>
      </c>
      <c r="B9" s="168" t="s">
        <v>111</v>
      </c>
      <c r="C9" s="199" t="s">
        <v>112</v>
      </c>
      <c r="D9" s="170" t="s">
        <v>113</v>
      </c>
      <c r="E9" s="175">
        <v>330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0.17199999999999999</v>
      </c>
      <c r="U9" s="170">
        <f>ROUND(E9*T9,2)</f>
        <v>56.76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114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8" t="s">
        <v>115</v>
      </c>
      <c r="C10" s="199" t="s">
        <v>116</v>
      </c>
      <c r="D10" s="170" t="s">
        <v>113</v>
      </c>
      <c r="E10" s="175">
        <v>330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0">
        <v>5.0000000000000002E-5</v>
      </c>
      <c r="O10" s="170">
        <f>ROUND(E10*N10,5)</f>
        <v>1.6500000000000001E-2</v>
      </c>
      <c r="P10" s="170">
        <v>0</v>
      </c>
      <c r="Q10" s="170">
        <f>ROUND(E10*P10,5)</f>
        <v>0</v>
      </c>
      <c r="R10" s="170"/>
      <c r="S10" s="170"/>
      <c r="T10" s="171">
        <v>0.03</v>
      </c>
      <c r="U10" s="170">
        <f>ROUND(E10*T10,2)</f>
        <v>9.9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114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8" t="s">
        <v>117</v>
      </c>
      <c r="C11" s="199" t="s">
        <v>118</v>
      </c>
      <c r="D11" s="170" t="s">
        <v>119</v>
      </c>
      <c r="E11" s="175">
        <v>22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0">
        <v>1.721E-2</v>
      </c>
      <c r="O11" s="170">
        <f>ROUND(E11*N11,5)</f>
        <v>0.37862000000000001</v>
      </c>
      <c r="P11" s="170">
        <v>0</v>
      </c>
      <c r="Q11" s="170">
        <f>ROUND(E11*P11,5)</f>
        <v>0</v>
      </c>
      <c r="R11" s="170"/>
      <c r="S11" s="170"/>
      <c r="T11" s="171">
        <v>0.98699999999999999</v>
      </c>
      <c r="U11" s="170">
        <f>ROUND(E11*T11,2)</f>
        <v>21.71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114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/>
      <c r="B12" s="168"/>
      <c r="C12" s="200" t="s">
        <v>237</v>
      </c>
      <c r="D12" s="172"/>
      <c r="E12" s="176">
        <v>22</v>
      </c>
      <c r="F12" s="179"/>
      <c r="G12" s="179"/>
      <c r="H12" s="179"/>
      <c r="I12" s="179"/>
      <c r="J12" s="179"/>
      <c r="K12" s="179"/>
      <c r="L12" s="179"/>
      <c r="M12" s="179"/>
      <c r="N12" s="170"/>
      <c r="O12" s="170"/>
      <c r="P12" s="170"/>
      <c r="Q12" s="170"/>
      <c r="R12" s="170"/>
      <c r="S12" s="170"/>
      <c r="T12" s="171"/>
      <c r="U12" s="170"/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120</v>
      </c>
      <c r="AF12" s="160">
        <v>0</v>
      </c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4</v>
      </c>
      <c r="B13" s="168" t="s">
        <v>121</v>
      </c>
      <c r="C13" s="199" t="s">
        <v>122</v>
      </c>
      <c r="D13" s="170" t="s">
        <v>113</v>
      </c>
      <c r="E13" s="175">
        <v>12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0">
        <v>0</v>
      </c>
      <c r="O13" s="170">
        <f>ROUND(E13*N13,5)</f>
        <v>0</v>
      </c>
      <c r="P13" s="170">
        <v>0.66</v>
      </c>
      <c r="Q13" s="170">
        <f>ROUND(E13*P13,5)</f>
        <v>7.92</v>
      </c>
      <c r="R13" s="170"/>
      <c r="S13" s="170"/>
      <c r="T13" s="171">
        <v>0.627</v>
      </c>
      <c r="U13" s="170">
        <f>ROUND(E13*T13,2)</f>
        <v>7.52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114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ht="22.5" outlineLevel="1" x14ac:dyDescent="0.2">
      <c r="A14" s="161"/>
      <c r="B14" s="168"/>
      <c r="C14" s="200" t="s">
        <v>238</v>
      </c>
      <c r="D14" s="172"/>
      <c r="E14" s="176">
        <v>12</v>
      </c>
      <c r="F14" s="179"/>
      <c r="G14" s="179"/>
      <c r="H14" s="179"/>
      <c r="I14" s="179"/>
      <c r="J14" s="179"/>
      <c r="K14" s="179"/>
      <c r="L14" s="179"/>
      <c r="M14" s="179"/>
      <c r="N14" s="170"/>
      <c r="O14" s="170"/>
      <c r="P14" s="170"/>
      <c r="Q14" s="170"/>
      <c r="R14" s="170"/>
      <c r="S14" s="170"/>
      <c r="T14" s="171"/>
      <c r="U14" s="170"/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120</v>
      </c>
      <c r="AF14" s="160">
        <v>0</v>
      </c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>
        <v>5</v>
      </c>
      <c r="B15" s="168" t="s">
        <v>123</v>
      </c>
      <c r="C15" s="199" t="s">
        <v>124</v>
      </c>
      <c r="D15" s="170" t="s">
        <v>125</v>
      </c>
      <c r="E15" s="175">
        <v>19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0">
        <v>0</v>
      </c>
      <c r="O15" s="170">
        <f>ROUND(E15*N15,5)</f>
        <v>0</v>
      </c>
      <c r="P15" s="170">
        <v>0</v>
      </c>
      <c r="Q15" s="170">
        <f>ROUND(E15*P15,5)</f>
        <v>0</v>
      </c>
      <c r="R15" s="170"/>
      <c r="S15" s="170"/>
      <c r="T15" s="171">
        <v>0.36799999999999999</v>
      </c>
      <c r="U15" s="170">
        <f>ROUND(E15*T15,2)</f>
        <v>6.99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114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8"/>
      <c r="C16" s="200" t="s">
        <v>239</v>
      </c>
      <c r="D16" s="172"/>
      <c r="E16" s="176">
        <v>15</v>
      </c>
      <c r="F16" s="179"/>
      <c r="G16" s="179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120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/>
      <c r="B17" s="168"/>
      <c r="C17" s="200" t="s">
        <v>240</v>
      </c>
      <c r="D17" s="172"/>
      <c r="E17" s="176">
        <v>4</v>
      </c>
      <c r="F17" s="179"/>
      <c r="G17" s="179"/>
      <c r="H17" s="179"/>
      <c r="I17" s="179"/>
      <c r="J17" s="179"/>
      <c r="K17" s="179"/>
      <c r="L17" s="179"/>
      <c r="M17" s="179"/>
      <c r="N17" s="170"/>
      <c r="O17" s="170"/>
      <c r="P17" s="170"/>
      <c r="Q17" s="170"/>
      <c r="R17" s="170"/>
      <c r="S17" s="170"/>
      <c r="T17" s="171"/>
      <c r="U17" s="170"/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120</v>
      </c>
      <c r="AF17" s="160">
        <v>0</v>
      </c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>
        <v>6</v>
      </c>
      <c r="B18" s="168" t="s">
        <v>126</v>
      </c>
      <c r="C18" s="199" t="s">
        <v>127</v>
      </c>
      <c r="D18" s="170" t="s">
        <v>125</v>
      </c>
      <c r="E18" s="175">
        <v>19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0">
        <v>0</v>
      </c>
      <c r="O18" s="170">
        <f>ROUND(E18*N18,5)</f>
        <v>0</v>
      </c>
      <c r="P18" s="170">
        <v>0</v>
      </c>
      <c r="Q18" s="170">
        <f>ROUND(E18*P18,5)</f>
        <v>0</v>
      </c>
      <c r="R18" s="170"/>
      <c r="S18" s="170"/>
      <c r="T18" s="171">
        <v>5.8000000000000003E-2</v>
      </c>
      <c r="U18" s="170">
        <f>ROUND(E18*T18,2)</f>
        <v>1.1000000000000001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114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7</v>
      </c>
      <c r="B19" s="168" t="s">
        <v>128</v>
      </c>
      <c r="C19" s="199" t="s">
        <v>129</v>
      </c>
      <c r="D19" s="170" t="s">
        <v>125</v>
      </c>
      <c r="E19" s="175">
        <v>0.96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0">
        <v>0</v>
      </c>
      <c r="O19" s="170">
        <f>ROUND(E19*N19,5)</f>
        <v>0</v>
      </c>
      <c r="P19" s="170">
        <v>0</v>
      </c>
      <c r="Q19" s="170">
        <f>ROUND(E19*P19,5)</f>
        <v>0</v>
      </c>
      <c r="R19" s="170"/>
      <c r="S19" s="170"/>
      <c r="T19" s="171">
        <v>0.36499999999999999</v>
      </c>
      <c r="U19" s="170">
        <f>ROUND(E19*T19,2)</f>
        <v>0.35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114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/>
      <c r="B20" s="168"/>
      <c r="C20" s="200" t="s">
        <v>241</v>
      </c>
      <c r="D20" s="172"/>
      <c r="E20" s="176">
        <v>0.96</v>
      </c>
      <c r="F20" s="179"/>
      <c r="G20" s="179"/>
      <c r="H20" s="179"/>
      <c r="I20" s="179"/>
      <c r="J20" s="179"/>
      <c r="K20" s="179"/>
      <c r="L20" s="179"/>
      <c r="M20" s="179"/>
      <c r="N20" s="170"/>
      <c r="O20" s="170"/>
      <c r="P20" s="170"/>
      <c r="Q20" s="170"/>
      <c r="R20" s="170"/>
      <c r="S20" s="170"/>
      <c r="T20" s="171"/>
      <c r="U20" s="170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120</v>
      </c>
      <c r="AF20" s="160">
        <v>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8</v>
      </c>
      <c r="B21" s="168" t="s">
        <v>130</v>
      </c>
      <c r="C21" s="199" t="s">
        <v>131</v>
      </c>
      <c r="D21" s="170" t="s">
        <v>125</v>
      </c>
      <c r="E21" s="175">
        <v>0.96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0">
        <v>0</v>
      </c>
      <c r="O21" s="170">
        <f>ROUND(E21*N21,5)</f>
        <v>0</v>
      </c>
      <c r="P21" s="170">
        <v>0</v>
      </c>
      <c r="Q21" s="170">
        <f>ROUND(E21*P21,5)</f>
        <v>0</v>
      </c>
      <c r="R21" s="170"/>
      <c r="S21" s="170"/>
      <c r="T21" s="171">
        <v>0.64680000000000004</v>
      </c>
      <c r="U21" s="170">
        <f>ROUND(E21*T21,2)</f>
        <v>0.62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114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9</v>
      </c>
      <c r="B22" s="168" t="s">
        <v>132</v>
      </c>
      <c r="C22" s="199" t="s">
        <v>133</v>
      </c>
      <c r="D22" s="170" t="s">
        <v>125</v>
      </c>
      <c r="E22" s="175">
        <v>48.8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0">
        <v>0</v>
      </c>
      <c r="O22" s="170">
        <f>ROUND(E22*N22,5)</f>
        <v>0</v>
      </c>
      <c r="P22" s="170">
        <v>0</v>
      </c>
      <c r="Q22" s="170">
        <f>ROUND(E22*P22,5)</f>
        <v>0</v>
      </c>
      <c r="R22" s="170"/>
      <c r="S22" s="170"/>
      <c r="T22" s="171">
        <v>0.36499999999999999</v>
      </c>
      <c r="U22" s="170">
        <f>ROUND(E22*T22,2)</f>
        <v>17.809999999999999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114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8"/>
      <c r="C23" s="200" t="s">
        <v>242</v>
      </c>
      <c r="D23" s="172"/>
      <c r="E23" s="176">
        <v>48.8</v>
      </c>
      <c r="F23" s="179"/>
      <c r="G23" s="179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120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10</v>
      </c>
      <c r="B24" s="168" t="s">
        <v>134</v>
      </c>
      <c r="C24" s="199" t="s">
        <v>135</v>
      </c>
      <c r="D24" s="170" t="s">
        <v>125</v>
      </c>
      <c r="E24" s="175">
        <v>48.8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0">
        <v>0</v>
      </c>
      <c r="O24" s="170">
        <f>ROUND(E24*N24,5)</f>
        <v>0</v>
      </c>
      <c r="P24" s="170">
        <v>0</v>
      </c>
      <c r="Q24" s="170">
        <f>ROUND(E24*P24,5)</f>
        <v>0</v>
      </c>
      <c r="R24" s="170"/>
      <c r="S24" s="170"/>
      <c r="T24" s="171">
        <v>8.4000000000000005E-2</v>
      </c>
      <c r="U24" s="170">
        <f>ROUND(E24*T24,2)</f>
        <v>4.0999999999999996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114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ht="22.5" outlineLevel="1" x14ac:dyDescent="0.2">
      <c r="A25" s="161">
        <v>11</v>
      </c>
      <c r="B25" s="168" t="s">
        <v>136</v>
      </c>
      <c r="C25" s="199" t="s">
        <v>137</v>
      </c>
      <c r="D25" s="170" t="s">
        <v>125</v>
      </c>
      <c r="E25" s="175">
        <v>330.73790000000002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0">
        <v>0</v>
      </c>
      <c r="O25" s="170">
        <f>ROUND(E25*N25,5)</f>
        <v>0</v>
      </c>
      <c r="P25" s="170">
        <v>0</v>
      </c>
      <c r="Q25" s="170">
        <f>ROUND(E25*P25,5)</f>
        <v>0</v>
      </c>
      <c r="R25" s="170"/>
      <c r="S25" s="170"/>
      <c r="T25" s="171">
        <v>1.0999999999999999E-2</v>
      </c>
      <c r="U25" s="170">
        <f>ROUND(E25*T25,2)</f>
        <v>3.64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114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/>
      <c r="B26" s="168"/>
      <c r="C26" s="273" t="s">
        <v>138</v>
      </c>
      <c r="D26" s="274"/>
      <c r="E26" s="275"/>
      <c r="F26" s="276"/>
      <c r="G26" s="277"/>
      <c r="H26" s="179"/>
      <c r="I26" s="179"/>
      <c r="J26" s="179"/>
      <c r="K26" s="179"/>
      <c r="L26" s="179"/>
      <c r="M26" s="179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139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3" t="str">
        <f>C26</f>
        <v>Odvoz zeminy na trvalou skládku</v>
      </c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/>
      <c r="B27" s="168"/>
      <c r="C27" s="200" t="s">
        <v>243</v>
      </c>
      <c r="D27" s="172"/>
      <c r="E27" s="176">
        <v>37.258499999999998</v>
      </c>
      <c r="F27" s="179"/>
      <c r="G27" s="179"/>
      <c r="H27" s="179"/>
      <c r="I27" s="179"/>
      <c r="J27" s="179"/>
      <c r="K27" s="179"/>
      <c r="L27" s="179"/>
      <c r="M27" s="179"/>
      <c r="N27" s="170"/>
      <c r="O27" s="170"/>
      <c r="P27" s="170"/>
      <c r="Q27" s="170"/>
      <c r="R27" s="170"/>
      <c r="S27" s="170"/>
      <c r="T27" s="171"/>
      <c r="U27" s="170"/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120</v>
      </c>
      <c r="AF27" s="160">
        <v>0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/>
      <c r="B28" s="168"/>
      <c r="C28" s="200" t="s">
        <v>244</v>
      </c>
      <c r="D28" s="172"/>
      <c r="E28" s="176">
        <v>60.179400000000001</v>
      </c>
      <c r="F28" s="179"/>
      <c r="G28" s="179"/>
      <c r="H28" s="179"/>
      <c r="I28" s="179"/>
      <c r="J28" s="179"/>
      <c r="K28" s="179"/>
      <c r="L28" s="179"/>
      <c r="M28" s="179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120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/>
      <c r="B29" s="168"/>
      <c r="C29" s="200" t="s">
        <v>245</v>
      </c>
      <c r="D29" s="172"/>
      <c r="E29" s="176">
        <v>32</v>
      </c>
      <c r="F29" s="179"/>
      <c r="G29" s="179"/>
      <c r="H29" s="179"/>
      <c r="I29" s="179"/>
      <c r="J29" s="179"/>
      <c r="K29" s="179"/>
      <c r="L29" s="179"/>
      <c r="M29" s="179"/>
      <c r="N29" s="170"/>
      <c r="O29" s="170"/>
      <c r="P29" s="170"/>
      <c r="Q29" s="170"/>
      <c r="R29" s="170"/>
      <c r="S29" s="170"/>
      <c r="T29" s="171"/>
      <c r="U29" s="170"/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120</v>
      </c>
      <c r="AF29" s="160">
        <v>0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/>
      <c r="B30" s="168"/>
      <c r="C30" s="200" t="s">
        <v>246</v>
      </c>
      <c r="D30" s="172"/>
      <c r="E30" s="176">
        <v>201.3</v>
      </c>
      <c r="F30" s="179"/>
      <c r="G30" s="179"/>
      <c r="H30" s="179"/>
      <c r="I30" s="179"/>
      <c r="J30" s="179"/>
      <c r="K30" s="179"/>
      <c r="L30" s="179"/>
      <c r="M30" s="179"/>
      <c r="N30" s="170"/>
      <c r="O30" s="170"/>
      <c r="P30" s="170"/>
      <c r="Q30" s="170"/>
      <c r="R30" s="170"/>
      <c r="S30" s="170"/>
      <c r="T30" s="171"/>
      <c r="U30" s="170"/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120</v>
      </c>
      <c r="AF30" s="160">
        <v>0</v>
      </c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12</v>
      </c>
      <c r="B31" s="168" t="s">
        <v>140</v>
      </c>
      <c r="C31" s="199" t="s">
        <v>141</v>
      </c>
      <c r="D31" s="170" t="s">
        <v>125</v>
      </c>
      <c r="E31" s="175">
        <v>31.5015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0">
        <v>0</v>
      </c>
      <c r="O31" s="170">
        <f>ROUND(E31*N31,5)</f>
        <v>0</v>
      </c>
      <c r="P31" s="170">
        <v>0</v>
      </c>
      <c r="Q31" s="170">
        <f>ROUND(E31*P31,5)</f>
        <v>0</v>
      </c>
      <c r="R31" s="170"/>
      <c r="S31" s="170"/>
      <c r="T31" s="171">
        <v>0.65200000000000002</v>
      </c>
      <c r="U31" s="170">
        <f>ROUND(E31*T31,2)</f>
        <v>20.54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114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/>
      <c r="B32" s="168"/>
      <c r="C32" s="200" t="s">
        <v>247</v>
      </c>
      <c r="D32" s="172"/>
      <c r="E32" s="176">
        <v>31.5015</v>
      </c>
      <c r="F32" s="179"/>
      <c r="G32" s="179"/>
      <c r="H32" s="179"/>
      <c r="I32" s="179"/>
      <c r="J32" s="179"/>
      <c r="K32" s="179"/>
      <c r="L32" s="179"/>
      <c r="M32" s="179"/>
      <c r="N32" s="170"/>
      <c r="O32" s="170"/>
      <c r="P32" s="170"/>
      <c r="Q32" s="170"/>
      <c r="R32" s="170"/>
      <c r="S32" s="170"/>
      <c r="T32" s="171"/>
      <c r="U32" s="170"/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120</v>
      </c>
      <c r="AF32" s="160">
        <v>0</v>
      </c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>
        <v>13</v>
      </c>
      <c r="B33" s="168" t="s">
        <v>142</v>
      </c>
      <c r="C33" s="199" t="s">
        <v>143</v>
      </c>
      <c r="D33" s="170" t="s">
        <v>125</v>
      </c>
      <c r="E33" s="175">
        <v>362.23939999999999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0">
        <v>0</v>
      </c>
      <c r="O33" s="170">
        <f>ROUND(E33*N33,5)</f>
        <v>0</v>
      </c>
      <c r="P33" s="170">
        <v>0</v>
      </c>
      <c r="Q33" s="170">
        <f>ROUND(E33*P33,5)</f>
        <v>0</v>
      </c>
      <c r="R33" s="170"/>
      <c r="S33" s="170"/>
      <c r="T33" s="171">
        <v>8.9999999999999993E-3</v>
      </c>
      <c r="U33" s="170">
        <f>ROUND(E33*T33,2)</f>
        <v>3.26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114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68"/>
      <c r="C34" s="200" t="s">
        <v>248</v>
      </c>
      <c r="D34" s="172"/>
      <c r="E34" s="176">
        <v>330.73790000000002</v>
      </c>
      <c r="F34" s="179"/>
      <c r="G34" s="179"/>
      <c r="H34" s="179"/>
      <c r="I34" s="179"/>
      <c r="J34" s="179"/>
      <c r="K34" s="179"/>
      <c r="L34" s="179"/>
      <c r="M34" s="179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120</v>
      </c>
      <c r="AF34" s="160">
        <v>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/>
      <c r="B35" s="168"/>
      <c r="C35" s="200" t="s">
        <v>249</v>
      </c>
      <c r="D35" s="172"/>
      <c r="E35" s="176">
        <v>31.5015</v>
      </c>
      <c r="F35" s="179"/>
      <c r="G35" s="179"/>
      <c r="H35" s="179"/>
      <c r="I35" s="179"/>
      <c r="J35" s="179"/>
      <c r="K35" s="179"/>
      <c r="L35" s="179"/>
      <c r="M35" s="179"/>
      <c r="N35" s="170"/>
      <c r="O35" s="170"/>
      <c r="P35" s="170"/>
      <c r="Q35" s="170"/>
      <c r="R35" s="170"/>
      <c r="S35" s="170"/>
      <c r="T35" s="171"/>
      <c r="U35" s="170"/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120</v>
      </c>
      <c r="AF35" s="160">
        <v>0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>
        <v>14</v>
      </c>
      <c r="B36" s="168" t="s">
        <v>144</v>
      </c>
      <c r="C36" s="199" t="s">
        <v>145</v>
      </c>
      <c r="D36" s="170" t="s">
        <v>125</v>
      </c>
      <c r="E36" s="175">
        <v>330.73790000000002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0">
        <v>0</v>
      </c>
      <c r="O36" s="170">
        <f>ROUND(E36*N36,5)</f>
        <v>0</v>
      </c>
      <c r="P36" s="170">
        <v>0</v>
      </c>
      <c r="Q36" s="170">
        <f>ROUND(E36*P36,5)</f>
        <v>0</v>
      </c>
      <c r="R36" s="170"/>
      <c r="S36" s="170"/>
      <c r="T36" s="171">
        <v>0</v>
      </c>
      <c r="U36" s="170">
        <f>ROUND(E36*T36,2)</f>
        <v>0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114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ht="22.5" outlineLevel="1" x14ac:dyDescent="0.2">
      <c r="A37" s="161">
        <v>15</v>
      </c>
      <c r="B37" s="168" t="s">
        <v>146</v>
      </c>
      <c r="C37" s="199" t="s">
        <v>147</v>
      </c>
      <c r="D37" s="170" t="s">
        <v>125</v>
      </c>
      <c r="E37" s="175">
        <v>31.5015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0">
        <v>0</v>
      </c>
      <c r="O37" s="170">
        <f>ROUND(E37*N37,5)</f>
        <v>0</v>
      </c>
      <c r="P37" s="170">
        <v>0</v>
      </c>
      <c r="Q37" s="170">
        <f>ROUND(E37*P37,5)</f>
        <v>0</v>
      </c>
      <c r="R37" s="170"/>
      <c r="S37" s="170"/>
      <c r="T37" s="171">
        <v>0.27600000000000002</v>
      </c>
      <c r="U37" s="170">
        <f>ROUND(E37*T37,2)</f>
        <v>8.69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148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/>
      <c r="B38" s="168"/>
      <c r="C38" s="200" t="s">
        <v>250</v>
      </c>
      <c r="D38" s="172"/>
      <c r="E38" s="176">
        <v>48.8</v>
      </c>
      <c r="F38" s="179"/>
      <c r="G38" s="179"/>
      <c r="H38" s="179"/>
      <c r="I38" s="179"/>
      <c r="J38" s="179"/>
      <c r="K38" s="179"/>
      <c r="L38" s="179"/>
      <c r="M38" s="179"/>
      <c r="N38" s="170"/>
      <c r="O38" s="170"/>
      <c r="P38" s="170"/>
      <c r="Q38" s="170"/>
      <c r="R38" s="170"/>
      <c r="S38" s="170"/>
      <c r="T38" s="171"/>
      <c r="U38" s="170"/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120</v>
      </c>
      <c r="AF38" s="160">
        <v>0</v>
      </c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/>
      <c r="B39" s="168"/>
      <c r="C39" s="200" t="s">
        <v>251</v>
      </c>
      <c r="D39" s="172"/>
      <c r="E39" s="176">
        <v>-17.298500000000001</v>
      </c>
      <c r="F39" s="179"/>
      <c r="G39" s="179"/>
      <c r="H39" s="179"/>
      <c r="I39" s="179"/>
      <c r="J39" s="179"/>
      <c r="K39" s="179"/>
      <c r="L39" s="179"/>
      <c r="M39" s="179"/>
      <c r="N39" s="170"/>
      <c r="O39" s="170"/>
      <c r="P39" s="170"/>
      <c r="Q39" s="170"/>
      <c r="R39" s="170"/>
      <c r="S39" s="170"/>
      <c r="T39" s="171"/>
      <c r="U39" s="170"/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120</v>
      </c>
      <c r="AF39" s="160">
        <v>0</v>
      </c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16</v>
      </c>
      <c r="B40" s="168" t="s">
        <v>149</v>
      </c>
      <c r="C40" s="199" t="s">
        <v>150</v>
      </c>
      <c r="D40" s="170" t="s">
        <v>113</v>
      </c>
      <c r="E40" s="175">
        <v>1284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0">
        <v>3.0000000000000001E-5</v>
      </c>
      <c r="O40" s="170">
        <f>ROUND(E40*N40,5)</f>
        <v>3.8519999999999999E-2</v>
      </c>
      <c r="P40" s="170">
        <v>0</v>
      </c>
      <c r="Q40" s="170">
        <f>ROUND(E40*P40,5)</f>
        <v>0</v>
      </c>
      <c r="R40" s="170"/>
      <c r="S40" s="170"/>
      <c r="T40" s="171">
        <v>0.06</v>
      </c>
      <c r="U40" s="170">
        <f>ROUND(E40*T40,2)</f>
        <v>77.040000000000006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148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17</v>
      </c>
      <c r="B41" s="168" t="s">
        <v>151</v>
      </c>
      <c r="C41" s="199" t="s">
        <v>152</v>
      </c>
      <c r="D41" s="170" t="s">
        <v>113</v>
      </c>
      <c r="E41" s="175">
        <v>3963.6610000000001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0">
        <v>0</v>
      </c>
      <c r="O41" s="170">
        <f>ROUND(E41*N41,5)</f>
        <v>0</v>
      </c>
      <c r="P41" s="170">
        <v>0</v>
      </c>
      <c r="Q41" s="170">
        <f>ROUND(E41*P41,5)</f>
        <v>0</v>
      </c>
      <c r="R41" s="170"/>
      <c r="S41" s="170"/>
      <c r="T41" s="171">
        <v>1.7999999999999999E-2</v>
      </c>
      <c r="U41" s="170">
        <f>ROUND(E41*T41,2)</f>
        <v>71.349999999999994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114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/>
      <c r="B42" s="168"/>
      <c r="C42" s="200" t="s">
        <v>252</v>
      </c>
      <c r="D42" s="172"/>
      <c r="E42" s="176">
        <v>3911.6610000000001</v>
      </c>
      <c r="F42" s="179"/>
      <c r="G42" s="179"/>
      <c r="H42" s="179"/>
      <c r="I42" s="179"/>
      <c r="J42" s="179"/>
      <c r="K42" s="179"/>
      <c r="L42" s="179"/>
      <c r="M42" s="179"/>
      <c r="N42" s="170"/>
      <c r="O42" s="170"/>
      <c r="P42" s="170"/>
      <c r="Q42" s="170"/>
      <c r="R42" s="170"/>
      <c r="S42" s="170"/>
      <c r="T42" s="171"/>
      <c r="U42" s="170"/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120</v>
      </c>
      <c r="AF42" s="160">
        <v>0</v>
      </c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/>
      <c r="B43" s="168"/>
      <c r="C43" s="200" t="s">
        <v>253</v>
      </c>
      <c r="D43" s="172"/>
      <c r="E43" s="176">
        <v>52</v>
      </c>
      <c r="F43" s="179"/>
      <c r="G43" s="179"/>
      <c r="H43" s="179"/>
      <c r="I43" s="179"/>
      <c r="J43" s="179"/>
      <c r="K43" s="179"/>
      <c r="L43" s="179"/>
      <c r="M43" s="179"/>
      <c r="N43" s="170"/>
      <c r="O43" s="170"/>
      <c r="P43" s="170"/>
      <c r="Q43" s="170"/>
      <c r="R43" s="170"/>
      <c r="S43" s="170"/>
      <c r="T43" s="171"/>
      <c r="U43" s="170"/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120</v>
      </c>
      <c r="AF43" s="160">
        <v>0</v>
      </c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ht="22.5" outlineLevel="1" x14ac:dyDescent="0.2">
      <c r="A44" s="161">
        <v>18</v>
      </c>
      <c r="B44" s="168" t="s">
        <v>153</v>
      </c>
      <c r="C44" s="199" t="s">
        <v>154</v>
      </c>
      <c r="D44" s="170" t="s">
        <v>113</v>
      </c>
      <c r="E44" s="175">
        <v>1284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0">
        <v>0</v>
      </c>
      <c r="O44" s="170">
        <f>ROUND(E44*N44,5)</f>
        <v>0</v>
      </c>
      <c r="P44" s="170">
        <v>0</v>
      </c>
      <c r="Q44" s="170">
        <f>ROUND(E44*P44,5)</f>
        <v>0</v>
      </c>
      <c r="R44" s="170"/>
      <c r="S44" s="170"/>
      <c r="T44" s="171">
        <v>5.8999999999999997E-2</v>
      </c>
      <c r="U44" s="170">
        <f>ROUND(E44*T44,2)</f>
        <v>75.760000000000005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114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/>
      <c r="B45" s="168"/>
      <c r="C45" s="200" t="s">
        <v>155</v>
      </c>
      <c r="D45" s="172"/>
      <c r="E45" s="176">
        <v>1284</v>
      </c>
      <c r="F45" s="179"/>
      <c r="G45" s="179"/>
      <c r="H45" s="179"/>
      <c r="I45" s="179"/>
      <c r="J45" s="179"/>
      <c r="K45" s="179"/>
      <c r="L45" s="179"/>
      <c r="M45" s="179"/>
      <c r="N45" s="170"/>
      <c r="O45" s="170"/>
      <c r="P45" s="170"/>
      <c r="Q45" s="170"/>
      <c r="R45" s="170"/>
      <c r="S45" s="170"/>
      <c r="T45" s="171"/>
      <c r="U45" s="170"/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120</v>
      </c>
      <c r="AF45" s="160">
        <v>0</v>
      </c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x14ac:dyDescent="0.2">
      <c r="A46" s="162" t="s">
        <v>109</v>
      </c>
      <c r="B46" s="169" t="s">
        <v>64</v>
      </c>
      <c r="C46" s="201" t="s">
        <v>65</v>
      </c>
      <c r="D46" s="173"/>
      <c r="E46" s="177"/>
      <c r="F46" s="180"/>
      <c r="G46" s="180">
        <f>SUMIF(AE47:AE48,"&lt;&gt;NOR",G47:G48)</f>
        <v>0</v>
      </c>
      <c r="H46" s="180"/>
      <c r="I46" s="180">
        <f>SUM(I47:I48)</f>
        <v>0</v>
      </c>
      <c r="J46" s="180"/>
      <c r="K46" s="180">
        <f>SUM(K47:K48)</f>
        <v>0</v>
      </c>
      <c r="L46" s="180"/>
      <c r="M46" s="180">
        <f>SUM(M47:M48)</f>
        <v>0</v>
      </c>
      <c r="N46" s="173"/>
      <c r="O46" s="173">
        <f>SUM(O47:O48)</f>
        <v>2.4821800000000001</v>
      </c>
      <c r="P46" s="173"/>
      <c r="Q46" s="173">
        <f>SUM(Q47:Q48)</f>
        <v>0</v>
      </c>
      <c r="R46" s="173"/>
      <c r="S46" s="173"/>
      <c r="T46" s="174"/>
      <c r="U46" s="173">
        <f>SUM(U47:U48)</f>
        <v>0.51</v>
      </c>
      <c r="AE46" t="s">
        <v>110</v>
      </c>
    </row>
    <row r="47" spans="1:60" outlineLevel="1" x14ac:dyDescent="0.2">
      <c r="A47" s="161">
        <v>19</v>
      </c>
      <c r="B47" s="168" t="s">
        <v>156</v>
      </c>
      <c r="C47" s="199" t="s">
        <v>157</v>
      </c>
      <c r="D47" s="170" t="s">
        <v>125</v>
      </c>
      <c r="E47" s="175">
        <v>0.96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0">
        <v>2.5855999999999999</v>
      </c>
      <c r="O47" s="170">
        <f>ROUND(E47*N47,5)</f>
        <v>2.4821800000000001</v>
      </c>
      <c r="P47" s="170">
        <v>0</v>
      </c>
      <c r="Q47" s="170">
        <f>ROUND(E47*P47,5)</f>
        <v>0</v>
      </c>
      <c r="R47" s="170"/>
      <c r="S47" s="170"/>
      <c r="T47" s="171">
        <v>0.52900000000000003</v>
      </c>
      <c r="U47" s="170">
        <f>ROUND(E47*T47,2)</f>
        <v>0.51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114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">
      <c r="A48" s="161"/>
      <c r="B48" s="168"/>
      <c r="C48" s="200" t="s">
        <v>241</v>
      </c>
      <c r="D48" s="172"/>
      <c r="E48" s="176">
        <v>0.96</v>
      </c>
      <c r="F48" s="179"/>
      <c r="G48" s="179"/>
      <c r="H48" s="179"/>
      <c r="I48" s="179"/>
      <c r="J48" s="179"/>
      <c r="K48" s="179"/>
      <c r="L48" s="179"/>
      <c r="M48" s="179"/>
      <c r="N48" s="170"/>
      <c r="O48" s="170"/>
      <c r="P48" s="170"/>
      <c r="Q48" s="170"/>
      <c r="R48" s="170"/>
      <c r="S48" s="170"/>
      <c r="T48" s="171"/>
      <c r="U48" s="170"/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120</v>
      </c>
      <c r="AF48" s="160">
        <v>0</v>
      </c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x14ac:dyDescent="0.2">
      <c r="A49" s="162" t="s">
        <v>109</v>
      </c>
      <c r="B49" s="169" t="s">
        <v>66</v>
      </c>
      <c r="C49" s="201" t="s">
        <v>67</v>
      </c>
      <c r="D49" s="173"/>
      <c r="E49" s="177"/>
      <c r="F49" s="180"/>
      <c r="G49" s="180">
        <f>SUMIF(AE50:AE54,"&lt;&gt;NOR",G50:G54)</f>
        <v>0</v>
      </c>
      <c r="H49" s="180"/>
      <c r="I49" s="180">
        <f>SUM(I50:I54)</f>
        <v>0</v>
      </c>
      <c r="J49" s="180"/>
      <c r="K49" s="180">
        <f>SUM(K50:K54)</f>
        <v>0</v>
      </c>
      <c r="L49" s="180"/>
      <c r="M49" s="180">
        <f>SUM(M50:M54)</f>
        <v>0</v>
      </c>
      <c r="N49" s="173"/>
      <c r="O49" s="173">
        <f>SUM(O50:O54)</f>
        <v>25.488099999999999</v>
      </c>
      <c r="P49" s="173"/>
      <c r="Q49" s="173">
        <f>SUM(Q50:Q54)</f>
        <v>0</v>
      </c>
      <c r="R49" s="173"/>
      <c r="S49" s="173"/>
      <c r="T49" s="174"/>
      <c r="U49" s="173">
        <f>SUM(U50:U54)</f>
        <v>37.08</v>
      </c>
      <c r="AE49" t="s">
        <v>110</v>
      </c>
    </row>
    <row r="50" spans="1:60" outlineLevel="1" x14ac:dyDescent="0.2">
      <c r="A50" s="161">
        <v>20</v>
      </c>
      <c r="B50" s="168" t="s">
        <v>158</v>
      </c>
      <c r="C50" s="199" t="s">
        <v>159</v>
      </c>
      <c r="D50" s="170" t="s">
        <v>119</v>
      </c>
      <c r="E50" s="175">
        <v>8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0">
        <v>3.29E-3</v>
      </c>
      <c r="O50" s="170">
        <f>ROUND(E50*N50,5)</f>
        <v>2.632E-2</v>
      </c>
      <c r="P50" s="170">
        <v>0</v>
      </c>
      <c r="Q50" s="170">
        <f>ROUND(E50*P50,5)</f>
        <v>0</v>
      </c>
      <c r="R50" s="170"/>
      <c r="S50" s="170"/>
      <c r="T50" s="171">
        <v>1.877</v>
      </c>
      <c r="U50" s="170">
        <f>ROUND(E50*T50,2)</f>
        <v>15.02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114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/>
      <c r="B51" s="168"/>
      <c r="C51" s="200" t="s">
        <v>160</v>
      </c>
      <c r="D51" s="172"/>
      <c r="E51" s="176">
        <v>8</v>
      </c>
      <c r="F51" s="179"/>
      <c r="G51" s="179"/>
      <c r="H51" s="179"/>
      <c r="I51" s="179"/>
      <c r="J51" s="179"/>
      <c r="K51" s="179"/>
      <c r="L51" s="179"/>
      <c r="M51" s="179"/>
      <c r="N51" s="170"/>
      <c r="O51" s="170"/>
      <c r="P51" s="170"/>
      <c r="Q51" s="170"/>
      <c r="R51" s="170"/>
      <c r="S51" s="170"/>
      <c r="T51" s="171"/>
      <c r="U51" s="170"/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120</v>
      </c>
      <c r="AF51" s="160">
        <v>0</v>
      </c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ht="22.5" outlineLevel="1" x14ac:dyDescent="0.2">
      <c r="A52" s="161">
        <v>21</v>
      </c>
      <c r="B52" s="168" t="s">
        <v>161</v>
      </c>
      <c r="C52" s="199" t="s">
        <v>162</v>
      </c>
      <c r="D52" s="170" t="s">
        <v>119</v>
      </c>
      <c r="E52" s="175">
        <v>8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0">
        <v>5.8999999999999999E-3</v>
      </c>
      <c r="O52" s="170">
        <f>ROUND(E52*N52,5)</f>
        <v>4.7199999999999999E-2</v>
      </c>
      <c r="P52" s="170">
        <v>0</v>
      </c>
      <c r="Q52" s="170">
        <f>ROUND(E52*P52,5)</f>
        <v>0</v>
      </c>
      <c r="R52" s="170"/>
      <c r="S52" s="170"/>
      <c r="T52" s="171">
        <v>0</v>
      </c>
      <c r="U52" s="170">
        <f>ROUND(E52*T52,2)</f>
        <v>0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163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>
        <v>22</v>
      </c>
      <c r="B53" s="168" t="s">
        <v>164</v>
      </c>
      <c r="C53" s="199" t="s">
        <v>165</v>
      </c>
      <c r="D53" s="170" t="s">
        <v>125</v>
      </c>
      <c r="E53" s="175">
        <v>5.7720000000000002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0">
        <v>4.4030800000000001</v>
      </c>
      <c r="O53" s="170">
        <f>ROUND(E53*N53,5)</f>
        <v>25.414580000000001</v>
      </c>
      <c r="P53" s="170">
        <v>0</v>
      </c>
      <c r="Q53" s="170">
        <f>ROUND(E53*P53,5)</f>
        <v>0</v>
      </c>
      <c r="R53" s="170"/>
      <c r="S53" s="170"/>
      <c r="T53" s="171">
        <v>3.8220000000000001</v>
      </c>
      <c r="U53" s="170">
        <f>ROUND(E53*T53,2)</f>
        <v>22.06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114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ht="22.5" outlineLevel="1" x14ac:dyDescent="0.2">
      <c r="A54" s="161"/>
      <c r="B54" s="168"/>
      <c r="C54" s="200" t="s">
        <v>254</v>
      </c>
      <c r="D54" s="172"/>
      <c r="E54" s="176">
        <v>5.7720000000000002</v>
      </c>
      <c r="F54" s="179"/>
      <c r="G54" s="179"/>
      <c r="H54" s="179"/>
      <c r="I54" s="179"/>
      <c r="J54" s="179"/>
      <c r="K54" s="179"/>
      <c r="L54" s="179"/>
      <c r="M54" s="179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120</v>
      </c>
      <c r="AF54" s="160">
        <v>0</v>
      </c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x14ac:dyDescent="0.2">
      <c r="A55" s="162" t="s">
        <v>109</v>
      </c>
      <c r="B55" s="169" t="s">
        <v>68</v>
      </c>
      <c r="C55" s="201" t="s">
        <v>69</v>
      </c>
      <c r="D55" s="173"/>
      <c r="E55" s="177"/>
      <c r="F55" s="180"/>
      <c r="G55" s="180">
        <f>SUMIF(AE56:AE65,"&lt;&gt;NOR",G56:G65)</f>
        <v>0</v>
      </c>
      <c r="H55" s="180"/>
      <c r="I55" s="180">
        <f>SUM(I56:I65)</f>
        <v>0</v>
      </c>
      <c r="J55" s="180"/>
      <c r="K55" s="180">
        <f>SUM(K56:K65)</f>
        <v>0</v>
      </c>
      <c r="L55" s="180"/>
      <c r="M55" s="180">
        <f>SUM(M56:M65)</f>
        <v>0</v>
      </c>
      <c r="N55" s="173"/>
      <c r="O55" s="173">
        <f>SUM(O56:O65)</f>
        <v>57.842150000000004</v>
      </c>
      <c r="P55" s="173"/>
      <c r="Q55" s="173">
        <f>SUM(Q56:Q65)</f>
        <v>0</v>
      </c>
      <c r="R55" s="173"/>
      <c r="S55" s="173"/>
      <c r="T55" s="174"/>
      <c r="U55" s="173">
        <f>SUM(U56:U65)</f>
        <v>78.289999999999992</v>
      </c>
      <c r="AE55" t="s">
        <v>110</v>
      </c>
    </row>
    <row r="56" spans="1:60" outlineLevel="1" x14ac:dyDescent="0.2">
      <c r="A56" s="161">
        <v>23</v>
      </c>
      <c r="B56" s="168" t="s">
        <v>166</v>
      </c>
      <c r="C56" s="199" t="s">
        <v>167</v>
      </c>
      <c r="D56" s="170" t="s">
        <v>125</v>
      </c>
      <c r="E56" s="175">
        <v>3.5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0">
        <v>2.52515</v>
      </c>
      <c r="O56" s="170">
        <f>ROUND(E56*N56,5)</f>
        <v>8.8380299999999998</v>
      </c>
      <c r="P56" s="170">
        <v>0</v>
      </c>
      <c r="Q56" s="170">
        <f>ROUND(E56*P56,5)</f>
        <v>0</v>
      </c>
      <c r="R56" s="170"/>
      <c r="S56" s="170"/>
      <c r="T56" s="171">
        <v>0.93</v>
      </c>
      <c r="U56" s="170">
        <f>ROUND(E56*T56,2)</f>
        <v>3.26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114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">
      <c r="A57" s="161"/>
      <c r="B57" s="168"/>
      <c r="C57" s="200" t="s">
        <v>255</v>
      </c>
      <c r="D57" s="172"/>
      <c r="E57" s="176">
        <v>3.5</v>
      </c>
      <c r="F57" s="179"/>
      <c r="G57" s="179"/>
      <c r="H57" s="179"/>
      <c r="I57" s="179"/>
      <c r="J57" s="179"/>
      <c r="K57" s="179"/>
      <c r="L57" s="179"/>
      <c r="M57" s="179"/>
      <c r="N57" s="170"/>
      <c r="O57" s="170"/>
      <c r="P57" s="170"/>
      <c r="Q57" s="170"/>
      <c r="R57" s="170"/>
      <c r="S57" s="170"/>
      <c r="T57" s="171"/>
      <c r="U57" s="170"/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120</v>
      </c>
      <c r="AF57" s="160">
        <v>0</v>
      </c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">
      <c r="A58" s="161">
        <v>24</v>
      </c>
      <c r="B58" s="168" t="s">
        <v>168</v>
      </c>
      <c r="C58" s="199" t="s">
        <v>169</v>
      </c>
      <c r="D58" s="170" t="s">
        <v>113</v>
      </c>
      <c r="E58" s="175">
        <v>3.75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0">
        <v>9.0900000000000009E-3</v>
      </c>
      <c r="O58" s="170">
        <f>ROUND(E58*N58,5)</f>
        <v>3.4090000000000002E-2</v>
      </c>
      <c r="P58" s="170">
        <v>0</v>
      </c>
      <c r="Q58" s="170">
        <f>ROUND(E58*P58,5)</f>
        <v>0</v>
      </c>
      <c r="R58" s="170"/>
      <c r="S58" s="170"/>
      <c r="T58" s="171">
        <v>0.56100000000000005</v>
      </c>
      <c r="U58" s="170">
        <f>ROUND(E58*T58,2)</f>
        <v>2.1</v>
      </c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114</v>
      </c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">
      <c r="A59" s="161"/>
      <c r="B59" s="168"/>
      <c r="C59" s="200" t="s">
        <v>256</v>
      </c>
      <c r="D59" s="172"/>
      <c r="E59" s="176">
        <v>3.75</v>
      </c>
      <c r="F59" s="179"/>
      <c r="G59" s="179"/>
      <c r="H59" s="179"/>
      <c r="I59" s="179"/>
      <c r="J59" s="179"/>
      <c r="K59" s="179"/>
      <c r="L59" s="179"/>
      <c r="M59" s="179"/>
      <c r="N59" s="170"/>
      <c r="O59" s="170"/>
      <c r="P59" s="170"/>
      <c r="Q59" s="170"/>
      <c r="R59" s="170"/>
      <c r="S59" s="170"/>
      <c r="T59" s="171"/>
      <c r="U59" s="170"/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120</v>
      </c>
      <c r="AF59" s="160">
        <v>0</v>
      </c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>
        <v>25</v>
      </c>
      <c r="B60" s="168" t="s">
        <v>170</v>
      </c>
      <c r="C60" s="199" t="s">
        <v>171</v>
      </c>
      <c r="D60" s="170" t="s">
        <v>113</v>
      </c>
      <c r="E60" s="175">
        <v>3.75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0">
        <v>0</v>
      </c>
      <c r="O60" s="170">
        <f>ROUND(E60*N60,5)</f>
        <v>0</v>
      </c>
      <c r="P60" s="170">
        <v>0</v>
      </c>
      <c r="Q60" s="170">
        <f>ROUND(E60*P60,5)</f>
        <v>0</v>
      </c>
      <c r="R60" s="170"/>
      <c r="S60" s="170"/>
      <c r="T60" s="171">
        <v>0.317</v>
      </c>
      <c r="U60" s="170">
        <f>ROUND(E60*T60,2)</f>
        <v>1.19</v>
      </c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114</v>
      </c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>
        <v>26</v>
      </c>
      <c r="B61" s="168" t="s">
        <v>172</v>
      </c>
      <c r="C61" s="199" t="s">
        <v>173</v>
      </c>
      <c r="D61" s="170" t="s">
        <v>174</v>
      </c>
      <c r="E61" s="175">
        <v>0.25440000000000002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0">
        <v>1.05294</v>
      </c>
      <c r="O61" s="170">
        <f>ROUND(E61*N61,5)</f>
        <v>0.26787</v>
      </c>
      <c r="P61" s="170">
        <v>0</v>
      </c>
      <c r="Q61" s="170">
        <f>ROUND(E61*P61,5)</f>
        <v>0</v>
      </c>
      <c r="R61" s="170"/>
      <c r="S61" s="170"/>
      <c r="T61" s="171">
        <v>11.975</v>
      </c>
      <c r="U61" s="170">
        <f>ROUND(E61*T61,2)</f>
        <v>3.05</v>
      </c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114</v>
      </c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">
      <c r="A62" s="161"/>
      <c r="B62" s="168"/>
      <c r="C62" s="200" t="s">
        <v>257</v>
      </c>
      <c r="D62" s="172"/>
      <c r="E62" s="176">
        <v>0.25440000000000002</v>
      </c>
      <c r="F62" s="179"/>
      <c r="G62" s="179"/>
      <c r="H62" s="179"/>
      <c r="I62" s="179"/>
      <c r="J62" s="179"/>
      <c r="K62" s="179"/>
      <c r="L62" s="179"/>
      <c r="M62" s="179"/>
      <c r="N62" s="170"/>
      <c r="O62" s="170"/>
      <c r="P62" s="170"/>
      <c r="Q62" s="170"/>
      <c r="R62" s="170"/>
      <c r="S62" s="170"/>
      <c r="T62" s="171"/>
      <c r="U62" s="170"/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120</v>
      </c>
      <c r="AF62" s="160">
        <v>0</v>
      </c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">
      <c r="A63" s="161">
        <v>27</v>
      </c>
      <c r="B63" s="168" t="s">
        <v>175</v>
      </c>
      <c r="C63" s="199" t="s">
        <v>176</v>
      </c>
      <c r="D63" s="170" t="s">
        <v>113</v>
      </c>
      <c r="E63" s="175">
        <v>52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0">
        <v>0.93657999999999997</v>
      </c>
      <c r="O63" s="170">
        <f>ROUND(E63*N63,5)</f>
        <v>48.702159999999999</v>
      </c>
      <c r="P63" s="170">
        <v>0</v>
      </c>
      <c r="Q63" s="170">
        <f>ROUND(E63*P63,5)</f>
        <v>0</v>
      </c>
      <c r="R63" s="170"/>
      <c r="S63" s="170"/>
      <c r="T63" s="171">
        <v>1.321</v>
      </c>
      <c r="U63" s="170">
        <f>ROUND(E63*T63,2)</f>
        <v>68.69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114</v>
      </c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/>
      <c r="B64" s="168"/>
      <c r="C64" s="200" t="s">
        <v>258</v>
      </c>
      <c r="D64" s="172"/>
      <c r="E64" s="176">
        <v>32</v>
      </c>
      <c r="F64" s="179"/>
      <c r="G64" s="179"/>
      <c r="H64" s="179"/>
      <c r="I64" s="179"/>
      <c r="J64" s="179"/>
      <c r="K64" s="179"/>
      <c r="L64" s="179"/>
      <c r="M64" s="179"/>
      <c r="N64" s="170"/>
      <c r="O64" s="170"/>
      <c r="P64" s="170"/>
      <c r="Q64" s="170"/>
      <c r="R64" s="170"/>
      <c r="S64" s="170"/>
      <c r="T64" s="171"/>
      <c r="U64" s="170"/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120</v>
      </c>
      <c r="AF64" s="160">
        <v>0</v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/>
      <c r="B65" s="168"/>
      <c r="C65" s="200" t="s">
        <v>259</v>
      </c>
      <c r="D65" s="172"/>
      <c r="E65" s="176">
        <v>20</v>
      </c>
      <c r="F65" s="179"/>
      <c r="G65" s="179"/>
      <c r="H65" s="179"/>
      <c r="I65" s="179"/>
      <c r="J65" s="179"/>
      <c r="K65" s="179"/>
      <c r="L65" s="179"/>
      <c r="M65" s="179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120</v>
      </c>
      <c r="AF65" s="160">
        <v>0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x14ac:dyDescent="0.2">
      <c r="A66" s="162" t="s">
        <v>109</v>
      </c>
      <c r="B66" s="169" t="s">
        <v>70</v>
      </c>
      <c r="C66" s="201" t="s">
        <v>71</v>
      </c>
      <c r="D66" s="173"/>
      <c r="E66" s="177"/>
      <c r="F66" s="180"/>
      <c r="G66" s="180">
        <f>SUMIF(AE67:AE77,"&lt;&gt;NOR",G67:G77)</f>
        <v>0</v>
      </c>
      <c r="H66" s="180"/>
      <c r="I66" s="180">
        <f>SUM(I67:I77)</f>
        <v>0</v>
      </c>
      <c r="J66" s="180"/>
      <c r="K66" s="180">
        <f>SUM(K67:K77)</f>
        <v>0</v>
      </c>
      <c r="L66" s="180"/>
      <c r="M66" s="180">
        <f>SUM(M67:M77)</f>
        <v>0</v>
      </c>
      <c r="N66" s="173"/>
      <c r="O66" s="173">
        <f>SUM(O67:O77)</f>
        <v>3423.2908500000003</v>
      </c>
      <c r="P66" s="173"/>
      <c r="Q66" s="173">
        <f>SUM(Q67:Q77)</f>
        <v>0</v>
      </c>
      <c r="R66" s="173"/>
      <c r="S66" s="173"/>
      <c r="T66" s="174"/>
      <c r="U66" s="173">
        <f>SUM(U67:U77)</f>
        <v>355.81</v>
      </c>
      <c r="AE66" t="s">
        <v>110</v>
      </c>
    </row>
    <row r="67" spans="1:60" outlineLevel="1" x14ac:dyDescent="0.2">
      <c r="A67" s="161">
        <v>28</v>
      </c>
      <c r="B67" s="168" t="s">
        <v>177</v>
      </c>
      <c r="C67" s="199" t="s">
        <v>178</v>
      </c>
      <c r="D67" s="170" t="s">
        <v>113</v>
      </c>
      <c r="E67" s="175">
        <v>7371.9764999999998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0">
        <v>0.33074999999999999</v>
      </c>
      <c r="O67" s="170">
        <f>ROUND(E67*N67,5)</f>
        <v>2438.2812300000001</v>
      </c>
      <c r="P67" s="170">
        <v>0</v>
      </c>
      <c r="Q67" s="170">
        <f>ROUND(E67*P67,5)</f>
        <v>0</v>
      </c>
      <c r="R67" s="170"/>
      <c r="S67" s="170"/>
      <c r="T67" s="171">
        <v>2.5999999999999999E-2</v>
      </c>
      <c r="U67" s="170">
        <f>ROUND(E67*T67,2)</f>
        <v>191.67</v>
      </c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114</v>
      </c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">
      <c r="A68" s="161"/>
      <c r="B68" s="168"/>
      <c r="C68" s="200" t="s">
        <v>264</v>
      </c>
      <c r="D68" s="172"/>
      <c r="E68" s="176">
        <v>3911.6610000000001</v>
      </c>
      <c r="F68" s="179"/>
      <c r="G68" s="179"/>
      <c r="H68" s="179"/>
      <c r="I68" s="179"/>
      <c r="J68" s="179"/>
      <c r="K68" s="179"/>
      <c r="L68" s="179"/>
      <c r="M68" s="179"/>
      <c r="N68" s="170"/>
      <c r="O68" s="170"/>
      <c r="P68" s="170"/>
      <c r="Q68" s="170"/>
      <c r="R68" s="170"/>
      <c r="S68" s="170"/>
      <c r="T68" s="171"/>
      <c r="U68" s="170"/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120</v>
      </c>
      <c r="AF68" s="160">
        <v>0</v>
      </c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/>
      <c r="B69" s="168"/>
      <c r="C69" s="200" t="s">
        <v>265</v>
      </c>
      <c r="D69" s="172"/>
      <c r="E69" s="176">
        <v>3460.3155000000002</v>
      </c>
      <c r="F69" s="179"/>
      <c r="G69" s="179"/>
      <c r="H69" s="179"/>
      <c r="I69" s="179"/>
      <c r="J69" s="179"/>
      <c r="K69" s="179"/>
      <c r="L69" s="179"/>
      <c r="M69" s="179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120</v>
      </c>
      <c r="AF69" s="160">
        <v>0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161">
        <v>29</v>
      </c>
      <c r="B70" s="168" t="s">
        <v>179</v>
      </c>
      <c r="C70" s="199" t="s">
        <v>180</v>
      </c>
      <c r="D70" s="170" t="s">
        <v>113</v>
      </c>
      <c r="E70" s="175">
        <v>640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0">
        <v>0.27799000000000001</v>
      </c>
      <c r="O70" s="170">
        <f>ROUND(E70*N70,5)</f>
        <v>177.9136</v>
      </c>
      <c r="P70" s="170">
        <v>0</v>
      </c>
      <c r="Q70" s="170">
        <f>ROUND(E70*P70,5)</f>
        <v>0</v>
      </c>
      <c r="R70" s="170"/>
      <c r="S70" s="170"/>
      <c r="T70" s="171">
        <v>5.8999999999999997E-2</v>
      </c>
      <c r="U70" s="170">
        <f>ROUND(E70*T70,2)</f>
        <v>37.76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114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/>
      <c r="B71" s="168"/>
      <c r="C71" s="200" t="s">
        <v>266</v>
      </c>
      <c r="D71" s="172"/>
      <c r="E71" s="176">
        <v>317.10000000000002</v>
      </c>
      <c r="F71" s="179"/>
      <c r="G71" s="179"/>
      <c r="H71" s="179"/>
      <c r="I71" s="179"/>
      <c r="J71" s="179"/>
      <c r="K71" s="179"/>
      <c r="L71" s="179"/>
      <c r="M71" s="179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120</v>
      </c>
      <c r="AF71" s="160">
        <v>0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161"/>
      <c r="B72" s="168"/>
      <c r="C72" s="200" t="s">
        <v>267</v>
      </c>
      <c r="D72" s="172"/>
      <c r="E72" s="176">
        <v>322.89999999999998</v>
      </c>
      <c r="F72" s="179"/>
      <c r="G72" s="179"/>
      <c r="H72" s="179"/>
      <c r="I72" s="179"/>
      <c r="J72" s="179"/>
      <c r="K72" s="179"/>
      <c r="L72" s="179"/>
      <c r="M72" s="179"/>
      <c r="N72" s="170"/>
      <c r="O72" s="170"/>
      <c r="P72" s="170"/>
      <c r="Q72" s="170"/>
      <c r="R72" s="170"/>
      <c r="S72" s="170"/>
      <c r="T72" s="171"/>
      <c r="U72" s="170"/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120</v>
      </c>
      <c r="AF72" s="160">
        <v>0</v>
      </c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>
        <v>30</v>
      </c>
      <c r="B73" s="168" t="s">
        <v>181</v>
      </c>
      <c r="C73" s="199" t="s">
        <v>182</v>
      </c>
      <c r="D73" s="170" t="s">
        <v>113</v>
      </c>
      <c r="E73" s="175">
        <v>6017.94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0">
        <v>2.1610000000000001E-2</v>
      </c>
      <c r="O73" s="170">
        <f>ROUND(E73*N73,5)</f>
        <v>130.04768000000001</v>
      </c>
      <c r="P73" s="170">
        <v>0</v>
      </c>
      <c r="Q73" s="170">
        <f>ROUND(E73*P73,5)</f>
        <v>0</v>
      </c>
      <c r="R73" s="170"/>
      <c r="S73" s="170"/>
      <c r="T73" s="171">
        <v>7.0000000000000001E-3</v>
      </c>
      <c r="U73" s="170">
        <f>ROUND(E73*T73,2)</f>
        <v>42.13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114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">
      <c r="A74" s="161"/>
      <c r="B74" s="168"/>
      <c r="C74" s="200" t="s">
        <v>268</v>
      </c>
      <c r="D74" s="172"/>
      <c r="E74" s="176">
        <v>6017.94</v>
      </c>
      <c r="F74" s="179"/>
      <c r="G74" s="179"/>
      <c r="H74" s="179"/>
      <c r="I74" s="179"/>
      <c r="J74" s="179"/>
      <c r="K74" s="179"/>
      <c r="L74" s="179"/>
      <c r="M74" s="179"/>
      <c r="N74" s="170"/>
      <c r="O74" s="170"/>
      <c r="P74" s="170"/>
      <c r="Q74" s="170"/>
      <c r="R74" s="170"/>
      <c r="S74" s="170"/>
      <c r="T74" s="171"/>
      <c r="U74" s="170"/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120</v>
      </c>
      <c r="AF74" s="160">
        <v>0</v>
      </c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ht="22.5" outlineLevel="1" x14ac:dyDescent="0.2">
      <c r="A75" s="161">
        <v>31</v>
      </c>
      <c r="B75" s="168" t="s">
        <v>183</v>
      </c>
      <c r="C75" s="199" t="s">
        <v>184</v>
      </c>
      <c r="D75" s="170" t="s">
        <v>113</v>
      </c>
      <c r="E75" s="175">
        <v>3008.97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0">
        <v>0.22500999999999999</v>
      </c>
      <c r="O75" s="170">
        <f>ROUND(E75*N75,5)</f>
        <v>677.04834000000005</v>
      </c>
      <c r="P75" s="170">
        <v>0</v>
      </c>
      <c r="Q75" s="170">
        <f>ROUND(E75*P75,5)</f>
        <v>0</v>
      </c>
      <c r="R75" s="170"/>
      <c r="S75" s="170"/>
      <c r="T75" s="171">
        <v>2.8000000000000001E-2</v>
      </c>
      <c r="U75" s="170">
        <f>ROUND(E75*T75,2)</f>
        <v>84.25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114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">
      <c r="A76" s="161"/>
      <c r="B76" s="168"/>
      <c r="C76" s="273" t="s">
        <v>185</v>
      </c>
      <c r="D76" s="274"/>
      <c r="E76" s="275"/>
      <c r="F76" s="276"/>
      <c r="G76" s="277"/>
      <c r="H76" s="179"/>
      <c r="I76" s="179"/>
      <c r="J76" s="179"/>
      <c r="K76" s="179"/>
      <c r="L76" s="179"/>
      <c r="M76" s="179"/>
      <c r="N76" s="170"/>
      <c r="O76" s="170"/>
      <c r="P76" s="170"/>
      <c r="Q76" s="170"/>
      <c r="R76" s="170"/>
      <c r="S76" s="170"/>
      <c r="T76" s="171"/>
      <c r="U76" s="170"/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139</v>
      </c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3" t="str">
        <f>C76</f>
        <v>Plocha komunikace: 5565m2</v>
      </c>
      <c r="BB76" s="160"/>
      <c r="BC76" s="160"/>
      <c r="BD76" s="160"/>
      <c r="BE76" s="160"/>
      <c r="BF76" s="160"/>
      <c r="BG76" s="160"/>
      <c r="BH76" s="160"/>
    </row>
    <row r="77" spans="1:60" outlineLevel="1" x14ac:dyDescent="0.2">
      <c r="A77" s="161"/>
      <c r="B77" s="168"/>
      <c r="C77" s="200" t="s">
        <v>269</v>
      </c>
      <c r="D77" s="172"/>
      <c r="E77" s="176">
        <v>3008.97</v>
      </c>
      <c r="F77" s="179"/>
      <c r="G77" s="179"/>
      <c r="H77" s="179"/>
      <c r="I77" s="179"/>
      <c r="J77" s="179"/>
      <c r="K77" s="179"/>
      <c r="L77" s="179"/>
      <c r="M77" s="179"/>
      <c r="N77" s="170"/>
      <c r="O77" s="170"/>
      <c r="P77" s="170"/>
      <c r="Q77" s="170"/>
      <c r="R77" s="170"/>
      <c r="S77" s="170"/>
      <c r="T77" s="171"/>
      <c r="U77" s="170"/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120</v>
      </c>
      <c r="AF77" s="160">
        <v>0</v>
      </c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x14ac:dyDescent="0.2">
      <c r="A78" s="162" t="s">
        <v>109</v>
      </c>
      <c r="B78" s="169" t="s">
        <v>72</v>
      </c>
      <c r="C78" s="201" t="s">
        <v>73</v>
      </c>
      <c r="D78" s="173"/>
      <c r="E78" s="177"/>
      <c r="F78" s="180"/>
      <c r="G78" s="180">
        <f>SUMIF(AE79:AE80,"&lt;&gt;NOR",G79:G80)</f>
        <v>0</v>
      </c>
      <c r="H78" s="180"/>
      <c r="I78" s="180">
        <f>SUM(I79:I80)</f>
        <v>0</v>
      </c>
      <c r="J78" s="180"/>
      <c r="K78" s="180">
        <f>SUM(K79:K80)</f>
        <v>0</v>
      </c>
      <c r="L78" s="180"/>
      <c r="M78" s="180">
        <f>SUM(M79:M80)</f>
        <v>0</v>
      </c>
      <c r="N78" s="173"/>
      <c r="O78" s="173">
        <f>SUM(O79:O80)</f>
        <v>0.20795</v>
      </c>
      <c r="P78" s="173"/>
      <c r="Q78" s="173">
        <f>SUM(Q79:Q80)</f>
        <v>0</v>
      </c>
      <c r="R78" s="173"/>
      <c r="S78" s="173"/>
      <c r="T78" s="174"/>
      <c r="U78" s="173">
        <f>SUM(U79:U80)</f>
        <v>17.43</v>
      </c>
      <c r="AE78" t="s">
        <v>110</v>
      </c>
    </row>
    <row r="79" spans="1:60" outlineLevel="1" x14ac:dyDescent="0.2">
      <c r="A79" s="161">
        <v>32</v>
      </c>
      <c r="B79" s="168" t="s">
        <v>186</v>
      </c>
      <c r="C79" s="199" t="s">
        <v>187</v>
      </c>
      <c r="D79" s="170" t="s">
        <v>113</v>
      </c>
      <c r="E79" s="175">
        <v>6.43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0">
        <v>3.2340000000000001E-2</v>
      </c>
      <c r="O79" s="170">
        <f>ROUND(E79*N79,5)</f>
        <v>0.20795</v>
      </c>
      <c r="P79" s="170">
        <v>0</v>
      </c>
      <c r="Q79" s="170">
        <f>ROUND(E79*P79,5)</f>
        <v>0</v>
      </c>
      <c r="R79" s="170"/>
      <c r="S79" s="170"/>
      <c r="T79" s="171">
        <v>2.71</v>
      </c>
      <c r="U79" s="170">
        <f>ROUND(E79*T79,2)</f>
        <v>17.43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114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">
      <c r="A80" s="161"/>
      <c r="B80" s="168"/>
      <c r="C80" s="200" t="s">
        <v>188</v>
      </c>
      <c r="D80" s="172"/>
      <c r="E80" s="176">
        <v>6.43</v>
      </c>
      <c r="F80" s="179"/>
      <c r="G80" s="179"/>
      <c r="H80" s="179"/>
      <c r="I80" s="179"/>
      <c r="J80" s="179"/>
      <c r="K80" s="179"/>
      <c r="L80" s="179"/>
      <c r="M80" s="179"/>
      <c r="N80" s="170"/>
      <c r="O80" s="170"/>
      <c r="P80" s="170"/>
      <c r="Q80" s="170"/>
      <c r="R80" s="170"/>
      <c r="S80" s="170"/>
      <c r="T80" s="171"/>
      <c r="U80" s="170"/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120</v>
      </c>
      <c r="AF80" s="160">
        <v>0</v>
      </c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x14ac:dyDescent="0.2">
      <c r="A81" s="162" t="s">
        <v>109</v>
      </c>
      <c r="B81" s="169" t="s">
        <v>74</v>
      </c>
      <c r="C81" s="201" t="s">
        <v>75</v>
      </c>
      <c r="D81" s="173"/>
      <c r="E81" s="177"/>
      <c r="F81" s="180"/>
      <c r="G81" s="180">
        <f>SUMIF(AE82:AE89,"&lt;&gt;NOR",G82:G89)</f>
        <v>0</v>
      </c>
      <c r="H81" s="180"/>
      <c r="I81" s="180">
        <f>SUM(I82:I89)</f>
        <v>0</v>
      </c>
      <c r="J81" s="180"/>
      <c r="K81" s="180">
        <f>SUM(K82:K89)</f>
        <v>0</v>
      </c>
      <c r="L81" s="180"/>
      <c r="M81" s="180">
        <f>SUM(M82:M89)</f>
        <v>0</v>
      </c>
      <c r="N81" s="173"/>
      <c r="O81" s="173">
        <f>SUM(O82:O89)</f>
        <v>107.04711999999999</v>
      </c>
      <c r="P81" s="173"/>
      <c r="Q81" s="173">
        <f>SUM(Q82:Q89)</f>
        <v>0</v>
      </c>
      <c r="R81" s="173"/>
      <c r="S81" s="173"/>
      <c r="T81" s="174"/>
      <c r="U81" s="173">
        <f>SUM(U82:U89)</f>
        <v>247.85</v>
      </c>
      <c r="AE81" t="s">
        <v>110</v>
      </c>
    </row>
    <row r="82" spans="1:60" outlineLevel="1" x14ac:dyDescent="0.2">
      <c r="A82" s="161">
        <v>33</v>
      </c>
      <c r="B82" s="168" t="s">
        <v>189</v>
      </c>
      <c r="C82" s="199" t="s">
        <v>190</v>
      </c>
      <c r="D82" s="170" t="s">
        <v>191</v>
      </c>
      <c r="E82" s="175">
        <v>8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0">
        <v>7.0274999999999999</v>
      </c>
      <c r="O82" s="170">
        <f>ROUND(E82*N82,5)</f>
        <v>56.22</v>
      </c>
      <c r="P82" s="170">
        <v>0</v>
      </c>
      <c r="Q82" s="170">
        <f>ROUND(E82*P82,5)</f>
        <v>0</v>
      </c>
      <c r="R82" s="170"/>
      <c r="S82" s="170"/>
      <c r="T82" s="171">
        <v>21.213999999999999</v>
      </c>
      <c r="U82" s="170">
        <f>ROUND(E82*T82,2)</f>
        <v>169.71</v>
      </c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114</v>
      </c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">
      <c r="A83" s="161"/>
      <c r="B83" s="168"/>
      <c r="C83" s="200" t="s">
        <v>270</v>
      </c>
      <c r="D83" s="172"/>
      <c r="E83" s="176">
        <v>8</v>
      </c>
      <c r="F83" s="179"/>
      <c r="G83" s="179"/>
      <c r="H83" s="179"/>
      <c r="I83" s="179"/>
      <c r="J83" s="179"/>
      <c r="K83" s="179"/>
      <c r="L83" s="179"/>
      <c r="M83" s="179"/>
      <c r="N83" s="170"/>
      <c r="O83" s="170"/>
      <c r="P83" s="170"/>
      <c r="Q83" s="170"/>
      <c r="R83" s="170"/>
      <c r="S83" s="170"/>
      <c r="T83" s="171"/>
      <c r="U83" s="170"/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120</v>
      </c>
      <c r="AF83" s="160">
        <v>0</v>
      </c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 x14ac:dyDescent="0.2">
      <c r="A84" s="161">
        <v>34</v>
      </c>
      <c r="B84" s="168" t="s">
        <v>192</v>
      </c>
      <c r="C84" s="199" t="s">
        <v>193</v>
      </c>
      <c r="D84" s="170" t="s">
        <v>119</v>
      </c>
      <c r="E84" s="175">
        <v>30.5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0">
        <v>0.65337999999999996</v>
      </c>
      <c r="O84" s="170">
        <f>ROUND(E84*N84,5)</f>
        <v>19.928090000000001</v>
      </c>
      <c r="P84" s="170">
        <v>0</v>
      </c>
      <c r="Q84" s="170">
        <f>ROUND(E84*P84,5)</f>
        <v>0</v>
      </c>
      <c r="R84" s="170"/>
      <c r="S84" s="170"/>
      <c r="T84" s="171">
        <v>1.615</v>
      </c>
      <c r="U84" s="170">
        <f>ROUND(E84*T84,2)</f>
        <v>49.26</v>
      </c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114</v>
      </c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 x14ac:dyDescent="0.2">
      <c r="A85" s="161"/>
      <c r="B85" s="168"/>
      <c r="C85" s="200" t="s">
        <v>260</v>
      </c>
      <c r="D85" s="172"/>
      <c r="E85" s="176">
        <v>30.5</v>
      </c>
      <c r="F85" s="179"/>
      <c r="G85" s="179"/>
      <c r="H85" s="179"/>
      <c r="I85" s="179"/>
      <c r="J85" s="179"/>
      <c r="K85" s="179"/>
      <c r="L85" s="179"/>
      <c r="M85" s="179"/>
      <c r="N85" s="170"/>
      <c r="O85" s="170"/>
      <c r="P85" s="170"/>
      <c r="Q85" s="170"/>
      <c r="R85" s="170"/>
      <c r="S85" s="170"/>
      <c r="T85" s="171"/>
      <c r="U85" s="170"/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120</v>
      </c>
      <c r="AF85" s="160">
        <v>0</v>
      </c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 x14ac:dyDescent="0.2">
      <c r="A86" s="161">
        <v>35</v>
      </c>
      <c r="B86" s="168" t="s">
        <v>194</v>
      </c>
      <c r="C86" s="199" t="s">
        <v>195</v>
      </c>
      <c r="D86" s="170" t="s">
        <v>191</v>
      </c>
      <c r="E86" s="175">
        <v>14.03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0">
        <v>0.77</v>
      </c>
      <c r="O86" s="170">
        <f>ROUND(E86*N86,5)</f>
        <v>10.803100000000001</v>
      </c>
      <c r="P86" s="170">
        <v>0</v>
      </c>
      <c r="Q86" s="170">
        <f>ROUND(E86*P86,5)</f>
        <v>0</v>
      </c>
      <c r="R86" s="170"/>
      <c r="S86" s="170"/>
      <c r="T86" s="171">
        <v>0</v>
      </c>
      <c r="U86" s="170">
        <f>ROUND(E86*T86,2)</f>
        <v>0</v>
      </c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163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">
      <c r="A87" s="161"/>
      <c r="B87" s="168"/>
      <c r="C87" s="200" t="s">
        <v>196</v>
      </c>
      <c r="D87" s="172"/>
      <c r="E87" s="176">
        <v>14.03</v>
      </c>
      <c r="F87" s="179"/>
      <c r="G87" s="179"/>
      <c r="H87" s="179"/>
      <c r="I87" s="179"/>
      <c r="J87" s="179"/>
      <c r="K87" s="179"/>
      <c r="L87" s="179"/>
      <c r="M87" s="179"/>
      <c r="N87" s="170"/>
      <c r="O87" s="170"/>
      <c r="P87" s="170"/>
      <c r="Q87" s="170"/>
      <c r="R87" s="170"/>
      <c r="S87" s="170"/>
      <c r="T87" s="171"/>
      <c r="U87" s="170"/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120</v>
      </c>
      <c r="AF87" s="160">
        <v>0</v>
      </c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">
      <c r="A88" s="161">
        <v>36</v>
      </c>
      <c r="B88" s="168" t="s">
        <v>197</v>
      </c>
      <c r="C88" s="199" t="s">
        <v>198</v>
      </c>
      <c r="D88" s="170" t="s">
        <v>125</v>
      </c>
      <c r="E88" s="175">
        <v>7.9261999999999997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0">
        <v>2.53538</v>
      </c>
      <c r="O88" s="170">
        <f>ROUND(E88*N88,5)</f>
        <v>20.095929999999999</v>
      </c>
      <c r="P88" s="170">
        <v>0</v>
      </c>
      <c r="Q88" s="170">
        <f>ROUND(E88*P88,5)</f>
        <v>0</v>
      </c>
      <c r="R88" s="170"/>
      <c r="S88" s="170"/>
      <c r="T88" s="171">
        <v>3.6440000000000001</v>
      </c>
      <c r="U88" s="170">
        <f>ROUND(E88*T88,2)</f>
        <v>28.88</v>
      </c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114</v>
      </c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">
      <c r="A89" s="161"/>
      <c r="B89" s="168"/>
      <c r="C89" s="200" t="s">
        <v>199</v>
      </c>
      <c r="D89" s="172"/>
      <c r="E89" s="176">
        <v>7.9261999999999997</v>
      </c>
      <c r="F89" s="179"/>
      <c r="G89" s="179"/>
      <c r="H89" s="179"/>
      <c r="I89" s="179"/>
      <c r="J89" s="179"/>
      <c r="K89" s="179"/>
      <c r="L89" s="179"/>
      <c r="M89" s="179"/>
      <c r="N89" s="170"/>
      <c r="O89" s="170"/>
      <c r="P89" s="170"/>
      <c r="Q89" s="170"/>
      <c r="R89" s="170"/>
      <c r="S89" s="170"/>
      <c r="T89" s="171"/>
      <c r="U89" s="170"/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120</v>
      </c>
      <c r="AF89" s="160">
        <v>0</v>
      </c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x14ac:dyDescent="0.2">
      <c r="A90" s="162" t="s">
        <v>109</v>
      </c>
      <c r="B90" s="169" t="s">
        <v>76</v>
      </c>
      <c r="C90" s="201" t="s">
        <v>77</v>
      </c>
      <c r="D90" s="173"/>
      <c r="E90" s="177"/>
      <c r="F90" s="180"/>
      <c r="G90" s="180">
        <f>SUMIF(AE91:AE95,"&lt;&gt;NOR",G91:G95)</f>
        <v>0</v>
      </c>
      <c r="H90" s="180"/>
      <c r="I90" s="180">
        <f>SUM(I91:I95)</f>
        <v>0</v>
      </c>
      <c r="J90" s="180"/>
      <c r="K90" s="180">
        <f>SUM(K91:K95)</f>
        <v>0</v>
      </c>
      <c r="L90" s="180"/>
      <c r="M90" s="180">
        <f>SUM(M91:M95)</f>
        <v>0</v>
      </c>
      <c r="N90" s="173"/>
      <c r="O90" s="173">
        <f>SUM(O91:O95)</f>
        <v>0</v>
      </c>
      <c r="P90" s="173"/>
      <c r="Q90" s="173">
        <f>SUM(Q91:Q95)</f>
        <v>80.64</v>
      </c>
      <c r="R90" s="173"/>
      <c r="S90" s="173"/>
      <c r="T90" s="174"/>
      <c r="U90" s="173">
        <f>SUM(U91:U95)</f>
        <v>40.180000000000007</v>
      </c>
      <c r="AE90" t="s">
        <v>110</v>
      </c>
    </row>
    <row r="91" spans="1:60" outlineLevel="1" x14ac:dyDescent="0.2">
      <c r="A91" s="161">
        <v>37</v>
      </c>
      <c r="B91" s="168" t="s">
        <v>200</v>
      </c>
      <c r="C91" s="199" t="s">
        <v>201</v>
      </c>
      <c r="D91" s="170" t="s">
        <v>119</v>
      </c>
      <c r="E91" s="175">
        <v>671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0">
        <v>0</v>
      </c>
      <c r="O91" s="170">
        <f>ROUND(E91*N91,5)</f>
        <v>0</v>
      </c>
      <c r="P91" s="170">
        <v>0</v>
      </c>
      <c r="Q91" s="170">
        <f>ROUND(E91*P91,5)</f>
        <v>0</v>
      </c>
      <c r="R91" s="170"/>
      <c r="S91" s="170"/>
      <c r="T91" s="171">
        <v>1.4E-2</v>
      </c>
      <c r="U91" s="170">
        <f>ROUND(E91*T91,2)</f>
        <v>9.39</v>
      </c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114</v>
      </c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161"/>
      <c r="B92" s="168"/>
      <c r="C92" s="200" t="s">
        <v>261</v>
      </c>
      <c r="D92" s="172"/>
      <c r="E92" s="176">
        <v>339</v>
      </c>
      <c r="F92" s="179"/>
      <c r="G92" s="179"/>
      <c r="H92" s="179"/>
      <c r="I92" s="179"/>
      <c r="J92" s="179"/>
      <c r="K92" s="179"/>
      <c r="L92" s="179"/>
      <c r="M92" s="179"/>
      <c r="N92" s="170"/>
      <c r="O92" s="170"/>
      <c r="P92" s="170"/>
      <c r="Q92" s="170"/>
      <c r="R92" s="170"/>
      <c r="S92" s="170"/>
      <c r="T92" s="171"/>
      <c r="U92" s="170"/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120</v>
      </c>
      <c r="AF92" s="160">
        <v>0</v>
      </c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61"/>
      <c r="B93" s="168"/>
      <c r="C93" s="200" t="s">
        <v>262</v>
      </c>
      <c r="D93" s="172"/>
      <c r="E93" s="176">
        <v>332</v>
      </c>
      <c r="F93" s="179"/>
      <c r="G93" s="179"/>
      <c r="H93" s="179"/>
      <c r="I93" s="179"/>
      <c r="J93" s="179"/>
      <c r="K93" s="179"/>
      <c r="L93" s="179"/>
      <c r="M93" s="179"/>
      <c r="N93" s="170"/>
      <c r="O93" s="170"/>
      <c r="P93" s="170"/>
      <c r="Q93" s="170"/>
      <c r="R93" s="170"/>
      <c r="S93" s="170"/>
      <c r="T93" s="171"/>
      <c r="U93" s="170"/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120</v>
      </c>
      <c r="AF93" s="160">
        <v>0</v>
      </c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">
      <c r="A94" s="161">
        <v>38</v>
      </c>
      <c r="B94" s="168" t="s">
        <v>202</v>
      </c>
      <c r="C94" s="199" t="s">
        <v>203</v>
      </c>
      <c r="D94" s="170" t="s">
        <v>113</v>
      </c>
      <c r="E94" s="175">
        <v>3008.97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0">
        <v>0</v>
      </c>
      <c r="O94" s="170">
        <f>ROUND(E94*N94,5)</f>
        <v>0</v>
      </c>
      <c r="P94" s="170">
        <v>0</v>
      </c>
      <c r="Q94" s="170">
        <f>ROUND(E94*P94,5)</f>
        <v>0</v>
      </c>
      <c r="R94" s="170"/>
      <c r="S94" s="170"/>
      <c r="T94" s="171">
        <v>3.0000000000000001E-3</v>
      </c>
      <c r="U94" s="170">
        <f>ROUND(E94*T94,2)</f>
        <v>9.0299999999999994</v>
      </c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114</v>
      </c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">
      <c r="A95" s="161">
        <v>39</v>
      </c>
      <c r="B95" s="168" t="s">
        <v>204</v>
      </c>
      <c r="C95" s="199" t="s">
        <v>205</v>
      </c>
      <c r="D95" s="170" t="s">
        <v>113</v>
      </c>
      <c r="E95" s="175">
        <v>640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0">
        <v>0</v>
      </c>
      <c r="O95" s="170">
        <f>ROUND(E95*N95,5)</f>
        <v>0</v>
      </c>
      <c r="P95" s="170">
        <v>0.126</v>
      </c>
      <c r="Q95" s="170">
        <f>ROUND(E95*P95,5)</f>
        <v>80.64</v>
      </c>
      <c r="R95" s="170"/>
      <c r="S95" s="170"/>
      <c r="T95" s="171">
        <v>3.4000000000000002E-2</v>
      </c>
      <c r="U95" s="170">
        <f>ROUND(E95*T95,2)</f>
        <v>21.76</v>
      </c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114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x14ac:dyDescent="0.2">
      <c r="A96" s="162" t="s">
        <v>109</v>
      </c>
      <c r="B96" s="169" t="s">
        <v>78</v>
      </c>
      <c r="C96" s="201" t="s">
        <v>79</v>
      </c>
      <c r="D96" s="173"/>
      <c r="E96" s="177"/>
      <c r="F96" s="180"/>
      <c r="G96" s="180">
        <f>SUMIF(AE97:AE103,"&lt;&gt;NOR",G97:G103)</f>
        <v>0</v>
      </c>
      <c r="H96" s="180"/>
      <c r="I96" s="180">
        <f>SUM(I97:I103)</f>
        <v>0</v>
      </c>
      <c r="J96" s="180"/>
      <c r="K96" s="180">
        <f>SUM(K97:K103)</f>
        <v>0</v>
      </c>
      <c r="L96" s="180"/>
      <c r="M96" s="180">
        <f>SUM(M97:M103)</f>
        <v>0</v>
      </c>
      <c r="N96" s="173"/>
      <c r="O96" s="173">
        <f>SUM(O97:O103)</f>
        <v>0</v>
      </c>
      <c r="P96" s="173"/>
      <c r="Q96" s="173">
        <f>SUM(Q97:Q103)</f>
        <v>0</v>
      </c>
      <c r="R96" s="173"/>
      <c r="S96" s="173"/>
      <c r="T96" s="174"/>
      <c r="U96" s="173">
        <f>SUM(U97:U103)</f>
        <v>1.32</v>
      </c>
      <c r="AE96" t="s">
        <v>110</v>
      </c>
    </row>
    <row r="97" spans="1:60" outlineLevel="1" x14ac:dyDescent="0.2">
      <c r="A97" s="161">
        <v>40</v>
      </c>
      <c r="B97" s="168" t="s">
        <v>206</v>
      </c>
      <c r="C97" s="199" t="s">
        <v>207</v>
      </c>
      <c r="D97" s="170" t="s">
        <v>174</v>
      </c>
      <c r="E97" s="175">
        <v>7.38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0">
        <v>0</v>
      </c>
      <c r="O97" s="170">
        <f>ROUND(E97*N97,5)</f>
        <v>0</v>
      </c>
      <c r="P97" s="170">
        <v>0</v>
      </c>
      <c r="Q97" s="170">
        <f>ROUND(E97*P97,5)</f>
        <v>0</v>
      </c>
      <c r="R97" s="170"/>
      <c r="S97" s="170"/>
      <c r="T97" s="171">
        <v>0.01</v>
      </c>
      <c r="U97" s="170">
        <f>ROUND(E97*T97,2)</f>
        <v>7.0000000000000007E-2</v>
      </c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114</v>
      </c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161">
        <v>41</v>
      </c>
      <c r="B98" s="168" t="s">
        <v>208</v>
      </c>
      <c r="C98" s="199" t="s">
        <v>209</v>
      </c>
      <c r="D98" s="170" t="s">
        <v>174</v>
      </c>
      <c r="E98" s="175">
        <v>66.42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0">
        <v>0</v>
      </c>
      <c r="O98" s="170">
        <f>ROUND(E98*N98,5)</f>
        <v>0</v>
      </c>
      <c r="P98" s="170">
        <v>0</v>
      </c>
      <c r="Q98" s="170">
        <f>ROUND(E98*P98,5)</f>
        <v>0</v>
      </c>
      <c r="R98" s="170"/>
      <c r="S98" s="170"/>
      <c r="T98" s="171">
        <v>0</v>
      </c>
      <c r="U98" s="170">
        <f>ROUND(E98*T98,2)</f>
        <v>0</v>
      </c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114</v>
      </c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 x14ac:dyDescent="0.2">
      <c r="A99" s="161"/>
      <c r="B99" s="168"/>
      <c r="C99" s="200" t="s">
        <v>210</v>
      </c>
      <c r="D99" s="172"/>
      <c r="E99" s="176">
        <v>66.42</v>
      </c>
      <c r="F99" s="179"/>
      <c r="G99" s="179"/>
      <c r="H99" s="179"/>
      <c r="I99" s="179"/>
      <c r="J99" s="179"/>
      <c r="K99" s="179"/>
      <c r="L99" s="179"/>
      <c r="M99" s="179"/>
      <c r="N99" s="170"/>
      <c r="O99" s="170"/>
      <c r="P99" s="170"/>
      <c r="Q99" s="170"/>
      <c r="R99" s="170"/>
      <c r="S99" s="170"/>
      <c r="T99" s="171"/>
      <c r="U99" s="170"/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120</v>
      </c>
      <c r="AF99" s="160">
        <v>0</v>
      </c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">
      <c r="A100" s="161">
        <v>42</v>
      </c>
      <c r="B100" s="168" t="s">
        <v>211</v>
      </c>
      <c r="C100" s="199" t="s">
        <v>212</v>
      </c>
      <c r="D100" s="170" t="s">
        <v>174</v>
      </c>
      <c r="E100" s="175">
        <v>7.38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0">
        <v>0</v>
      </c>
      <c r="O100" s="170">
        <f>ROUND(E100*N100,5)</f>
        <v>0</v>
      </c>
      <c r="P100" s="170">
        <v>0</v>
      </c>
      <c r="Q100" s="170">
        <f>ROUND(E100*P100,5)</f>
        <v>0</v>
      </c>
      <c r="R100" s="170"/>
      <c r="S100" s="170"/>
      <c r="T100" s="171">
        <v>0.16400000000000001</v>
      </c>
      <c r="U100" s="170">
        <f>ROUND(E100*T100,2)</f>
        <v>1.21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114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">
      <c r="A101" s="161">
        <v>43</v>
      </c>
      <c r="B101" s="168" t="s">
        <v>213</v>
      </c>
      <c r="C101" s="199" t="s">
        <v>214</v>
      </c>
      <c r="D101" s="170" t="s">
        <v>174</v>
      </c>
      <c r="E101" s="175">
        <v>7.38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0">
        <v>0</v>
      </c>
      <c r="O101" s="170">
        <f>ROUND(E101*N101,5)</f>
        <v>0</v>
      </c>
      <c r="P101" s="170">
        <v>0</v>
      </c>
      <c r="Q101" s="170">
        <f>ROUND(E101*P101,5)</f>
        <v>0</v>
      </c>
      <c r="R101" s="170"/>
      <c r="S101" s="170"/>
      <c r="T101" s="171">
        <v>6.0000000000000001E-3</v>
      </c>
      <c r="U101" s="170">
        <f>ROUND(E101*T101,2)</f>
        <v>0.04</v>
      </c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114</v>
      </c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 x14ac:dyDescent="0.2">
      <c r="A102" s="161">
        <v>44</v>
      </c>
      <c r="B102" s="168" t="s">
        <v>215</v>
      </c>
      <c r="C102" s="199" t="s">
        <v>216</v>
      </c>
      <c r="D102" s="170" t="s">
        <v>174</v>
      </c>
      <c r="E102" s="175">
        <v>7.38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0">
        <v>0</v>
      </c>
      <c r="O102" s="170">
        <f>ROUND(E102*N102,5)</f>
        <v>0</v>
      </c>
      <c r="P102" s="170">
        <v>0</v>
      </c>
      <c r="Q102" s="170">
        <f>ROUND(E102*P102,5)</f>
        <v>0</v>
      </c>
      <c r="R102" s="170"/>
      <c r="S102" s="170"/>
      <c r="T102" s="171">
        <v>0</v>
      </c>
      <c r="U102" s="170">
        <f>ROUND(E102*T102,2)</f>
        <v>0</v>
      </c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114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">
      <c r="A103" s="161"/>
      <c r="B103" s="168"/>
      <c r="C103" s="200" t="s">
        <v>263</v>
      </c>
      <c r="D103" s="172"/>
      <c r="E103" s="176">
        <v>7.38</v>
      </c>
      <c r="F103" s="179"/>
      <c r="G103" s="179"/>
      <c r="H103" s="179"/>
      <c r="I103" s="179"/>
      <c r="J103" s="179"/>
      <c r="K103" s="179"/>
      <c r="L103" s="179"/>
      <c r="M103" s="179"/>
      <c r="N103" s="170"/>
      <c r="O103" s="170"/>
      <c r="P103" s="170"/>
      <c r="Q103" s="170"/>
      <c r="R103" s="170"/>
      <c r="S103" s="170"/>
      <c r="T103" s="171"/>
      <c r="U103" s="17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120</v>
      </c>
      <c r="AF103" s="160">
        <v>0</v>
      </c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x14ac:dyDescent="0.2">
      <c r="A104" s="162" t="s">
        <v>109</v>
      </c>
      <c r="B104" s="169" t="s">
        <v>80</v>
      </c>
      <c r="C104" s="201" t="s">
        <v>81</v>
      </c>
      <c r="D104" s="173"/>
      <c r="E104" s="177"/>
      <c r="F104" s="180"/>
      <c r="G104" s="180">
        <f>SUMIF(AE105:AE105,"&lt;&gt;NOR",G105:G105)</f>
        <v>0</v>
      </c>
      <c r="H104" s="180"/>
      <c r="I104" s="180">
        <f>SUM(I105:I105)</f>
        <v>0</v>
      </c>
      <c r="J104" s="180"/>
      <c r="K104" s="180">
        <f>SUM(K105:K105)</f>
        <v>0</v>
      </c>
      <c r="L104" s="180"/>
      <c r="M104" s="180">
        <f>SUM(M105:M105)</f>
        <v>0</v>
      </c>
      <c r="N104" s="173"/>
      <c r="O104" s="173">
        <f>SUM(O105:O105)</f>
        <v>0</v>
      </c>
      <c r="P104" s="173"/>
      <c r="Q104" s="173">
        <f>SUM(Q105:Q105)</f>
        <v>0</v>
      </c>
      <c r="R104" s="173"/>
      <c r="S104" s="173"/>
      <c r="T104" s="174"/>
      <c r="U104" s="173">
        <f>SUM(U105:U105)</f>
        <v>72.17</v>
      </c>
      <c r="AE104" t="s">
        <v>110</v>
      </c>
    </row>
    <row r="105" spans="1:60" outlineLevel="1" x14ac:dyDescent="0.2">
      <c r="A105" s="161">
        <v>45</v>
      </c>
      <c r="B105" s="168" t="s">
        <v>217</v>
      </c>
      <c r="C105" s="199" t="s">
        <v>218</v>
      </c>
      <c r="D105" s="170" t="s">
        <v>174</v>
      </c>
      <c r="E105" s="175">
        <v>3608.2890000000002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0">
        <v>0</v>
      </c>
      <c r="O105" s="170">
        <f>ROUND(E105*N105,5)</f>
        <v>0</v>
      </c>
      <c r="P105" s="170">
        <v>0</v>
      </c>
      <c r="Q105" s="170">
        <f>ROUND(E105*P105,5)</f>
        <v>0</v>
      </c>
      <c r="R105" s="170"/>
      <c r="S105" s="170"/>
      <c r="T105" s="171">
        <v>0.02</v>
      </c>
      <c r="U105" s="170">
        <f>ROUND(E105*T105,2)</f>
        <v>72.17</v>
      </c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114</v>
      </c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x14ac:dyDescent="0.2">
      <c r="A106" s="162" t="s">
        <v>109</v>
      </c>
      <c r="B106" s="169" t="s">
        <v>82</v>
      </c>
      <c r="C106" s="201" t="s">
        <v>26</v>
      </c>
      <c r="D106" s="173"/>
      <c r="E106" s="177"/>
      <c r="F106" s="180"/>
      <c r="G106" s="180">
        <f>SUMIF(AE107:AE112,"&lt;&gt;NOR",G107:G112)</f>
        <v>0</v>
      </c>
      <c r="H106" s="180"/>
      <c r="I106" s="180">
        <f>SUM(I107:I112)</f>
        <v>0</v>
      </c>
      <c r="J106" s="180"/>
      <c r="K106" s="180">
        <f>SUM(K107:K112)</f>
        <v>0</v>
      </c>
      <c r="L106" s="180"/>
      <c r="M106" s="180">
        <f>SUM(M107:M112)</f>
        <v>0</v>
      </c>
      <c r="N106" s="173"/>
      <c r="O106" s="173">
        <f>SUM(O107:O112)</f>
        <v>0</v>
      </c>
      <c r="P106" s="173"/>
      <c r="Q106" s="173">
        <f>SUM(Q107:Q112)</f>
        <v>0</v>
      </c>
      <c r="R106" s="173"/>
      <c r="S106" s="173"/>
      <c r="T106" s="174"/>
      <c r="U106" s="173">
        <f>SUM(U107:U112)</f>
        <v>0</v>
      </c>
      <c r="AE106" t="s">
        <v>110</v>
      </c>
    </row>
    <row r="107" spans="1:60" outlineLevel="1" x14ac:dyDescent="0.2">
      <c r="A107" s="161">
        <v>46</v>
      </c>
      <c r="B107" s="168" t="s">
        <v>219</v>
      </c>
      <c r="C107" s="199" t="s">
        <v>220</v>
      </c>
      <c r="D107" s="170" t="s">
        <v>221</v>
      </c>
      <c r="E107" s="175">
        <v>1</v>
      </c>
      <c r="F107" s="178"/>
      <c r="G107" s="179">
        <f t="shared" ref="G107:G112" si="0">ROUND(E107*F107,2)</f>
        <v>0</v>
      </c>
      <c r="H107" s="178"/>
      <c r="I107" s="179">
        <f t="shared" ref="I107:I112" si="1">ROUND(E107*H107,2)</f>
        <v>0</v>
      </c>
      <c r="J107" s="178"/>
      <c r="K107" s="179">
        <f t="shared" ref="K107:K112" si="2">ROUND(E107*J107,2)</f>
        <v>0</v>
      </c>
      <c r="L107" s="179">
        <v>21</v>
      </c>
      <c r="M107" s="179">
        <f t="shared" ref="M107:M112" si="3">G107*(1+L107/100)</f>
        <v>0</v>
      </c>
      <c r="N107" s="170">
        <v>0</v>
      </c>
      <c r="O107" s="170">
        <f t="shared" ref="O107:O112" si="4">ROUND(E107*N107,5)</f>
        <v>0</v>
      </c>
      <c r="P107" s="170">
        <v>0</v>
      </c>
      <c r="Q107" s="170">
        <f t="shared" ref="Q107:Q112" si="5">ROUND(E107*P107,5)</f>
        <v>0</v>
      </c>
      <c r="R107" s="170"/>
      <c r="S107" s="170"/>
      <c r="T107" s="171">
        <v>0</v>
      </c>
      <c r="U107" s="170">
        <f t="shared" ref="U107:U112" si="6">ROUND(E107*T107,2)</f>
        <v>0</v>
      </c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114</v>
      </c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ht="22.5" outlineLevel="1" x14ac:dyDescent="0.2">
      <c r="A108" s="161">
        <v>47</v>
      </c>
      <c r="B108" s="168" t="s">
        <v>222</v>
      </c>
      <c r="C108" s="199" t="s">
        <v>223</v>
      </c>
      <c r="D108" s="170" t="s">
        <v>224</v>
      </c>
      <c r="E108" s="175">
        <v>7</v>
      </c>
      <c r="F108" s="178"/>
      <c r="G108" s="179">
        <f t="shared" si="0"/>
        <v>0</v>
      </c>
      <c r="H108" s="178"/>
      <c r="I108" s="179">
        <f t="shared" si="1"/>
        <v>0</v>
      </c>
      <c r="J108" s="178"/>
      <c r="K108" s="179">
        <f t="shared" si="2"/>
        <v>0</v>
      </c>
      <c r="L108" s="179">
        <v>21</v>
      </c>
      <c r="M108" s="179">
        <f t="shared" si="3"/>
        <v>0</v>
      </c>
      <c r="N108" s="170">
        <v>0</v>
      </c>
      <c r="O108" s="170">
        <f t="shared" si="4"/>
        <v>0</v>
      </c>
      <c r="P108" s="170">
        <v>0</v>
      </c>
      <c r="Q108" s="170">
        <f t="shared" si="5"/>
        <v>0</v>
      </c>
      <c r="R108" s="170"/>
      <c r="S108" s="170"/>
      <c r="T108" s="171">
        <v>0</v>
      </c>
      <c r="U108" s="170">
        <f t="shared" si="6"/>
        <v>0</v>
      </c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 t="s">
        <v>114</v>
      </c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 x14ac:dyDescent="0.2">
      <c r="A109" s="161">
        <v>48</v>
      </c>
      <c r="B109" s="168" t="s">
        <v>225</v>
      </c>
      <c r="C109" s="199" t="s">
        <v>226</v>
      </c>
      <c r="D109" s="170" t="s">
        <v>221</v>
      </c>
      <c r="E109" s="175">
        <v>1</v>
      </c>
      <c r="F109" s="178"/>
      <c r="G109" s="179">
        <f t="shared" si="0"/>
        <v>0</v>
      </c>
      <c r="H109" s="178"/>
      <c r="I109" s="179">
        <f t="shared" si="1"/>
        <v>0</v>
      </c>
      <c r="J109" s="178"/>
      <c r="K109" s="179">
        <f t="shared" si="2"/>
        <v>0</v>
      </c>
      <c r="L109" s="179">
        <v>21</v>
      </c>
      <c r="M109" s="179">
        <f t="shared" si="3"/>
        <v>0</v>
      </c>
      <c r="N109" s="170">
        <v>0</v>
      </c>
      <c r="O109" s="170">
        <f t="shared" si="4"/>
        <v>0</v>
      </c>
      <c r="P109" s="170">
        <v>0</v>
      </c>
      <c r="Q109" s="170">
        <f t="shared" si="5"/>
        <v>0</v>
      </c>
      <c r="R109" s="170"/>
      <c r="S109" s="170"/>
      <c r="T109" s="171">
        <v>0</v>
      </c>
      <c r="U109" s="170">
        <f t="shared" si="6"/>
        <v>0</v>
      </c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114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">
      <c r="A110" s="161">
        <v>49</v>
      </c>
      <c r="B110" s="168" t="s">
        <v>227</v>
      </c>
      <c r="C110" s="199" t="s">
        <v>228</v>
      </c>
      <c r="D110" s="170" t="s">
        <v>221</v>
      </c>
      <c r="E110" s="175">
        <v>1</v>
      </c>
      <c r="F110" s="178"/>
      <c r="G110" s="179">
        <f t="shared" si="0"/>
        <v>0</v>
      </c>
      <c r="H110" s="178"/>
      <c r="I110" s="179">
        <f t="shared" si="1"/>
        <v>0</v>
      </c>
      <c r="J110" s="178"/>
      <c r="K110" s="179">
        <f t="shared" si="2"/>
        <v>0</v>
      </c>
      <c r="L110" s="179">
        <v>21</v>
      </c>
      <c r="M110" s="179">
        <f t="shared" si="3"/>
        <v>0</v>
      </c>
      <c r="N110" s="170">
        <v>0</v>
      </c>
      <c r="O110" s="170">
        <f t="shared" si="4"/>
        <v>0</v>
      </c>
      <c r="P110" s="170">
        <v>0</v>
      </c>
      <c r="Q110" s="170">
        <f t="shared" si="5"/>
        <v>0</v>
      </c>
      <c r="R110" s="170"/>
      <c r="S110" s="170"/>
      <c r="T110" s="171">
        <v>0</v>
      </c>
      <c r="U110" s="170">
        <f t="shared" si="6"/>
        <v>0</v>
      </c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114</v>
      </c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">
      <c r="A111" s="161">
        <v>50</v>
      </c>
      <c r="B111" s="168" t="s">
        <v>229</v>
      </c>
      <c r="C111" s="199" t="s">
        <v>230</v>
      </c>
      <c r="D111" s="170" t="s">
        <v>221</v>
      </c>
      <c r="E111" s="175">
        <v>1</v>
      </c>
      <c r="F111" s="178"/>
      <c r="G111" s="179">
        <f t="shared" si="0"/>
        <v>0</v>
      </c>
      <c r="H111" s="178"/>
      <c r="I111" s="179">
        <f t="shared" si="1"/>
        <v>0</v>
      </c>
      <c r="J111" s="178"/>
      <c r="K111" s="179">
        <f t="shared" si="2"/>
        <v>0</v>
      </c>
      <c r="L111" s="179">
        <v>21</v>
      </c>
      <c r="M111" s="179">
        <f t="shared" si="3"/>
        <v>0</v>
      </c>
      <c r="N111" s="170">
        <v>0</v>
      </c>
      <c r="O111" s="170">
        <f t="shared" si="4"/>
        <v>0</v>
      </c>
      <c r="P111" s="170">
        <v>0</v>
      </c>
      <c r="Q111" s="170">
        <f t="shared" si="5"/>
        <v>0</v>
      </c>
      <c r="R111" s="170"/>
      <c r="S111" s="170"/>
      <c r="T111" s="171">
        <v>0</v>
      </c>
      <c r="U111" s="170">
        <f t="shared" si="6"/>
        <v>0</v>
      </c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114</v>
      </c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">
      <c r="A112" s="188">
        <v>51</v>
      </c>
      <c r="B112" s="189" t="s">
        <v>231</v>
      </c>
      <c r="C112" s="202" t="s">
        <v>232</v>
      </c>
      <c r="D112" s="190" t="s">
        <v>221</v>
      </c>
      <c r="E112" s="191">
        <v>1</v>
      </c>
      <c r="F112" s="192"/>
      <c r="G112" s="193">
        <f t="shared" si="0"/>
        <v>0</v>
      </c>
      <c r="H112" s="192"/>
      <c r="I112" s="193">
        <f t="shared" si="1"/>
        <v>0</v>
      </c>
      <c r="J112" s="192"/>
      <c r="K112" s="193">
        <f t="shared" si="2"/>
        <v>0</v>
      </c>
      <c r="L112" s="193">
        <v>21</v>
      </c>
      <c r="M112" s="193">
        <f t="shared" si="3"/>
        <v>0</v>
      </c>
      <c r="N112" s="190">
        <v>0</v>
      </c>
      <c r="O112" s="190">
        <f t="shared" si="4"/>
        <v>0</v>
      </c>
      <c r="P112" s="190">
        <v>0</v>
      </c>
      <c r="Q112" s="190">
        <f t="shared" si="5"/>
        <v>0</v>
      </c>
      <c r="R112" s="190"/>
      <c r="S112" s="190"/>
      <c r="T112" s="194">
        <v>0</v>
      </c>
      <c r="U112" s="190">
        <f t="shared" si="6"/>
        <v>0</v>
      </c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114</v>
      </c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31" x14ac:dyDescent="0.2">
      <c r="A113" s="6"/>
      <c r="B113" s="7" t="s">
        <v>233</v>
      </c>
      <c r="C113" s="203" t="s">
        <v>233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AC113">
        <v>15</v>
      </c>
      <c r="AD113">
        <v>21</v>
      </c>
    </row>
    <row r="114" spans="1:31" x14ac:dyDescent="0.2">
      <c r="A114" s="195"/>
      <c r="B114" s="196">
        <v>26</v>
      </c>
      <c r="C114" s="204" t="s">
        <v>233</v>
      </c>
      <c r="D114" s="197"/>
      <c r="E114" s="197"/>
      <c r="F114" s="197"/>
      <c r="G114" s="198">
        <f>G8+G46+G49+G55+G66+G78+G81+G90+G96+G104+G106</f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AC114">
        <f>SUMIF(L7:L112,AC113,G7:G112)</f>
        <v>0</v>
      </c>
      <c r="AD114">
        <f>SUMIF(L7:L112,AD113,G7:G112)</f>
        <v>0</v>
      </c>
      <c r="AE114" t="s">
        <v>234</v>
      </c>
    </row>
    <row r="115" spans="1:31" x14ac:dyDescent="0.2">
      <c r="A115" s="6"/>
      <c r="B115" s="7" t="s">
        <v>233</v>
      </c>
      <c r="C115" s="203" t="s">
        <v>233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6"/>
      <c r="B116" s="7" t="s">
        <v>233</v>
      </c>
      <c r="C116" s="203" t="s">
        <v>233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A117" s="252">
        <v>33</v>
      </c>
      <c r="B117" s="252"/>
      <c r="C117" s="25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54"/>
      <c r="B118" s="255"/>
      <c r="C118" s="256"/>
      <c r="D118" s="255"/>
      <c r="E118" s="255"/>
      <c r="F118" s="255"/>
      <c r="G118" s="25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E118" t="s">
        <v>235</v>
      </c>
    </row>
    <row r="119" spans="1:31" x14ac:dyDescent="0.2">
      <c r="A119" s="258"/>
      <c r="B119" s="259"/>
      <c r="C119" s="260"/>
      <c r="D119" s="259"/>
      <c r="E119" s="259"/>
      <c r="F119" s="259"/>
      <c r="G119" s="26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258"/>
      <c r="B120" s="259"/>
      <c r="C120" s="260"/>
      <c r="D120" s="259"/>
      <c r="E120" s="259"/>
      <c r="F120" s="259"/>
      <c r="G120" s="26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A121" s="258"/>
      <c r="B121" s="259"/>
      <c r="C121" s="260"/>
      <c r="D121" s="259"/>
      <c r="E121" s="259"/>
      <c r="F121" s="259"/>
      <c r="G121" s="26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31" x14ac:dyDescent="0.2">
      <c r="A122" s="262"/>
      <c r="B122" s="263"/>
      <c r="C122" s="264"/>
      <c r="D122" s="263"/>
      <c r="E122" s="263"/>
      <c r="F122" s="263"/>
      <c r="G122" s="26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31" x14ac:dyDescent="0.2">
      <c r="A123" s="6"/>
      <c r="B123" s="7" t="s">
        <v>233</v>
      </c>
      <c r="C123" s="203" t="s">
        <v>233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31" x14ac:dyDescent="0.2">
      <c r="C124" s="205"/>
      <c r="AE124" t="s">
        <v>236</v>
      </c>
    </row>
  </sheetData>
  <mergeCells count="8">
    <mergeCell ref="A117:C117"/>
    <mergeCell ref="A118:G122"/>
    <mergeCell ref="A1:G1"/>
    <mergeCell ref="C2:G2"/>
    <mergeCell ref="C3:G3"/>
    <mergeCell ref="C4:G4"/>
    <mergeCell ref="C26:G26"/>
    <mergeCell ref="C76:G76"/>
  </mergeCells>
  <pageMargins left="0.59055118110236227" right="0.39370078740157483" top="0.78740157480314965" bottom="0.78740157480314965" header="0.31496062992125984" footer="0.31496062992125984"/>
  <pageSetup paperSize="9" scale="99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2017-05-14T21:06:42Z</cp:lastPrinted>
  <dcterms:created xsi:type="dcterms:W3CDTF">2009-04-08T07:15:50Z</dcterms:created>
  <dcterms:modified xsi:type="dcterms:W3CDTF">2017-05-15T08:49:46Z</dcterms:modified>
</cp:coreProperties>
</file>