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3695" windowHeight="14580" activeTab="0"/>
  </bookViews>
  <sheets>
    <sheet name="Rekapitulace stavby" sheetId="1" r:id="rId1"/>
    <sheet name="01 - Vodovod" sheetId="2" r:id="rId2"/>
    <sheet name="02 - Kanalizace vč. ACO p..." sheetId="3" r:id="rId3"/>
    <sheet name="03 - VN + ON" sheetId="4" r:id="rId4"/>
    <sheet name="Pokyny pro vyplnění" sheetId="5" r:id="rId5"/>
  </sheets>
  <definedNames>
    <definedName name="_xlnm._FilterDatabase" localSheetId="1" hidden="1">'01 - Vodovod'!$C$84:$K$228</definedName>
    <definedName name="_xlnm._FilterDatabase" localSheetId="2" hidden="1">'02 - Kanalizace vč. ACO p...'!$C$85:$K$189</definedName>
    <definedName name="_xlnm._FilterDatabase" localSheetId="3" hidden="1">'03 - VN + ON'!$C$77:$K$91</definedName>
    <definedName name="_xlnm.Print_Area" localSheetId="1">'01 - Vodovod'!$C$4:$J$36,'01 - Vodovod'!$C$42:$J$66,'01 - Vodovod'!$C$72:$K$228</definedName>
    <definedName name="_xlnm.Print_Area" localSheetId="2">'02 - Kanalizace vč. ACO p...'!$C$4:$J$36,'02 - Kanalizace vč. ACO p...'!$C$42:$J$67,'02 - Kanalizace vč. ACO p...'!$C$73:$K$189</definedName>
    <definedName name="_xlnm.Print_Area" localSheetId="3">'03 - VN + ON'!$C$4:$J$36,'03 - VN + ON'!$C$42:$J$59,'03 - VN + ON'!$C$65:$K$91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  <definedName name="_xlnm.Print_Titles" localSheetId="0">'Rekapitulace stavby'!$49:$49</definedName>
    <definedName name="_xlnm.Print_Titles" localSheetId="1">'01 - Vodovod'!$84:$84</definedName>
    <definedName name="_xlnm.Print_Titles" localSheetId="2">'02 - Kanalizace vč. ACO p...'!$85:$85</definedName>
    <definedName name="_xlnm.Print_Titles" localSheetId="3">'03 - VN + ON'!$77:$77</definedName>
  </definedNames>
  <calcPr calcId="162913"/>
</workbook>
</file>

<file path=xl/sharedStrings.xml><?xml version="1.0" encoding="utf-8"?>
<sst xmlns="http://schemas.openxmlformats.org/spreadsheetml/2006/main" count="4577" uniqueCount="1102">
  <si>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</si>
  <si>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</si>
  <si>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</si>
  <si>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</si>
  <si>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</si>
  <si>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</si>
  <si>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</si>
  <si>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{c5a8371a-08cd-469d-9fd7-0768bdc39ff9}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</si>
  <si>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</si>
  <si>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</si>
  <si>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</si>
  <si>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</si>
  <si>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</si>
  <si>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</si>
  <si>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</si>
  <si>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</si>
  <si>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180219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</si>
  <si>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</si>
  <si>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</si>
  <si>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Vodovod a kanalizace, Plzeňská ulice, Horažďovice</t>
  </si>
  <si>
    <t>KSO:</t>
  </si>
  <si>
    <t/>
  </si>
  <si>
    <t>CC-CZ:</t>
  </si>
  <si>
    <t>Místo:</t>
  </si>
  <si>
    <t xml:space="preserve"> </t>
  </si>
  <si>
    <t>Datum:</t>
  </si>
  <si>
    <t>1. 2. 2018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</si>
  <si>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</si>
  <si>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</si>
  <si>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</si>
  <si>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</si>
  <si>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</si>
  <si>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</si>
  <si>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</si>
  <si>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</si>
  <si>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</si>
  <si>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</si>
  <si>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</si>
  <si>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</si>
  <si>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</si>
  <si>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</si>
  <si>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</si>
  <si>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</si>
  <si>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</si>
  <si>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</si>
  <si>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</si>
  <si>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</si>
  <si>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</si>
  <si>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</si>
  <si>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</si>
  <si>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</si>
  <si>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</si>
  <si>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</si>
  <si>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</si>
  <si>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</si>
  <si>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</si>
  <si>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</si>
  <si>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</si>
  <si>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</si>
  <si>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</si>
  <si>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</si>
  <si>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</si>
  <si>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</si>
  <si>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</si>
  <si>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</si>
  <si>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</si>
  <si>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</si>
  <si>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</si>
  <si>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</si>
  <si>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</si>
  <si>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</si>
  <si>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</si>
  <si>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</si>
  <si>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</si>
  <si>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</si>
  <si>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Vodovod</t>
  </si>
  <si>
    <t>STA</t>
  </si>
  <si>
    <t>1</t>
  </si>
  <si>
    <t>{32de2a59-a77c-40ea-8df0-bbfa2d147bb8}</t>
  </si>
  <si>
    <t>2</t>
  </si>
  <si>
    <t>02</t>
  </si>
  <si>
    <t>Kanalizace vč. ACO pro SUS</t>
  </si>
  <si>
    <t>{26b3ddd6-bfd9-4a5e-9911-a9f616da3c89}</t>
  </si>
  <si>
    <t>03</t>
  </si>
  <si>
    <t>VN + ON</t>
  </si>
  <si>
    <t>{87a329e3-ac18-4ccd-bcfb-2ed994ee55b2}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</si>
  <si>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</si>
  <si>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</si>
  <si>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</si>
  <si>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</si>
  <si>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</si>
  <si>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</si>
  <si>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</si>
  <si>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Vodovod</t>
  </si>
  <si>
    <t>REKAPITULACE ČLENĚNÍ SOUPISU PRACÍ</t>
  </si>
  <si>
    <t>Kód dílu - Popis</t>
  </si>
  <si>
    <t>Cena celkem [CZK]</t>
  </si>
  <si>
    <t>Náklady soupisu celkem</t>
  </si>
  <si>
    <t>-1</t>
  </si>
  <si>
    <t>HSV -  Práce a dodávky HSV</t>
  </si>
  <si>
    <t xml:space="preserve">    1 -  Zemní práce</t>
  </si>
  <si>
    <t xml:space="preserve">    4 -  Vodorovné konstrukce</t>
  </si>
  <si>
    <t xml:space="preserve">    5 -  Komunikace pozemní</t>
  </si>
  <si>
    <t xml:space="preserve">    8 -  Trubní vedení</t>
  </si>
  <si>
    <t xml:space="preserve">    8prop01 -  Dodatečné práce</t>
  </si>
  <si>
    <t xml:space="preserve">    9 -  Ostatní konstrukce a práce, bourání</t>
  </si>
  <si>
    <t xml:space="preserve">    997 -  Přesun sutě</t>
  </si>
  <si>
    <t xml:space="preserve">    998 - 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</si>
  <si>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</si>
  <si>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</si>
  <si>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</si>
  <si>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</si>
  <si>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</si>
  <si>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</si>
  <si>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</si>
  <si>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</si>
  <si>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</si>
  <si>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</si>
  <si>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</si>
  <si>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</si>
  <si>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</si>
  <si>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</si>
  <si>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</si>
  <si>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 xml:space="preserve"> Práce a dodávky HSV</t>
  </si>
  <si>
    <t>ROZPOCET</t>
  </si>
  <si>
    <t xml:space="preserve"> Zemní práce</t>
  </si>
  <si>
    <t>154</t>
  </si>
  <si>
    <t>K</t>
  </si>
  <si>
    <t>113107182</t>
  </si>
  <si>
    <t>Odstranění podkladů nebo krytů s přemístěním hmot na skládku na vzdálenost do 20 m nebo s naložením na dopravní prostředek v ploše jednotlivě přes 50 m2 do 200 m2 živičných, o tl. vrstvy přes 50 do 100 mm</t>
  </si>
  <si>
    <t>m2</t>
  </si>
  <si>
    <t>CS ÚRS 2017 01</t>
  </si>
  <si>
    <t>4</t>
  </si>
  <si>
    <t>627009993</t>
  </si>
  <si>
    <t>155</t>
  </si>
  <si>
    <t>113107183</t>
  </si>
  <si>
    <t>Odstranění podkladů nebo krytů s přemístěním hmot na skládku na vzdálenost do 20 m nebo s naložením na dopravní prostředek v ploše jednotlivě přes 50 m2 do 200 m2 živičných, o tl. vrstvy přes 100 do 150 mm</t>
  </si>
  <si>
    <t>1233991678</t>
  </si>
  <si>
    <t>162</t>
  </si>
  <si>
    <t>113107222</t>
  </si>
  <si>
    <t>Odstranění podkladů nebo krytů s přemístěním hmot na skládku na vzdálenost do 20 m nebo s naložením na dopravní prostředek v ploše jednotlivě přes 200 m2 z kameniva hrubého drceného, o tl. vrstvy přes 100 do 200 mm</t>
  </si>
  <si>
    <t>-767052792</t>
  </si>
  <si>
    <t>161</t>
  </si>
  <si>
    <t>113154254</t>
  </si>
  <si>
    <t>Frézování živičného podkladu nebo krytu s naložením na dopravní prostředek plochy přes 500 do 1 000 m2 s překážkami v trase pruhu šířky do 1 m, tloušťky vrstvy 100 mm</t>
  </si>
  <si>
    <t>265644400</t>
  </si>
  <si>
    <t>115101201</t>
  </si>
  <si>
    <t>Čerpání vody na dopravní výšku do 10 m průměrný přítok do 500 l/min</t>
  </si>
  <si>
    <t>hod</t>
  </si>
  <si>
    <t>-304355000</t>
  </si>
  <si>
    <t>3</t>
  </si>
  <si>
    <t>115101301</t>
  </si>
  <si>
    <t>Pohotovost čerpací soupravy pro dopravní výšku do 10 m přítok do 500 l/min</t>
  </si>
  <si>
    <t>den</t>
  </si>
  <si>
    <t>-596567553</t>
  </si>
  <si>
    <t>119001401</t>
  </si>
  <si>
    <t>Dočasné zajištění potrubí ocelového nebo litinového DN do 200</t>
  </si>
  <si>
    <t>m</t>
  </si>
  <si>
    <t>583519224</t>
  </si>
  <si>
    <t>5</t>
  </si>
  <si>
    <t>119001402</t>
  </si>
  <si>
    <t>Dočasné zajištění potrubí ocelového nebo litinového DN do 500</t>
  </si>
  <si>
    <t>2048676110</t>
  </si>
  <si>
    <t>6</t>
  </si>
  <si>
    <t>119001421</t>
  </si>
  <si>
    <t>Dočasné zajištění kabelů a kabelových tratí ze 3 volně ložených kabelů</t>
  </si>
  <si>
    <t>-1937965725</t>
  </si>
  <si>
    <t>7</t>
  </si>
  <si>
    <t>130001101</t>
  </si>
  <si>
    <t>Příplatek za ztížení vykopávky v blízkosti podzemního vedení</t>
  </si>
  <si>
    <t>m3</t>
  </si>
  <si>
    <t>359907099</t>
  </si>
  <si>
    <t>50</t>
  </si>
  <si>
    <t>M</t>
  </si>
  <si>
    <t>583441970</t>
  </si>
  <si>
    <t>štěrkodrť frakce 0-63</t>
  </si>
  <si>
    <t>t</t>
  </si>
  <si>
    <t>8</t>
  </si>
  <si>
    <t>-1127219991</t>
  </si>
  <si>
    <t>10</t>
  </si>
  <si>
    <t>132301201</t>
  </si>
  <si>
    <t>Hloubení rýh š do 2000 mm v hornině tř. 4 objemu do 100 m3</t>
  </si>
  <si>
    <t>-420228390</t>
  </si>
  <si>
    <t>158</t>
  </si>
  <si>
    <t>132301209</t>
  </si>
  <si>
    <t>Hloubení zapažených i nezapažených rýh šířky přes 600 do 2 000 mm s urovnáním dna do předepsaného profilu a spádu v hornině tř. 4 Příplatek k cenám za lepivost horniny tř. 4</t>
  </si>
  <si>
    <t>-1603974661</t>
  </si>
  <si>
    <t>11</t>
  </si>
  <si>
    <t>151101101</t>
  </si>
  <si>
    <t>Zřízení příložného pažení a rozepření stěn rýh hl do 2 m</t>
  </si>
  <si>
    <t>1099895373</t>
  </si>
  <si>
    <t>12</t>
  </si>
  <si>
    <t>151101111</t>
  </si>
  <si>
    <t>Odstranění příložného pažení a rozepření stěn rýh hl do 2 m</t>
  </si>
  <si>
    <t>971422388</t>
  </si>
  <si>
    <t>162701105</t>
  </si>
  <si>
    <t>Vodorovné přemístění do 10000 m výkopku/sypaniny z horniny tř. 1 až 4</t>
  </si>
  <si>
    <t>1359556238</t>
  </si>
  <si>
    <t>16</t>
  </si>
  <si>
    <t>162701109</t>
  </si>
  <si>
    <t>Příplatek k vodorovnému přemístění výkopku/sypaniny z horniny tř. 1 až 4 ZKD 1000 m přes 10000 m</t>
  </si>
  <si>
    <t>969633582</t>
  </si>
  <si>
    <t>VV</t>
  </si>
  <si>
    <t>83,14*7 'Přepočtené koeficientem množství</t>
  </si>
  <si>
    <t>18</t>
  </si>
  <si>
    <t>171201201</t>
  </si>
  <si>
    <t>Uložení sypaniny na skládky</t>
  </si>
  <si>
    <t>-944316480</t>
  </si>
  <si>
    <t>19</t>
  </si>
  <si>
    <t>171201211</t>
  </si>
  <si>
    <t>Poplatek za uložení odpadu ze sypaniny na skládce (skládkovné)</t>
  </si>
  <si>
    <t>-2027785064</t>
  </si>
  <si>
    <t>83,14*1,6 'Přepočtené koeficientem množství</t>
  </si>
  <si>
    <t>20</t>
  </si>
  <si>
    <t>174101101</t>
  </si>
  <si>
    <t>Zásyp jam, šachet rýh nebo kolem objektů sypaninou se zhutněním</t>
  </si>
  <si>
    <t>1239091689</t>
  </si>
  <si>
    <t>175102101</t>
  </si>
  <si>
    <t>Obsypání potrubí při překopech inž sítí ručně objem do 10 m3 z hor tř. 1 až 4</t>
  </si>
  <si>
    <t>104702970</t>
  </si>
  <si>
    <t>22</t>
  </si>
  <si>
    <t>583312010</t>
  </si>
  <si>
    <t>štěrkopísek netříděný stabilizační zemina</t>
  </si>
  <si>
    <t>1524589773</t>
  </si>
  <si>
    <t xml:space="preserve"> Vodorovné konstrukce</t>
  </si>
  <si>
    <t>146</t>
  </si>
  <si>
    <t>452313131</t>
  </si>
  <si>
    <t>Podkladní bloky z betonu prostého tř. C 12/15 otevřený výkop</t>
  </si>
  <si>
    <t>-2052382470</t>
  </si>
  <si>
    <t>147</t>
  </si>
  <si>
    <t>452353101</t>
  </si>
  <si>
    <t>Bednění podkladních bloků otevřený výkop</t>
  </si>
  <si>
    <t>1103079336</t>
  </si>
  <si>
    <t xml:space="preserve"> Komunikace pozemní</t>
  </si>
  <si>
    <t>28</t>
  </si>
  <si>
    <t>564861111</t>
  </si>
  <si>
    <t>Podklad ze štěrkodrtě ŠD tl 200 mm</t>
  </si>
  <si>
    <t>-349609407</t>
  </si>
  <si>
    <t>153</t>
  </si>
  <si>
    <t>564952111</t>
  </si>
  <si>
    <t>Podklad z mechanicky zpevněného kameniva MZK tl 150 mm</t>
  </si>
  <si>
    <t>-1772082318</t>
  </si>
  <si>
    <t>160</t>
  </si>
  <si>
    <t>565166112</t>
  </si>
  <si>
    <t>Asfaltový beton vrstva podkladní ACP 22 (obalované kamenivo hrubozrnné - OKH) s rozprostřením a zhutněním v pruhu šířky do 3 m, po zhutnění tl. 90 mm</t>
  </si>
  <si>
    <t>-488442891</t>
  </si>
  <si>
    <t>30</t>
  </si>
  <si>
    <t>573211112</t>
  </si>
  <si>
    <t>Postřik živičný spojovací z asfaltu v množství 0,70 kg/m2</t>
  </si>
  <si>
    <t>2051018110</t>
  </si>
  <si>
    <t>32</t>
  </si>
  <si>
    <t>573231112</t>
  </si>
  <si>
    <t>Postřik živičný spojovací ze silniční emulze v množství 0,80 kg/m2</t>
  </si>
  <si>
    <t>-1815237058</t>
  </si>
  <si>
    <t>163</t>
  </si>
  <si>
    <t>577144111</t>
  </si>
  <si>
    <t>Asfaltový beton vrstva obrusná ACO 11 (ABS) s rozprostřením a se zhutněním z nemodifikovaného asfaltu v pruhu šířky do 3 m tř. I, po zhutnění tl. 50 mm</t>
  </si>
  <si>
    <t>1737273715</t>
  </si>
  <si>
    <t>164</t>
  </si>
  <si>
    <t>577165112</t>
  </si>
  <si>
    <t>Asfaltový beton vrstva ložní ACL 16 (ABH) s rozprostřením a zhutněním z nemodifikovaného asfaltu v pruhu šířky do 3 m, po zhutnění tl. 70 mm</t>
  </si>
  <si>
    <t>-102270794</t>
  </si>
  <si>
    <t xml:space="preserve"> Trubní vedení</t>
  </si>
  <si>
    <t>52</t>
  </si>
  <si>
    <t>850265121</t>
  </si>
  <si>
    <t>Výřez nebo výsek na potrubí z trub litinových tlakových nebo plastických hmot DN 100</t>
  </si>
  <si>
    <t>kus</t>
  </si>
  <si>
    <t>902082947</t>
  </si>
  <si>
    <t>53</t>
  </si>
  <si>
    <t>850315121</t>
  </si>
  <si>
    <t>Výřez nebo výsek na potrubí z trub litinových tlakových nebo plastických hmot DN 150</t>
  </si>
  <si>
    <t>1594137416</t>
  </si>
  <si>
    <t>54</t>
  </si>
  <si>
    <t>852242192</t>
  </si>
  <si>
    <t>Příplatek za práci ve štole na potrubí z trub litinových přírubových délky do 1 m DN 80 až 250</t>
  </si>
  <si>
    <t>739785706</t>
  </si>
  <si>
    <t>55</t>
  </si>
  <si>
    <t>857241131</t>
  </si>
  <si>
    <t>Montáž litinových tvarovek jednoosých hrdlových otevřený výkop s integrovaným těsněním DN 80</t>
  </si>
  <si>
    <t>158435147</t>
  </si>
  <si>
    <t>56</t>
  </si>
  <si>
    <t>552540620</t>
  </si>
  <si>
    <t>E kus tvarovka přírubová s hrdlem epoxid, DN 80 mm</t>
  </si>
  <si>
    <t>1757068618</t>
  </si>
  <si>
    <t>57</t>
  </si>
  <si>
    <t>857241192</t>
  </si>
  <si>
    <t>Příplatek za práci ve štole při montáži litinových tvarovek jednoosých hrdlových DN 80 až 250</t>
  </si>
  <si>
    <t>781586295</t>
  </si>
  <si>
    <t>58</t>
  </si>
  <si>
    <t>857242122</t>
  </si>
  <si>
    <t>Montáž litinových tvarovek jednoosých přírubových otevřený výkop DN 80</t>
  </si>
  <si>
    <t>-1024373556</t>
  </si>
  <si>
    <t>122</t>
  </si>
  <si>
    <t>286157700</t>
  </si>
  <si>
    <t>spojka ISO 32-32</t>
  </si>
  <si>
    <t>-2086598599</t>
  </si>
  <si>
    <t>123</t>
  </si>
  <si>
    <t>286157710</t>
  </si>
  <si>
    <t>spojka ISO 40-40</t>
  </si>
  <si>
    <t>-771598036</t>
  </si>
  <si>
    <t>124</t>
  </si>
  <si>
    <t>286157740</t>
  </si>
  <si>
    <t>spojka ISO 90-90</t>
  </si>
  <si>
    <t>1849568290</t>
  </si>
  <si>
    <t>59</t>
  </si>
  <si>
    <t>286123940</t>
  </si>
  <si>
    <t>příruba S2000 80/90</t>
  </si>
  <si>
    <t>1131740346</t>
  </si>
  <si>
    <t>60</t>
  </si>
  <si>
    <t>552506420</t>
  </si>
  <si>
    <t>koleno přírubové s patkou  DN 80</t>
  </si>
  <si>
    <t>695412089</t>
  </si>
  <si>
    <t>61</t>
  </si>
  <si>
    <t>857242192</t>
  </si>
  <si>
    <t>Příplatek za práci ve štole při montáži litinových tvarovek jednoosých přírubových DN 80 až 250</t>
  </si>
  <si>
    <t>-1160256144</t>
  </si>
  <si>
    <t>62</t>
  </si>
  <si>
    <t>857244192</t>
  </si>
  <si>
    <t>Příplatek za práci ve štole při montáži litinových tvarovek odbočných přírubových DN 80 až 250</t>
  </si>
  <si>
    <t>-1276077037</t>
  </si>
  <si>
    <t>63</t>
  </si>
  <si>
    <t>857261131</t>
  </si>
  <si>
    <t>Montáž litinových tvarovek jednoosých hrdlových otevřený výkop s integrovaným těsněním DN 100</t>
  </si>
  <si>
    <t>1803539539</t>
  </si>
  <si>
    <t>64</t>
  </si>
  <si>
    <t>552511870</t>
  </si>
  <si>
    <t>E kus DN 100 epoxid přírubová tvarovka s hrdlem</t>
  </si>
  <si>
    <t>1431528502</t>
  </si>
  <si>
    <t>65</t>
  </si>
  <si>
    <t>857262122</t>
  </si>
  <si>
    <t>Montáž litinových tvarovek jednoosých přírubových otevřený výkop DN 100</t>
  </si>
  <si>
    <t>2080122018</t>
  </si>
  <si>
    <t>66</t>
  </si>
  <si>
    <t>552536120</t>
  </si>
  <si>
    <t>Tvarovka redukční FFR 100-80</t>
  </si>
  <si>
    <t>-1931515458</t>
  </si>
  <si>
    <t>67</t>
  </si>
  <si>
    <t>857264122</t>
  </si>
  <si>
    <t>Montáž litinových tvarovek odbočných přírubových otevřený výkop DN 100</t>
  </si>
  <si>
    <t>354278824</t>
  </si>
  <si>
    <t>68</t>
  </si>
  <si>
    <t>552535160</t>
  </si>
  <si>
    <t>Tvarovka T KUS 100/100</t>
  </si>
  <si>
    <t>-2045335723</t>
  </si>
  <si>
    <t>69</t>
  </si>
  <si>
    <t>857311131</t>
  </si>
  <si>
    <t>Montáž litinových tvarovek jednoosých hrdlových otevřený výkop s integrovaným těsněním DN 150</t>
  </si>
  <si>
    <t>1373488635</t>
  </si>
  <si>
    <t>70</t>
  </si>
  <si>
    <t>552425050</t>
  </si>
  <si>
    <t>spojka 150</t>
  </si>
  <si>
    <t>274315992</t>
  </si>
  <si>
    <t>71</t>
  </si>
  <si>
    <t>857312122</t>
  </si>
  <si>
    <t>Montáž litinových tvarovek jednoosých přírubových otevřený výkop DN 150</t>
  </si>
  <si>
    <t>618477296</t>
  </si>
  <si>
    <t>72</t>
  </si>
  <si>
    <t>552536630</t>
  </si>
  <si>
    <t>příruba zaslepovací z tvárné litiny,práškový epoxid, tl.250µm X DN 150 mm</t>
  </si>
  <si>
    <t>1906230379</t>
  </si>
  <si>
    <t>73</t>
  </si>
  <si>
    <t>552532910</t>
  </si>
  <si>
    <t>Tvarovka FF KUS 150/800</t>
  </si>
  <si>
    <t>1897519450</t>
  </si>
  <si>
    <t>74</t>
  </si>
  <si>
    <t>552536170</t>
  </si>
  <si>
    <t>Tvarovka redukční FFR 150-100</t>
  </si>
  <si>
    <t>-1791053809</t>
  </si>
  <si>
    <t>75</t>
  </si>
  <si>
    <t>552598260</t>
  </si>
  <si>
    <t>příruba S2000 150/180</t>
  </si>
  <si>
    <t>89751742</t>
  </si>
  <si>
    <t>76</t>
  </si>
  <si>
    <t>552534920</t>
  </si>
  <si>
    <t>F-kus DN 150 TL epoxid přírubová tvarovka s hladkým koncem L=380mm GSK</t>
  </si>
  <si>
    <t>-1905474779</t>
  </si>
  <si>
    <t>77</t>
  </si>
  <si>
    <t>857314122</t>
  </si>
  <si>
    <t>Montáž litinových tvarovek odbočných přírubových otevřený výkop DN 150</t>
  </si>
  <si>
    <t>-759126097</t>
  </si>
  <si>
    <t>78</t>
  </si>
  <si>
    <t>552535270</t>
  </si>
  <si>
    <t>tvarovka T kus 150-80</t>
  </si>
  <si>
    <t>-103313095</t>
  </si>
  <si>
    <t>79</t>
  </si>
  <si>
    <t>552534921</t>
  </si>
  <si>
    <t>tvarovka TT kus 150 L=440</t>
  </si>
  <si>
    <t>1791232263</t>
  </si>
  <si>
    <t>125</t>
  </si>
  <si>
    <t>871161141</t>
  </si>
  <si>
    <t>Montáž potrubí z PE100 SDR 11 otevřený výkop svařovaných na tupo D 32 x 3,0 mm</t>
  </si>
  <si>
    <t>1118713680</t>
  </si>
  <si>
    <t>126</t>
  </si>
  <si>
    <t>286131100</t>
  </si>
  <si>
    <t>potrubí vodovodní PE100 RC SDR11 6 m, 100 m, 32 x 3,0 mm</t>
  </si>
  <si>
    <t>-2067596594</t>
  </si>
  <si>
    <t>127</t>
  </si>
  <si>
    <t>871171141</t>
  </si>
  <si>
    <t>Montáž potrubí z PE100 SDR 11 otevřený výkop svařovaných na tupo D 40 x 3,7 mm</t>
  </si>
  <si>
    <t>1376277335</t>
  </si>
  <si>
    <t>128</t>
  </si>
  <si>
    <t>286131110</t>
  </si>
  <si>
    <t>potrubí vodovodní PE100 RC SDR11 6 m, 100 m, 40 x 3,7 mm</t>
  </si>
  <si>
    <t>-1742077234</t>
  </si>
  <si>
    <t>129</t>
  </si>
  <si>
    <t>871241141</t>
  </si>
  <si>
    <t>Montáž potrubí z PE100 SDR 11 otevřený výkop svařovaných na tupo D 90 x 8,2 mm</t>
  </si>
  <si>
    <t>-303006499</t>
  </si>
  <si>
    <t>130</t>
  </si>
  <si>
    <t>286131150</t>
  </si>
  <si>
    <t>potrubí vodovodní PE100 RC SDR11 6 m, 12 m, 100 m, 90 x 8,2 mm</t>
  </si>
  <si>
    <t>-686870423</t>
  </si>
  <si>
    <t>80</t>
  </si>
  <si>
    <t>871341211</t>
  </si>
  <si>
    <t>Montáž potrubí z PE100 SDR 11 otevřený výkop svařovaných elektrotvarovkou D 180 x 16,4 mm</t>
  </si>
  <si>
    <t>-387261167</t>
  </si>
  <si>
    <t>81</t>
  </si>
  <si>
    <t>286135350</t>
  </si>
  <si>
    <t>potrubí třívrstvé PE100 RC TS PE 100 RC+ DOQ, SDR11,180x16,4 , 12 m</t>
  </si>
  <si>
    <t>1366479522</t>
  </si>
  <si>
    <t>82</t>
  </si>
  <si>
    <t>877341101</t>
  </si>
  <si>
    <t>Montáž elektrospojek na potrubí z PE trub d 180</t>
  </si>
  <si>
    <t>2073814323</t>
  </si>
  <si>
    <t>83</t>
  </si>
  <si>
    <t>286159790</t>
  </si>
  <si>
    <t>elektrospojka SDR 11, PE 100, PN 16 d 180</t>
  </si>
  <si>
    <t>1579369797</t>
  </si>
  <si>
    <t>84</t>
  </si>
  <si>
    <t>877341110</t>
  </si>
  <si>
    <t>Montáž elektrokolen 45° na potrubí z PE trub d 180</t>
  </si>
  <si>
    <t>1758602496</t>
  </si>
  <si>
    <t>85</t>
  </si>
  <si>
    <t>286112860</t>
  </si>
  <si>
    <t>KOLENO ELEKTRO 180/45° PE 100 SDR 11</t>
  </si>
  <si>
    <t>-147339893</t>
  </si>
  <si>
    <t>86</t>
  </si>
  <si>
    <t>286149320</t>
  </si>
  <si>
    <t>KOLENO ELEKTRO 180/30° PE 100 SDR 11</t>
  </si>
  <si>
    <t>-1090197395</t>
  </si>
  <si>
    <t>131</t>
  </si>
  <si>
    <t>879161111</t>
  </si>
  <si>
    <t>Montáž vodovodní přípojky na potrubí DN 25</t>
  </si>
  <si>
    <t>1645199538</t>
  </si>
  <si>
    <t>132</t>
  </si>
  <si>
    <t>879171111</t>
  </si>
  <si>
    <t>Montáž vodovodní přípojky na potrubí DN 32</t>
  </si>
  <si>
    <t>-970097216</t>
  </si>
  <si>
    <t>133</t>
  </si>
  <si>
    <t>891181112</t>
  </si>
  <si>
    <t>Montáž vodovodních šoupátek otevřený výkop DN 40</t>
  </si>
  <si>
    <t>1690974124</t>
  </si>
  <si>
    <t>134</t>
  </si>
  <si>
    <t>422213200</t>
  </si>
  <si>
    <t>ŠOUPÁTKO ISO DOMOVNÍ PŘÍPOJKY 32-5/4"</t>
  </si>
  <si>
    <t>1452809495</t>
  </si>
  <si>
    <t>135</t>
  </si>
  <si>
    <t>422213210</t>
  </si>
  <si>
    <t>ŠOUPÁTKO ISO DOMOVNÍ PŘÍPOJKY 40-2"</t>
  </si>
  <si>
    <t>-1725538113</t>
  </si>
  <si>
    <t>136</t>
  </si>
  <si>
    <t>422910720</t>
  </si>
  <si>
    <t>SOUPRAVA ZEMNÍ TELESKOPICKÁ DOM. ŠOUPÁTKA-1,3-1,8 3/4"-2" (1</t>
  </si>
  <si>
    <t>-1046673487</t>
  </si>
  <si>
    <t>137</t>
  </si>
  <si>
    <t>422910780</t>
  </si>
  <si>
    <t>SOUPRAVA ZEMNÍ TELESKOPICKÁ DOM. ŠOUPÁTKA-0,8-1,2 3/4"-2"</t>
  </si>
  <si>
    <t>-221968769</t>
  </si>
  <si>
    <t>87</t>
  </si>
  <si>
    <t>891181295</t>
  </si>
  <si>
    <t>Příplatek za montáž šoupátek v objektech DN 40 až 1200</t>
  </si>
  <si>
    <t>-1105268193</t>
  </si>
  <si>
    <t>88</t>
  </si>
  <si>
    <t>891241112</t>
  </si>
  <si>
    <t>Montáž vodovodních šoupátek otevřený výkop DN 80</t>
  </si>
  <si>
    <t>2144801135</t>
  </si>
  <si>
    <t>89</t>
  </si>
  <si>
    <t>422213030</t>
  </si>
  <si>
    <t>ŠOUPĚ E2 PŘÍRUBOVÉ DLOUHÉ 80</t>
  </si>
  <si>
    <t>300013715</t>
  </si>
  <si>
    <t>90</t>
  </si>
  <si>
    <t>422101010</t>
  </si>
  <si>
    <t>kolo ruční pro DN EURO 20 65-80, D = 175 mm</t>
  </si>
  <si>
    <t>-1687276608</t>
  </si>
  <si>
    <t>91</t>
  </si>
  <si>
    <t>891241222</t>
  </si>
  <si>
    <t>Montáž vodovodních šoupátek s ručním kolečkem v šachtách DN 80</t>
  </si>
  <si>
    <t>-1621834060</t>
  </si>
  <si>
    <t>92</t>
  </si>
  <si>
    <t>891247111</t>
  </si>
  <si>
    <t>Montáž hydrantů podzemních DN 80</t>
  </si>
  <si>
    <t>-1776817873</t>
  </si>
  <si>
    <t>93</t>
  </si>
  <si>
    <t>422736640</t>
  </si>
  <si>
    <t>hydrant podzemní DN80 PN16 tvárná litina, dvojitý uzávěr s koulí, výška krytí 1250 mm</t>
  </si>
  <si>
    <t>-895030953</t>
  </si>
  <si>
    <t>94</t>
  </si>
  <si>
    <t>422736650</t>
  </si>
  <si>
    <t>hydrant podzemní DN80 PN16 tvárná litina, dvojitý uzávěr s koulí, výška krytí 1500 mm</t>
  </si>
  <si>
    <t>-1451695152</t>
  </si>
  <si>
    <t>95</t>
  </si>
  <si>
    <t>891261222</t>
  </si>
  <si>
    <t>Montáž vodovodních šoupátek s ručním kolečkem v šachtách DN 100</t>
  </si>
  <si>
    <t>1225707661</t>
  </si>
  <si>
    <t>96</t>
  </si>
  <si>
    <t>422212130</t>
  </si>
  <si>
    <t>ŠOUPĚ E2 PŘÍRUBOVÉ DLOUHÉ 100</t>
  </si>
  <si>
    <t>1724602475</t>
  </si>
  <si>
    <t>97</t>
  </si>
  <si>
    <t>422101020</t>
  </si>
  <si>
    <t>kolo ruční 100</t>
  </si>
  <si>
    <t>1687533567</t>
  </si>
  <si>
    <t>98</t>
  </si>
  <si>
    <t>422910620</t>
  </si>
  <si>
    <t>SOUPRAVA ZEMNÍ TELESKOPICKÁ E2-1,3 -1,8 50-100</t>
  </si>
  <si>
    <t>-761176313</t>
  </si>
  <si>
    <t>99</t>
  </si>
  <si>
    <t>422910680</t>
  </si>
  <si>
    <t>SOUPRAVA ZEMNÍ TELESKOPICKÁ E2-1,07-1,5 50-100</t>
  </si>
  <si>
    <t>-723301379</t>
  </si>
  <si>
    <t>100</t>
  </si>
  <si>
    <t>891311112</t>
  </si>
  <si>
    <t>Montáž vodovodních šoupátek otevřený výkop DN 150</t>
  </si>
  <si>
    <t>2074934285</t>
  </si>
  <si>
    <t>101</t>
  </si>
  <si>
    <t>422212350</t>
  </si>
  <si>
    <t>ŠOUPĚ E2 PŘÍRUBOVÉ DLOUHÉ 150</t>
  </si>
  <si>
    <t>903366868</t>
  </si>
  <si>
    <t>102</t>
  </si>
  <si>
    <t>422910800</t>
  </si>
  <si>
    <t>SOUPRAVA ZEMNÍ TELESKOPICKÁ E2-1,3 -1,8 125-150 (1,3-1,8m</t>
  </si>
  <si>
    <t>2146167999</t>
  </si>
  <si>
    <t>138</t>
  </si>
  <si>
    <t>891319111</t>
  </si>
  <si>
    <t>Montáž navrtávacích pasů na potrubí z jakýchkoli trub DN 150</t>
  </si>
  <si>
    <t>48028909</t>
  </si>
  <si>
    <t>139</t>
  </si>
  <si>
    <t>422735000</t>
  </si>
  <si>
    <t>PAS NAVRTÁVACÍ 160-1''</t>
  </si>
  <si>
    <t>2064084404</t>
  </si>
  <si>
    <t>140</t>
  </si>
  <si>
    <t>422735020</t>
  </si>
  <si>
    <t>PAS NAVRTÁVACÍ 160-5/4''</t>
  </si>
  <si>
    <t>-285025973</t>
  </si>
  <si>
    <t>141</t>
  </si>
  <si>
    <t>892233122</t>
  </si>
  <si>
    <t>Proplach a dezinfekce vodovodního potrubí DN od 40 do 70</t>
  </si>
  <si>
    <t>-818827529</t>
  </si>
  <si>
    <t>142</t>
  </si>
  <si>
    <t>892241111</t>
  </si>
  <si>
    <t>Tlaková zkouška vodou potrubí do 80</t>
  </si>
  <si>
    <t>-1707904433</t>
  </si>
  <si>
    <t>103</t>
  </si>
  <si>
    <t>892351111</t>
  </si>
  <si>
    <t>Tlaková zkouška vodou potrubí DN 150 nebo 200</t>
  </si>
  <si>
    <t>1061222364</t>
  </si>
  <si>
    <t>104</t>
  </si>
  <si>
    <t>892353122</t>
  </si>
  <si>
    <t>Proplach a dezinfekce vodovodního potrubí DN 150 nebo 200</t>
  </si>
  <si>
    <t>285055582</t>
  </si>
  <si>
    <t>106</t>
  </si>
  <si>
    <t>899401112</t>
  </si>
  <si>
    <t>Osazení poklopů litinových šoupátkových</t>
  </si>
  <si>
    <t>-665470086</t>
  </si>
  <si>
    <t>107</t>
  </si>
  <si>
    <t>562306320</t>
  </si>
  <si>
    <t>POKLOP ULIČNÍ ŠOUP. VODA</t>
  </si>
  <si>
    <t>-555879530</t>
  </si>
  <si>
    <t>108</t>
  </si>
  <si>
    <t>562306360</t>
  </si>
  <si>
    <t>deska podkladová pro poklop uliční polyamidový 7.2.10 univerzální</t>
  </si>
  <si>
    <t>238042161</t>
  </si>
  <si>
    <t>143</t>
  </si>
  <si>
    <t>-899254768</t>
  </si>
  <si>
    <t>144</t>
  </si>
  <si>
    <t>422913520</t>
  </si>
  <si>
    <t>poklop litinový těžký voda</t>
  </si>
  <si>
    <t>-236468936</t>
  </si>
  <si>
    <t>109</t>
  </si>
  <si>
    <t>899401113</t>
  </si>
  <si>
    <t>Osazení poklopů litinových hydrantových</t>
  </si>
  <si>
    <t>-1408335223</t>
  </si>
  <si>
    <t>110</t>
  </si>
  <si>
    <t>562306340</t>
  </si>
  <si>
    <t>poklop uliční hydrantový oválný,polyamid/polyamid, 7.2.15</t>
  </si>
  <si>
    <t>1053905609</t>
  </si>
  <si>
    <t>111</t>
  </si>
  <si>
    <t>562306380</t>
  </si>
  <si>
    <t>deska podkladová pro poklop uliční polyamidový 7.2.17 pod hydrantový</t>
  </si>
  <si>
    <t>-1665224847</t>
  </si>
  <si>
    <t>112</t>
  </si>
  <si>
    <t>899712111</t>
  </si>
  <si>
    <t>Orientační tabulky na zdivu</t>
  </si>
  <si>
    <t>341034272</t>
  </si>
  <si>
    <t>113</t>
  </si>
  <si>
    <t>899721111</t>
  </si>
  <si>
    <t>Signalizační vodič DN do 150 mm na potrubí PVC</t>
  </si>
  <si>
    <t>1665184289</t>
  </si>
  <si>
    <t>114</t>
  </si>
  <si>
    <t>899722111</t>
  </si>
  <si>
    <t>Krytí potrubí z plastů výstražnou fólií z PVC 20 cm</t>
  </si>
  <si>
    <t>-627438945</t>
  </si>
  <si>
    <t>115</t>
  </si>
  <si>
    <t>899911101</t>
  </si>
  <si>
    <t>Kluzná objímka výšky 25 mm vnějšího průměru potrubí do 183 mm</t>
  </si>
  <si>
    <t>-803573068</t>
  </si>
  <si>
    <t>116</t>
  </si>
  <si>
    <t>899913152</t>
  </si>
  <si>
    <t>Uzavírací manžeta chráničky potrubí DN 150 x 250</t>
  </si>
  <si>
    <t>1131648812</t>
  </si>
  <si>
    <t>117</t>
  </si>
  <si>
    <t>899914113</t>
  </si>
  <si>
    <t>Montáž ocelové chráničky D 273 x 10 mm</t>
  </si>
  <si>
    <t>-968055991</t>
  </si>
  <si>
    <t>118</t>
  </si>
  <si>
    <t>286131200</t>
  </si>
  <si>
    <t>potrubí vodovodní PE100 PN16 SDR11 12 m, 250 x 22,7 mm</t>
  </si>
  <si>
    <t>1042633039</t>
  </si>
  <si>
    <t>8prop01</t>
  </si>
  <si>
    <t xml:space="preserve"> Dodatečné práce</t>
  </si>
  <si>
    <t>120</t>
  </si>
  <si>
    <t>Dodatečný prostup stěnou šachty s dotěsněním</t>
  </si>
  <si>
    <t>kpl</t>
  </si>
  <si>
    <t>1413223522</t>
  </si>
  <si>
    <t>119</t>
  </si>
  <si>
    <t>8prop02</t>
  </si>
  <si>
    <t>Nasunutí potrubní sekce do chráničky DN 250</t>
  </si>
  <si>
    <t>-2033225118</t>
  </si>
  <si>
    <t>148</t>
  </si>
  <si>
    <t>8prop05</t>
  </si>
  <si>
    <t>Dodatečné osazení půlené chráničky PE100RC SDR17 D160 dl. 2 m na plynové potrubí vč. odkopání a svaření</t>
  </si>
  <si>
    <t>ks</t>
  </si>
  <si>
    <t>-1846007897</t>
  </si>
  <si>
    <t>9</t>
  </si>
  <si>
    <t xml:space="preserve"> Ostatní konstrukce a práce, bourání</t>
  </si>
  <si>
    <t>36</t>
  </si>
  <si>
    <t>919732211</t>
  </si>
  <si>
    <t>Styčná spára napojení nového živičného povrchu na stávající za tepla š 15 mm hl 25 mm s prořezáním</t>
  </si>
  <si>
    <t>-1460966515</t>
  </si>
  <si>
    <t>145</t>
  </si>
  <si>
    <t>919735113</t>
  </si>
  <si>
    <t>Řezání stávajícího živičného krytu hl do 150 mm</t>
  </si>
  <si>
    <t>-1082482410</t>
  </si>
  <si>
    <t>997</t>
  </si>
  <si>
    <t xml:space="preserve"> Přesun sutě</t>
  </si>
  <si>
    <t>47</t>
  </si>
  <si>
    <t>997013501</t>
  </si>
  <si>
    <t>Odvoz suti a vybouraných hmot na skládku nebo meziskládku do 1 km se složením</t>
  </si>
  <si>
    <t>-2138150331</t>
  </si>
  <si>
    <t>38</t>
  </si>
  <si>
    <t>997013509</t>
  </si>
  <si>
    <t>Příplatek k odvozu suti a vybouraných hmot na skládku ZKD 1 km přes 1 km</t>
  </si>
  <si>
    <t>2089380532</t>
  </si>
  <si>
    <t>201,312*17 'Přepočtené koeficientem množství</t>
  </si>
  <si>
    <t>49</t>
  </si>
  <si>
    <t>997221845</t>
  </si>
  <si>
    <t>Poplatek za uložení asfaltového odpadu bez obsahu dehtu na skládce (skládkovné)</t>
  </si>
  <si>
    <t>-259367809</t>
  </si>
  <si>
    <t>159</t>
  </si>
  <si>
    <t>R997-001</t>
  </si>
  <si>
    <t>Uložení frézovaného povrchu do skladu TS</t>
  </si>
  <si>
    <t>2100127137</t>
  </si>
  <si>
    <t>998</t>
  </si>
  <si>
    <t xml:space="preserve"> Přesun hmot</t>
  </si>
  <si>
    <t>46</t>
  </si>
  <si>
    <t>998225111</t>
  </si>
  <si>
    <t>Přesun hmot pro pozemní komunikace s krytem z kamene, monolitickým betonovým nebo živičným</t>
  </si>
  <si>
    <t>1943678850</t>
  </si>
  <si>
    <t>121</t>
  </si>
  <si>
    <t>998276101</t>
  </si>
  <si>
    <t>Přesun hmot pro trubní vedení z trub z plastických hmot otevřený výkop</t>
  </si>
  <si>
    <t>-1359846321</t>
  </si>
  <si>
    <t>02 - Kanalizace vč. ACO pro SUS</t>
  </si>
  <si>
    <t xml:space="preserve">    3 -  Svislé a kompletní konstrukce</t>
  </si>
  <si>
    <t>1319805760</t>
  </si>
  <si>
    <t>1879387317</t>
  </si>
  <si>
    <t>113107185</t>
  </si>
  <si>
    <t>Odstranění podkladu pl přes 50 do 200 m2 živičných tl 250 mm</t>
  </si>
  <si>
    <t>-176526592</t>
  </si>
  <si>
    <t>113107223</t>
  </si>
  <si>
    <t>Odstranění podkladů nebo krytů s přemístěním hmot na skládku na vzdálenost do 20 m nebo s naložením na dopravní prostředek v ploše jednotlivě přes 200 m2 z kameniva hrubého drceného, o tl. vrstvy přes 200 do 300 mm</t>
  </si>
  <si>
    <t>-542832420</t>
  </si>
  <si>
    <t>-1163659416</t>
  </si>
  <si>
    <t>105</t>
  </si>
  <si>
    <t>113154263</t>
  </si>
  <si>
    <t>Frézování živičného podkladu nebo krytu s naložením na dopravní prostředek plochy přes 500 do 1 000 m2 s překážkami v trase pruhu šířky přes 1 m do 2 m, tloušťky vrstvy 50 mm</t>
  </si>
  <si>
    <t>-609968706</t>
  </si>
  <si>
    <t>-91877302</t>
  </si>
  <si>
    <t>1559361285</t>
  </si>
  <si>
    <t>1381089380</t>
  </si>
  <si>
    <t>2006760871</t>
  </si>
  <si>
    <t>-928276460</t>
  </si>
  <si>
    <t>645310649</t>
  </si>
  <si>
    <t>-17859778</t>
  </si>
  <si>
    <t>-244010433</t>
  </si>
  <si>
    <t>133301101</t>
  </si>
  <si>
    <t>Hloubení zapažených i nezapažených šachet s případným nutným přemístěním výkopku ve výkopišti v hornině tř. 4 do 100 m3</t>
  </si>
  <si>
    <t>840502040</t>
  </si>
  <si>
    <t>133301109</t>
  </si>
  <si>
    <t>Hloubení zapažených i nezapažených šachet s případným nutným přemístěním výkopku ve výkopišti v hornině tř. 4 Příplatek k cenám za lepivost horniny tř. 4</t>
  </si>
  <si>
    <t>-255386866</t>
  </si>
  <si>
    <t>-929649114</t>
  </si>
  <si>
    <t>822585200</t>
  </si>
  <si>
    <t>-1336140088</t>
  </si>
  <si>
    <t>1867519660</t>
  </si>
  <si>
    <t>49,06*7 'Přepočtené koeficientem množství</t>
  </si>
  <si>
    <t>597477356</t>
  </si>
  <si>
    <t>-538418090</t>
  </si>
  <si>
    <t>-908184468</t>
  </si>
  <si>
    <t>-602589544</t>
  </si>
  <si>
    <t>514704028</t>
  </si>
  <si>
    <t xml:space="preserve"> Svislé a kompletní konstrukce</t>
  </si>
  <si>
    <t>25</t>
  </si>
  <si>
    <t>358315114</t>
  </si>
  <si>
    <t>Bourání šachty, stoky kompletní nebo otvorů z prostého betonu plochy do 4 m2</t>
  </si>
  <si>
    <t>-260515341</t>
  </si>
  <si>
    <t>359310231</t>
  </si>
  <si>
    <t>Výplň zrušené stoky popílkobetonem</t>
  </si>
  <si>
    <t>-1081836854</t>
  </si>
  <si>
    <t>26</t>
  </si>
  <si>
    <t>359901211</t>
  </si>
  <si>
    <t>Monitoring stoky jakékoli výšky na nové kanalizaci</t>
  </si>
  <si>
    <t>-1379428838</t>
  </si>
  <si>
    <t>452112111</t>
  </si>
  <si>
    <t>Osazení betonových prstenců nebo rámů v do 100 mm</t>
  </si>
  <si>
    <t>-1140073908</t>
  </si>
  <si>
    <t>29</t>
  </si>
  <si>
    <t>592241750</t>
  </si>
  <si>
    <t>prstenec betonový vyrovnávací TBW-Q 625/60/120 62,5x6x12 cm</t>
  </si>
  <si>
    <t>-121483728</t>
  </si>
  <si>
    <t>592241770</t>
  </si>
  <si>
    <t>prstenec betonový vyrovnávací TBW-Q 625/100/120 62,5x10x12 cm</t>
  </si>
  <si>
    <t>-1031967092</t>
  </si>
  <si>
    <t>34</t>
  </si>
  <si>
    <t>-91066060</t>
  </si>
  <si>
    <t>533259113</t>
  </si>
  <si>
    <t>-727473303</t>
  </si>
  <si>
    <t>-1928758707</t>
  </si>
  <si>
    <t>156,8+233</t>
  </si>
  <si>
    <t>1800963508</t>
  </si>
  <si>
    <t>94140204</t>
  </si>
  <si>
    <t>-2107443679</t>
  </si>
  <si>
    <t>41</t>
  </si>
  <si>
    <t>577186111</t>
  </si>
  <si>
    <t>Asfaltový beton vrstva ložní ACL 22 (ABVH) tl 90 mm š do 3 m z nemodifikovaného asfaltu</t>
  </si>
  <si>
    <t>1805139897</t>
  </si>
  <si>
    <t>42</t>
  </si>
  <si>
    <t>831263195</t>
  </si>
  <si>
    <t>Příplatek za zřízení kanalizační přípojky DN 100 až 300</t>
  </si>
  <si>
    <t>1063817487</t>
  </si>
  <si>
    <t>43</t>
  </si>
  <si>
    <t>871313121</t>
  </si>
  <si>
    <t>Montáž kanalizačního potrubí z PVC těsněné gumovým kroužkem otevřený výkop sklon do 20 % DN 160</t>
  </si>
  <si>
    <t>-458047339</t>
  </si>
  <si>
    <t>44</t>
  </si>
  <si>
    <t>286112800</t>
  </si>
  <si>
    <t>trubka kanalizační PVC-U SN 12 160x5,5, 6 m</t>
  </si>
  <si>
    <t>-1306901891</t>
  </si>
  <si>
    <t>45</t>
  </si>
  <si>
    <t>871353121</t>
  </si>
  <si>
    <t>Montáž kanalizačního potrubí z PVC těsněné gumovým kroužkem otevřený výkop sklon do 20 % DN 200</t>
  </si>
  <si>
    <t>586093623</t>
  </si>
  <si>
    <t>286121040</t>
  </si>
  <si>
    <t>trubka kanalizační PVC SN12 200/3 m</t>
  </si>
  <si>
    <t>-246247699</t>
  </si>
  <si>
    <t>871363121</t>
  </si>
  <si>
    <t>Montáž kanalizačního potrubí z PVC těsněné gumovým kroužkem otevřený výkop sklon do 20 % DN 250</t>
  </si>
  <si>
    <t>-1691256288</t>
  </si>
  <si>
    <t>48</t>
  </si>
  <si>
    <t>286121080</t>
  </si>
  <si>
    <t>trubka kanalizační PVC SN12 250/6 m</t>
  </si>
  <si>
    <t>-467227967</t>
  </si>
  <si>
    <t>877310320</t>
  </si>
  <si>
    <t>Montáž tvarovek na potrubí z PP trub hladkých plnostěnných DN 150</t>
  </si>
  <si>
    <t>-1165793316</t>
  </si>
  <si>
    <t>286122060</t>
  </si>
  <si>
    <t>koleno kanalizační z PVC Q-KGB 200/45°</t>
  </si>
  <si>
    <t>-383600813</t>
  </si>
  <si>
    <t>51</t>
  </si>
  <si>
    <t>877350320</t>
  </si>
  <si>
    <t>Montáž tvarovek na potrubí z PP trub hladkých plnostěnných DN 200</t>
  </si>
  <si>
    <t>331671774</t>
  </si>
  <si>
    <t>286122020</t>
  </si>
  <si>
    <t>koleno kanalizační z PVC Q-KGB 150/45°</t>
  </si>
  <si>
    <t>1484482385</t>
  </si>
  <si>
    <t>877365221</t>
  </si>
  <si>
    <t>Montáž tvarovek z tvrdého PVC-systém KG nebo z polypropylenu-systém KG 2000 dvouosé DN 250</t>
  </si>
  <si>
    <t>405396264</t>
  </si>
  <si>
    <t>286114000</t>
  </si>
  <si>
    <t>odbočka kanalizační plastová s hrdlem KGEA-250/200/45°</t>
  </si>
  <si>
    <t>233157720</t>
  </si>
  <si>
    <t>286113990</t>
  </si>
  <si>
    <t>odbočka kanalizační plastová s hrdlem KGEA-250/150/45°</t>
  </si>
  <si>
    <t>1726944161</t>
  </si>
  <si>
    <t>892352121</t>
  </si>
  <si>
    <t>Tlaková zkouška vzduchem potrubí DN 200 těsnícím vakem ucpávkovým</t>
  </si>
  <si>
    <t>úsek</t>
  </si>
  <si>
    <t>506545016</t>
  </si>
  <si>
    <t>892362121</t>
  </si>
  <si>
    <t>Tlaková zkouška vzduchem potrubí DN 250 těsnícím vakem ucpávkovým</t>
  </si>
  <si>
    <t>-832476378</t>
  </si>
  <si>
    <t>894201132</t>
  </si>
  <si>
    <t>Dno šachet tl nad 200 mm z prostého betonu bez zvýšených nároků na prostředí tř. C 40/50</t>
  </si>
  <si>
    <t>-1007778401</t>
  </si>
  <si>
    <t>894411311</t>
  </si>
  <si>
    <t>Osazení železobetonových dílců pro šachty skruží rovných</t>
  </si>
  <si>
    <t>1643377231</t>
  </si>
  <si>
    <t>592241600</t>
  </si>
  <si>
    <t>skruž betonová s ocelová se stupadly +PE povlakem TBS-Q 1000/250/120 SP 100x25x12 cm</t>
  </si>
  <si>
    <t>1542606777</t>
  </si>
  <si>
    <t>592241610</t>
  </si>
  <si>
    <t>skruž betonová s ocelová se stupadly +PE povlakem TBH TBS-Q 1000/500/120 SP 100x50x12 cm</t>
  </si>
  <si>
    <t>-1493203689</t>
  </si>
  <si>
    <t>894414111</t>
  </si>
  <si>
    <t>Osazení železobetonových dílců pro šachty skruží základových (dno)</t>
  </si>
  <si>
    <t>1047085549</t>
  </si>
  <si>
    <t>592241800</t>
  </si>
  <si>
    <t>dno betonové šachtové TZZ-Q 100DN D130x15-80</t>
  </si>
  <si>
    <t>506038343</t>
  </si>
  <si>
    <t>894414211</t>
  </si>
  <si>
    <t>Osazení železobetonových dílců pro šachty desek zákrytových</t>
  </si>
  <si>
    <t>-946489972</t>
  </si>
  <si>
    <t>592243150</t>
  </si>
  <si>
    <t>deska betonová zákrytová TZK-Q 1000/625/200/120</t>
  </si>
  <si>
    <t>414990126</t>
  </si>
  <si>
    <t>895941111</t>
  </si>
  <si>
    <t>Zřízení vpusti kanalizační uliční z betonových dílců typ UV-50 normální</t>
  </si>
  <si>
    <t>-1793879935</t>
  </si>
  <si>
    <t>592238780</t>
  </si>
  <si>
    <t>mříž M1 D400 DIN 19583-13, 500/500 mm</t>
  </si>
  <si>
    <t>-841457519</t>
  </si>
  <si>
    <t>592238750</t>
  </si>
  <si>
    <t>koš pozink. D1 DIN 4052, nízký, pro rám 500/300</t>
  </si>
  <si>
    <t>409062503</t>
  </si>
  <si>
    <t>592238580</t>
  </si>
  <si>
    <t>skruž betonová pro uliční vpusť horní TBV-Q 450/570/5d, 45x57x5 cm</t>
  </si>
  <si>
    <t>1006572940</t>
  </si>
  <si>
    <t>592238640</t>
  </si>
  <si>
    <t>prstenec betonový pro uliční vpusť vyrovnávací TBV-Q 390/60/10a, 39x6x13 cm</t>
  </si>
  <si>
    <t>2031612733</t>
  </si>
  <si>
    <t>592238520</t>
  </si>
  <si>
    <t>dno betonové pro uliční vpusť s kalovou prohlubní TBV-Q 2a 45x30x5 cm</t>
  </si>
  <si>
    <t>1508952007</t>
  </si>
  <si>
    <t>592238589</t>
  </si>
  <si>
    <t>skruž betonová pro uliční vpusť středová TBV-Q 450/570/3z, 45x57x5 cm</t>
  </si>
  <si>
    <t>-640804337</t>
  </si>
  <si>
    <t>-1467791549</t>
  </si>
  <si>
    <t>592238600</t>
  </si>
  <si>
    <t>skruž betonová pro uliční vpusť středová TBV-Q 450/195/6b, 45x19,5x5 cm</t>
  </si>
  <si>
    <t>930911412</t>
  </si>
  <si>
    <t>899104112</t>
  </si>
  <si>
    <t>Osazení poklopů litinových nebo ocelových včetně rámů pro třídu zatížení D400, E600</t>
  </si>
  <si>
    <t>-1967116450</t>
  </si>
  <si>
    <t>592246610</t>
  </si>
  <si>
    <t>poklop šachtový D1 /betonová výplň+ litina/ D 400 - BEGU, s odvětráním</t>
  </si>
  <si>
    <t>1735229459</t>
  </si>
  <si>
    <t>-1669514626</t>
  </si>
  <si>
    <t>8prop03</t>
  </si>
  <si>
    <t>Dodatečný prostup stěnou potrubí B600 s dotěsněním</t>
  </si>
  <si>
    <t>708336681</t>
  </si>
  <si>
    <t>8prop04</t>
  </si>
  <si>
    <t>Přepojení kanalizačních přípoijek na stávající ležatou kanalizaci</t>
  </si>
  <si>
    <t>-1181372997</t>
  </si>
  <si>
    <t>-2019544766</t>
  </si>
  <si>
    <t>487965116</t>
  </si>
  <si>
    <t>-1670784625</t>
  </si>
  <si>
    <t>-1361138469</t>
  </si>
  <si>
    <t>254177184</t>
  </si>
  <si>
    <t>27,6+104,369</t>
  </si>
  <si>
    <t>131,969*7 'Přepočtené koeficientem množství</t>
  </si>
  <si>
    <t>997221815</t>
  </si>
  <si>
    <t>Poplatek za uložení betonového odpadu na skládce (skládkovné)</t>
  </si>
  <si>
    <t>-274882619</t>
  </si>
  <si>
    <t>8396302</t>
  </si>
  <si>
    <t>154,980-50,611</t>
  </si>
  <si>
    <t>2050870745</t>
  </si>
  <si>
    <t>50,611</t>
  </si>
  <si>
    <t>1617633996</t>
  </si>
  <si>
    <t>03 - VN + ON</t>
  </si>
  <si>
    <t>N00 - Nepojmenované práce</t>
  </si>
  <si>
    <t xml:space="preserve">    N01 - Nepojmenovaný díl</t>
  </si>
  <si>
    <t>N00</t>
  </si>
  <si>
    <t>Nepojmenované práce</t>
  </si>
  <si>
    <t>N01</t>
  </si>
  <si>
    <t>Nepojmenovaný díl</t>
  </si>
  <si>
    <t>R095000001</t>
  </si>
  <si>
    <t>VN - Zajištění a provedení všech prací a dodávek nezbytných k provedení díla, tj. prací a dodávek které nejsou přímo určeny rozsahem stavby, avšak jejich provedení je pro zhotovení stavby nezbytné (např. VRN/NUS vč. zařízení staveniště)</t>
  </si>
  <si>
    <t>1024</t>
  </si>
  <si>
    <t>1924169128</t>
  </si>
  <si>
    <t>R095000002</t>
  </si>
  <si>
    <t>VN - Vytýčení a ochrana stávajících inženýrských sítí - prověření existence stávajících podzemních i vzdušných vedení a zařízení, zajištění vytýčení  a provedení opatření pro jejich zajištění a ochranu po dobu výstavby</t>
  </si>
  <si>
    <t>733866767</t>
  </si>
  <si>
    <t>R095000003</t>
  </si>
  <si>
    <t>VN - Dopravní opatření po dobu stavby -  vybavení povolení zvláštního užívání, návrh DIO a zajištění dopravních opatření po dobu stavby včetně průběžné kontroly a udržování</t>
  </si>
  <si>
    <t>-1660571050</t>
  </si>
  <si>
    <t>R095000004</t>
  </si>
  <si>
    <t>VN - Zajištění vstupu, vjezdu a bezpečnosti k sousedním nemovitostem</t>
  </si>
  <si>
    <t>1845108179</t>
  </si>
  <si>
    <t>R095000005</t>
  </si>
  <si>
    <t>VN - Opatření pro zajištění bezpečnosti, ochrany zdraví a požární bezpečnosti</t>
  </si>
  <si>
    <t>2081055297</t>
  </si>
  <si>
    <t>R095000008</t>
  </si>
  <si>
    <t>VN - Provedení zkoušek materiálů, zařízení a hutnění, komplexní vyzkoušení a zaškolení obsluhy v minimálním rozsahu daným ČSN</t>
  </si>
  <si>
    <t>1987490092</t>
  </si>
  <si>
    <t>R095000009</t>
  </si>
  <si>
    <t>VN - Náklady spojené se zajištěním pitné vody po dobu odstávky vodovodního řadu (cisterna, suchovod apod.)</t>
  </si>
  <si>
    <t>708839278</t>
  </si>
  <si>
    <t>R095000025</t>
  </si>
  <si>
    <t>ON - Pořízení kompletní dokladové části stavby dle podmínek smlouvy o dílo (zejména kontroly, zkoušky, revize, atesty, prohlášení atd. )</t>
  </si>
  <si>
    <t>-1641182803</t>
  </si>
  <si>
    <t>R095000026</t>
  </si>
  <si>
    <t>ON - Pořízení projektové dokumentace skutečného provedení stavby DSPS v digitální podobě + 3 paré v tištěné podobě</t>
  </si>
  <si>
    <t>-470384189</t>
  </si>
  <si>
    <t>R095000027</t>
  </si>
  <si>
    <t>ON - Geodetické práce – vytýčení stavby, hranic pozemku</t>
  </si>
  <si>
    <t>1391179560</t>
  </si>
  <si>
    <t>R095000028</t>
  </si>
  <si>
    <t>ON - Geodetické práce – zaměření skutečného stavu</t>
  </si>
  <si>
    <t>1378222954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</si>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</sst>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6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1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1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166" fontId="32" fillId="0" borderId="14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4" fillId="0" borderId="27" xfId="0" applyFont="1" applyBorder="1" applyAlignment="1" applyProtection="1">
      <alignment horizontal="center" vertical="center"/>
      <protection/>
    </xf>
    <xf numFmtId="49" fontId="34" fillId="0" borderId="27" xfId="0" applyNumberFormat="1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167" fontId="34" fillId="0" borderId="27" xfId="0" applyNumberFormat="1" applyFont="1" applyBorder="1" applyAlignment="1" applyProtection="1">
      <alignment vertical="center"/>
      <protection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17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9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6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AR2" s="347"/>
      <c r="AS2" s="347"/>
      <c r="AT2" s="347"/>
      <c r="AU2" s="347"/>
      <c r="AV2" s="347"/>
      <c r="AW2" s="347"/>
      <c r="AX2" s="347"/>
      <c r="AY2" s="347"/>
      <c r="AZ2" s="347"/>
      <c r="BA2" s="347"/>
      <c r="BB2" s="347"/>
      <c r="BC2" s="347"/>
      <c r="BD2" s="347"/>
      <c r="BE2" s="347"/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5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12" t="s">
        <v>16</v>
      </c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26"/>
      <c r="AQ5" s="28"/>
      <c r="BE5" s="310" t="s">
        <v>17</v>
      </c>
      <c r="BS5" s="21" t="s">
        <v>8</v>
      </c>
    </row>
    <row r="6" spans="2:71" ht="36.95" customHeight="1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314" t="s">
        <v>19</v>
      </c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26"/>
      <c r="AQ6" s="28"/>
      <c r="BE6" s="311"/>
      <c r="BS6" s="21" t="s">
        <v>8</v>
      </c>
    </row>
    <row r="7" spans="2:71" ht="14.45" customHeight="1">
      <c r="B7" s="25"/>
      <c r="C7" s="26"/>
      <c r="D7" s="34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22</v>
      </c>
      <c r="AL7" s="26"/>
      <c r="AM7" s="26"/>
      <c r="AN7" s="32" t="s">
        <v>21</v>
      </c>
      <c r="AO7" s="26"/>
      <c r="AP7" s="26"/>
      <c r="AQ7" s="28"/>
      <c r="BE7" s="311"/>
      <c r="BS7" s="21" t="s">
        <v>8</v>
      </c>
    </row>
    <row r="8" spans="2:71" ht="14.45" customHeight="1">
      <c r="B8" s="25"/>
      <c r="C8" s="26"/>
      <c r="D8" s="34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25</v>
      </c>
      <c r="AL8" s="26"/>
      <c r="AM8" s="26"/>
      <c r="AN8" s="35" t="s">
        <v>26</v>
      </c>
      <c r="AO8" s="26"/>
      <c r="AP8" s="26"/>
      <c r="AQ8" s="28"/>
      <c r="BE8" s="311"/>
      <c r="BS8" s="21" t="s">
        <v>8</v>
      </c>
    </row>
    <row r="9" spans="2:71" ht="14.4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11"/>
      <c r="BS9" s="21" t="s">
        <v>8</v>
      </c>
    </row>
    <row r="10" spans="2:71" ht="14.45" customHeight="1">
      <c r="B10" s="25"/>
      <c r="C10" s="26"/>
      <c r="D10" s="34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28</v>
      </c>
      <c r="AL10" s="26"/>
      <c r="AM10" s="26"/>
      <c r="AN10" s="32" t="s">
        <v>21</v>
      </c>
      <c r="AO10" s="26"/>
      <c r="AP10" s="26"/>
      <c r="AQ10" s="28"/>
      <c r="BE10" s="311"/>
      <c r="BS10" s="21" t="s">
        <v>8</v>
      </c>
    </row>
    <row r="11" spans="2:71" ht="18.4" customHeight="1">
      <c r="B11" s="25"/>
      <c r="C11" s="26"/>
      <c r="D11" s="26"/>
      <c r="E11" s="32" t="s">
        <v>24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29</v>
      </c>
      <c r="AL11" s="26"/>
      <c r="AM11" s="26"/>
      <c r="AN11" s="32" t="s">
        <v>21</v>
      </c>
      <c r="AO11" s="26"/>
      <c r="AP11" s="26"/>
      <c r="AQ11" s="28"/>
      <c r="BE11" s="311"/>
      <c r="BS11" s="21" t="s">
        <v>8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11"/>
      <c r="BS12" s="21" t="s">
        <v>8</v>
      </c>
    </row>
    <row r="13" spans="2:71" ht="14.45" customHeight="1">
      <c r="B13" s="25"/>
      <c r="C13" s="26"/>
      <c r="D13" s="34" t="s">
        <v>30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28</v>
      </c>
      <c r="AL13" s="26"/>
      <c r="AM13" s="26"/>
      <c r="AN13" s="36" t="s">
        <v>31</v>
      </c>
      <c r="AO13" s="26"/>
      <c r="AP13" s="26"/>
      <c r="AQ13" s="28"/>
      <c r="BE13" s="311"/>
      <c r="BS13" s="21" t="s">
        <v>8</v>
      </c>
    </row>
    <row r="14" spans="2:71" ht="13.5">
      <c r="B14" s="25"/>
      <c r="C14" s="26"/>
      <c r="D14" s="26"/>
      <c r="E14" s="315" t="s">
        <v>31</v>
      </c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34" t="s">
        <v>29</v>
      </c>
      <c r="AL14" s="26"/>
      <c r="AM14" s="26"/>
      <c r="AN14" s="36" t="s">
        <v>31</v>
      </c>
      <c r="AO14" s="26"/>
      <c r="AP14" s="26"/>
      <c r="AQ14" s="28"/>
      <c r="BE14" s="311"/>
      <c r="BS14" s="21" t="s">
        <v>8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11"/>
      <c r="BS15" s="21" t="s">
        <v>6</v>
      </c>
    </row>
    <row r="16" spans="2:71" ht="14.45" customHeight="1">
      <c r="B16" s="25"/>
      <c r="C16" s="26"/>
      <c r="D16" s="34" t="s">
        <v>32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28</v>
      </c>
      <c r="AL16" s="26"/>
      <c r="AM16" s="26"/>
      <c r="AN16" s="32" t="s">
        <v>21</v>
      </c>
      <c r="AO16" s="26"/>
      <c r="AP16" s="26"/>
      <c r="AQ16" s="28"/>
      <c r="BE16" s="311"/>
      <c r="BS16" s="21" t="s">
        <v>6</v>
      </c>
    </row>
    <row r="17" spans="2:71" ht="18.4" customHeight="1">
      <c r="B17" s="25"/>
      <c r="C17" s="26"/>
      <c r="D17" s="26"/>
      <c r="E17" s="32" t="s">
        <v>24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29</v>
      </c>
      <c r="AL17" s="26"/>
      <c r="AM17" s="26"/>
      <c r="AN17" s="32" t="s">
        <v>21</v>
      </c>
      <c r="AO17" s="26"/>
      <c r="AP17" s="26"/>
      <c r="AQ17" s="28"/>
      <c r="BE17" s="311"/>
      <c r="BS17" s="21" t="s">
        <v>33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11"/>
      <c r="BS18" s="21" t="s">
        <v>8</v>
      </c>
    </row>
    <row r="19" spans="2:71" ht="14.45" customHeight="1">
      <c r="B19" s="25"/>
      <c r="C19" s="26"/>
      <c r="D19" s="34" t="s">
        <v>34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11"/>
      <c r="BS19" s="21" t="s">
        <v>8</v>
      </c>
    </row>
    <row r="20" spans="2:71" ht="22.5" customHeight="1">
      <c r="B20" s="25"/>
      <c r="C20" s="26"/>
      <c r="D20" s="26"/>
      <c r="E20" s="317" t="s">
        <v>21</v>
      </c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26"/>
      <c r="AP20" s="26"/>
      <c r="AQ20" s="28"/>
      <c r="BE20" s="311"/>
      <c r="BS20" s="21" t="s">
        <v>6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11"/>
    </row>
    <row r="22" spans="2:57" ht="6.95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311"/>
    </row>
    <row r="23" spans="2:57" s="1" customFormat="1" ht="25.9" customHeight="1">
      <c r="B23" s="38"/>
      <c r="C23" s="39"/>
      <c r="D23" s="40" t="s">
        <v>35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18">
        <f>ROUND(AG51,2)</f>
        <v>0</v>
      </c>
      <c r="AL23" s="319"/>
      <c r="AM23" s="319"/>
      <c r="AN23" s="319"/>
      <c r="AO23" s="319"/>
      <c r="AP23" s="39"/>
      <c r="AQ23" s="42"/>
      <c r="BE23" s="311"/>
    </row>
    <row r="24" spans="2:57" s="1" customFormat="1" ht="6.9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311"/>
    </row>
    <row r="25" spans="2:57" s="1" customFormat="1" ht="13.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20" t="s">
        <v>36</v>
      </c>
      <c r="M25" s="320"/>
      <c r="N25" s="320"/>
      <c r="O25" s="320"/>
      <c r="P25" s="39"/>
      <c r="Q25" s="39"/>
      <c r="R25" s="39"/>
      <c r="S25" s="39"/>
      <c r="T25" s="39"/>
      <c r="U25" s="39"/>
      <c r="V25" s="39"/>
      <c r="W25" s="320" t="s">
        <v>37</v>
      </c>
      <c r="X25" s="320"/>
      <c r="Y25" s="320"/>
      <c r="Z25" s="320"/>
      <c r="AA25" s="320"/>
      <c r="AB25" s="320"/>
      <c r="AC25" s="320"/>
      <c r="AD25" s="320"/>
      <c r="AE25" s="320"/>
      <c r="AF25" s="39"/>
      <c r="AG25" s="39"/>
      <c r="AH25" s="39"/>
      <c r="AI25" s="39"/>
      <c r="AJ25" s="39"/>
      <c r="AK25" s="320" t="s">
        <v>38</v>
      </c>
      <c r="AL25" s="320"/>
      <c r="AM25" s="320"/>
      <c r="AN25" s="320"/>
      <c r="AO25" s="320"/>
      <c r="AP25" s="39"/>
      <c r="AQ25" s="42"/>
      <c r="BE25" s="311"/>
    </row>
    <row r="26" spans="2:57" s="2" customFormat="1" ht="14.45" customHeight="1">
      <c r="B26" s="44"/>
      <c r="C26" s="45"/>
      <c r="D26" s="46" t="s">
        <v>39</v>
      </c>
      <c r="E26" s="45"/>
      <c r="F26" s="46" t="s">
        <v>40</v>
      </c>
      <c r="G26" s="45"/>
      <c r="H26" s="45"/>
      <c r="I26" s="45"/>
      <c r="J26" s="45"/>
      <c r="K26" s="45"/>
      <c r="L26" s="321">
        <v>0.21</v>
      </c>
      <c r="M26" s="322"/>
      <c r="N26" s="322"/>
      <c r="O26" s="322"/>
      <c r="P26" s="45"/>
      <c r="Q26" s="45"/>
      <c r="R26" s="45"/>
      <c r="S26" s="45"/>
      <c r="T26" s="45"/>
      <c r="U26" s="45"/>
      <c r="V26" s="45"/>
      <c r="W26" s="323">
        <f>ROUND(AZ51,2)</f>
        <v>0</v>
      </c>
      <c r="X26" s="322"/>
      <c r="Y26" s="322"/>
      <c r="Z26" s="322"/>
      <c r="AA26" s="322"/>
      <c r="AB26" s="322"/>
      <c r="AC26" s="322"/>
      <c r="AD26" s="322"/>
      <c r="AE26" s="322"/>
      <c r="AF26" s="45"/>
      <c r="AG26" s="45"/>
      <c r="AH26" s="45"/>
      <c r="AI26" s="45"/>
      <c r="AJ26" s="45"/>
      <c r="AK26" s="323">
        <f>ROUND(AV51,2)</f>
        <v>0</v>
      </c>
      <c r="AL26" s="322"/>
      <c r="AM26" s="322"/>
      <c r="AN26" s="322"/>
      <c r="AO26" s="322"/>
      <c r="AP26" s="45"/>
      <c r="AQ26" s="47"/>
      <c r="BE26" s="311"/>
    </row>
    <row r="27" spans="2:57" s="2" customFormat="1" ht="14.45" customHeight="1">
      <c r="B27" s="44"/>
      <c r="C27" s="45"/>
      <c r="D27" s="45"/>
      <c r="E27" s="45"/>
      <c r="F27" s="46" t="s">
        <v>41</v>
      </c>
      <c r="G27" s="45"/>
      <c r="H27" s="45"/>
      <c r="I27" s="45"/>
      <c r="J27" s="45"/>
      <c r="K27" s="45"/>
      <c r="L27" s="321">
        <v>0.15</v>
      </c>
      <c r="M27" s="322"/>
      <c r="N27" s="322"/>
      <c r="O27" s="322"/>
      <c r="P27" s="45"/>
      <c r="Q27" s="45"/>
      <c r="R27" s="45"/>
      <c r="S27" s="45"/>
      <c r="T27" s="45"/>
      <c r="U27" s="45"/>
      <c r="V27" s="45"/>
      <c r="W27" s="323">
        <f>ROUND(BA51,2)</f>
        <v>0</v>
      </c>
      <c r="X27" s="322"/>
      <c r="Y27" s="322"/>
      <c r="Z27" s="322"/>
      <c r="AA27" s="322"/>
      <c r="AB27" s="322"/>
      <c r="AC27" s="322"/>
      <c r="AD27" s="322"/>
      <c r="AE27" s="322"/>
      <c r="AF27" s="45"/>
      <c r="AG27" s="45"/>
      <c r="AH27" s="45"/>
      <c r="AI27" s="45"/>
      <c r="AJ27" s="45"/>
      <c r="AK27" s="323">
        <f>ROUND(AW51,2)</f>
        <v>0</v>
      </c>
      <c r="AL27" s="322"/>
      <c r="AM27" s="322"/>
      <c r="AN27" s="322"/>
      <c r="AO27" s="322"/>
      <c r="AP27" s="45"/>
      <c r="AQ27" s="47"/>
      <c r="BE27" s="311"/>
    </row>
    <row r="28" spans="2:57" s="2" customFormat="1" ht="14.45" customHeight="1" hidden="1">
      <c r="B28" s="44"/>
      <c r="C28" s="45"/>
      <c r="D28" s="45"/>
      <c r="E28" s="45"/>
      <c r="F28" s="46" t="s">
        <v>42</v>
      </c>
      <c r="G28" s="45"/>
      <c r="H28" s="45"/>
      <c r="I28" s="45"/>
      <c r="J28" s="45"/>
      <c r="K28" s="45"/>
      <c r="L28" s="321">
        <v>0.21</v>
      </c>
      <c r="M28" s="322"/>
      <c r="N28" s="322"/>
      <c r="O28" s="322"/>
      <c r="P28" s="45"/>
      <c r="Q28" s="45"/>
      <c r="R28" s="45"/>
      <c r="S28" s="45"/>
      <c r="T28" s="45"/>
      <c r="U28" s="45"/>
      <c r="V28" s="45"/>
      <c r="W28" s="323">
        <f>ROUND(BB51,2)</f>
        <v>0</v>
      </c>
      <c r="X28" s="322"/>
      <c r="Y28" s="322"/>
      <c r="Z28" s="322"/>
      <c r="AA28" s="322"/>
      <c r="AB28" s="322"/>
      <c r="AC28" s="322"/>
      <c r="AD28" s="322"/>
      <c r="AE28" s="322"/>
      <c r="AF28" s="45"/>
      <c r="AG28" s="45"/>
      <c r="AH28" s="45"/>
      <c r="AI28" s="45"/>
      <c r="AJ28" s="45"/>
      <c r="AK28" s="323">
        <v>0</v>
      </c>
      <c r="AL28" s="322"/>
      <c r="AM28" s="322"/>
      <c r="AN28" s="322"/>
      <c r="AO28" s="322"/>
      <c r="AP28" s="45"/>
      <c r="AQ28" s="47"/>
      <c r="BE28" s="311"/>
    </row>
    <row r="29" spans="2:57" s="2" customFormat="1" ht="14.45" customHeight="1" hidden="1">
      <c r="B29" s="44"/>
      <c r="C29" s="45"/>
      <c r="D29" s="45"/>
      <c r="E29" s="45"/>
      <c r="F29" s="46" t="s">
        <v>43</v>
      </c>
      <c r="G29" s="45"/>
      <c r="H29" s="45"/>
      <c r="I29" s="45"/>
      <c r="J29" s="45"/>
      <c r="K29" s="45"/>
      <c r="L29" s="321">
        <v>0.15</v>
      </c>
      <c r="M29" s="322"/>
      <c r="N29" s="322"/>
      <c r="O29" s="322"/>
      <c r="P29" s="45"/>
      <c r="Q29" s="45"/>
      <c r="R29" s="45"/>
      <c r="S29" s="45"/>
      <c r="T29" s="45"/>
      <c r="U29" s="45"/>
      <c r="V29" s="45"/>
      <c r="W29" s="323">
        <f>ROUND(BC51,2)</f>
        <v>0</v>
      </c>
      <c r="X29" s="322"/>
      <c r="Y29" s="322"/>
      <c r="Z29" s="322"/>
      <c r="AA29" s="322"/>
      <c r="AB29" s="322"/>
      <c r="AC29" s="322"/>
      <c r="AD29" s="322"/>
      <c r="AE29" s="322"/>
      <c r="AF29" s="45"/>
      <c r="AG29" s="45"/>
      <c r="AH29" s="45"/>
      <c r="AI29" s="45"/>
      <c r="AJ29" s="45"/>
      <c r="AK29" s="323">
        <v>0</v>
      </c>
      <c r="AL29" s="322"/>
      <c r="AM29" s="322"/>
      <c r="AN29" s="322"/>
      <c r="AO29" s="322"/>
      <c r="AP29" s="45"/>
      <c r="AQ29" s="47"/>
      <c r="BE29" s="311"/>
    </row>
    <row r="30" spans="2:57" s="2" customFormat="1" ht="14.45" customHeight="1" hidden="1">
      <c r="B30" s="44"/>
      <c r="C30" s="45"/>
      <c r="D30" s="45"/>
      <c r="E30" s="45"/>
      <c r="F30" s="46" t="s">
        <v>44</v>
      </c>
      <c r="G30" s="45"/>
      <c r="H30" s="45"/>
      <c r="I30" s="45"/>
      <c r="J30" s="45"/>
      <c r="K30" s="45"/>
      <c r="L30" s="321">
        <v>0</v>
      </c>
      <c r="M30" s="322"/>
      <c r="N30" s="322"/>
      <c r="O30" s="322"/>
      <c r="P30" s="45"/>
      <c r="Q30" s="45"/>
      <c r="R30" s="45"/>
      <c r="S30" s="45"/>
      <c r="T30" s="45"/>
      <c r="U30" s="45"/>
      <c r="V30" s="45"/>
      <c r="W30" s="323">
        <f>ROUND(BD51,2)</f>
        <v>0</v>
      </c>
      <c r="X30" s="322"/>
      <c r="Y30" s="322"/>
      <c r="Z30" s="322"/>
      <c r="AA30" s="322"/>
      <c r="AB30" s="322"/>
      <c r="AC30" s="322"/>
      <c r="AD30" s="322"/>
      <c r="AE30" s="322"/>
      <c r="AF30" s="45"/>
      <c r="AG30" s="45"/>
      <c r="AH30" s="45"/>
      <c r="AI30" s="45"/>
      <c r="AJ30" s="45"/>
      <c r="AK30" s="323">
        <v>0</v>
      </c>
      <c r="AL30" s="322"/>
      <c r="AM30" s="322"/>
      <c r="AN30" s="322"/>
      <c r="AO30" s="322"/>
      <c r="AP30" s="45"/>
      <c r="AQ30" s="47"/>
      <c r="BE30" s="311"/>
    </row>
    <row r="31" spans="2:57" s="1" customFormat="1" ht="6.95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311"/>
    </row>
    <row r="32" spans="2:57" s="1" customFormat="1" ht="25.9" customHeight="1">
      <c r="B32" s="38"/>
      <c r="C32" s="48"/>
      <c r="D32" s="49" t="s">
        <v>45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46</v>
      </c>
      <c r="U32" s="50"/>
      <c r="V32" s="50"/>
      <c r="W32" s="50"/>
      <c r="X32" s="324" t="s">
        <v>47</v>
      </c>
      <c r="Y32" s="325"/>
      <c r="Z32" s="325"/>
      <c r="AA32" s="325"/>
      <c r="AB32" s="325"/>
      <c r="AC32" s="50"/>
      <c r="AD32" s="50"/>
      <c r="AE32" s="50"/>
      <c r="AF32" s="50"/>
      <c r="AG32" s="50"/>
      <c r="AH32" s="50"/>
      <c r="AI32" s="50"/>
      <c r="AJ32" s="50"/>
      <c r="AK32" s="326">
        <f>SUM(AK23:AK30)</f>
        <v>0</v>
      </c>
      <c r="AL32" s="325"/>
      <c r="AM32" s="325"/>
      <c r="AN32" s="325"/>
      <c r="AO32" s="327"/>
      <c r="AP32" s="48"/>
      <c r="AQ32" s="52"/>
      <c r="BE32" s="311"/>
    </row>
    <row r="33" spans="2:43" s="1" customFormat="1" ht="6.95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43" s="1" customFormat="1" ht="6.9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1" customFormat="1" ht="6.9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44" s="1" customFormat="1" ht="36.95" customHeight="1">
      <c r="B39" s="38"/>
      <c r="C39" s="59" t="s">
        <v>48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44" s="1" customFormat="1" ht="6.95" customHeight="1">
      <c r="B40" s="3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44" s="3" customFormat="1" ht="14.45" customHeight="1">
      <c r="B41" s="61"/>
      <c r="C41" s="62" t="s">
        <v>15</v>
      </c>
      <c r="D41" s="63"/>
      <c r="E41" s="63"/>
      <c r="F41" s="63"/>
      <c r="G41" s="63"/>
      <c r="H41" s="63"/>
      <c r="I41" s="63"/>
      <c r="J41" s="63"/>
      <c r="K41" s="63"/>
      <c r="L41" s="63" t="str">
        <f>K5</f>
        <v>180219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</row>
    <row r="42" spans="2:44" s="4" customFormat="1" ht="36.95" customHeight="1">
      <c r="B42" s="65"/>
      <c r="C42" s="66" t="s">
        <v>18</v>
      </c>
      <c r="D42" s="67"/>
      <c r="E42" s="67"/>
      <c r="F42" s="67"/>
      <c r="G42" s="67"/>
      <c r="H42" s="67"/>
      <c r="I42" s="67"/>
      <c r="J42" s="67"/>
      <c r="K42" s="67"/>
      <c r="L42" s="328" t="str">
        <f>K6</f>
        <v>Vodovod a kanalizace, Plzeňská ulice, Horažďovice</v>
      </c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29"/>
      <c r="AK42" s="329"/>
      <c r="AL42" s="329"/>
      <c r="AM42" s="329"/>
      <c r="AN42" s="329"/>
      <c r="AO42" s="329"/>
      <c r="AP42" s="67"/>
      <c r="AQ42" s="67"/>
      <c r="AR42" s="68"/>
    </row>
    <row r="43" spans="2:44" s="1" customFormat="1" ht="6.95" customHeight="1">
      <c r="B43" s="3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44" s="1" customFormat="1" ht="13.5">
      <c r="B44" s="38"/>
      <c r="C44" s="62" t="s">
        <v>23</v>
      </c>
      <c r="D44" s="60"/>
      <c r="E44" s="60"/>
      <c r="F44" s="60"/>
      <c r="G44" s="60"/>
      <c r="H44" s="60"/>
      <c r="I44" s="60"/>
      <c r="J44" s="60"/>
      <c r="K44" s="60"/>
      <c r="L44" s="69" t="str">
        <f>IF(K8="","",K8)</f>
        <v xml:space="preserve"> 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2" t="s">
        <v>25</v>
      </c>
      <c r="AJ44" s="60"/>
      <c r="AK44" s="60"/>
      <c r="AL44" s="60"/>
      <c r="AM44" s="330" t="str">
        <f>IF(AN8="","",AN8)</f>
        <v>1. 2. 2018</v>
      </c>
      <c r="AN44" s="330"/>
      <c r="AO44" s="60"/>
      <c r="AP44" s="60"/>
      <c r="AQ44" s="60"/>
      <c r="AR44" s="58"/>
    </row>
    <row r="45" spans="2:44" s="1" customFormat="1" ht="6.95" customHeight="1">
      <c r="B45" s="38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1" customFormat="1" ht="13.5">
      <c r="B46" s="38"/>
      <c r="C46" s="62" t="s">
        <v>27</v>
      </c>
      <c r="D46" s="60"/>
      <c r="E46" s="60"/>
      <c r="F46" s="60"/>
      <c r="G46" s="60"/>
      <c r="H46" s="60"/>
      <c r="I46" s="60"/>
      <c r="J46" s="60"/>
      <c r="K46" s="60"/>
      <c r="L46" s="63" t="str">
        <f>IF(E11="","",E11)</f>
        <v xml:space="preserve"> 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2" t="s">
        <v>32</v>
      </c>
      <c r="AJ46" s="60"/>
      <c r="AK46" s="60"/>
      <c r="AL46" s="60"/>
      <c r="AM46" s="331" t="str">
        <f>IF(E17="","",E17)</f>
        <v xml:space="preserve"> </v>
      </c>
      <c r="AN46" s="331"/>
      <c r="AO46" s="331"/>
      <c r="AP46" s="331"/>
      <c r="AQ46" s="60"/>
      <c r="AR46" s="58"/>
      <c r="AS46" s="332" t="s">
        <v>49</v>
      </c>
      <c r="AT46" s="333"/>
      <c r="AU46" s="71"/>
      <c r="AV46" s="71"/>
      <c r="AW46" s="71"/>
      <c r="AX46" s="71"/>
      <c r="AY46" s="71"/>
      <c r="AZ46" s="71"/>
      <c r="BA46" s="71"/>
      <c r="BB46" s="71"/>
      <c r="BC46" s="71"/>
      <c r="BD46" s="72"/>
    </row>
    <row r="47" spans="2:56" s="1" customFormat="1" ht="13.5">
      <c r="B47" s="38"/>
      <c r="C47" s="62" t="s">
        <v>30</v>
      </c>
      <c r="D47" s="60"/>
      <c r="E47" s="60"/>
      <c r="F47" s="60"/>
      <c r="G47" s="60"/>
      <c r="H47" s="60"/>
      <c r="I47" s="60"/>
      <c r="J47" s="60"/>
      <c r="K47" s="60"/>
      <c r="L47" s="63" t="str">
        <f>IF(E14="Vyplň údaj","",E14)</f>
        <v/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334"/>
      <c r="AT47" s="335"/>
      <c r="AU47" s="73"/>
      <c r="AV47" s="73"/>
      <c r="AW47" s="73"/>
      <c r="AX47" s="73"/>
      <c r="AY47" s="73"/>
      <c r="AZ47" s="73"/>
      <c r="BA47" s="73"/>
      <c r="BB47" s="73"/>
      <c r="BC47" s="73"/>
      <c r="BD47" s="74"/>
    </row>
    <row r="48" spans="2:56" s="1" customFormat="1" ht="10.9" customHeight="1">
      <c r="B48" s="3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336"/>
      <c r="AT48" s="337"/>
      <c r="AU48" s="39"/>
      <c r="AV48" s="39"/>
      <c r="AW48" s="39"/>
      <c r="AX48" s="39"/>
      <c r="AY48" s="39"/>
      <c r="AZ48" s="39"/>
      <c r="BA48" s="39"/>
      <c r="BB48" s="39"/>
      <c r="BC48" s="39"/>
      <c r="BD48" s="75"/>
    </row>
    <row r="49" spans="2:56" s="1" customFormat="1" ht="29.25" customHeight="1">
      <c r="B49" s="38"/>
      <c r="C49" s="338" t="s">
        <v>50</v>
      </c>
      <c r="D49" s="339"/>
      <c r="E49" s="339"/>
      <c r="F49" s="339"/>
      <c r="G49" s="339"/>
      <c r="H49" s="76"/>
      <c r="I49" s="340" t="s">
        <v>51</v>
      </c>
      <c r="J49" s="339"/>
      <c r="K49" s="339"/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39"/>
      <c r="W49" s="339"/>
      <c r="X49" s="339"/>
      <c r="Y49" s="339"/>
      <c r="Z49" s="339"/>
      <c r="AA49" s="339"/>
      <c r="AB49" s="339"/>
      <c r="AC49" s="339"/>
      <c r="AD49" s="339"/>
      <c r="AE49" s="339"/>
      <c r="AF49" s="339"/>
      <c r="AG49" s="341" t="s">
        <v>52</v>
      </c>
      <c r="AH49" s="339"/>
      <c r="AI49" s="339"/>
      <c r="AJ49" s="339"/>
      <c r="AK49" s="339"/>
      <c r="AL49" s="339"/>
      <c r="AM49" s="339"/>
      <c r="AN49" s="340" t="s">
        <v>53</v>
      </c>
      <c r="AO49" s="339"/>
      <c r="AP49" s="339"/>
      <c r="AQ49" s="77" t="s">
        <v>54</v>
      </c>
      <c r="AR49" s="58"/>
      <c r="AS49" s="78" t="s">
        <v>55</v>
      </c>
      <c r="AT49" s="79" t="s">
        <v>56</v>
      </c>
      <c r="AU49" s="79" t="s">
        <v>57</v>
      </c>
      <c r="AV49" s="79" t="s">
        <v>58</v>
      </c>
      <c r="AW49" s="79" t="s">
        <v>59</v>
      </c>
      <c r="AX49" s="79" t="s">
        <v>60</v>
      </c>
      <c r="AY49" s="79" t="s">
        <v>61</v>
      </c>
      <c r="AZ49" s="79" t="s">
        <v>62</v>
      </c>
      <c r="BA49" s="79" t="s">
        <v>63</v>
      </c>
      <c r="BB49" s="79" t="s">
        <v>64</v>
      </c>
      <c r="BC49" s="79" t="s">
        <v>65</v>
      </c>
      <c r="BD49" s="80" t="s">
        <v>66</v>
      </c>
    </row>
    <row r="50" spans="2:56" s="1" customFormat="1" ht="10.9" customHeight="1">
      <c r="B50" s="3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1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2:90" s="4" customFormat="1" ht="32.45" customHeight="1">
      <c r="B51" s="65"/>
      <c r="C51" s="84" t="s">
        <v>67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345">
        <f>ROUND(SUM(AG52:AG54),2)</f>
        <v>0</v>
      </c>
      <c r="AH51" s="345"/>
      <c r="AI51" s="345"/>
      <c r="AJ51" s="345"/>
      <c r="AK51" s="345"/>
      <c r="AL51" s="345"/>
      <c r="AM51" s="345"/>
      <c r="AN51" s="346">
        <f>SUM(AG51,AT51)</f>
        <v>0</v>
      </c>
      <c r="AO51" s="346"/>
      <c r="AP51" s="346"/>
      <c r="AQ51" s="86" t="s">
        <v>21</v>
      </c>
      <c r="AR51" s="68"/>
      <c r="AS51" s="87">
        <f>ROUND(SUM(AS52:AS54),2)</f>
        <v>0</v>
      </c>
      <c r="AT51" s="88">
        <f>ROUND(SUM(AV51:AW51),2)</f>
        <v>0</v>
      </c>
      <c r="AU51" s="89">
        <f>ROUND(SUM(AU52:AU54),5)</f>
        <v>0</v>
      </c>
      <c r="AV51" s="88">
        <f>ROUND(AZ51*L26,2)</f>
        <v>0</v>
      </c>
      <c r="AW51" s="88">
        <f>ROUND(BA51*L27,2)</f>
        <v>0</v>
      </c>
      <c r="AX51" s="88">
        <f>ROUND(BB51*L26,2)</f>
        <v>0</v>
      </c>
      <c r="AY51" s="88">
        <f>ROUND(BC51*L27,2)</f>
        <v>0</v>
      </c>
      <c r="AZ51" s="88">
        <f>ROUND(SUM(AZ52:AZ54),2)</f>
        <v>0</v>
      </c>
      <c r="BA51" s="88">
        <f>ROUND(SUM(BA52:BA54),2)</f>
        <v>0</v>
      </c>
      <c r="BB51" s="88">
        <f>ROUND(SUM(BB52:BB54),2)</f>
        <v>0</v>
      </c>
      <c r="BC51" s="88">
        <f>ROUND(SUM(BC52:BC54),2)</f>
        <v>0</v>
      </c>
      <c r="BD51" s="90">
        <f>ROUND(SUM(BD52:BD54),2)</f>
        <v>0</v>
      </c>
      <c r="BS51" s="91" t="s">
        <v>68</v>
      </c>
      <c r="BT51" s="91" t="s">
        <v>69</v>
      </c>
      <c r="BU51" s="92" t="s">
        <v>70</v>
      </c>
      <c r="BV51" s="91" t="s">
        <v>71</v>
      </c>
      <c r="BW51" s="91" t="s">
        <v>7</v>
      </c>
      <c r="BX51" s="91" t="s">
        <v>72</v>
      </c>
      <c r="CL51" s="91" t="s">
        <v>21</v>
      </c>
    </row>
    <row r="52" spans="1:91" s="5" customFormat="1" ht="22.5" customHeight="1">
      <c r="A52" s="93" t="s">
        <v>73</v>
      </c>
      <c r="B52" s="94"/>
      <c r="C52" s="95"/>
      <c r="D52" s="344" t="s">
        <v>74</v>
      </c>
      <c r="E52" s="344"/>
      <c r="F52" s="344"/>
      <c r="G52" s="344"/>
      <c r="H52" s="344"/>
      <c r="I52" s="96"/>
      <c r="J52" s="344" t="s">
        <v>75</v>
      </c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2">
        <f>'01 - Vodovod'!J27</f>
        <v>0</v>
      </c>
      <c r="AH52" s="343"/>
      <c r="AI52" s="343"/>
      <c r="AJ52" s="343"/>
      <c r="AK52" s="343"/>
      <c r="AL52" s="343"/>
      <c r="AM52" s="343"/>
      <c r="AN52" s="342">
        <f>SUM(AG52,AT52)</f>
        <v>0</v>
      </c>
      <c r="AO52" s="343"/>
      <c r="AP52" s="343"/>
      <c r="AQ52" s="97" t="s">
        <v>76</v>
      </c>
      <c r="AR52" s="98"/>
      <c r="AS52" s="99">
        <v>0</v>
      </c>
      <c r="AT52" s="100">
        <f>ROUND(SUM(AV52:AW52),2)</f>
        <v>0</v>
      </c>
      <c r="AU52" s="101">
        <f>'01 - Vodovod'!P85</f>
        <v>0</v>
      </c>
      <c r="AV52" s="100">
        <f>'01 - Vodovod'!J30</f>
        <v>0</v>
      </c>
      <c r="AW52" s="100">
        <f>'01 - Vodovod'!J31</f>
        <v>0</v>
      </c>
      <c r="AX52" s="100">
        <f>'01 - Vodovod'!J32</f>
        <v>0</v>
      </c>
      <c r="AY52" s="100">
        <f>'01 - Vodovod'!J33</f>
        <v>0</v>
      </c>
      <c r="AZ52" s="100">
        <f>'01 - Vodovod'!F30</f>
        <v>0</v>
      </c>
      <c r="BA52" s="100">
        <f>'01 - Vodovod'!F31</f>
        <v>0</v>
      </c>
      <c r="BB52" s="100">
        <f>'01 - Vodovod'!F32</f>
        <v>0</v>
      </c>
      <c r="BC52" s="100">
        <f>'01 - Vodovod'!F33</f>
        <v>0</v>
      </c>
      <c r="BD52" s="102">
        <f>'01 - Vodovod'!F34</f>
        <v>0</v>
      </c>
      <c r="BT52" s="103" t="s">
        <v>77</v>
      </c>
      <c r="BV52" s="103" t="s">
        <v>71</v>
      </c>
      <c r="BW52" s="103" t="s">
        <v>78</v>
      </c>
      <c r="BX52" s="103" t="s">
        <v>7</v>
      </c>
      <c r="CL52" s="103" t="s">
        <v>21</v>
      </c>
      <c r="CM52" s="103" t="s">
        <v>79</v>
      </c>
    </row>
    <row r="53" spans="1:91" s="5" customFormat="1" ht="22.5" customHeight="1">
      <c r="A53" s="93" t="s">
        <v>73</v>
      </c>
      <c r="B53" s="94"/>
      <c r="C53" s="95"/>
      <c r="D53" s="344" t="s">
        <v>80</v>
      </c>
      <c r="E53" s="344"/>
      <c r="F53" s="344"/>
      <c r="G53" s="344"/>
      <c r="H53" s="344"/>
      <c r="I53" s="96"/>
      <c r="J53" s="344" t="s">
        <v>81</v>
      </c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344"/>
      <c r="AA53" s="344"/>
      <c r="AB53" s="344"/>
      <c r="AC53" s="344"/>
      <c r="AD53" s="344"/>
      <c r="AE53" s="344"/>
      <c r="AF53" s="344"/>
      <c r="AG53" s="342">
        <f>'02 - Kanalizace vč. ACO p...'!J27</f>
        <v>0</v>
      </c>
      <c r="AH53" s="343"/>
      <c r="AI53" s="343"/>
      <c r="AJ53" s="343"/>
      <c r="AK53" s="343"/>
      <c r="AL53" s="343"/>
      <c r="AM53" s="343"/>
      <c r="AN53" s="342">
        <f>SUM(AG53,AT53)</f>
        <v>0</v>
      </c>
      <c r="AO53" s="343"/>
      <c r="AP53" s="343"/>
      <c r="AQ53" s="97" t="s">
        <v>76</v>
      </c>
      <c r="AR53" s="98"/>
      <c r="AS53" s="99">
        <v>0</v>
      </c>
      <c r="AT53" s="100">
        <f>ROUND(SUM(AV53:AW53),2)</f>
        <v>0</v>
      </c>
      <c r="AU53" s="101">
        <f>'02 - Kanalizace vč. ACO p...'!P86</f>
        <v>0</v>
      </c>
      <c r="AV53" s="100">
        <f>'02 - Kanalizace vč. ACO p...'!J30</f>
        <v>0</v>
      </c>
      <c r="AW53" s="100">
        <f>'02 - Kanalizace vč. ACO p...'!J31</f>
        <v>0</v>
      </c>
      <c r="AX53" s="100">
        <f>'02 - Kanalizace vč. ACO p...'!J32</f>
        <v>0</v>
      </c>
      <c r="AY53" s="100">
        <f>'02 - Kanalizace vč. ACO p...'!J33</f>
        <v>0</v>
      </c>
      <c r="AZ53" s="100">
        <f>'02 - Kanalizace vč. ACO p...'!F30</f>
        <v>0</v>
      </c>
      <c r="BA53" s="100">
        <f>'02 - Kanalizace vč. ACO p...'!F31</f>
        <v>0</v>
      </c>
      <c r="BB53" s="100">
        <f>'02 - Kanalizace vč. ACO p...'!F32</f>
        <v>0</v>
      </c>
      <c r="BC53" s="100">
        <f>'02 - Kanalizace vč. ACO p...'!F33</f>
        <v>0</v>
      </c>
      <c r="BD53" s="102">
        <f>'02 - Kanalizace vč. ACO p...'!F34</f>
        <v>0</v>
      </c>
      <c r="BT53" s="103" t="s">
        <v>77</v>
      </c>
      <c r="BV53" s="103" t="s">
        <v>71</v>
      </c>
      <c r="BW53" s="103" t="s">
        <v>82</v>
      </c>
      <c r="BX53" s="103" t="s">
        <v>7</v>
      </c>
      <c r="CL53" s="103" t="s">
        <v>21</v>
      </c>
      <c r="CM53" s="103" t="s">
        <v>79</v>
      </c>
    </row>
    <row r="54" spans="1:91" s="5" customFormat="1" ht="22.5" customHeight="1">
      <c r="A54" s="93" t="s">
        <v>73</v>
      </c>
      <c r="B54" s="94"/>
      <c r="C54" s="95"/>
      <c r="D54" s="344" t="s">
        <v>83</v>
      </c>
      <c r="E54" s="344"/>
      <c r="F54" s="344"/>
      <c r="G54" s="344"/>
      <c r="H54" s="344"/>
      <c r="I54" s="96"/>
      <c r="J54" s="344" t="s">
        <v>84</v>
      </c>
      <c r="K54" s="344"/>
      <c r="L54" s="344"/>
      <c r="M54" s="344"/>
      <c r="N54" s="344"/>
      <c r="O54" s="344"/>
      <c r="P54" s="344"/>
      <c r="Q54" s="344"/>
      <c r="R54" s="344"/>
      <c r="S54" s="344"/>
      <c r="T54" s="344"/>
      <c r="U54" s="344"/>
      <c r="V54" s="344"/>
      <c r="W54" s="344"/>
      <c r="X54" s="344"/>
      <c r="Y54" s="344"/>
      <c r="Z54" s="344"/>
      <c r="AA54" s="344"/>
      <c r="AB54" s="344"/>
      <c r="AC54" s="344"/>
      <c r="AD54" s="344"/>
      <c r="AE54" s="344"/>
      <c r="AF54" s="344"/>
      <c r="AG54" s="342">
        <f>'03 - VN + ON'!J27</f>
        <v>0</v>
      </c>
      <c r="AH54" s="343"/>
      <c r="AI54" s="343"/>
      <c r="AJ54" s="343"/>
      <c r="AK54" s="343"/>
      <c r="AL54" s="343"/>
      <c r="AM54" s="343"/>
      <c r="AN54" s="342">
        <f>SUM(AG54,AT54)</f>
        <v>0</v>
      </c>
      <c r="AO54" s="343"/>
      <c r="AP54" s="343"/>
      <c r="AQ54" s="97" t="s">
        <v>76</v>
      </c>
      <c r="AR54" s="98"/>
      <c r="AS54" s="104">
        <v>0</v>
      </c>
      <c r="AT54" s="105">
        <f>ROUND(SUM(AV54:AW54),2)</f>
        <v>0</v>
      </c>
      <c r="AU54" s="106">
        <f>'03 - VN + ON'!P78</f>
        <v>0</v>
      </c>
      <c r="AV54" s="105">
        <f>'03 - VN + ON'!J30</f>
        <v>0</v>
      </c>
      <c r="AW54" s="105">
        <f>'03 - VN + ON'!J31</f>
        <v>0</v>
      </c>
      <c r="AX54" s="105">
        <f>'03 - VN + ON'!J32</f>
        <v>0</v>
      </c>
      <c r="AY54" s="105">
        <f>'03 - VN + ON'!J33</f>
        <v>0</v>
      </c>
      <c r="AZ54" s="105">
        <f>'03 - VN + ON'!F30</f>
        <v>0</v>
      </c>
      <c r="BA54" s="105">
        <f>'03 - VN + ON'!F31</f>
        <v>0</v>
      </c>
      <c r="BB54" s="105">
        <f>'03 - VN + ON'!F32</f>
        <v>0</v>
      </c>
      <c r="BC54" s="105">
        <f>'03 - VN + ON'!F33</f>
        <v>0</v>
      </c>
      <c r="BD54" s="107">
        <f>'03 - VN + ON'!F34</f>
        <v>0</v>
      </c>
      <c r="BT54" s="103" t="s">
        <v>77</v>
      </c>
      <c r="BV54" s="103" t="s">
        <v>71</v>
      </c>
      <c r="BW54" s="103" t="s">
        <v>85</v>
      </c>
      <c r="BX54" s="103" t="s">
        <v>7</v>
      </c>
      <c r="CL54" s="103" t="s">
        <v>21</v>
      </c>
      <c r="CM54" s="103" t="s">
        <v>79</v>
      </c>
    </row>
    <row r="55" spans="2:44" s="1" customFormat="1" ht="30" customHeight="1">
      <c r="B55" s="3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58"/>
    </row>
    <row r="56" spans="2:44" s="1" customFormat="1" ht="6.95" customHeight="1"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8"/>
    </row>
  </sheetData>
  <sheetProtection algorithmName="SHA-512" hashValue="Dx+Brk2DhwnCnbC10L4DJWeEsBekUNB6lU7eqV7RD1KgJQ/iZ0QpsRXdciK/O3s+G6jLaTg6APEOaKDqNwiKsQ==" saltValue="7j+rYfYW/BPRVq8yxON8/g==" spinCount="100000" sheet="1" objects="1" scenarios="1" formatCells="0" formatColumns="0" formatRows="0" sort="0" autoFilter="0"/>
  <mergeCells count="49"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1 - Vodovod'!C2" display="/"/>
    <hyperlink ref="A53" location="'02 - Kanalizace vč. ACO p...'!C2" display="/"/>
    <hyperlink ref="A54" location="'03 - VN + ON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86</v>
      </c>
      <c r="G1" s="355" t="s">
        <v>87</v>
      </c>
      <c r="H1" s="355"/>
      <c r="I1" s="112"/>
      <c r="J1" s="111" t="s">
        <v>88</v>
      </c>
      <c r="K1" s="110" t="s">
        <v>89</v>
      </c>
      <c r="L1" s="111" t="s">
        <v>90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21" t="s">
        <v>78</v>
      </c>
    </row>
    <row r="3" spans="2:46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79</v>
      </c>
    </row>
    <row r="4" spans="2:46" ht="36.95" customHeight="1">
      <c r="B4" s="25"/>
      <c r="C4" s="26"/>
      <c r="D4" s="27" t="s">
        <v>91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3.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22.5" customHeight="1">
      <c r="B7" s="25"/>
      <c r="C7" s="26"/>
      <c r="D7" s="26"/>
      <c r="E7" s="348" t="str">
        <f>'Rekapitulace stavby'!K6</f>
        <v>Vodovod a kanalizace, Plzeňská ulice, Horažďovice</v>
      </c>
      <c r="F7" s="349"/>
      <c r="G7" s="349"/>
      <c r="H7" s="349"/>
      <c r="I7" s="114"/>
      <c r="J7" s="26"/>
      <c r="K7" s="28"/>
    </row>
    <row r="8" spans="2:11" s="1" customFormat="1" ht="13.5">
      <c r="B8" s="38"/>
      <c r="C8" s="39"/>
      <c r="D8" s="34" t="s">
        <v>92</v>
      </c>
      <c r="E8" s="39"/>
      <c r="F8" s="39"/>
      <c r="G8" s="39"/>
      <c r="H8" s="39"/>
      <c r="I8" s="115"/>
      <c r="J8" s="39"/>
      <c r="K8" s="42"/>
    </row>
    <row r="9" spans="2:11" s="1" customFormat="1" ht="36.95" customHeight="1">
      <c r="B9" s="38"/>
      <c r="C9" s="39"/>
      <c r="D9" s="39"/>
      <c r="E9" s="350" t="s">
        <v>93</v>
      </c>
      <c r="F9" s="351"/>
      <c r="G9" s="351"/>
      <c r="H9" s="351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1. 2. 2018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">
        <v>21</v>
      </c>
      <c r="K14" s="42"/>
    </row>
    <row r="15" spans="2:11" s="1" customFormat="1" ht="18" customHeight="1">
      <c r="B15" s="38"/>
      <c r="C15" s="39"/>
      <c r="D15" s="39"/>
      <c r="E15" s="32" t="s">
        <v>24</v>
      </c>
      <c r="F15" s="39"/>
      <c r="G15" s="39"/>
      <c r="H15" s="39"/>
      <c r="I15" s="116" t="s">
        <v>29</v>
      </c>
      <c r="J15" s="32" t="s">
        <v>21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30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29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32</v>
      </c>
      <c r="E20" s="39"/>
      <c r="F20" s="39"/>
      <c r="G20" s="39"/>
      <c r="H20" s="39"/>
      <c r="I20" s="116" t="s">
        <v>28</v>
      </c>
      <c r="J20" s="32" t="s">
        <v>21</v>
      </c>
      <c r="K20" s="42"/>
    </row>
    <row r="21" spans="2:11" s="1" customFormat="1" ht="18" customHeight="1">
      <c r="B21" s="38"/>
      <c r="C21" s="39"/>
      <c r="D21" s="39"/>
      <c r="E21" s="32" t="s">
        <v>24</v>
      </c>
      <c r="F21" s="39"/>
      <c r="G21" s="39"/>
      <c r="H21" s="39"/>
      <c r="I21" s="116" t="s">
        <v>29</v>
      </c>
      <c r="J21" s="32" t="s">
        <v>21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34</v>
      </c>
      <c r="E23" s="39"/>
      <c r="F23" s="39"/>
      <c r="G23" s="39"/>
      <c r="H23" s="39"/>
      <c r="I23" s="115"/>
      <c r="J23" s="39"/>
      <c r="K23" s="42"/>
    </row>
    <row r="24" spans="2:11" s="6" customFormat="1" ht="22.5" customHeight="1">
      <c r="B24" s="118"/>
      <c r="C24" s="119"/>
      <c r="D24" s="119"/>
      <c r="E24" s="317" t="s">
        <v>21</v>
      </c>
      <c r="F24" s="317"/>
      <c r="G24" s="317"/>
      <c r="H24" s="317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35</v>
      </c>
      <c r="E27" s="39"/>
      <c r="F27" s="39"/>
      <c r="G27" s="39"/>
      <c r="H27" s="39"/>
      <c r="I27" s="115"/>
      <c r="J27" s="125">
        <f>ROUND(J85,2)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37</v>
      </c>
      <c r="G29" s="39"/>
      <c r="H29" s="39"/>
      <c r="I29" s="126" t="s">
        <v>36</v>
      </c>
      <c r="J29" s="43" t="s">
        <v>38</v>
      </c>
      <c r="K29" s="42"/>
    </row>
    <row r="30" spans="2:11" s="1" customFormat="1" ht="14.45" customHeight="1">
      <c r="B30" s="38"/>
      <c r="C30" s="39"/>
      <c r="D30" s="46" t="s">
        <v>39</v>
      </c>
      <c r="E30" s="46" t="s">
        <v>40</v>
      </c>
      <c r="F30" s="127">
        <f>ROUND(SUM(BE85:BE228),2)</f>
        <v>0</v>
      </c>
      <c r="G30" s="39"/>
      <c r="H30" s="39"/>
      <c r="I30" s="128">
        <v>0.21</v>
      </c>
      <c r="J30" s="127">
        <f>ROUND(ROUND((SUM(BE85:BE228)),2)*I30,2)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41</v>
      </c>
      <c r="F31" s="127">
        <f>ROUND(SUM(BF85:BF228),2)</f>
        <v>0</v>
      </c>
      <c r="G31" s="39"/>
      <c r="H31" s="39"/>
      <c r="I31" s="128">
        <v>0.15</v>
      </c>
      <c r="J31" s="127">
        <f>ROUND(ROUND((SUM(BF85:BF228)),2)*I31,2)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42</v>
      </c>
      <c r="F32" s="127">
        <f>ROUND(SUM(BG85:BG228),2)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43</v>
      </c>
      <c r="F33" s="127">
        <f>ROUND(SUM(BH85:BH228),2)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44</v>
      </c>
      <c r="F34" s="127">
        <f>ROUND(SUM(BI85:BI228),2)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45</v>
      </c>
      <c r="E36" s="76"/>
      <c r="F36" s="76"/>
      <c r="G36" s="131" t="s">
        <v>46</v>
      </c>
      <c r="H36" s="132" t="s">
        <v>47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8"/>
      <c r="C42" s="27" t="s">
        <v>94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22.5" customHeight="1">
      <c r="B45" s="38"/>
      <c r="C45" s="39"/>
      <c r="D45" s="39"/>
      <c r="E45" s="348" t="str">
        <f>E7</f>
        <v>Vodovod a kanalizace, Plzeňská ulice, Horažďovice</v>
      </c>
      <c r="F45" s="349"/>
      <c r="G45" s="349"/>
      <c r="H45" s="349"/>
      <c r="I45" s="115"/>
      <c r="J45" s="39"/>
      <c r="K45" s="42"/>
    </row>
    <row r="46" spans="2:11" s="1" customFormat="1" ht="14.45" customHeight="1">
      <c r="B46" s="38"/>
      <c r="C46" s="34" t="s">
        <v>92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23.25" customHeight="1">
      <c r="B47" s="38"/>
      <c r="C47" s="39"/>
      <c r="D47" s="39"/>
      <c r="E47" s="350" t="str">
        <f>E9</f>
        <v>01 - Vodovod</v>
      </c>
      <c r="F47" s="351"/>
      <c r="G47" s="351"/>
      <c r="H47" s="351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 xml:space="preserve"> </v>
      </c>
      <c r="G49" s="39"/>
      <c r="H49" s="39"/>
      <c r="I49" s="116" t="s">
        <v>25</v>
      </c>
      <c r="J49" s="117" t="str">
        <f>IF(J12="","",J12)</f>
        <v>1. 2. 2018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3.5">
      <c r="B51" s="38"/>
      <c r="C51" s="34" t="s">
        <v>27</v>
      </c>
      <c r="D51" s="39"/>
      <c r="E51" s="39"/>
      <c r="F51" s="32" t="str">
        <f>E15</f>
        <v xml:space="preserve"> </v>
      </c>
      <c r="G51" s="39"/>
      <c r="H51" s="39"/>
      <c r="I51" s="116" t="s">
        <v>32</v>
      </c>
      <c r="J51" s="32" t="str">
        <f>E21</f>
        <v xml:space="preserve"> </v>
      </c>
      <c r="K51" s="42"/>
    </row>
    <row r="52" spans="2:11" s="1" customFormat="1" ht="14.45" customHeight="1">
      <c r="B52" s="38"/>
      <c r="C52" s="34" t="s">
        <v>30</v>
      </c>
      <c r="D52" s="39"/>
      <c r="E52" s="39"/>
      <c r="F52" s="32" t="str">
        <f>IF(E18="","",E18)</f>
        <v/>
      </c>
      <c r="G52" s="39"/>
      <c r="H52" s="39"/>
      <c r="I52" s="115"/>
      <c r="J52" s="39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95</v>
      </c>
      <c r="D54" s="129"/>
      <c r="E54" s="129"/>
      <c r="F54" s="129"/>
      <c r="G54" s="129"/>
      <c r="H54" s="129"/>
      <c r="I54" s="142"/>
      <c r="J54" s="143" t="s">
        <v>96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97</v>
      </c>
      <c r="D56" s="39"/>
      <c r="E56" s="39"/>
      <c r="F56" s="39"/>
      <c r="G56" s="39"/>
      <c r="H56" s="39"/>
      <c r="I56" s="115"/>
      <c r="J56" s="125">
        <f>J85</f>
        <v>0</v>
      </c>
      <c r="K56" s="42"/>
      <c r="AU56" s="21" t="s">
        <v>98</v>
      </c>
    </row>
    <row r="57" spans="2:11" s="7" customFormat="1" ht="24.95" customHeight="1">
      <c r="B57" s="146"/>
      <c r="C57" s="147"/>
      <c r="D57" s="148" t="s">
        <v>99</v>
      </c>
      <c r="E57" s="149"/>
      <c r="F57" s="149"/>
      <c r="G57" s="149"/>
      <c r="H57" s="149"/>
      <c r="I57" s="150"/>
      <c r="J57" s="151">
        <f>J86</f>
        <v>0</v>
      </c>
      <c r="K57" s="152"/>
    </row>
    <row r="58" spans="2:11" s="8" customFormat="1" ht="19.9" customHeight="1">
      <c r="B58" s="153"/>
      <c r="C58" s="154"/>
      <c r="D58" s="155" t="s">
        <v>100</v>
      </c>
      <c r="E58" s="156"/>
      <c r="F58" s="156"/>
      <c r="G58" s="156"/>
      <c r="H58" s="156"/>
      <c r="I58" s="157"/>
      <c r="J58" s="158">
        <f>J87</f>
        <v>0</v>
      </c>
      <c r="K58" s="159"/>
    </row>
    <row r="59" spans="2:11" s="8" customFormat="1" ht="19.9" customHeight="1">
      <c r="B59" s="153"/>
      <c r="C59" s="154"/>
      <c r="D59" s="155" t="s">
        <v>101</v>
      </c>
      <c r="E59" s="156"/>
      <c r="F59" s="156"/>
      <c r="G59" s="156"/>
      <c r="H59" s="156"/>
      <c r="I59" s="157"/>
      <c r="J59" s="158">
        <f>J112</f>
        <v>0</v>
      </c>
      <c r="K59" s="159"/>
    </row>
    <row r="60" spans="2:11" s="8" customFormat="1" ht="19.9" customHeight="1">
      <c r="B60" s="153"/>
      <c r="C60" s="154"/>
      <c r="D60" s="155" t="s">
        <v>102</v>
      </c>
      <c r="E60" s="156"/>
      <c r="F60" s="156"/>
      <c r="G60" s="156"/>
      <c r="H60" s="156"/>
      <c r="I60" s="157"/>
      <c r="J60" s="158">
        <f>J115</f>
        <v>0</v>
      </c>
      <c r="K60" s="159"/>
    </row>
    <row r="61" spans="2:11" s="8" customFormat="1" ht="19.9" customHeight="1">
      <c r="B61" s="153"/>
      <c r="C61" s="154"/>
      <c r="D61" s="155" t="s">
        <v>103</v>
      </c>
      <c r="E61" s="156"/>
      <c r="F61" s="156"/>
      <c r="G61" s="156"/>
      <c r="H61" s="156"/>
      <c r="I61" s="157"/>
      <c r="J61" s="158">
        <f>J123</f>
        <v>0</v>
      </c>
      <c r="K61" s="159"/>
    </row>
    <row r="62" spans="2:11" s="8" customFormat="1" ht="19.9" customHeight="1">
      <c r="B62" s="153"/>
      <c r="C62" s="154"/>
      <c r="D62" s="155" t="s">
        <v>104</v>
      </c>
      <c r="E62" s="156"/>
      <c r="F62" s="156"/>
      <c r="G62" s="156"/>
      <c r="H62" s="156"/>
      <c r="I62" s="157"/>
      <c r="J62" s="158">
        <f>J213</f>
        <v>0</v>
      </c>
      <c r="K62" s="159"/>
    </row>
    <row r="63" spans="2:11" s="8" customFormat="1" ht="19.9" customHeight="1">
      <c r="B63" s="153"/>
      <c r="C63" s="154"/>
      <c r="D63" s="155" t="s">
        <v>105</v>
      </c>
      <c r="E63" s="156"/>
      <c r="F63" s="156"/>
      <c r="G63" s="156"/>
      <c r="H63" s="156"/>
      <c r="I63" s="157"/>
      <c r="J63" s="158">
        <f>J217</f>
        <v>0</v>
      </c>
      <c r="K63" s="159"/>
    </row>
    <row r="64" spans="2:11" s="8" customFormat="1" ht="19.9" customHeight="1">
      <c r="B64" s="153"/>
      <c r="C64" s="154"/>
      <c r="D64" s="155" t="s">
        <v>106</v>
      </c>
      <c r="E64" s="156"/>
      <c r="F64" s="156"/>
      <c r="G64" s="156"/>
      <c r="H64" s="156"/>
      <c r="I64" s="157"/>
      <c r="J64" s="158">
        <f>J220</f>
        <v>0</v>
      </c>
      <c r="K64" s="159"/>
    </row>
    <row r="65" spans="2:11" s="8" customFormat="1" ht="19.9" customHeight="1">
      <c r="B65" s="153"/>
      <c r="C65" s="154"/>
      <c r="D65" s="155" t="s">
        <v>107</v>
      </c>
      <c r="E65" s="156"/>
      <c r="F65" s="156"/>
      <c r="G65" s="156"/>
      <c r="H65" s="156"/>
      <c r="I65" s="157"/>
      <c r="J65" s="158">
        <f>J226</f>
        <v>0</v>
      </c>
      <c r="K65" s="159"/>
    </row>
    <row r="66" spans="2:11" s="1" customFormat="1" ht="21.75" customHeight="1">
      <c r="B66" s="38"/>
      <c r="C66" s="39"/>
      <c r="D66" s="39"/>
      <c r="E66" s="39"/>
      <c r="F66" s="39"/>
      <c r="G66" s="39"/>
      <c r="H66" s="39"/>
      <c r="I66" s="115"/>
      <c r="J66" s="39"/>
      <c r="K66" s="42"/>
    </row>
    <row r="67" spans="2:11" s="1" customFormat="1" ht="6.95" customHeight="1">
      <c r="B67" s="53"/>
      <c r="C67" s="54"/>
      <c r="D67" s="54"/>
      <c r="E67" s="54"/>
      <c r="F67" s="54"/>
      <c r="G67" s="54"/>
      <c r="H67" s="54"/>
      <c r="I67" s="136"/>
      <c r="J67" s="54"/>
      <c r="K67" s="55"/>
    </row>
    <row r="71" spans="2:12" s="1" customFormat="1" ht="6.95" customHeight="1">
      <c r="B71" s="56"/>
      <c r="C71" s="57"/>
      <c r="D71" s="57"/>
      <c r="E71" s="57"/>
      <c r="F71" s="57"/>
      <c r="G71" s="57"/>
      <c r="H71" s="57"/>
      <c r="I71" s="139"/>
      <c r="J71" s="57"/>
      <c r="K71" s="57"/>
      <c r="L71" s="58"/>
    </row>
    <row r="72" spans="2:12" s="1" customFormat="1" ht="36.95" customHeight="1">
      <c r="B72" s="38"/>
      <c r="C72" s="59" t="s">
        <v>108</v>
      </c>
      <c r="D72" s="60"/>
      <c r="E72" s="60"/>
      <c r="F72" s="60"/>
      <c r="G72" s="60"/>
      <c r="H72" s="60"/>
      <c r="I72" s="160"/>
      <c r="J72" s="60"/>
      <c r="K72" s="60"/>
      <c r="L72" s="58"/>
    </row>
    <row r="73" spans="2:12" s="1" customFormat="1" ht="6.95" customHeight="1">
      <c r="B73" s="38"/>
      <c r="C73" s="60"/>
      <c r="D73" s="60"/>
      <c r="E73" s="60"/>
      <c r="F73" s="60"/>
      <c r="G73" s="60"/>
      <c r="H73" s="60"/>
      <c r="I73" s="160"/>
      <c r="J73" s="60"/>
      <c r="K73" s="60"/>
      <c r="L73" s="58"/>
    </row>
    <row r="74" spans="2:12" s="1" customFormat="1" ht="14.45" customHeight="1">
      <c r="B74" s="38"/>
      <c r="C74" s="62" t="s">
        <v>18</v>
      </c>
      <c r="D74" s="60"/>
      <c r="E74" s="60"/>
      <c r="F74" s="60"/>
      <c r="G74" s="60"/>
      <c r="H74" s="60"/>
      <c r="I74" s="160"/>
      <c r="J74" s="60"/>
      <c r="K74" s="60"/>
      <c r="L74" s="58"/>
    </row>
    <row r="75" spans="2:12" s="1" customFormat="1" ht="22.5" customHeight="1">
      <c r="B75" s="38"/>
      <c r="C75" s="60"/>
      <c r="D75" s="60"/>
      <c r="E75" s="352" t="str">
        <f>E7</f>
        <v>Vodovod a kanalizace, Plzeňská ulice, Horažďovice</v>
      </c>
      <c r="F75" s="353"/>
      <c r="G75" s="353"/>
      <c r="H75" s="353"/>
      <c r="I75" s="160"/>
      <c r="J75" s="60"/>
      <c r="K75" s="60"/>
      <c r="L75" s="58"/>
    </row>
    <row r="76" spans="2:12" s="1" customFormat="1" ht="14.45" customHeight="1">
      <c r="B76" s="38"/>
      <c r="C76" s="62" t="s">
        <v>92</v>
      </c>
      <c r="D76" s="60"/>
      <c r="E76" s="60"/>
      <c r="F76" s="60"/>
      <c r="G76" s="60"/>
      <c r="H76" s="60"/>
      <c r="I76" s="160"/>
      <c r="J76" s="60"/>
      <c r="K76" s="60"/>
      <c r="L76" s="58"/>
    </row>
    <row r="77" spans="2:12" s="1" customFormat="1" ht="23.25" customHeight="1">
      <c r="B77" s="38"/>
      <c r="C77" s="60"/>
      <c r="D77" s="60"/>
      <c r="E77" s="328" t="str">
        <f>E9</f>
        <v>01 - Vodovod</v>
      </c>
      <c r="F77" s="354"/>
      <c r="G77" s="354"/>
      <c r="H77" s="354"/>
      <c r="I77" s="160"/>
      <c r="J77" s="60"/>
      <c r="K77" s="60"/>
      <c r="L77" s="58"/>
    </row>
    <row r="78" spans="2:12" s="1" customFormat="1" ht="6.95" customHeight="1">
      <c r="B78" s="38"/>
      <c r="C78" s="60"/>
      <c r="D78" s="60"/>
      <c r="E78" s="60"/>
      <c r="F78" s="60"/>
      <c r="G78" s="60"/>
      <c r="H78" s="60"/>
      <c r="I78" s="160"/>
      <c r="J78" s="60"/>
      <c r="K78" s="60"/>
      <c r="L78" s="58"/>
    </row>
    <row r="79" spans="2:12" s="1" customFormat="1" ht="18" customHeight="1">
      <c r="B79" s="38"/>
      <c r="C79" s="62" t="s">
        <v>23</v>
      </c>
      <c r="D79" s="60"/>
      <c r="E79" s="60"/>
      <c r="F79" s="161" t="str">
        <f>F12</f>
        <v xml:space="preserve"> </v>
      </c>
      <c r="G79" s="60"/>
      <c r="H79" s="60"/>
      <c r="I79" s="162" t="s">
        <v>25</v>
      </c>
      <c r="J79" s="70" t="str">
        <f>IF(J12="","",J12)</f>
        <v>1. 2. 2018</v>
      </c>
      <c r="K79" s="60"/>
      <c r="L79" s="58"/>
    </row>
    <row r="80" spans="2:12" s="1" customFormat="1" ht="6.95" customHeight="1">
      <c r="B80" s="38"/>
      <c r="C80" s="60"/>
      <c r="D80" s="60"/>
      <c r="E80" s="60"/>
      <c r="F80" s="60"/>
      <c r="G80" s="60"/>
      <c r="H80" s="60"/>
      <c r="I80" s="160"/>
      <c r="J80" s="60"/>
      <c r="K80" s="60"/>
      <c r="L80" s="58"/>
    </row>
    <row r="81" spans="2:12" s="1" customFormat="1" ht="13.5">
      <c r="B81" s="38"/>
      <c r="C81" s="62" t="s">
        <v>27</v>
      </c>
      <c r="D81" s="60"/>
      <c r="E81" s="60"/>
      <c r="F81" s="161" t="str">
        <f>E15</f>
        <v xml:space="preserve"> </v>
      </c>
      <c r="G81" s="60"/>
      <c r="H81" s="60"/>
      <c r="I81" s="162" t="s">
        <v>32</v>
      </c>
      <c r="J81" s="161" t="str">
        <f>E21</f>
        <v xml:space="preserve"> </v>
      </c>
      <c r="K81" s="60"/>
      <c r="L81" s="58"/>
    </row>
    <row r="82" spans="2:12" s="1" customFormat="1" ht="14.45" customHeight="1">
      <c r="B82" s="38"/>
      <c r="C82" s="62" t="s">
        <v>30</v>
      </c>
      <c r="D82" s="60"/>
      <c r="E82" s="60"/>
      <c r="F82" s="161" t="str">
        <f>IF(E18="","",E18)</f>
        <v/>
      </c>
      <c r="G82" s="60"/>
      <c r="H82" s="60"/>
      <c r="I82" s="160"/>
      <c r="J82" s="60"/>
      <c r="K82" s="60"/>
      <c r="L82" s="58"/>
    </row>
    <row r="83" spans="2:12" s="1" customFormat="1" ht="10.35" customHeight="1">
      <c r="B83" s="38"/>
      <c r="C83" s="60"/>
      <c r="D83" s="60"/>
      <c r="E83" s="60"/>
      <c r="F83" s="60"/>
      <c r="G83" s="60"/>
      <c r="H83" s="60"/>
      <c r="I83" s="160"/>
      <c r="J83" s="60"/>
      <c r="K83" s="60"/>
      <c r="L83" s="58"/>
    </row>
    <row r="84" spans="2:20" s="9" customFormat="1" ht="29.25" customHeight="1">
      <c r="B84" s="163"/>
      <c r="C84" s="164" t="s">
        <v>109</v>
      </c>
      <c r="D84" s="165" t="s">
        <v>54</v>
      </c>
      <c r="E84" s="165" t="s">
        <v>50</v>
      </c>
      <c r="F84" s="165" t="s">
        <v>110</v>
      </c>
      <c r="G84" s="165" t="s">
        <v>111</v>
      </c>
      <c r="H84" s="165" t="s">
        <v>112</v>
      </c>
      <c r="I84" s="166" t="s">
        <v>113</v>
      </c>
      <c r="J84" s="165" t="s">
        <v>96</v>
      </c>
      <c r="K84" s="167" t="s">
        <v>114</v>
      </c>
      <c r="L84" s="168"/>
      <c r="M84" s="78" t="s">
        <v>115</v>
      </c>
      <c r="N84" s="79" t="s">
        <v>39</v>
      </c>
      <c r="O84" s="79" t="s">
        <v>116</v>
      </c>
      <c r="P84" s="79" t="s">
        <v>117</v>
      </c>
      <c r="Q84" s="79" t="s">
        <v>118</v>
      </c>
      <c r="R84" s="79" t="s">
        <v>119</v>
      </c>
      <c r="S84" s="79" t="s">
        <v>120</v>
      </c>
      <c r="T84" s="80" t="s">
        <v>121</v>
      </c>
    </row>
    <row r="85" spans="2:63" s="1" customFormat="1" ht="29.25" customHeight="1">
      <c r="B85" s="38"/>
      <c r="C85" s="84" t="s">
        <v>97</v>
      </c>
      <c r="D85" s="60"/>
      <c r="E85" s="60"/>
      <c r="F85" s="60"/>
      <c r="G85" s="60"/>
      <c r="H85" s="60"/>
      <c r="I85" s="160"/>
      <c r="J85" s="169">
        <f>BK85</f>
        <v>0</v>
      </c>
      <c r="K85" s="60"/>
      <c r="L85" s="58"/>
      <c r="M85" s="81"/>
      <c r="N85" s="82"/>
      <c r="O85" s="82"/>
      <c r="P85" s="170">
        <f>P86</f>
        <v>0</v>
      </c>
      <c r="Q85" s="82"/>
      <c r="R85" s="170">
        <f>R86</f>
        <v>330.45636773</v>
      </c>
      <c r="S85" s="82"/>
      <c r="T85" s="171">
        <f>T86</f>
        <v>229.81079999999997</v>
      </c>
      <c r="AT85" s="21" t="s">
        <v>68</v>
      </c>
      <c r="AU85" s="21" t="s">
        <v>98</v>
      </c>
      <c r="BK85" s="172">
        <f>BK86</f>
        <v>0</v>
      </c>
    </row>
    <row r="86" spans="2:63" s="10" customFormat="1" ht="37.35" customHeight="1">
      <c r="B86" s="173"/>
      <c r="C86" s="174"/>
      <c r="D86" s="175" t="s">
        <v>68</v>
      </c>
      <c r="E86" s="176" t="s">
        <v>122</v>
      </c>
      <c r="F86" s="176" t="s">
        <v>123</v>
      </c>
      <c r="G86" s="174"/>
      <c r="H86" s="174"/>
      <c r="I86" s="177"/>
      <c r="J86" s="178">
        <f>BK86</f>
        <v>0</v>
      </c>
      <c r="K86" s="174"/>
      <c r="L86" s="179"/>
      <c r="M86" s="180"/>
      <c r="N86" s="181"/>
      <c r="O86" s="181"/>
      <c r="P86" s="182">
        <f>P87+P112+P115+P123+P213+P217+P220+P226</f>
        <v>0</v>
      </c>
      <c r="Q86" s="181"/>
      <c r="R86" s="182">
        <f>R87+R112+R115+R123+R213+R217+R220+R226</f>
        <v>330.45636773</v>
      </c>
      <c r="S86" s="181"/>
      <c r="T86" s="183">
        <f>T87+T112+T115+T123+T213+T217+T220+T226</f>
        <v>229.81079999999997</v>
      </c>
      <c r="AR86" s="184" t="s">
        <v>77</v>
      </c>
      <c r="AT86" s="185" t="s">
        <v>68</v>
      </c>
      <c r="AU86" s="185" t="s">
        <v>69</v>
      </c>
      <c r="AY86" s="184" t="s">
        <v>124</v>
      </c>
      <c r="BK86" s="186">
        <f>BK87+BK112+BK115+BK123+BK213+BK217+BK220+BK226</f>
        <v>0</v>
      </c>
    </row>
    <row r="87" spans="2:63" s="10" customFormat="1" ht="19.9" customHeight="1">
      <c r="B87" s="173"/>
      <c r="C87" s="174"/>
      <c r="D87" s="187" t="s">
        <v>68</v>
      </c>
      <c r="E87" s="188" t="s">
        <v>77</v>
      </c>
      <c r="F87" s="188" t="s">
        <v>125</v>
      </c>
      <c r="G87" s="174"/>
      <c r="H87" s="174"/>
      <c r="I87" s="177"/>
      <c r="J87" s="189">
        <f>BK87</f>
        <v>0</v>
      </c>
      <c r="K87" s="174"/>
      <c r="L87" s="179"/>
      <c r="M87" s="180"/>
      <c r="N87" s="181"/>
      <c r="O87" s="181"/>
      <c r="P87" s="182">
        <f>SUM(P88:P111)</f>
        <v>0</v>
      </c>
      <c r="Q87" s="181"/>
      <c r="R87" s="182">
        <f>SUM(R88:R111)</f>
        <v>142.65271</v>
      </c>
      <c r="S87" s="181"/>
      <c r="T87" s="183">
        <f>SUM(T88:T111)</f>
        <v>229.81079999999997</v>
      </c>
      <c r="AR87" s="184" t="s">
        <v>77</v>
      </c>
      <c r="AT87" s="185" t="s">
        <v>68</v>
      </c>
      <c r="AU87" s="185" t="s">
        <v>77</v>
      </c>
      <c r="AY87" s="184" t="s">
        <v>124</v>
      </c>
      <c r="BK87" s="186">
        <f>SUM(BK88:BK111)</f>
        <v>0</v>
      </c>
    </row>
    <row r="88" spans="2:65" s="1" customFormat="1" ht="44.25" customHeight="1">
      <c r="B88" s="38"/>
      <c r="C88" s="190" t="s">
        <v>126</v>
      </c>
      <c r="D88" s="190" t="s">
        <v>127</v>
      </c>
      <c r="E88" s="191" t="s">
        <v>128</v>
      </c>
      <c r="F88" s="192" t="s">
        <v>129</v>
      </c>
      <c r="G88" s="193" t="s">
        <v>130</v>
      </c>
      <c r="H88" s="194">
        <v>152.8</v>
      </c>
      <c r="I88" s="195"/>
      <c r="J88" s="196">
        <f aca="true" t="shared" si="0" ref="J88:J104">ROUND(I88*H88,2)</f>
        <v>0</v>
      </c>
      <c r="K88" s="192" t="s">
        <v>131</v>
      </c>
      <c r="L88" s="58"/>
      <c r="M88" s="197" t="s">
        <v>21</v>
      </c>
      <c r="N88" s="198" t="s">
        <v>40</v>
      </c>
      <c r="O88" s="39"/>
      <c r="P88" s="199">
        <f aca="true" t="shared" si="1" ref="P88:P104">O88*H88</f>
        <v>0</v>
      </c>
      <c r="Q88" s="199">
        <v>0</v>
      </c>
      <c r="R88" s="199">
        <f aca="true" t="shared" si="2" ref="R88:R104">Q88*H88</f>
        <v>0</v>
      </c>
      <c r="S88" s="199">
        <v>0.22</v>
      </c>
      <c r="T88" s="200">
        <f aca="true" t="shared" si="3" ref="T88:T104">S88*H88</f>
        <v>33.616</v>
      </c>
      <c r="AR88" s="21" t="s">
        <v>132</v>
      </c>
      <c r="AT88" s="21" t="s">
        <v>127</v>
      </c>
      <c r="AU88" s="21" t="s">
        <v>79</v>
      </c>
      <c r="AY88" s="21" t="s">
        <v>124</v>
      </c>
      <c r="BE88" s="201">
        <f aca="true" t="shared" si="4" ref="BE88:BE104">IF(N88="základní",J88,0)</f>
        <v>0</v>
      </c>
      <c r="BF88" s="201">
        <f aca="true" t="shared" si="5" ref="BF88:BF104">IF(N88="snížená",J88,0)</f>
        <v>0</v>
      </c>
      <c r="BG88" s="201">
        <f aca="true" t="shared" si="6" ref="BG88:BG104">IF(N88="zákl. přenesená",J88,0)</f>
        <v>0</v>
      </c>
      <c r="BH88" s="201">
        <f aca="true" t="shared" si="7" ref="BH88:BH104">IF(N88="sníž. přenesená",J88,0)</f>
        <v>0</v>
      </c>
      <c r="BI88" s="201">
        <f aca="true" t="shared" si="8" ref="BI88:BI104">IF(N88="nulová",J88,0)</f>
        <v>0</v>
      </c>
      <c r="BJ88" s="21" t="s">
        <v>77</v>
      </c>
      <c r="BK88" s="201">
        <f aca="true" t="shared" si="9" ref="BK88:BK104">ROUND(I88*H88,2)</f>
        <v>0</v>
      </c>
      <c r="BL88" s="21" t="s">
        <v>132</v>
      </c>
      <c r="BM88" s="21" t="s">
        <v>133</v>
      </c>
    </row>
    <row r="89" spans="2:65" s="1" customFormat="1" ht="44.25" customHeight="1">
      <c r="B89" s="38"/>
      <c r="C89" s="190" t="s">
        <v>134</v>
      </c>
      <c r="D89" s="190" t="s">
        <v>127</v>
      </c>
      <c r="E89" s="191" t="s">
        <v>135</v>
      </c>
      <c r="F89" s="192" t="s">
        <v>136</v>
      </c>
      <c r="G89" s="193" t="s">
        <v>130</v>
      </c>
      <c r="H89" s="194">
        <v>241.8</v>
      </c>
      <c r="I89" s="195"/>
      <c r="J89" s="196">
        <f t="shared" si="0"/>
        <v>0</v>
      </c>
      <c r="K89" s="192" t="s">
        <v>131</v>
      </c>
      <c r="L89" s="58"/>
      <c r="M89" s="197" t="s">
        <v>21</v>
      </c>
      <c r="N89" s="198" t="s">
        <v>40</v>
      </c>
      <c r="O89" s="39"/>
      <c r="P89" s="199">
        <f t="shared" si="1"/>
        <v>0</v>
      </c>
      <c r="Q89" s="199">
        <v>0</v>
      </c>
      <c r="R89" s="199">
        <f t="shared" si="2"/>
        <v>0</v>
      </c>
      <c r="S89" s="199">
        <v>0.316</v>
      </c>
      <c r="T89" s="200">
        <f t="shared" si="3"/>
        <v>76.4088</v>
      </c>
      <c r="AR89" s="21" t="s">
        <v>132</v>
      </c>
      <c r="AT89" s="21" t="s">
        <v>127</v>
      </c>
      <c r="AU89" s="21" t="s">
        <v>79</v>
      </c>
      <c r="AY89" s="21" t="s">
        <v>124</v>
      </c>
      <c r="BE89" s="201">
        <f t="shared" si="4"/>
        <v>0</v>
      </c>
      <c r="BF89" s="201">
        <f t="shared" si="5"/>
        <v>0</v>
      </c>
      <c r="BG89" s="201">
        <f t="shared" si="6"/>
        <v>0</v>
      </c>
      <c r="BH89" s="201">
        <f t="shared" si="7"/>
        <v>0</v>
      </c>
      <c r="BI89" s="201">
        <f t="shared" si="8"/>
        <v>0</v>
      </c>
      <c r="BJ89" s="21" t="s">
        <v>77</v>
      </c>
      <c r="BK89" s="201">
        <f t="shared" si="9"/>
        <v>0</v>
      </c>
      <c r="BL89" s="21" t="s">
        <v>132</v>
      </c>
      <c r="BM89" s="21" t="s">
        <v>137</v>
      </c>
    </row>
    <row r="90" spans="2:65" s="1" customFormat="1" ht="44.25" customHeight="1">
      <c r="B90" s="38"/>
      <c r="C90" s="190" t="s">
        <v>138</v>
      </c>
      <c r="D90" s="190" t="s">
        <v>127</v>
      </c>
      <c r="E90" s="191" t="s">
        <v>139</v>
      </c>
      <c r="F90" s="192" t="s">
        <v>140</v>
      </c>
      <c r="G90" s="193" t="s">
        <v>130</v>
      </c>
      <c r="H90" s="194">
        <v>241.8</v>
      </c>
      <c r="I90" s="195"/>
      <c r="J90" s="196">
        <f t="shared" si="0"/>
        <v>0</v>
      </c>
      <c r="K90" s="192" t="s">
        <v>131</v>
      </c>
      <c r="L90" s="58"/>
      <c r="M90" s="197" t="s">
        <v>21</v>
      </c>
      <c r="N90" s="198" t="s">
        <v>40</v>
      </c>
      <c r="O90" s="39"/>
      <c r="P90" s="199">
        <f t="shared" si="1"/>
        <v>0</v>
      </c>
      <c r="Q90" s="199">
        <v>0</v>
      </c>
      <c r="R90" s="199">
        <f t="shared" si="2"/>
        <v>0</v>
      </c>
      <c r="S90" s="199">
        <v>0.29</v>
      </c>
      <c r="T90" s="200">
        <f t="shared" si="3"/>
        <v>70.122</v>
      </c>
      <c r="AR90" s="21" t="s">
        <v>132</v>
      </c>
      <c r="AT90" s="21" t="s">
        <v>127</v>
      </c>
      <c r="AU90" s="21" t="s">
        <v>79</v>
      </c>
      <c r="AY90" s="21" t="s">
        <v>124</v>
      </c>
      <c r="BE90" s="201">
        <f t="shared" si="4"/>
        <v>0</v>
      </c>
      <c r="BF90" s="201">
        <f t="shared" si="5"/>
        <v>0</v>
      </c>
      <c r="BG90" s="201">
        <f t="shared" si="6"/>
        <v>0</v>
      </c>
      <c r="BH90" s="201">
        <f t="shared" si="7"/>
        <v>0</v>
      </c>
      <c r="BI90" s="201">
        <f t="shared" si="8"/>
        <v>0</v>
      </c>
      <c r="BJ90" s="21" t="s">
        <v>77</v>
      </c>
      <c r="BK90" s="201">
        <f t="shared" si="9"/>
        <v>0</v>
      </c>
      <c r="BL90" s="21" t="s">
        <v>132</v>
      </c>
      <c r="BM90" s="21" t="s">
        <v>141</v>
      </c>
    </row>
    <row r="91" spans="2:65" s="1" customFormat="1" ht="31.5" customHeight="1">
      <c r="B91" s="38"/>
      <c r="C91" s="190" t="s">
        <v>142</v>
      </c>
      <c r="D91" s="190" t="s">
        <v>127</v>
      </c>
      <c r="E91" s="191" t="s">
        <v>143</v>
      </c>
      <c r="F91" s="192" t="s">
        <v>144</v>
      </c>
      <c r="G91" s="193" t="s">
        <v>130</v>
      </c>
      <c r="H91" s="194">
        <v>194</v>
      </c>
      <c r="I91" s="195"/>
      <c r="J91" s="196">
        <f t="shared" si="0"/>
        <v>0</v>
      </c>
      <c r="K91" s="192" t="s">
        <v>131</v>
      </c>
      <c r="L91" s="58"/>
      <c r="M91" s="197" t="s">
        <v>21</v>
      </c>
      <c r="N91" s="198" t="s">
        <v>40</v>
      </c>
      <c r="O91" s="39"/>
      <c r="P91" s="199">
        <f t="shared" si="1"/>
        <v>0</v>
      </c>
      <c r="Q91" s="199">
        <v>0.00012</v>
      </c>
      <c r="R91" s="199">
        <f t="shared" si="2"/>
        <v>0.023280000000000002</v>
      </c>
      <c r="S91" s="199">
        <v>0.256</v>
      </c>
      <c r="T91" s="200">
        <f t="shared" si="3"/>
        <v>49.664</v>
      </c>
      <c r="AR91" s="21" t="s">
        <v>132</v>
      </c>
      <c r="AT91" s="21" t="s">
        <v>127</v>
      </c>
      <c r="AU91" s="21" t="s">
        <v>79</v>
      </c>
      <c r="AY91" s="21" t="s">
        <v>124</v>
      </c>
      <c r="BE91" s="201">
        <f t="shared" si="4"/>
        <v>0</v>
      </c>
      <c r="BF91" s="201">
        <f t="shared" si="5"/>
        <v>0</v>
      </c>
      <c r="BG91" s="201">
        <f t="shared" si="6"/>
        <v>0</v>
      </c>
      <c r="BH91" s="201">
        <f t="shared" si="7"/>
        <v>0</v>
      </c>
      <c r="BI91" s="201">
        <f t="shared" si="8"/>
        <v>0</v>
      </c>
      <c r="BJ91" s="21" t="s">
        <v>77</v>
      </c>
      <c r="BK91" s="201">
        <f t="shared" si="9"/>
        <v>0</v>
      </c>
      <c r="BL91" s="21" t="s">
        <v>132</v>
      </c>
      <c r="BM91" s="21" t="s">
        <v>145</v>
      </c>
    </row>
    <row r="92" spans="2:65" s="1" customFormat="1" ht="22.5" customHeight="1">
      <c r="B92" s="38"/>
      <c r="C92" s="190" t="s">
        <v>79</v>
      </c>
      <c r="D92" s="190" t="s">
        <v>127</v>
      </c>
      <c r="E92" s="191" t="s">
        <v>146</v>
      </c>
      <c r="F92" s="192" t="s">
        <v>147</v>
      </c>
      <c r="G92" s="193" t="s">
        <v>148</v>
      </c>
      <c r="H92" s="194">
        <v>50</v>
      </c>
      <c r="I92" s="195"/>
      <c r="J92" s="196">
        <f t="shared" si="0"/>
        <v>0</v>
      </c>
      <c r="K92" s="192" t="s">
        <v>21</v>
      </c>
      <c r="L92" s="58"/>
      <c r="M92" s="197" t="s">
        <v>21</v>
      </c>
      <c r="N92" s="198" t="s">
        <v>40</v>
      </c>
      <c r="O92" s="39"/>
      <c r="P92" s="199">
        <f t="shared" si="1"/>
        <v>0</v>
      </c>
      <c r="Q92" s="199">
        <v>0</v>
      </c>
      <c r="R92" s="199">
        <f t="shared" si="2"/>
        <v>0</v>
      </c>
      <c r="S92" s="199">
        <v>0</v>
      </c>
      <c r="T92" s="200">
        <f t="shared" si="3"/>
        <v>0</v>
      </c>
      <c r="AR92" s="21" t="s">
        <v>132</v>
      </c>
      <c r="AT92" s="21" t="s">
        <v>127</v>
      </c>
      <c r="AU92" s="21" t="s">
        <v>79</v>
      </c>
      <c r="AY92" s="21" t="s">
        <v>124</v>
      </c>
      <c r="BE92" s="201">
        <f t="shared" si="4"/>
        <v>0</v>
      </c>
      <c r="BF92" s="201">
        <f t="shared" si="5"/>
        <v>0</v>
      </c>
      <c r="BG92" s="201">
        <f t="shared" si="6"/>
        <v>0</v>
      </c>
      <c r="BH92" s="201">
        <f t="shared" si="7"/>
        <v>0</v>
      </c>
      <c r="BI92" s="201">
        <f t="shared" si="8"/>
        <v>0</v>
      </c>
      <c r="BJ92" s="21" t="s">
        <v>77</v>
      </c>
      <c r="BK92" s="201">
        <f t="shared" si="9"/>
        <v>0</v>
      </c>
      <c r="BL92" s="21" t="s">
        <v>132</v>
      </c>
      <c r="BM92" s="21" t="s">
        <v>149</v>
      </c>
    </row>
    <row r="93" spans="2:65" s="1" customFormat="1" ht="22.5" customHeight="1">
      <c r="B93" s="38"/>
      <c r="C93" s="190" t="s">
        <v>150</v>
      </c>
      <c r="D93" s="190" t="s">
        <v>127</v>
      </c>
      <c r="E93" s="191" t="s">
        <v>151</v>
      </c>
      <c r="F93" s="192" t="s">
        <v>152</v>
      </c>
      <c r="G93" s="193" t="s">
        <v>153</v>
      </c>
      <c r="H93" s="194">
        <v>5</v>
      </c>
      <c r="I93" s="195"/>
      <c r="J93" s="196">
        <f t="shared" si="0"/>
        <v>0</v>
      </c>
      <c r="K93" s="192" t="s">
        <v>21</v>
      </c>
      <c r="L93" s="58"/>
      <c r="M93" s="197" t="s">
        <v>21</v>
      </c>
      <c r="N93" s="198" t="s">
        <v>40</v>
      </c>
      <c r="O93" s="39"/>
      <c r="P93" s="199">
        <f t="shared" si="1"/>
        <v>0</v>
      </c>
      <c r="Q93" s="199">
        <v>0</v>
      </c>
      <c r="R93" s="199">
        <f t="shared" si="2"/>
        <v>0</v>
      </c>
      <c r="S93" s="199">
        <v>0</v>
      </c>
      <c r="T93" s="200">
        <f t="shared" si="3"/>
        <v>0</v>
      </c>
      <c r="AR93" s="21" t="s">
        <v>132</v>
      </c>
      <c r="AT93" s="21" t="s">
        <v>127</v>
      </c>
      <c r="AU93" s="21" t="s">
        <v>79</v>
      </c>
      <c r="AY93" s="21" t="s">
        <v>124</v>
      </c>
      <c r="BE93" s="201">
        <f t="shared" si="4"/>
        <v>0</v>
      </c>
      <c r="BF93" s="201">
        <f t="shared" si="5"/>
        <v>0</v>
      </c>
      <c r="BG93" s="201">
        <f t="shared" si="6"/>
        <v>0</v>
      </c>
      <c r="BH93" s="201">
        <f t="shared" si="7"/>
        <v>0</v>
      </c>
      <c r="BI93" s="201">
        <f t="shared" si="8"/>
        <v>0</v>
      </c>
      <c r="BJ93" s="21" t="s">
        <v>77</v>
      </c>
      <c r="BK93" s="201">
        <f t="shared" si="9"/>
        <v>0</v>
      </c>
      <c r="BL93" s="21" t="s">
        <v>132</v>
      </c>
      <c r="BM93" s="21" t="s">
        <v>154</v>
      </c>
    </row>
    <row r="94" spans="2:65" s="1" customFormat="1" ht="22.5" customHeight="1">
      <c r="B94" s="38"/>
      <c r="C94" s="190" t="s">
        <v>132</v>
      </c>
      <c r="D94" s="190" t="s">
        <v>127</v>
      </c>
      <c r="E94" s="191" t="s">
        <v>155</v>
      </c>
      <c r="F94" s="192" t="s">
        <v>156</v>
      </c>
      <c r="G94" s="193" t="s">
        <v>157</v>
      </c>
      <c r="H94" s="194">
        <v>14</v>
      </c>
      <c r="I94" s="195"/>
      <c r="J94" s="196">
        <f t="shared" si="0"/>
        <v>0</v>
      </c>
      <c r="K94" s="192" t="s">
        <v>21</v>
      </c>
      <c r="L94" s="58"/>
      <c r="M94" s="197" t="s">
        <v>21</v>
      </c>
      <c r="N94" s="198" t="s">
        <v>40</v>
      </c>
      <c r="O94" s="39"/>
      <c r="P94" s="199">
        <f t="shared" si="1"/>
        <v>0</v>
      </c>
      <c r="Q94" s="199">
        <v>0.00868</v>
      </c>
      <c r="R94" s="199">
        <f t="shared" si="2"/>
        <v>0.12152</v>
      </c>
      <c r="S94" s="199">
        <v>0</v>
      </c>
      <c r="T94" s="200">
        <f t="shared" si="3"/>
        <v>0</v>
      </c>
      <c r="AR94" s="21" t="s">
        <v>132</v>
      </c>
      <c r="AT94" s="21" t="s">
        <v>127</v>
      </c>
      <c r="AU94" s="21" t="s">
        <v>79</v>
      </c>
      <c r="AY94" s="21" t="s">
        <v>124</v>
      </c>
      <c r="BE94" s="201">
        <f t="shared" si="4"/>
        <v>0</v>
      </c>
      <c r="BF94" s="201">
        <f t="shared" si="5"/>
        <v>0</v>
      </c>
      <c r="BG94" s="201">
        <f t="shared" si="6"/>
        <v>0</v>
      </c>
      <c r="BH94" s="201">
        <f t="shared" si="7"/>
        <v>0</v>
      </c>
      <c r="BI94" s="201">
        <f t="shared" si="8"/>
        <v>0</v>
      </c>
      <c r="BJ94" s="21" t="s">
        <v>77</v>
      </c>
      <c r="BK94" s="201">
        <f t="shared" si="9"/>
        <v>0</v>
      </c>
      <c r="BL94" s="21" t="s">
        <v>132</v>
      </c>
      <c r="BM94" s="21" t="s">
        <v>158</v>
      </c>
    </row>
    <row r="95" spans="2:65" s="1" customFormat="1" ht="22.5" customHeight="1">
      <c r="B95" s="38"/>
      <c r="C95" s="190" t="s">
        <v>159</v>
      </c>
      <c r="D95" s="190" t="s">
        <v>127</v>
      </c>
      <c r="E95" s="191" t="s">
        <v>160</v>
      </c>
      <c r="F95" s="192" t="s">
        <v>161</v>
      </c>
      <c r="G95" s="193" t="s">
        <v>157</v>
      </c>
      <c r="H95" s="194">
        <v>3</v>
      </c>
      <c r="I95" s="195"/>
      <c r="J95" s="196">
        <f t="shared" si="0"/>
        <v>0</v>
      </c>
      <c r="K95" s="192" t="s">
        <v>21</v>
      </c>
      <c r="L95" s="58"/>
      <c r="M95" s="197" t="s">
        <v>21</v>
      </c>
      <c r="N95" s="198" t="s">
        <v>40</v>
      </c>
      <c r="O95" s="39"/>
      <c r="P95" s="199">
        <f t="shared" si="1"/>
        <v>0</v>
      </c>
      <c r="Q95" s="199">
        <v>0.01269</v>
      </c>
      <c r="R95" s="199">
        <f t="shared" si="2"/>
        <v>0.03807</v>
      </c>
      <c r="S95" s="199">
        <v>0</v>
      </c>
      <c r="T95" s="200">
        <f t="shared" si="3"/>
        <v>0</v>
      </c>
      <c r="AR95" s="21" t="s">
        <v>132</v>
      </c>
      <c r="AT95" s="21" t="s">
        <v>127</v>
      </c>
      <c r="AU95" s="21" t="s">
        <v>79</v>
      </c>
      <c r="AY95" s="21" t="s">
        <v>124</v>
      </c>
      <c r="BE95" s="201">
        <f t="shared" si="4"/>
        <v>0</v>
      </c>
      <c r="BF95" s="201">
        <f t="shared" si="5"/>
        <v>0</v>
      </c>
      <c r="BG95" s="201">
        <f t="shared" si="6"/>
        <v>0</v>
      </c>
      <c r="BH95" s="201">
        <f t="shared" si="7"/>
        <v>0</v>
      </c>
      <c r="BI95" s="201">
        <f t="shared" si="8"/>
        <v>0</v>
      </c>
      <c r="BJ95" s="21" t="s">
        <v>77</v>
      </c>
      <c r="BK95" s="201">
        <f t="shared" si="9"/>
        <v>0</v>
      </c>
      <c r="BL95" s="21" t="s">
        <v>132</v>
      </c>
      <c r="BM95" s="21" t="s">
        <v>162</v>
      </c>
    </row>
    <row r="96" spans="2:65" s="1" customFormat="1" ht="22.5" customHeight="1">
      <c r="B96" s="38"/>
      <c r="C96" s="190" t="s">
        <v>163</v>
      </c>
      <c r="D96" s="190" t="s">
        <v>127</v>
      </c>
      <c r="E96" s="191" t="s">
        <v>164</v>
      </c>
      <c r="F96" s="192" t="s">
        <v>165</v>
      </c>
      <c r="G96" s="193" t="s">
        <v>157</v>
      </c>
      <c r="H96" s="194">
        <v>20</v>
      </c>
      <c r="I96" s="195"/>
      <c r="J96" s="196">
        <f t="shared" si="0"/>
        <v>0</v>
      </c>
      <c r="K96" s="192" t="s">
        <v>21</v>
      </c>
      <c r="L96" s="58"/>
      <c r="M96" s="197" t="s">
        <v>21</v>
      </c>
      <c r="N96" s="198" t="s">
        <v>40</v>
      </c>
      <c r="O96" s="39"/>
      <c r="P96" s="199">
        <f t="shared" si="1"/>
        <v>0</v>
      </c>
      <c r="Q96" s="199">
        <v>0.0369</v>
      </c>
      <c r="R96" s="199">
        <f t="shared" si="2"/>
        <v>0.738</v>
      </c>
      <c r="S96" s="199">
        <v>0</v>
      </c>
      <c r="T96" s="200">
        <f t="shared" si="3"/>
        <v>0</v>
      </c>
      <c r="AR96" s="21" t="s">
        <v>132</v>
      </c>
      <c r="AT96" s="21" t="s">
        <v>127</v>
      </c>
      <c r="AU96" s="21" t="s">
        <v>79</v>
      </c>
      <c r="AY96" s="21" t="s">
        <v>124</v>
      </c>
      <c r="BE96" s="201">
        <f t="shared" si="4"/>
        <v>0</v>
      </c>
      <c r="BF96" s="201">
        <f t="shared" si="5"/>
        <v>0</v>
      </c>
      <c r="BG96" s="201">
        <f t="shared" si="6"/>
        <v>0</v>
      </c>
      <c r="BH96" s="201">
        <f t="shared" si="7"/>
        <v>0</v>
      </c>
      <c r="BI96" s="201">
        <f t="shared" si="8"/>
        <v>0</v>
      </c>
      <c r="BJ96" s="21" t="s">
        <v>77</v>
      </c>
      <c r="BK96" s="201">
        <f t="shared" si="9"/>
        <v>0</v>
      </c>
      <c r="BL96" s="21" t="s">
        <v>132</v>
      </c>
      <c r="BM96" s="21" t="s">
        <v>166</v>
      </c>
    </row>
    <row r="97" spans="2:65" s="1" customFormat="1" ht="22.5" customHeight="1">
      <c r="B97" s="38"/>
      <c r="C97" s="190" t="s">
        <v>167</v>
      </c>
      <c r="D97" s="190" t="s">
        <v>127</v>
      </c>
      <c r="E97" s="191" t="s">
        <v>168</v>
      </c>
      <c r="F97" s="192" t="s">
        <v>169</v>
      </c>
      <c r="G97" s="193" t="s">
        <v>170</v>
      </c>
      <c r="H97" s="194">
        <v>56.98</v>
      </c>
      <c r="I97" s="195"/>
      <c r="J97" s="196">
        <f t="shared" si="0"/>
        <v>0</v>
      </c>
      <c r="K97" s="192" t="s">
        <v>21</v>
      </c>
      <c r="L97" s="58"/>
      <c r="M97" s="197" t="s">
        <v>21</v>
      </c>
      <c r="N97" s="198" t="s">
        <v>40</v>
      </c>
      <c r="O97" s="39"/>
      <c r="P97" s="199">
        <f t="shared" si="1"/>
        <v>0</v>
      </c>
      <c r="Q97" s="199">
        <v>0</v>
      </c>
      <c r="R97" s="199">
        <f t="shared" si="2"/>
        <v>0</v>
      </c>
      <c r="S97" s="199">
        <v>0</v>
      </c>
      <c r="T97" s="200">
        <f t="shared" si="3"/>
        <v>0</v>
      </c>
      <c r="AR97" s="21" t="s">
        <v>132</v>
      </c>
      <c r="AT97" s="21" t="s">
        <v>127</v>
      </c>
      <c r="AU97" s="21" t="s">
        <v>79</v>
      </c>
      <c r="AY97" s="21" t="s">
        <v>124</v>
      </c>
      <c r="BE97" s="201">
        <f t="shared" si="4"/>
        <v>0</v>
      </c>
      <c r="BF97" s="201">
        <f t="shared" si="5"/>
        <v>0</v>
      </c>
      <c r="BG97" s="201">
        <f t="shared" si="6"/>
        <v>0</v>
      </c>
      <c r="BH97" s="201">
        <f t="shared" si="7"/>
        <v>0</v>
      </c>
      <c r="BI97" s="201">
        <f t="shared" si="8"/>
        <v>0</v>
      </c>
      <c r="BJ97" s="21" t="s">
        <v>77</v>
      </c>
      <c r="BK97" s="201">
        <f t="shared" si="9"/>
        <v>0</v>
      </c>
      <c r="BL97" s="21" t="s">
        <v>132</v>
      </c>
      <c r="BM97" s="21" t="s">
        <v>171</v>
      </c>
    </row>
    <row r="98" spans="2:65" s="1" customFormat="1" ht="22.5" customHeight="1">
      <c r="B98" s="38"/>
      <c r="C98" s="202" t="s">
        <v>172</v>
      </c>
      <c r="D98" s="202" t="s">
        <v>173</v>
      </c>
      <c r="E98" s="203" t="s">
        <v>174</v>
      </c>
      <c r="F98" s="204" t="s">
        <v>175</v>
      </c>
      <c r="G98" s="205" t="s">
        <v>176</v>
      </c>
      <c r="H98" s="206">
        <v>70.75</v>
      </c>
      <c r="I98" s="207"/>
      <c r="J98" s="208">
        <f t="shared" si="0"/>
        <v>0</v>
      </c>
      <c r="K98" s="204" t="s">
        <v>21</v>
      </c>
      <c r="L98" s="209"/>
      <c r="M98" s="210" t="s">
        <v>21</v>
      </c>
      <c r="N98" s="211" t="s">
        <v>40</v>
      </c>
      <c r="O98" s="39"/>
      <c r="P98" s="199">
        <f t="shared" si="1"/>
        <v>0</v>
      </c>
      <c r="Q98" s="199">
        <v>1</v>
      </c>
      <c r="R98" s="199">
        <f t="shared" si="2"/>
        <v>70.75</v>
      </c>
      <c r="S98" s="199">
        <v>0</v>
      </c>
      <c r="T98" s="200">
        <f t="shared" si="3"/>
        <v>0</v>
      </c>
      <c r="AR98" s="21" t="s">
        <v>177</v>
      </c>
      <c r="AT98" s="21" t="s">
        <v>173</v>
      </c>
      <c r="AU98" s="21" t="s">
        <v>79</v>
      </c>
      <c r="AY98" s="21" t="s">
        <v>124</v>
      </c>
      <c r="BE98" s="201">
        <f t="shared" si="4"/>
        <v>0</v>
      </c>
      <c r="BF98" s="201">
        <f t="shared" si="5"/>
        <v>0</v>
      </c>
      <c r="BG98" s="201">
        <f t="shared" si="6"/>
        <v>0</v>
      </c>
      <c r="BH98" s="201">
        <f t="shared" si="7"/>
        <v>0</v>
      </c>
      <c r="BI98" s="201">
        <f t="shared" si="8"/>
        <v>0</v>
      </c>
      <c r="BJ98" s="21" t="s">
        <v>77</v>
      </c>
      <c r="BK98" s="201">
        <f t="shared" si="9"/>
        <v>0</v>
      </c>
      <c r="BL98" s="21" t="s">
        <v>132</v>
      </c>
      <c r="BM98" s="21" t="s">
        <v>178</v>
      </c>
    </row>
    <row r="99" spans="2:65" s="1" customFormat="1" ht="22.5" customHeight="1">
      <c r="B99" s="38"/>
      <c r="C99" s="190" t="s">
        <v>179</v>
      </c>
      <c r="D99" s="190" t="s">
        <v>127</v>
      </c>
      <c r="E99" s="191" t="s">
        <v>180</v>
      </c>
      <c r="F99" s="192" t="s">
        <v>181</v>
      </c>
      <c r="G99" s="193" t="s">
        <v>170</v>
      </c>
      <c r="H99" s="194">
        <v>124.75</v>
      </c>
      <c r="I99" s="195"/>
      <c r="J99" s="196">
        <f t="shared" si="0"/>
        <v>0</v>
      </c>
      <c r="K99" s="192" t="s">
        <v>21</v>
      </c>
      <c r="L99" s="58"/>
      <c r="M99" s="197" t="s">
        <v>21</v>
      </c>
      <c r="N99" s="198" t="s">
        <v>40</v>
      </c>
      <c r="O99" s="39"/>
      <c r="P99" s="199">
        <f t="shared" si="1"/>
        <v>0</v>
      </c>
      <c r="Q99" s="199">
        <v>0</v>
      </c>
      <c r="R99" s="199">
        <f t="shared" si="2"/>
        <v>0</v>
      </c>
      <c r="S99" s="199">
        <v>0</v>
      </c>
      <c r="T99" s="200">
        <f t="shared" si="3"/>
        <v>0</v>
      </c>
      <c r="AR99" s="21" t="s">
        <v>132</v>
      </c>
      <c r="AT99" s="21" t="s">
        <v>127</v>
      </c>
      <c r="AU99" s="21" t="s">
        <v>79</v>
      </c>
      <c r="AY99" s="21" t="s">
        <v>124</v>
      </c>
      <c r="BE99" s="201">
        <f t="shared" si="4"/>
        <v>0</v>
      </c>
      <c r="BF99" s="201">
        <f t="shared" si="5"/>
        <v>0</v>
      </c>
      <c r="BG99" s="201">
        <f t="shared" si="6"/>
        <v>0</v>
      </c>
      <c r="BH99" s="201">
        <f t="shared" si="7"/>
        <v>0</v>
      </c>
      <c r="BI99" s="201">
        <f t="shared" si="8"/>
        <v>0</v>
      </c>
      <c r="BJ99" s="21" t="s">
        <v>77</v>
      </c>
      <c r="BK99" s="201">
        <f t="shared" si="9"/>
        <v>0</v>
      </c>
      <c r="BL99" s="21" t="s">
        <v>132</v>
      </c>
      <c r="BM99" s="21" t="s">
        <v>182</v>
      </c>
    </row>
    <row r="100" spans="2:65" s="1" customFormat="1" ht="31.5" customHeight="1">
      <c r="B100" s="38"/>
      <c r="C100" s="190" t="s">
        <v>183</v>
      </c>
      <c r="D100" s="190" t="s">
        <v>127</v>
      </c>
      <c r="E100" s="191" t="s">
        <v>184</v>
      </c>
      <c r="F100" s="192" t="s">
        <v>185</v>
      </c>
      <c r="G100" s="193" t="s">
        <v>170</v>
      </c>
      <c r="H100" s="194">
        <v>124.75</v>
      </c>
      <c r="I100" s="195"/>
      <c r="J100" s="196">
        <f t="shared" si="0"/>
        <v>0</v>
      </c>
      <c r="K100" s="192" t="s">
        <v>131</v>
      </c>
      <c r="L100" s="58"/>
      <c r="M100" s="197" t="s">
        <v>21</v>
      </c>
      <c r="N100" s="198" t="s">
        <v>40</v>
      </c>
      <c r="O100" s="39"/>
      <c r="P100" s="199">
        <f t="shared" si="1"/>
        <v>0</v>
      </c>
      <c r="Q100" s="199">
        <v>0</v>
      </c>
      <c r="R100" s="199">
        <f t="shared" si="2"/>
        <v>0</v>
      </c>
      <c r="S100" s="199">
        <v>0</v>
      </c>
      <c r="T100" s="200">
        <f t="shared" si="3"/>
        <v>0</v>
      </c>
      <c r="AR100" s="21" t="s">
        <v>132</v>
      </c>
      <c r="AT100" s="21" t="s">
        <v>127</v>
      </c>
      <c r="AU100" s="21" t="s">
        <v>79</v>
      </c>
      <c r="AY100" s="21" t="s">
        <v>124</v>
      </c>
      <c r="BE100" s="201">
        <f t="shared" si="4"/>
        <v>0</v>
      </c>
      <c r="BF100" s="201">
        <f t="shared" si="5"/>
        <v>0</v>
      </c>
      <c r="BG100" s="201">
        <f t="shared" si="6"/>
        <v>0</v>
      </c>
      <c r="BH100" s="201">
        <f t="shared" si="7"/>
        <v>0</v>
      </c>
      <c r="BI100" s="201">
        <f t="shared" si="8"/>
        <v>0</v>
      </c>
      <c r="BJ100" s="21" t="s">
        <v>77</v>
      </c>
      <c r="BK100" s="201">
        <f t="shared" si="9"/>
        <v>0</v>
      </c>
      <c r="BL100" s="21" t="s">
        <v>132</v>
      </c>
      <c r="BM100" s="21" t="s">
        <v>186</v>
      </c>
    </row>
    <row r="101" spans="2:65" s="1" customFormat="1" ht="22.5" customHeight="1">
      <c r="B101" s="38"/>
      <c r="C101" s="190" t="s">
        <v>187</v>
      </c>
      <c r="D101" s="190" t="s">
        <v>127</v>
      </c>
      <c r="E101" s="191" t="s">
        <v>188</v>
      </c>
      <c r="F101" s="192" t="s">
        <v>189</v>
      </c>
      <c r="G101" s="193" t="s">
        <v>130</v>
      </c>
      <c r="H101" s="194">
        <v>276</v>
      </c>
      <c r="I101" s="195"/>
      <c r="J101" s="196">
        <f t="shared" si="0"/>
        <v>0</v>
      </c>
      <c r="K101" s="192" t="s">
        <v>21</v>
      </c>
      <c r="L101" s="58"/>
      <c r="M101" s="197" t="s">
        <v>21</v>
      </c>
      <c r="N101" s="198" t="s">
        <v>40</v>
      </c>
      <c r="O101" s="39"/>
      <c r="P101" s="199">
        <f t="shared" si="1"/>
        <v>0</v>
      </c>
      <c r="Q101" s="199">
        <v>0.00084</v>
      </c>
      <c r="R101" s="199">
        <f t="shared" si="2"/>
        <v>0.23184000000000002</v>
      </c>
      <c r="S101" s="199">
        <v>0</v>
      </c>
      <c r="T101" s="200">
        <f t="shared" si="3"/>
        <v>0</v>
      </c>
      <c r="AR101" s="21" t="s">
        <v>132</v>
      </c>
      <c r="AT101" s="21" t="s">
        <v>127</v>
      </c>
      <c r="AU101" s="21" t="s">
        <v>79</v>
      </c>
      <c r="AY101" s="21" t="s">
        <v>124</v>
      </c>
      <c r="BE101" s="201">
        <f t="shared" si="4"/>
        <v>0</v>
      </c>
      <c r="BF101" s="201">
        <f t="shared" si="5"/>
        <v>0</v>
      </c>
      <c r="BG101" s="201">
        <f t="shared" si="6"/>
        <v>0</v>
      </c>
      <c r="BH101" s="201">
        <f t="shared" si="7"/>
        <v>0</v>
      </c>
      <c r="BI101" s="201">
        <f t="shared" si="8"/>
        <v>0</v>
      </c>
      <c r="BJ101" s="21" t="s">
        <v>77</v>
      </c>
      <c r="BK101" s="201">
        <f t="shared" si="9"/>
        <v>0</v>
      </c>
      <c r="BL101" s="21" t="s">
        <v>132</v>
      </c>
      <c r="BM101" s="21" t="s">
        <v>190</v>
      </c>
    </row>
    <row r="102" spans="2:65" s="1" customFormat="1" ht="22.5" customHeight="1">
      <c r="B102" s="38"/>
      <c r="C102" s="190" t="s">
        <v>191</v>
      </c>
      <c r="D102" s="190" t="s">
        <v>127</v>
      </c>
      <c r="E102" s="191" t="s">
        <v>192</v>
      </c>
      <c r="F102" s="192" t="s">
        <v>193</v>
      </c>
      <c r="G102" s="193" t="s">
        <v>130</v>
      </c>
      <c r="H102" s="194">
        <v>276</v>
      </c>
      <c r="I102" s="195"/>
      <c r="J102" s="196">
        <f t="shared" si="0"/>
        <v>0</v>
      </c>
      <c r="K102" s="192" t="s">
        <v>21</v>
      </c>
      <c r="L102" s="58"/>
      <c r="M102" s="197" t="s">
        <v>21</v>
      </c>
      <c r="N102" s="198" t="s">
        <v>40</v>
      </c>
      <c r="O102" s="39"/>
      <c r="P102" s="199">
        <f t="shared" si="1"/>
        <v>0</v>
      </c>
      <c r="Q102" s="199">
        <v>0</v>
      </c>
      <c r="R102" s="199">
        <f t="shared" si="2"/>
        <v>0</v>
      </c>
      <c r="S102" s="199">
        <v>0</v>
      </c>
      <c r="T102" s="200">
        <f t="shared" si="3"/>
        <v>0</v>
      </c>
      <c r="AR102" s="21" t="s">
        <v>132</v>
      </c>
      <c r="AT102" s="21" t="s">
        <v>127</v>
      </c>
      <c r="AU102" s="21" t="s">
        <v>79</v>
      </c>
      <c r="AY102" s="21" t="s">
        <v>124</v>
      </c>
      <c r="BE102" s="201">
        <f t="shared" si="4"/>
        <v>0</v>
      </c>
      <c r="BF102" s="201">
        <f t="shared" si="5"/>
        <v>0</v>
      </c>
      <c r="BG102" s="201">
        <f t="shared" si="6"/>
        <v>0</v>
      </c>
      <c r="BH102" s="201">
        <f t="shared" si="7"/>
        <v>0</v>
      </c>
      <c r="BI102" s="201">
        <f t="shared" si="8"/>
        <v>0</v>
      </c>
      <c r="BJ102" s="21" t="s">
        <v>77</v>
      </c>
      <c r="BK102" s="201">
        <f t="shared" si="9"/>
        <v>0</v>
      </c>
      <c r="BL102" s="21" t="s">
        <v>132</v>
      </c>
      <c r="BM102" s="21" t="s">
        <v>194</v>
      </c>
    </row>
    <row r="103" spans="2:65" s="1" customFormat="1" ht="22.5" customHeight="1">
      <c r="B103" s="38"/>
      <c r="C103" s="190" t="s">
        <v>10</v>
      </c>
      <c r="D103" s="190" t="s">
        <v>127</v>
      </c>
      <c r="E103" s="191" t="s">
        <v>195</v>
      </c>
      <c r="F103" s="192" t="s">
        <v>196</v>
      </c>
      <c r="G103" s="193" t="s">
        <v>170</v>
      </c>
      <c r="H103" s="194">
        <v>83.14</v>
      </c>
      <c r="I103" s="195"/>
      <c r="J103" s="196">
        <f t="shared" si="0"/>
        <v>0</v>
      </c>
      <c r="K103" s="192" t="s">
        <v>21</v>
      </c>
      <c r="L103" s="58"/>
      <c r="M103" s="197" t="s">
        <v>21</v>
      </c>
      <c r="N103" s="198" t="s">
        <v>40</v>
      </c>
      <c r="O103" s="39"/>
      <c r="P103" s="199">
        <f t="shared" si="1"/>
        <v>0</v>
      </c>
      <c r="Q103" s="199">
        <v>0</v>
      </c>
      <c r="R103" s="199">
        <f t="shared" si="2"/>
        <v>0</v>
      </c>
      <c r="S103" s="199">
        <v>0</v>
      </c>
      <c r="T103" s="200">
        <f t="shared" si="3"/>
        <v>0</v>
      </c>
      <c r="AR103" s="21" t="s">
        <v>132</v>
      </c>
      <c r="AT103" s="21" t="s">
        <v>127</v>
      </c>
      <c r="AU103" s="21" t="s">
        <v>79</v>
      </c>
      <c r="AY103" s="21" t="s">
        <v>124</v>
      </c>
      <c r="BE103" s="201">
        <f t="shared" si="4"/>
        <v>0</v>
      </c>
      <c r="BF103" s="201">
        <f t="shared" si="5"/>
        <v>0</v>
      </c>
      <c r="BG103" s="201">
        <f t="shared" si="6"/>
        <v>0</v>
      </c>
      <c r="BH103" s="201">
        <f t="shared" si="7"/>
        <v>0</v>
      </c>
      <c r="BI103" s="201">
        <f t="shared" si="8"/>
        <v>0</v>
      </c>
      <c r="BJ103" s="21" t="s">
        <v>77</v>
      </c>
      <c r="BK103" s="201">
        <f t="shared" si="9"/>
        <v>0</v>
      </c>
      <c r="BL103" s="21" t="s">
        <v>132</v>
      </c>
      <c r="BM103" s="21" t="s">
        <v>197</v>
      </c>
    </row>
    <row r="104" spans="2:65" s="1" customFormat="1" ht="31.5" customHeight="1">
      <c r="B104" s="38"/>
      <c r="C104" s="190" t="s">
        <v>198</v>
      </c>
      <c r="D104" s="190" t="s">
        <v>127</v>
      </c>
      <c r="E104" s="191" t="s">
        <v>199</v>
      </c>
      <c r="F104" s="192" t="s">
        <v>200</v>
      </c>
      <c r="G104" s="193" t="s">
        <v>170</v>
      </c>
      <c r="H104" s="194">
        <v>581.98</v>
      </c>
      <c r="I104" s="195"/>
      <c r="J104" s="196">
        <f t="shared" si="0"/>
        <v>0</v>
      </c>
      <c r="K104" s="192" t="s">
        <v>21</v>
      </c>
      <c r="L104" s="58"/>
      <c r="M104" s="197" t="s">
        <v>21</v>
      </c>
      <c r="N104" s="198" t="s">
        <v>40</v>
      </c>
      <c r="O104" s="39"/>
      <c r="P104" s="199">
        <f t="shared" si="1"/>
        <v>0</v>
      </c>
      <c r="Q104" s="199">
        <v>0</v>
      </c>
      <c r="R104" s="199">
        <f t="shared" si="2"/>
        <v>0</v>
      </c>
      <c r="S104" s="199">
        <v>0</v>
      </c>
      <c r="T104" s="200">
        <f t="shared" si="3"/>
        <v>0</v>
      </c>
      <c r="AR104" s="21" t="s">
        <v>132</v>
      </c>
      <c r="AT104" s="21" t="s">
        <v>127</v>
      </c>
      <c r="AU104" s="21" t="s">
        <v>79</v>
      </c>
      <c r="AY104" s="21" t="s">
        <v>124</v>
      </c>
      <c r="BE104" s="201">
        <f t="shared" si="4"/>
        <v>0</v>
      </c>
      <c r="BF104" s="201">
        <f t="shared" si="5"/>
        <v>0</v>
      </c>
      <c r="BG104" s="201">
        <f t="shared" si="6"/>
        <v>0</v>
      </c>
      <c r="BH104" s="201">
        <f t="shared" si="7"/>
        <v>0</v>
      </c>
      <c r="BI104" s="201">
        <f t="shared" si="8"/>
        <v>0</v>
      </c>
      <c r="BJ104" s="21" t="s">
        <v>77</v>
      </c>
      <c r="BK104" s="201">
        <f t="shared" si="9"/>
        <v>0</v>
      </c>
      <c r="BL104" s="21" t="s">
        <v>132</v>
      </c>
      <c r="BM104" s="21" t="s">
        <v>201</v>
      </c>
    </row>
    <row r="105" spans="2:51" s="11" customFormat="1" ht="13.5">
      <c r="B105" s="212"/>
      <c r="C105" s="213"/>
      <c r="D105" s="214" t="s">
        <v>202</v>
      </c>
      <c r="E105" s="213"/>
      <c r="F105" s="215" t="s">
        <v>203</v>
      </c>
      <c r="G105" s="213"/>
      <c r="H105" s="216">
        <v>581.98</v>
      </c>
      <c r="I105" s="217"/>
      <c r="J105" s="213"/>
      <c r="K105" s="213"/>
      <c r="L105" s="218"/>
      <c r="M105" s="219"/>
      <c r="N105" s="220"/>
      <c r="O105" s="220"/>
      <c r="P105" s="220"/>
      <c r="Q105" s="220"/>
      <c r="R105" s="220"/>
      <c r="S105" s="220"/>
      <c r="T105" s="221"/>
      <c r="AT105" s="222" t="s">
        <v>202</v>
      </c>
      <c r="AU105" s="222" t="s">
        <v>79</v>
      </c>
      <c r="AV105" s="11" t="s">
        <v>79</v>
      </c>
      <c r="AW105" s="11" t="s">
        <v>6</v>
      </c>
      <c r="AX105" s="11" t="s">
        <v>77</v>
      </c>
      <c r="AY105" s="222" t="s">
        <v>124</v>
      </c>
    </row>
    <row r="106" spans="2:65" s="1" customFormat="1" ht="22.5" customHeight="1">
      <c r="B106" s="38"/>
      <c r="C106" s="190" t="s">
        <v>204</v>
      </c>
      <c r="D106" s="190" t="s">
        <v>127</v>
      </c>
      <c r="E106" s="191" t="s">
        <v>205</v>
      </c>
      <c r="F106" s="192" t="s">
        <v>206</v>
      </c>
      <c r="G106" s="193" t="s">
        <v>170</v>
      </c>
      <c r="H106" s="194">
        <v>83.14</v>
      </c>
      <c r="I106" s="195"/>
      <c r="J106" s="196">
        <f>ROUND(I106*H106,2)</f>
        <v>0</v>
      </c>
      <c r="K106" s="192" t="s">
        <v>21</v>
      </c>
      <c r="L106" s="58"/>
      <c r="M106" s="197" t="s">
        <v>21</v>
      </c>
      <c r="N106" s="198" t="s">
        <v>40</v>
      </c>
      <c r="O106" s="39"/>
      <c r="P106" s="199">
        <f>O106*H106</f>
        <v>0</v>
      </c>
      <c r="Q106" s="199">
        <v>0</v>
      </c>
      <c r="R106" s="199">
        <f>Q106*H106</f>
        <v>0</v>
      </c>
      <c r="S106" s="199">
        <v>0</v>
      </c>
      <c r="T106" s="200">
        <f>S106*H106</f>
        <v>0</v>
      </c>
      <c r="AR106" s="21" t="s">
        <v>132</v>
      </c>
      <c r="AT106" s="21" t="s">
        <v>127</v>
      </c>
      <c r="AU106" s="21" t="s">
        <v>79</v>
      </c>
      <c r="AY106" s="21" t="s">
        <v>124</v>
      </c>
      <c r="BE106" s="201">
        <f>IF(N106="základní",J106,0)</f>
        <v>0</v>
      </c>
      <c r="BF106" s="201">
        <f>IF(N106="snížená",J106,0)</f>
        <v>0</v>
      </c>
      <c r="BG106" s="201">
        <f>IF(N106="zákl. přenesená",J106,0)</f>
        <v>0</v>
      </c>
      <c r="BH106" s="201">
        <f>IF(N106="sníž. přenesená",J106,0)</f>
        <v>0</v>
      </c>
      <c r="BI106" s="201">
        <f>IF(N106="nulová",J106,0)</f>
        <v>0</v>
      </c>
      <c r="BJ106" s="21" t="s">
        <v>77</v>
      </c>
      <c r="BK106" s="201">
        <f>ROUND(I106*H106,2)</f>
        <v>0</v>
      </c>
      <c r="BL106" s="21" t="s">
        <v>132</v>
      </c>
      <c r="BM106" s="21" t="s">
        <v>207</v>
      </c>
    </row>
    <row r="107" spans="2:65" s="1" customFormat="1" ht="22.5" customHeight="1">
      <c r="B107" s="38"/>
      <c r="C107" s="190" t="s">
        <v>208</v>
      </c>
      <c r="D107" s="190" t="s">
        <v>127</v>
      </c>
      <c r="E107" s="191" t="s">
        <v>209</v>
      </c>
      <c r="F107" s="192" t="s">
        <v>210</v>
      </c>
      <c r="G107" s="193" t="s">
        <v>176</v>
      </c>
      <c r="H107" s="194">
        <v>133.024</v>
      </c>
      <c r="I107" s="195"/>
      <c r="J107" s="196">
        <f>ROUND(I107*H107,2)</f>
        <v>0</v>
      </c>
      <c r="K107" s="192" t="s">
        <v>21</v>
      </c>
      <c r="L107" s="58"/>
      <c r="M107" s="197" t="s">
        <v>21</v>
      </c>
      <c r="N107" s="198" t="s">
        <v>40</v>
      </c>
      <c r="O107" s="39"/>
      <c r="P107" s="199">
        <f>O107*H107</f>
        <v>0</v>
      </c>
      <c r="Q107" s="199">
        <v>0</v>
      </c>
      <c r="R107" s="199">
        <f>Q107*H107</f>
        <v>0</v>
      </c>
      <c r="S107" s="199">
        <v>0</v>
      </c>
      <c r="T107" s="200">
        <f>S107*H107</f>
        <v>0</v>
      </c>
      <c r="AR107" s="21" t="s">
        <v>132</v>
      </c>
      <c r="AT107" s="21" t="s">
        <v>127</v>
      </c>
      <c r="AU107" s="21" t="s">
        <v>79</v>
      </c>
      <c r="AY107" s="21" t="s">
        <v>124</v>
      </c>
      <c r="BE107" s="201">
        <f>IF(N107="základní",J107,0)</f>
        <v>0</v>
      </c>
      <c r="BF107" s="201">
        <f>IF(N107="snížená",J107,0)</f>
        <v>0</v>
      </c>
      <c r="BG107" s="201">
        <f>IF(N107="zákl. přenesená",J107,0)</f>
        <v>0</v>
      </c>
      <c r="BH107" s="201">
        <f>IF(N107="sníž. přenesená",J107,0)</f>
        <v>0</v>
      </c>
      <c r="BI107" s="201">
        <f>IF(N107="nulová",J107,0)</f>
        <v>0</v>
      </c>
      <c r="BJ107" s="21" t="s">
        <v>77</v>
      </c>
      <c r="BK107" s="201">
        <f>ROUND(I107*H107,2)</f>
        <v>0</v>
      </c>
      <c r="BL107" s="21" t="s">
        <v>132</v>
      </c>
      <c r="BM107" s="21" t="s">
        <v>211</v>
      </c>
    </row>
    <row r="108" spans="2:51" s="11" customFormat="1" ht="13.5">
      <c r="B108" s="212"/>
      <c r="C108" s="213"/>
      <c r="D108" s="214" t="s">
        <v>202</v>
      </c>
      <c r="E108" s="213"/>
      <c r="F108" s="215" t="s">
        <v>212</v>
      </c>
      <c r="G108" s="213"/>
      <c r="H108" s="216">
        <v>133.024</v>
      </c>
      <c r="I108" s="217"/>
      <c r="J108" s="213"/>
      <c r="K108" s="213"/>
      <c r="L108" s="218"/>
      <c r="M108" s="219"/>
      <c r="N108" s="220"/>
      <c r="O108" s="220"/>
      <c r="P108" s="220"/>
      <c r="Q108" s="220"/>
      <c r="R108" s="220"/>
      <c r="S108" s="220"/>
      <c r="T108" s="221"/>
      <c r="AT108" s="222" t="s">
        <v>202</v>
      </c>
      <c r="AU108" s="222" t="s">
        <v>79</v>
      </c>
      <c r="AV108" s="11" t="s">
        <v>79</v>
      </c>
      <c r="AW108" s="11" t="s">
        <v>6</v>
      </c>
      <c r="AX108" s="11" t="s">
        <v>77</v>
      </c>
      <c r="AY108" s="222" t="s">
        <v>124</v>
      </c>
    </row>
    <row r="109" spans="2:65" s="1" customFormat="1" ht="22.5" customHeight="1">
      <c r="B109" s="38"/>
      <c r="C109" s="190" t="s">
        <v>213</v>
      </c>
      <c r="D109" s="190" t="s">
        <v>127</v>
      </c>
      <c r="E109" s="191" t="s">
        <v>214</v>
      </c>
      <c r="F109" s="192" t="s">
        <v>215</v>
      </c>
      <c r="G109" s="193" t="s">
        <v>170</v>
      </c>
      <c r="H109" s="194">
        <v>83.23</v>
      </c>
      <c r="I109" s="195"/>
      <c r="J109" s="196">
        <f>ROUND(I109*H109,2)</f>
        <v>0</v>
      </c>
      <c r="K109" s="192" t="s">
        <v>21</v>
      </c>
      <c r="L109" s="58"/>
      <c r="M109" s="197" t="s">
        <v>21</v>
      </c>
      <c r="N109" s="198" t="s">
        <v>40</v>
      </c>
      <c r="O109" s="39"/>
      <c r="P109" s="199">
        <f>O109*H109</f>
        <v>0</v>
      </c>
      <c r="Q109" s="199">
        <v>0</v>
      </c>
      <c r="R109" s="199">
        <f>Q109*H109</f>
        <v>0</v>
      </c>
      <c r="S109" s="199">
        <v>0</v>
      </c>
      <c r="T109" s="200">
        <f>S109*H109</f>
        <v>0</v>
      </c>
      <c r="AR109" s="21" t="s">
        <v>132</v>
      </c>
      <c r="AT109" s="21" t="s">
        <v>127</v>
      </c>
      <c r="AU109" s="21" t="s">
        <v>79</v>
      </c>
      <c r="AY109" s="21" t="s">
        <v>124</v>
      </c>
      <c r="BE109" s="201">
        <f>IF(N109="základní",J109,0)</f>
        <v>0</v>
      </c>
      <c r="BF109" s="201">
        <f>IF(N109="snížená",J109,0)</f>
        <v>0</v>
      </c>
      <c r="BG109" s="201">
        <f>IF(N109="zákl. přenesená",J109,0)</f>
        <v>0</v>
      </c>
      <c r="BH109" s="201">
        <f>IF(N109="sníž. přenesená",J109,0)</f>
        <v>0</v>
      </c>
      <c r="BI109" s="201">
        <f>IF(N109="nulová",J109,0)</f>
        <v>0</v>
      </c>
      <c r="BJ109" s="21" t="s">
        <v>77</v>
      </c>
      <c r="BK109" s="201">
        <f>ROUND(I109*H109,2)</f>
        <v>0</v>
      </c>
      <c r="BL109" s="21" t="s">
        <v>132</v>
      </c>
      <c r="BM109" s="21" t="s">
        <v>216</v>
      </c>
    </row>
    <row r="110" spans="2:65" s="1" customFormat="1" ht="22.5" customHeight="1">
      <c r="B110" s="38"/>
      <c r="C110" s="190" t="s">
        <v>9</v>
      </c>
      <c r="D110" s="190" t="s">
        <v>127</v>
      </c>
      <c r="E110" s="191" t="s">
        <v>217</v>
      </c>
      <c r="F110" s="192" t="s">
        <v>218</v>
      </c>
      <c r="G110" s="193" t="s">
        <v>170</v>
      </c>
      <c r="H110" s="194">
        <v>41.52</v>
      </c>
      <c r="I110" s="195"/>
      <c r="J110" s="196">
        <f>ROUND(I110*H110,2)</f>
        <v>0</v>
      </c>
      <c r="K110" s="192" t="s">
        <v>21</v>
      </c>
      <c r="L110" s="58"/>
      <c r="M110" s="197" t="s">
        <v>21</v>
      </c>
      <c r="N110" s="198" t="s">
        <v>40</v>
      </c>
      <c r="O110" s="39"/>
      <c r="P110" s="199">
        <f>O110*H110</f>
        <v>0</v>
      </c>
      <c r="Q110" s="199">
        <v>0</v>
      </c>
      <c r="R110" s="199">
        <f>Q110*H110</f>
        <v>0</v>
      </c>
      <c r="S110" s="199">
        <v>0</v>
      </c>
      <c r="T110" s="200">
        <f>S110*H110</f>
        <v>0</v>
      </c>
      <c r="AR110" s="21" t="s">
        <v>132</v>
      </c>
      <c r="AT110" s="21" t="s">
        <v>127</v>
      </c>
      <c r="AU110" s="21" t="s">
        <v>79</v>
      </c>
      <c r="AY110" s="21" t="s">
        <v>124</v>
      </c>
      <c r="BE110" s="201">
        <f>IF(N110="základní",J110,0)</f>
        <v>0</v>
      </c>
      <c r="BF110" s="201">
        <f>IF(N110="snížená",J110,0)</f>
        <v>0</v>
      </c>
      <c r="BG110" s="201">
        <f>IF(N110="zákl. přenesená",J110,0)</f>
        <v>0</v>
      </c>
      <c r="BH110" s="201">
        <f>IF(N110="sníž. přenesená",J110,0)</f>
        <v>0</v>
      </c>
      <c r="BI110" s="201">
        <f>IF(N110="nulová",J110,0)</f>
        <v>0</v>
      </c>
      <c r="BJ110" s="21" t="s">
        <v>77</v>
      </c>
      <c r="BK110" s="201">
        <f>ROUND(I110*H110,2)</f>
        <v>0</v>
      </c>
      <c r="BL110" s="21" t="s">
        <v>132</v>
      </c>
      <c r="BM110" s="21" t="s">
        <v>219</v>
      </c>
    </row>
    <row r="111" spans="2:65" s="1" customFormat="1" ht="22.5" customHeight="1">
      <c r="B111" s="38"/>
      <c r="C111" s="202" t="s">
        <v>220</v>
      </c>
      <c r="D111" s="202" t="s">
        <v>173</v>
      </c>
      <c r="E111" s="203" t="s">
        <v>221</v>
      </c>
      <c r="F111" s="204" t="s">
        <v>222</v>
      </c>
      <c r="G111" s="205" t="s">
        <v>176</v>
      </c>
      <c r="H111" s="206">
        <v>70.75</v>
      </c>
      <c r="I111" s="207"/>
      <c r="J111" s="208">
        <f>ROUND(I111*H111,2)</f>
        <v>0</v>
      </c>
      <c r="K111" s="204" t="s">
        <v>21</v>
      </c>
      <c r="L111" s="209"/>
      <c r="M111" s="210" t="s">
        <v>21</v>
      </c>
      <c r="N111" s="211" t="s">
        <v>40</v>
      </c>
      <c r="O111" s="39"/>
      <c r="P111" s="199">
        <f>O111*H111</f>
        <v>0</v>
      </c>
      <c r="Q111" s="199">
        <v>1</v>
      </c>
      <c r="R111" s="199">
        <f>Q111*H111</f>
        <v>70.75</v>
      </c>
      <c r="S111" s="199">
        <v>0</v>
      </c>
      <c r="T111" s="200">
        <f>S111*H111</f>
        <v>0</v>
      </c>
      <c r="AR111" s="21" t="s">
        <v>177</v>
      </c>
      <c r="AT111" s="21" t="s">
        <v>173</v>
      </c>
      <c r="AU111" s="21" t="s">
        <v>79</v>
      </c>
      <c r="AY111" s="21" t="s">
        <v>124</v>
      </c>
      <c r="BE111" s="201">
        <f>IF(N111="základní",J111,0)</f>
        <v>0</v>
      </c>
      <c r="BF111" s="201">
        <f>IF(N111="snížená",J111,0)</f>
        <v>0</v>
      </c>
      <c r="BG111" s="201">
        <f>IF(N111="zákl. přenesená",J111,0)</f>
        <v>0</v>
      </c>
      <c r="BH111" s="201">
        <f>IF(N111="sníž. přenesená",J111,0)</f>
        <v>0</v>
      </c>
      <c r="BI111" s="201">
        <f>IF(N111="nulová",J111,0)</f>
        <v>0</v>
      </c>
      <c r="BJ111" s="21" t="s">
        <v>77</v>
      </c>
      <c r="BK111" s="201">
        <f>ROUND(I111*H111,2)</f>
        <v>0</v>
      </c>
      <c r="BL111" s="21" t="s">
        <v>132</v>
      </c>
      <c r="BM111" s="21" t="s">
        <v>223</v>
      </c>
    </row>
    <row r="112" spans="2:63" s="10" customFormat="1" ht="29.85" customHeight="1">
      <c r="B112" s="173"/>
      <c r="C112" s="174"/>
      <c r="D112" s="187" t="s">
        <v>68</v>
      </c>
      <c r="E112" s="188" t="s">
        <v>132</v>
      </c>
      <c r="F112" s="188" t="s">
        <v>224</v>
      </c>
      <c r="G112" s="174"/>
      <c r="H112" s="174"/>
      <c r="I112" s="177"/>
      <c r="J112" s="189">
        <f>BK112</f>
        <v>0</v>
      </c>
      <c r="K112" s="174"/>
      <c r="L112" s="179"/>
      <c r="M112" s="180"/>
      <c r="N112" s="181"/>
      <c r="O112" s="181"/>
      <c r="P112" s="182">
        <f>SUM(P113:P114)</f>
        <v>0</v>
      </c>
      <c r="Q112" s="181"/>
      <c r="R112" s="182">
        <f>SUM(R113:R114)</f>
        <v>1.71384</v>
      </c>
      <c r="S112" s="181"/>
      <c r="T112" s="183">
        <f>SUM(T113:T114)</f>
        <v>0</v>
      </c>
      <c r="AR112" s="184" t="s">
        <v>77</v>
      </c>
      <c r="AT112" s="185" t="s">
        <v>68</v>
      </c>
      <c r="AU112" s="185" t="s">
        <v>77</v>
      </c>
      <c r="AY112" s="184" t="s">
        <v>124</v>
      </c>
      <c r="BK112" s="186">
        <f>SUM(BK113:BK114)</f>
        <v>0</v>
      </c>
    </row>
    <row r="113" spans="2:65" s="1" customFormat="1" ht="22.5" customHeight="1">
      <c r="B113" s="38"/>
      <c r="C113" s="190" t="s">
        <v>225</v>
      </c>
      <c r="D113" s="190" t="s">
        <v>127</v>
      </c>
      <c r="E113" s="191" t="s">
        <v>226</v>
      </c>
      <c r="F113" s="192" t="s">
        <v>227</v>
      </c>
      <c r="G113" s="193" t="s">
        <v>170</v>
      </c>
      <c r="H113" s="194">
        <v>0.75</v>
      </c>
      <c r="I113" s="195"/>
      <c r="J113" s="196">
        <f>ROUND(I113*H113,2)</f>
        <v>0</v>
      </c>
      <c r="K113" s="192" t="s">
        <v>21</v>
      </c>
      <c r="L113" s="58"/>
      <c r="M113" s="197" t="s">
        <v>21</v>
      </c>
      <c r="N113" s="198" t="s">
        <v>40</v>
      </c>
      <c r="O113" s="39"/>
      <c r="P113" s="199">
        <f>O113*H113</f>
        <v>0</v>
      </c>
      <c r="Q113" s="199">
        <v>2.234</v>
      </c>
      <c r="R113" s="199">
        <f>Q113*H113</f>
        <v>1.6755</v>
      </c>
      <c r="S113" s="199">
        <v>0</v>
      </c>
      <c r="T113" s="200">
        <f>S113*H113</f>
        <v>0</v>
      </c>
      <c r="AR113" s="21" t="s">
        <v>132</v>
      </c>
      <c r="AT113" s="21" t="s">
        <v>127</v>
      </c>
      <c r="AU113" s="21" t="s">
        <v>79</v>
      </c>
      <c r="AY113" s="21" t="s">
        <v>124</v>
      </c>
      <c r="BE113" s="201">
        <f>IF(N113="základní",J113,0)</f>
        <v>0</v>
      </c>
      <c r="BF113" s="201">
        <f>IF(N113="snížená",J113,0)</f>
        <v>0</v>
      </c>
      <c r="BG113" s="201">
        <f>IF(N113="zákl. přenesená",J113,0)</f>
        <v>0</v>
      </c>
      <c r="BH113" s="201">
        <f>IF(N113="sníž. přenesená",J113,0)</f>
        <v>0</v>
      </c>
      <c r="BI113" s="201">
        <f>IF(N113="nulová",J113,0)</f>
        <v>0</v>
      </c>
      <c r="BJ113" s="21" t="s">
        <v>77</v>
      </c>
      <c r="BK113" s="201">
        <f>ROUND(I113*H113,2)</f>
        <v>0</v>
      </c>
      <c r="BL113" s="21" t="s">
        <v>132</v>
      </c>
      <c r="BM113" s="21" t="s">
        <v>228</v>
      </c>
    </row>
    <row r="114" spans="2:65" s="1" customFormat="1" ht="22.5" customHeight="1">
      <c r="B114" s="38"/>
      <c r="C114" s="190" t="s">
        <v>229</v>
      </c>
      <c r="D114" s="190" t="s">
        <v>127</v>
      </c>
      <c r="E114" s="191" t="s">
        <v>230</v>
      </c>
      <c r="F114" s="192" t="s">
        <v>231</v>
      </c>
      <c r="G114" s="193" t="s">
        <v>130</v>
      </c>
      <c r="H114" s="194">
        <v>6</v>
      </c>
      <c r="I114" s="195"/>
      <c r="J114" s="196">
        <f>ROUND(I114*H114,2)</f>
        <v>0</v>
      </c>
      <c r="K114" s="192" t="s">
        <v>21</v>
      </c>
      <c r="L114" s="58"/>
      <c r="M114" s="197" t="s">
        <v>21</v>
      </c>
      <c r="N114" s="198" t="s">
        <v>40</v>
      </c>
      <c r="O114" s="39"/>
      <c r="P114" s="199">
        <f>O114*H114</f>
        <v>0</v>
      </c>
      <c r="Q114" s="199">
        <v>0.00639</v>
      </c>
      <c r="R114" s="199">
        <f>Q114*H114</f>
        <v>0.03834</v>
      </c>
      <c r="S114" s="199">
        <v>0</v>
      </c>
      <c r="T114" s="200">
        <f>S114*H114</f>
        <v>0</v>
      </c>
      <c r="AR114" s="21" t="s">
        <v>132</v>
      </c>
      <c r="AT114" s="21" t="s">
        <v>127</v>
      </c>
      <c r="AU114" s="21" t="s">
        <v>79</v>
      </c>
      <c r="AY114" s="21" t="s">
        <v>124</v>
      </c>
      <c r="BE114" s="201">
        <f>IF(N114="základní",J114,0)</f>
        <v>0</v>
      </c>
      <c r="BF114" s="201">
        <f>IF(N114="snížená",J114,0)</f>
        <v>0</v>
      </c>
      <c r="BG114" s="201">
        <f>IF(N114="zákl. přenesená",J114,0)</f>
        <v>0</v>
      </c>
      <c r="BH114" s="201">
        <f>IF(N114="sníž. přenesená",J114,0)</f>
        <v>0</v>
      </c>
      <c r="BI114" s="201">
        <f>IF(N114="nulová",J114,0)</f>
        <v>0</v>
      </c>
      <c r="BJ114" s="21" t="s">
        <v>77</v>
      </c>
      <c r="BK114" s="201">
        <f>ROUND(I114*H114,2)</f>
        <v>0</v>
      </c>
      <c r="BL114" s="21" t="s">
        <v>132</v>
      </c>
      <c r="BM114" s="21" t="s">
        <v>232</v>
      </c>
    </row>
    <row r="115" spans="2:63" s="10" customFormat="1" ht="29.85" customHeight="1">
      <c r="B115" s="173"/>
      <c r="C115" s="174"/>
      <c r="D115" s="187" t="s">
        <v>68</v>
      </c>
      <c r="E115" s="188" t="s">
        <v>159</v>
      </c>
      <c r="F115" s="188" t="s">
        <v>233</v>
      </c>
      <c r="G115" s="174"/>
      <c r="H115" s="174"/>
      <c r="I115" s="177"/>
      <c r="J115" s="189">
        <f>BK115</f>
        <v>0</v>
      </c>
      <c r="K115" s="174"/>
      <c r="L115" s="179"/>
      <c r="M115" s="180"/>
      <c r="N115" s="181"/>
      <c r="O115" s="181"/>
      <c r="P115" s="182">
        <f>SUM(P116:P122)</f>
        <v>0</v>
      </c>
      <c r="Q115" s="181"/>
      <c r="R115" s="182">
        <f>SUM(R116:R122)</f>
        <v>181.85295600000003</v>
      </c>
      <c r="S115" s="181"/>
      <c r="T115" s="183">
        <f>SUM(T116:T122)</f>
        <v>0</v>
      </c>
      <c r="AR115" s="184" t="s">
        <v>77</v>
      </c>
      <c r="AT115" s="185" t="s">
        <v>68</v>
      </c>
      <c r="AU115" s="185" t="s">
        <v>77</v>
      </c>
      <c r="AY115" s="184" t="s">
        <v>124</v>
      </c>
      <c r="BK115" s="186">
        <f>SUM(BK116:BK122)</f>
        <v>0</v>
      </c>
    </row>
    <row r="116" spans="2:65" s="1" customFormat="1" ht="22.5" customHeight="1">
      <c r="B116" s="38"/>
      <c r="C116" s="190" t="s">
        <v>234</v>
      </c>
      <c r="D116" s="190" t="s">
        <v>127</v>
      </c>
      <c r="E116" s="191" t="s">
        <v>235</v>
      </c>
      <c r="F116" s="192" t="s">
        <v>236</v>
      </c>
      <c r="G116" s="193" t="s">
        <v>130</v>
      </c>
      <c r="H116" s="194">
        <v>241.8</v>
      </c>
      <c r="I116" s="195"/>
      <c r="J116" s="196">
        <f aca="true" t="shared" si="10" ref="J116:J122">ROUND(I116*H116,2)</f>
        <v>0</v>
      </c>
      <c r="K116" s="192" t="s">
        <v>21</v>
      </c>
      <c r="L116" s="58"/>
      <c r="M116" s="197" t="s">
        <v>21</v>
      </c>
      <c r="N116" s="198" t="s">
        <v>40</v>
      </c>
      <c r="O116" s="39"/>
      <c r="P116" s="199">
        <f aca="true" t="shared" si="11" ref="P116:P122">O116*H116</f>
        <v>0</v>
      </c>
      <c r="Q116" s="199">
        <v>0.378</v>
      </c>
      <c r="R116" s="199">
        <f aca="true" t="shared" si="12" ref="R116:R122">Q116*H116</f>
        <v>91.4004</v>
      </c>
      <c r="S116" s="199">
        <v>0</v>
      </c>
      <c r="T116" s="200">
        <f aca="true" t="shared" si="13" ref="T116:T122">S116*H116</f>
        <v>0</v>
      </c>
      <c r="AR116" s="21" t="s">
        <v>132</v>
      </c>
      <c r="AT116" s="21" t="s">
        <v>127</v>
      </c>
      <c r="AU116" s="21" t="s">
        <v>79</v>
      </c>
      <c r="AY116" s="21" t="s">
        <v>124</v>
      </c>
      <c r="BE116" s="201">
        <f aca="true" t="shared" si="14" ref="BE116:BE122">IF(N116="základní",J116,0)</f>
        <v>0</v>
      </c>
      <c r="BF116" s="201">
        <f aca="true" t="shared" si="15" ref="BF116:BF122">IF(N116="snížená",J116,0)</f>
        <v>0</v>
      </c>
      <c r="BG116" s="201">
        <f aca="true" t="shared" si="16" ref="BG116:BG122">IF(N116="zákl. přenesená",J116,0)</f>
        <v>0</v>
      </c>
      <c r="BH116" s="201">
        <f aca="true" t="shared" si="17" ref="BH116:BH122">IF(N116="sníž. přenesená",J116,0)</f>
        <v>0</v>
      </c>
      <c r="BI116" s="201">
        <f aca="true" t="shared" si="18" ref="BI116:BI122">IF(N116="nulová",J116,0)</f>
        <v>0</v>
      </c>
      <c r="BJ116" s="21" t="s">
        <v>77</v>
      </c>
      <c r="BK116" s="201">
        <f aca="true" t="shared" si="19" ref="BK116:BK122">ROUND(I116*H116,2)</f>
        <v>0</v>
      </c>
      <c r="BL116" s="21" t="s">
        <v>132</v>
      </c>
      <c r="BM116" s="21" t="s">
        <v>237</v>
      </c>
    </row>
    <row r="117" spans="2:65" s="1" customFormat="1" ht="22.5" customHeight="1">
      <c r="B117" s="38"/>
      <c r="C117" s="190" t="s">
        <v>238</v>
      </c>
      <c r="D117" s="190" t="s">
        <v>127</v>
      </c>
      <c r="E117" s="191" t="s">
        <v>239</v>
      </c>
      <c r="F117" s="192" t="s">
        <v>240</v>
      </c>
      <c r="G117" s="193" t="s">
        <v>130</v>
      </c>
      <c r="H117" s="194">
        <v>241.8</v>
      </c>
      <c r="I117" s="195"/>
      <c r="J117" s="196">
        <f t="shared" si="10"/>
        <v>0</v>
      </c>
      <c r="K117" s="192" t="s">
        <v>21</v>
      </c>
      <c r="L117" s="58"/>
      <c r="M117" s="197" t="s">
        <v>21</v>
      </c>
      <c r="N117" s="198" t="s">
        <v>40</v>
      </c>
      <c r="O117" s="39"/>
      <c r="P117" s="199">
        <f t="shared" si="11"/>
        <v>0</v>
      </c>
      <c r="Q117" s="199">
        <v>0.3719</v>
      </c>
      <c r="R117" s="199">
        <f t="shared" si="12"/>
        <v>89.92542</v>
      </c>
      <c r="S117" s="199">
        <v>0</v>
      </c>
      <c r="T117" s="200">
        <f t="shared" si="13"/>
        <v>0</v>
      </c>
      <c r="AR117" s="21" t="s">
        <v>132</v>
      </c>
      <c r="AT117" s="21" t="s">
        <v>127</v>
      </c>
      <c r="AU117" s="21" t="s">
        <v>79</v>
      </c>
      <c r="AY117" s="21" t="s">
        <v>124</v>
      </c>
      <c r="BE117" s="201">
        <f t="shared" si="14"/>
        <v>0</v>
      </c>
      <c r="BF117" s="201">
        <f t="shared" si="15"/>
        <v>0</v>
      </c>
      <c r="BG117" s="201">
        <f t="shared" si="16"/>
        <v>0</v>
      </c>
      <c r="BH117" s="201">
        <f t="shared" si="17"/>
        <v>0</v>
      </c>
      <c r="BI117" s="201">
        <f t="shared" si="18"/>
        <v>0</v>
      </c>
      <c r="BJ117" s="21" t="s">
        <v>77</v>
      </c>
      <c r="BK117" s="201">
        <f t="shared" si="19"/>
        <v>0</v>
      </c>
      <c r="BL117" s="21" t="s">
        <v>132</v>
      </c>
      <c r="BM117" s="21" t="s">
        <v>241</v>
      </c>
    </row>
    <row r="118" spans="2:65" s="1" customFormat="1" ht="31.5" customHeight="1">
      <c r="B118" s="38"/>
      <c r="C118" s="190" t="s">
        <v>242</v>
      </c>
      <c r="D118" s="190" t="s">
        <v>127</v>
      </c>
      <c r="E118" s="191" t="s">
        <v>243</v>
      </c>
      <c r="F118" s="192" t="s">
        <v>244</v>
      </c>
      <c r="G118" s="193" t="s">
        <v>130</v>
      </c>
      <c r="H118" s="194">
        <v>241.8</v>
      </c>
      <c r="I118" s="195"/>
      <c r="J118" s="196">
        <f t="shared" si="10"/>
        <v>0</v>
      </c>
      <c r="K118" s="192" t="s">
        <v>131</v>
      </c>
      <c r="L118" s="58"/>
      <c r="M118" s="197" t="s">
        <v>21</v>
      </c>
      <c r="N118" s="198" t="s">
        <v>40</v>
      </c>
      <c r="O118" s="39"/>
      <c r="P118" s="199">
        <f t="shared" si="11"/>
        <v>0</v>
      </c>
      <c r="Q118" s="199">
        <v>0</v>
      </c>
      <c r="R118" s="199">
        <f t="shared" si="12"/>
        <v>0</v>
      </c>
      <c r="S118" s="199">
        <v>0</v>
      </c>
      <c r="T118" s="200">
        <f t="shared" si="13"/>
        <v>0</v>
      </c>
      <c r="AR118" s="21" t="s">
        <v>132</v>
      </c>
      <c r="AT118" s="21" t="s">
        <v>127</v>
      </c>
      <c r="AU118" s="21" t="s">
        <v>79</v>
      </c>
      <c r="AY118" s="21" t="s">
        <v>124</v>
      </c>
      <c r="BE118" s="201">
        <f t="shared" si="14"/>
        <v>0</v>
      </c>
      <c r="BF118" s="201">
        <f t="shared" si="15"/>
        <v>0</v>
      </c>
      <c r="BG118" s="201">
        <f t="shared" si="16"/>
        <v>0</v>
      </c>
      <c r="BH118" s="201">
        <f t="shared" si="17"/>
        <v>0</v>
      </c>
      <c r="BI118" s="201">
        <f t="shared" si="18"/>
        <v>0</v>
      </c>
      <c r="BJ118" s="21" t="s">
        <v>77</v>
      </c>
      <c r="BK118" s="201">
        <f t="shared" si="19"/>
        <v>0</v>
      </c>
      <c r="BL118" s="21" t="s">
        <v>132</v>
      </c>
      <c r="BM118" s="21" t="s">
        <v>245</v>
      </c>
    </row>
    <row r="119" spans="2:65" s="1" customFormat="1" ht="22.5" customHeight="1">
      <c r="B119" s="38"/>
      <c r="C119" s="190" t="s">
        <v>246</v>
      </c>
      <c r="D119" s="190" t="s">
        <v>127</v>
      </c>
      <c r="E119" s="191" t="s">
        <v>247</v>
      </c>
      <c r="F119" s="192" t="s">
        <v>248</v>
      </c>
      <c r="G119" s="193" t="s">
        <v>130</v>
      </c>
      <c r="H119" s="194">
        <v>346.8</v>
      </c>
      <c r="I119" s="195"/>
      <c r="J119" s="196">
        <f t="shared" si="10"/>
        <v>0</v>
      </c>
      <c r="K119" s="192" t="s">
        <v>21</v>
      </c>
      <c r="L119" s="58"/>
      <c r="M119" s="197" t="s">
        <v>21</v>
      </c>
      <c r="N119" s="198" t="s">
        <v>40</v>
      </c>
      <c r="O119" s="39"/>
      <c r="P119" s="199">
        <f t="shared" si="11"/>
        <v>0</v>
      </c>
      <c r="Q119" s="199">
        <v>0.00071</v>
      </c>
      <c r="R119" s="199">
        <f t="shared" si="12"/>
        <v>0.246228</v>
      </c>
      <c r="S119" s="199">
        <v>0</v>
      </c>
      <c r="T119" s="200">
        <f t="shared" si="13"/>
        <v>0</v>
      </c>
      <c r="AR119" s="21" t="s">
        <v>132</v>
      </c>
      <c r="AT119" s="21" t="s">
        <v>127</v>
      </c>
      <c r="AU119" s="21" t="s">
        <v>79</v>
      </c>
      <c r="AY119" s="21" t="s">
        <v>124</v>
      </c>
      <c r="BE119" s="201">
        <f t="shared" si="14"/>
        <v>0</v>
      </c>
      <c r="BF119" s="201">
        <f t="shared" si="15"/>
        <v>0</v>
      </c>
      <c r="BG119" s="201">
        <f t="shared" si="16"/>
        <v>0</v>
      </c>
      <c r="BH119" s="201">
        <f t="shared" si="17"/>
        <v>0</v>
      </c>
      <c r="BI119" s="201">
        <f t="shared" si="18"/>
        <v>0</v>
      </c>
      <c r="BJ119" s="21" t="s">
        <v>77</v>
      </c>
      <c r="BK119" s="201">
        <f t="shared" si="19"/>
        <v>0</v>
      </c>
      <c r="BL119" s="21" t="s">
        <v>132</v>
      </c>
      <c r="BM119" s="21" t="s">
        <v>249</v>
      </c>
    </row>
    <row r="120" spans="2:65" s="1" customFormat="1" ht="22.5" customHeight="1">
      <c r="B120" s="38"/>
      <c r="C120" s="190" t="s">
        <v>250</v>
      </c>
      <c r="D120" s="190" t="s">
        <v>127</v>
      </c>
      <c r="E120" s="191" t="s">
        <v>251</v>
      </c>
      <c r="F120" s="192" t="s">
        <v>252</v>
      </c>
      <c r="G120" s="193" t="s">
        <v>130</v>
      </c>
      <c r="H120" s="194">
        <v>346.8</v>
      </c>
      <c r="I120" s="195"/>
      <c r="J120" s="196">
        <f t="shared" si="10"/>
        <v>0</v>
      </c>
      <c r="K120" s="192" t="s">
        <v>21</v>
      </c>
      <c r="L120" s="58"/>
      <c r="M120" s="197" t="s">
        <v>21</v>
      </c>
      <c r="N120" s="198" t="s">
        <v>40</v>
      </c>
      <c r="O120" s="39"/>
      <c r="P120" s="199">
        <f t="shared" si="11"/>
        <v>0</v>
      </c>
      <c r="Q120" s="199">
        <v>0.00081</v>
      </c>
      <c r="R120" s="199">
        <f t="shared" si="12"/>
        <v>0.280908</v>
      </c>
      <c r="S120" s="199">
        <v>0</v>
      </c>
      <c r="T120" s="200">
        <f t="shared" si="13"/>
        <v>0</v>
      </c>
      <c r="AR120" s="21" t="s">
        <v>132</v>
      </c>
      <c r="AT120" s="21" t="s">
        <v>127</v>
      </c>
      <c r="AU120" s="21" t="s">
        <v>79</v>
      </c>
      <c r="AY120" s="21" t="s">
        <v>124</v>
      </c>
      <c r="BE120" s="201">
        <f t="shared" si="14"/>
        <v>0</v>
      </c>
      <c r="BF120" s="201">
        <f t="shared" si="15"/>
        <v>0</v>
      </c>
      <c r="BG120" s="201">
        <f t="shared" si="16"/>
        <v>0</v>
      </c>
      <c r="BH120" s="201">
        <f t="shared" si="17"/>
        <v>0</v>
      </c>
      <c r="BI120" s="201">
        <f t="shared" si="18"/>
        <v>0</v>
      </c>
      <c r="BJ120" s="21" t="s">
        <v>77</v>
      </c>
      <c r="BK120" s="201">
        <f t="shared" si="19"/>
        <v>0</v>
      </c>
      <c r="BL120" s="21" t="s">
        <v>132</v>
      </c>
      <c r="BM120" s="21" t="s">
        <v>253</v>
      </c>
    </row>
    <row r="121" spans="2:65" s="1" customFormat="1" ht="31.5" customHeight="1">
      <c r="B121" s="38"/>
      <c r="C121" s="190" t="s">
        <v>254</v>
      </c>
      <c r="D121" s="190" t="s">
        <v>127</v>
      </c>
      <c r="E121" s="191" t="s">
        <v>255</v>
      </c>
      <c r="F121" s="192" t="s">
        <v>256</v>
      </c>
      <c r="G121" s="193" t="s">
        <v>130</v>
      </c>
      <c r="H121" s="194">
        <v>346.8</v>
      </c>
      <c r="I121" s="195"/>
      <c r="J121" s="196">
        <f t="shared" si="10"/>
        <v>0</v>
      </c>
      <c r="K121" s="192" t="s">
        <v>131</v>
      </c>
      <c r="L121" s="58"/>
      <c r="M121" s="197" t="s">
        <v>21</v>
      </c>
      <c r="N121" s="198" t="s">
        <v>40</v>
      </c>
      <c r="O121" s="39"/>
      <c r="P121" s="199">
        <f t="shared" si="11"/>
        <v>0</v>
      </c>
      <c r="Q121" s="199">
        <v>0</v>
      </c>
      <c r="R121" s="199">
        <f t="shared" si="12"/>
        <v>0</v>
      </c>
      <c r="S121" s="199">
        <v>0</v>
      </c>
      <c r="T121" s="200">
        <f t="shared" si="13"/>
        <v>0</v>
      </c>
      <c r="AR121" s="21" t="s">
        <v>132</v>
      </c>
      <c r="AT121" s="21" t="s">
        <v>127</v>
      </c>
      <c r="AU121" s="21" t="s">
        <v>79</v>
      </c>
      <c r="AY121" s="21" t="s">
        <v>124</v>
      </c>
      <c r="BE121" s="201">
        <f t="shared" si="14"/>
        <v>0</v>
      </c>
      <c r="BF121" s="201">
        <f t="shared" si="15"/>
        <v>0</v>
      </c>
      <c r="BG121" s="201">
        <f t="shared" si="16"/>
        <v>0</v>
      </c>
      <c r="BH121" s="201">
        <f t="shared" si="17"/>
        <v>0</v>
      </c>
      <c r="BI121" s="201">
        <f t="shared" si="18"/>
        <v>0</v>
      </c>
      <c r="BJ121" s="21" t="s">
        <v>77</v>
      </c>
      <c r="BK121" s="201">
        <f t="shared" si="19"/>
        <v>0</v>
      </c>
      <c r="BL121" s="21" t="s">
        <v>132</v>
      </c>
      <c r="BM121" s="21" t="s">
        <v>257</v>
      </c>
    </row>
    <row r="122" spans="2:65" s="1" customFormat="1" ht="31.5" customHeight="1">
      <c r="B122" s="38"/>
      <c r="C122" s="190" t="s">
        <v>258</v>
      </c>
      <c r="D122" s="190" t="s">
        <v>127</v>
      </c>
      <c r="E122" s="191" t="s">
        <v>259</v>
      </c>
      <c r="F122" s="192" t="s">
        <v>260</v>
      </c>
      <c r="G122" s="193" t="s">
        <v>130</v>
      </c>
      <c r="H122" s="194">
        <v>346.8</v>
      </c>
      <c r="I122" s="195"/>
      <c r="J122" s="196">
        <f t="shared" si="10"/>
        <v>0</v>
      </c>
      <c r="K122" s="192" t="s">
        <v>131</v>
      </c>
      <c r="L122" s="58"/>
      <c r="M122" s="197" t="s">
        <v>21</v>
      </c>
      <c r="N122" s="198" t="s">
        <v>40</v>
      </c>
      <c r="O122" s="39"/>
      <c r="P122" s="199">
        <f t="shared" si="11"/>
        <v>0</v>
      </c>
      <c r="Q122" s="199">
        <v>0</v>
      </c>
      <c r="R122" s="199">
        <f t="shared" si="12"/>
        <v>0</v>
      </c>
      <c r="S122" s="199">
        <v>0</v>
      </c>
      <c r="T122" s="200">
        <f t="shared" si="13"/>
        <v>0</v>
      </c>
      <c r="AR122" s="21" t="s">
        <v>132</v>
      </c>
      <c r="AT122" s="21" t="s">
        <v>127</v>
      </c>
      <c r="AU122" s="21" t="s">
        <v>79</v>
      </c>
      <c r="AY122" s="21" t="s">
        <v>124</v>
      </c>
      <c r="BE122" s="201">
        <f t="shared" si="14"/>
        <v>0</v>
      </c>
      <c r="BF122" s="201">
        <f t="shared" si="15"/>
        <v>0</v>
      </c>
      <c r="BG122" s="201">
        <f t="shared" si="16"/>
        <v>0</v>
      </c>
      <c r="BH122" s="201">
        <f t="shared" si="17"/>
        <v>0</v>
      </c>
      <c r="BI122" s="201">
        <f t="shared" si="18"/>
        <v>0</v>
      </c>
      <c r="BJ122" s="21" t="s">
        <v>77</v>
      </c>
      <c r="BK122" s="201">
        <f t="shared" si="19"/>
        <v>0</v>
      </c>
      <c r="BL122" s="21" t="s">
        <v>132</v>
      </c>
      <c r="BM122" s="21" t="s">
        <v>261</v>
      </c>
    </row>
    <row r="123" spans="2:63" s="10" customFormat="1" ht="29.85" customHeight="1">
      <c r="B123" s="173"/>
      <c r="C123" s="174"/>
      <c r="D123" s="187" t="s">
        <v>68</v>
      </c>
      <c r="E123" s="188" t="s">
        <v>177</v>
      </c>
      <c r="F123" s="188" t="s">
        <v>262</v>
      </c>
      <c r="G123" s="174"/>
      <c r="H123" s="174"/>
      <c r="I123" s="177"/>
      <c r="J123" s="189">
        <f>BK123</f>
        <v>0</v>
      </c>
      <c r="K123" s="174"/>
      <c r="L123" s="179"/>
      <c r="M123" s="180"/>
      <c r="N123" s="181"/>
      <c r="O123" s="181"/>
      <c r="P123" s="182">
        <f>SUM(P124:P212)</f>
        <v>0</v>
      </c>
      <c r="Q123" s="181"/>
      <c r="R123" s="182">
        <f>SUM(R124:R212)</f>
        <v>4.06850173</v>
      </c>
      <c r="S123" s="181"/>
      <c r="T123" s="183">
        <f>SUM(T124:T212)</f>
        <v>0</v>
      </c>
      <c r="AR123" s="184" t="s">
        <v>77</v>
      </c>
      <c r="AT123" s="185" t="s">
        <v>68</v>
      </c>
      <c r="AU123" s="185" t="s">
        <v>77</v>
      </c>
      <c r="AY123" s="184" t="s">
        <v>124</v>
      </c>
      <c r="BK123" s="186">
        <f>SUM(BK124:BK212)</f>
        <v>0</v>
      </c>
    </row>
    <row r="124" spans="2:65" s="1" customFormat="1" ht="22.5" customHeight="1">
      <c r="B124" s="38"/>
      <c r="C124" s="190" t="s">
        <v>263</v>
      </c>
      <c r="D124" s="190" t="s">
        <v>127</v>
      </c>
      <c r="E124" s="191" t="s">
        <v>264</v>
      </c>
      <c r="F124" s="192" t="s">
        <v>265</v>
      </c>
      <c r="G124" s="193" t="s">
        <v>266</v>
      </c>
      <c r="H124" s="194">
        <v>2</v>
      </c>
      <c r="I124" s="195"/>
      <c r="J124" s="196">
        <f aca="true" t="shared" si="20" ref="J124:J155">ROUND(I124*H124,2)</f>
        <v>0</v>
      </c>
      <c r="K124" s="192" t="s">
        <v>21</v>
      </c>
      <c r="L124" s="58"/>
      <c r="M124" s="197" t="s">
        <v>21</v>
      </c>
      <c r="N124" s="198" t="s">
        <v>40</v>
      </c>
      <c r="O124" s="39"/>
      <c r="P124" s="199">
        <f aca="true" t="shared" si="21" ref="P124:P155">O124*H124</f>
        <v>0</v>
      </c>
      <c r="Q124" s="199">
        <v>0</v>
      </c>
      <c r="R124" s="199">
        <f aca="true" t="shared" si="22" ref="R124:R155">Q124*H124</f>
        <v>0</v>
      </c>
      <c r="S124" s="199">
        <v>0</v>
      </c>
      <c r="T124" s="200">
        <f aca="true" t="shared" si="23" ref="T124:T155">S124*H124</f>
        <v>0</v>
      </c>
      <c r="AR124" s="21" t="s">
        <v>132</v>
      </c>
      <c r="AT124" s="21" t="s">
        <v>127</v>
      </c>
      <c r="AU124" s="21" t="s">
        <v>79</v>
      </c>
      <c r="AY124" s="21" t="s">
        <v>124</v>
      </c>
      <c r="BE124" s="201">
        <f aca="true" t="shared" si="24" ref="BE124:BE155">IF(N124="základní",J124,0)</f>
        <v>0</v>
      </c>
      <c r="BF124" s="201">
        <f aca="true" t="shared" si="25" ref="BF124:BF155">IF(N124="snížená",J124,0)</f>
        <v>0</v>
      </c>
      <c r="BG124" s="201">
        <f aca="true" t="shared" si="26" ref="BG124:BG155">IF(N124="zákl. přenesená",J124,0)</f>
        <v>0</v>
      </c>
      <c r="BH124" s="201">
        <f aca="true" t="shared" si="27" ref="BH124:BH155">IF(N124="sníž. přenesená",J124,0)</f>
        <v>0</v>
      </c>
      <c r="BI124" s="201">
        <f aca="true" t="shared" si="28" ref="BI124:BI155">IF(N124="nulová",J124,0)</f>
        <v>0</v>
      </c>
      <c r="BJ124" s="21" t="s">
        <v>77</v>
      </c>
      <c r="BK124" s="201">
        <f aca="true" t="shared" si="29" ref="BK124:BK155">ROUND(I124*H124,2)</f>
        <v>0</v>
      </c>
      <c r="BL124" s="21" t="s">
        <v>132</v>
      </c>
      <c r="BM124" s="21" t="s">
        <v>267</v>
      </c>
    </row>
    <row r="125" spans="2:65" s="1" customFormat="1" ht="22.5" customHeight="1">
      <c r="B125" s="38"/>
      <c r="C125" s="190" t="s">
        <v>268</v>
      </c>
      <c r="D125" s="190" t="s">
        <v>127</v>
      </c>
      <c r="E125" s="191" t="s">
        <v>269</v>
      </c>
      <c r="F125" s="192" t="s">
        <v>270</v>
      </c>
      <c r="G125" s="193" t="s">
        <v>266</v>
      </c>
      <c r="H125" s="194">
        <v>1</v>
      </c>
      <c r="I125" s="195"/>
      <c r="J125" s="196">
        <f t="shared" si="20"/>
        <v>0</v>
      </c>
      <c r="K125" s="192" t="s">
        <v>21</v>
      </c>
      <c r="L125" s="58"/>
      <c r="M125" s="197" t="s">
        <v>21</v>
      </c>
      <c r="N125" s="198" t="s">
        <v>40</v>
      </c>
      <c r="O125" s="39"/>
      <c r="P125" s="199">
        <f t="shared" si="21"/>
        <v>0</v>
      </c>
      <c r="Q125" s="199">
        <v>0</v>
      </c>
      <c r="R125" s="199">
        <f t="shared" si="22"/>
        <v>0</v>
      </c>
      <c r="S125" s="199">
        <v>0</v>
      </c>
      <c r="T125" s="200">
        <f t="shared" si="23"/>
        <v>0</v>
      </c>
      <c r="AR125" s="21" t="s">
        <v>132</v>
      </c>
      <c r="AT125" s="21" t="s">
        <v>127</v>
      </c>
      <c r="AU125" s="21" t="s">
        <v>79</v>
      </c>
      <c r="AY125" s="21" t="s">
        <v>124</v>
      </c>
      <c r="BE125" s="201">
        <f t="shared" si="24"/>
        <v>0</v>
      </c>
      <c r="BF125" s="201">
        <f t="shared" si="25"/>
        <v>0</v>
      </c>
      <c r="BG125" s="201">
        <f t="shared" si="26"/>
        <v>0</v>
      </c>
      <c r="BH125" s="201">
        <f t="shared" si="27"/>
        <v>0</v>
      </c>
      <c r="BI125" s="201">
        <f t="shared" si="28"/>
        <v>0</v>
      </c>
      <c r="BJ125" s="21" t="s">
        <v>77</v>
      </c>
      <c r="BK125" s="201">
        <f t="shared" si="29"/>
        <v>0</v>
      </c>
      <c r="BL125" s="21" t="s">
        <v>132</v>
      </c>
      <c r="BM125" s="21" t="s">
        <v>271</v>
      </c>
    </row>
    <row r="126" spans="2:65" s="1" customFormat="1" ht="31.5" customHeight="1">
      <c r="B126" s="38"/>
      <c r="C126" s="190" t="s">
        <v>272</v>
      </c>
      <c r="D126" s="190" t="s">
        <v>127</v>
      </c>
      <c r="E126" s="191" t="s">
        <v>273</v>
      </c>
      <c r="F126" s="192" t="s">
        <v>274</v>
      </c>
      <c r="G126" s="193" t="s">
        <v>266</v>
      </c>
      <c r="H126" s="194">
        <v>1</v>
      </c>
      <c r="I126" s="195"/>
      <c r="J126" s="196">
        <f t="shared" si="20"/>
        <v>0</v>
      </c>
      <c r="K126" s="192" t="s">
        <v>21</v>
      </c>
      <c r="L126" s="58"/>
      <c r="M126" s="197" t="s">
        <v>21</v>
      </c>
      <c r="N126" s="198" t="s">
        <v>40</v>
      </c>
      <c r="O126" s="39"/>
      <c r="P126" s="199">
        <f t="shared" si="21"/>
        <v>0</v>
      </c>
      <c r="Q126" s="199">
        <v>0</v>
      </c>
      <c r="R126" s="199">
        <f t="shared" si="22"/>
        <v>0</v>
      </c>
      <c r="S126" s="199">
        <v>0</v>
      </c>
      <c r="T126" s="200">
        <f t="shared" si="23"/>
        <v>0</v>
      </c>
      <c r="AR126" s="21" t="s">
        <v>132</v>
      </c>
      <c r="AT126" s="21" t="s">
        <v>127</v>
      </c>
      <c r="AU126" s="21" t="s">
        <v>79</v>
      </c>
      <c r="AY126" s="21" t="s">
        <v>124</v>
      </c>
      <c r="BE126" s="201">
        <f t="shared" si="24"/>
        <v>0</v>
      </c>
      <c r="BF126" s="201">
        <f t="shared" si="25"/>
        <v>0</v>
      </c>
      <c r="BG126" s="201">
        <f t="shared" si="26"/>
        <v>0</v>
      </c>
      <c r="BH126" s="201">
        <f t="shared" si="27"/>
        <v>0</v>
      </c>
      <c r="BI126" s="201">
        <f t="shared" si="28"/>
        <v>0</v>
      </c>
      <c r="BJ126" s="21" t="s">
        <v>77</v>
      </c>
      <c r="BK126" s="201">
        <f t="shared" si="29"/>
        <v>0</v>
      </c>
      <c r="BL126" s="21" t="s">
        <v>132</v>
      </c>
      <c r="BM126" s="21" t="s">
        <v>275</v>
      </c>
    </row>
    <row r="127" spans="2:65" s="1" customFormat="1" ht="31.5" customHeight="1">
      <c r="B127" s="38"/>
      <c r="C127" s="190" t="s">
        <v>276</v>
      </c>
      <c r="D127" s="190" t="s">
        <v>127</v>
      </c>
      <c r="E127" s="191" t="s">
        <v>277</v>
      </c>
      <c r="F127" s="192" t="s">
        <v>278</v>
      </c>
      <c r="G127" s="193" t="s">
        <v>266</v>
      </c>
      <c r="H127" s="194">
        <v>1</v>
      </c>
      <c r="I127" s="195"/>
      <c r="J127" s="196">
        <f t="shared" si="20"/>
        <v>0</v>
      </c>
      <c r="K127" s="192" t="s">
        <v>21</v>
      </c>
      <c r="L127" s="58"/>
      <c r="M127" s="197" t="s">
        <v>21</v>
      </c>
      <c r="N127" s="198" t="s">
        <v>40</v>
      </c>
      <c r="O127" s="39"/>
      <c r="P127" s="199">
        <f t="shared" si="21"/>
        <v>0</v>
      </c>
      <c r="Q127" s="199">
        <v>0</v>
      </c>
      <c r="R127" s="199">
        <f t="shared" si="22"/>
        <v>0</v>
      </c>
      <c r="S127" s="199">
        <v>0</v>
      </c>
      <c r="T127" s="200">
        <f t="shared" si="23"/>
        <v>0</v>
      </c>
      <c r="AR127" s="21" t="s">
        <v>132</v>
      </c>
      <c r="AT127" s="21" t="s">
        <v>127</v>
      </c>
      <c r="AU127" s="21" t="s">
        <v>79</v>
      </c>
      <c r="AY127" s="21" t="s">
        <v>124</v>
      </c>
      <c r="BE127" s="201">
        <f t="shared" si="24"/>
        <v>0</v>
      </c>
      <c r="BF127" s="201">
        <f t="shared" si="25"/>
        <v>0</v>
      </c>
      <c r="BG127" s="201">
        <f t="shared" si="26"/>
        <v>0</v>
      </c>
      <c r="BH127" s="201">
        <f t="shared" si="27"/>
        <v>0</v>
      </c>
      <c r="BI127" s="201">
        <f t="shared" si="28"/>
        <v>0</v>
      </c>
      <c r="BJ127" s="21" t="s">
        <v>77</v>
      </c>
      <c r="BK127" s="201">
        <f t="shared" si="29"/>
        <v>0</v>
      </c>
      <c r="BL127" s="21" t="s">
        <v>132</v>
      </c>
      <c r="BM127" s="21" t="s">
        <v>279</v>
      </c>
    </row>
    <row r="128" spans="2:65" s="1" customFormat="1" ht="22.5" customHeight="1">
      <c r="B128" s="38"/>
      <c r="C128" s="202" t="s">
        <v>280</v>
      </c>
      <c r="D128" s="202" t="s">
        <v>173</v>
      </c>
      <c r="E128" s="203" t="s">
        <v>281</v>
      </c>
      <c r="F128" s="204" t="s">
        <v>282</v>
      </c>
      <c r="G128" s="205" t="s">
        <v>266</v>
      </c>
      <c r="H128" s="206">
        <v>1</v>
      </c>
      <c r="I128" s="207"/>
      <c r="J128" s="208">
        <f t="shared" si="20"/>
        <v>0</v>
      </c>
      <c r="K128" s="204" t="s">
        <v>21</v>
      </c>
      <c r="L128" s="209"/>
      <c r="M128" s="210" t="s">
        <v>21</v>
      </c>
      <c r="N128" s="211" t="s">
        <v>40</v>
      </c>
      <c r="O128" s="39"/>
      <c r="P128" s="199">
        <f t="shared" si="21"/>
        <v>0</v>
      </c>
      <c r="Q128" s="199">
        <v>0.0132</v>
      </c>
      <c r="R128" s="199">
        <f t="shared" si="22"/>
        <v>0.0132</v>
      </c>
      <c r="S128" s="199">
        <v>0</v>
      </c>
      <c r="T128" s="200">
        <f t="shared" si="23"/>
        <v>0</v>
      </c>
      <c r="AR128" s="21" t="s">
        <v>177</v>
      </c>
      <c r="AT128" s="21" t="s">
        <v>173</v>
      </c>
      <c r="AU128" s="21" t="s">
        <v>79</v>
      </c>
      <c r="AY128" s="21" t="s">
        <v>124</v>
      </c>
      <c r="BE128" s="201">
        <f t="shared" si="24"/>
        <v>0</v>
      </c>
      <c r="BF128" s="201">
        <f t="shared" si="25"/>
        <v>0</v>
      </c>
      <c r="BG128" s="201">
        <f t="shared" si="26"/>
        <v>0</v>
      </c>
      <c r="BH128" s="201">
        <f t="shared" si="27"/>
        <v>0</v>
      </c>
      <c r="BI128" s="201">
        <f t="shared" si="28"/>
        <v>0</v>
      </c>
      <c r="BJ128" s="21" t="s">
        <v>77</v>
      </c>
      <c r="BK128" s="201">
        <f t="shared" si="29"/>
        <v>0</v>
      </c>
      <c r="BL128" s="21" t="s">
        <v>132</v>
      </c>
      <c r="BM128" s="21" t="s">
        <v>283</v>
      </c>
    </row>
    <row r="129" spans="2:65" s="1" customFormat="1" ht="31.5" customHeight="1">
      <c r="B129" s="38"/>
      <c r="C129" s="190" t="s">
        <v>284</v>
      </c>
      <c r="D129" s="190" t="s">
        <v>127</v>
      </c>
      <c r="E129" s="191" t="s">
        <v>285</v>
      </c>
      <c r="F129" s="192" t="s">
        <v>286</v>
      </c>
      <c r="G129" s="193" t="s">
        <v>266</v>
      </c>
      <c r="H129" s="194">
        <v>2</v>
      </c>
      <c r="I129" s="195"/>
      <c r="J129" s="196">
        <f t="shared" si="20"/>
        <v>0</v>
      </c>
      <c r="K129" s="192" t="s">
        <v>21</v>
      </c>
      <c r="L129" s="58"/>
      <c r="M129" s="197" t="s">
        <v>21</v>
      </c>
      <c r="N129" s="198" t="s">
        <v>40</v>
      </c>
      <c r="O129" s="39"/>
      <c r="P129" s="199">
        <f t="shared" si="21"/>
        <v>0</v>
      </c>
      <c r="Q129" s="199">
        <v>0</v>
      </c>
      <c r="R129" s="199">
        <f t="shared" si="22"/>
        <v>0</v>
      </c>
      <c r="S129" s="199">
        <v>0</v>
      </c>
      <c r="T129" s="200">
        <f t="shared" si="23"/>
        <v>0</v>
      </c>
      <c r="AR129" s="21" t="s">
        <v>132</v>
      </c>
      <c r="AT129" s="21" t="s">
        <v>127</v>
      </c>
      <c r="AU129" s="21" t="s">
        <v>79</v>
      </c>
      <c r="AY129" s="21" t="s">
        <v>124</v>
      </c>
      <c r="BE129" s="201">
        <f t="shared" si="24"/>
        <v>0</v>
      </c>
      <c r="BF129" s="201">
        <f t="shared" si="25"/>
        <v>0</v>
      </c>
      <c r="BG129" s="201">
        <f t="shared" si="26"/>
        <v>0</v>
      </c>
      <c r="BH129" s="201">
        <f t="shared" si="27"/>
        <v>0</v>
      </c>
      <c r="BI129" s="201">
        <f t="shared" si="28"/>
        <v>0</v>
      </c>
      <c r="BJ129" s="21" t="s">
        <v>77</v>
      </c>
      <c r="BK129" s="201">
        <f t="shared" si="29"/>
        <v>0</v>
      </c>
      <c r="BL129" s="21" t="s">
        <v>132</v>
      </c>
      <c r="BM129" s="21" t="s">
        <v>287</v>
      </c>
    </row>
    <row r="130" spans="2:65" s="1" customFormat="1" ht="22.5" customHeight="1">
      <c r="B130" s="38"/>
      <c r="C130" s="190" t="s">
        <v>288</v>
      </c>
      <c r="D130" s="190" t="s">
        <v>127</v>
      </c>
      <c r="E130" s="191" t="s">
        <v>289</v>
      </c>
      <c r="F130" s="192" t="s">
        <v>290</v>
      </c>
      <c r="G130" s="193" t="s">
        <v>266</v>
      </c>
      <c r="H130" s="194">
        <v>11</v>
      </c>
      <c r="I130" s="195"/>
      <c r="J130" s="196">
        <f t="shared" si="20"/>
        <v>0</v>
      </c>
      <c r="K130" s="192" t="s">
        <v>21</v>
      </c>
      <c r="L130" s="58"/>
      <c r="M130" s="197" t="s">
        <v>21</v>
      </c>
      <c r="N130" s="198" t="s">
        <v>40</v>
      </c>
      <c r="O130" s="39"/>
      <c r="P130" s="199">
        <f t="shared" si="21"/>
        <v>0</v>
      </c>
      <c r="Q130" s="199">
        <v>0.00167</v>
      </c>
      <c r="R130" s="199">
        <f t="shared" si="22"/>
        <v>0.01837</v>
      </c>
      <c r="S130" s="199">
        <v>0</v>
      </c>
      <c r="T130" s="200">
        <f t="shared" si="23"/>
        <v>0</v>
      </c>
      <c r="AR130" s="21" t="s">
        <v>132</v>
      </c>
      <c r="AT130" s="21" t="s">
        <v>127</v>
      </c>
      <c r="AU130" s="21" t="s">
        <v>79</v>
      </c>
      <c r="AY130" s="21" t="s">
        <v>124</v>
      </c>
      <c r="BE130" s="201">
        <f t="shared" si="24"/>
        <v>0</v>
      </c>
      <c r="BF130" s="201">
        <f t="shared" si="25"/>
        <v>0</v>
      </c>
      <c r="BG130" s="201">
        <f t="shared" si="26"/>
        <v>0</v>
      </c>
      <c r="BH130" s="201">
        <f t="shared" si="27"/>
        <v>0</v>
      </c>
      <c r="BI130" s="201">
        <f t="shared" si="28"/>
        <v>0</v>
      </c>
      <c r="BJ130" s="21" t="s">
        <v>77</v>
      </c>
      <c r="BK130" s="201">
        <f t="shared" si="29"/>
        <v>0</v>
      </c>
      <c r="BL130" s="21" t="s">
        <v>132</v>
      </c>
      <c r="BM130" s="21" t="s">
        <v>291</v>
      </c>
    </row>
    <row r="131" spans="2:65" s="1" customFormat="1" ht="22.5" customHeight="1">
      <c r="B131" s="38"/>
      <c r="C131" s="202" t="s">
        <v>292</v>
      </c>
      <c r="D131" s="202" t="s">
        <v>173</v>
      </c>
      <c r="E131" s="203" t="s">
        <v>293</v>
      </c>
      <c r="F131" s="204" t="s">
        <v>294</v>
      </c>
      <c r="G131" s="205" t="s">
        <v>266</v>
      </c>
      <c r="H131" s="206">
        <v>6</v>
      </c>
      <c r="I131" s="207"/>
      <c r="J131" s="208">
        <f t="shared" si="20"/>
        <v>0</v>
      </c>
      <c r="K131" s="204" t="s">
        <v>21</v>
      </c>
      <c r="L131" s="209"/>
      <c r="M131" s="210" t="s">
        <v>21</v>
      </c>
      <c r="N131" s="211" t="s">
        <v>40</v>
      </c>
      <c r="O131" s="39"/>
      <c r="P131" s="199">
        <f t="shared" si="21"/>
        <v>0</v>
      </c>
      <c r="Q131" s="199">
        <v>2E-05</v>
      </c>
      <c r="R131" s="199">
        <f t="shared" si="22"/>
        <v>0.00012000000000000002</v>
      </c>
      <c r="S131" s="199">
        <v>0</v>
      </c>
      <c r="T131" s="200">
        <f t="shared" si="23"/>
        <v>0</v>
      </c>
      <c r="AR131" s="21" t="s">
        <v>177</v>
      </c>
      <c r="AT131" s="21" t="s">
        <v>173</v>
      </c>
      <c r="AU131" s="21" t="s">
        <v>79</v>
      </c>
      <c r="AY131" s="21" t="s">
        <v>124</v>
      </c>
      <c r="BE131" s="201">
        <f t="shared" si="24"/>
        <v>0</v>
      </c>
      <c r="BF131" s="201">
        <f t="shared" si="25"/>
        <v>0</v>
      </c>
      <c r="BG131" s="201">
        <f t="shared" si="26"/>
        <v>0</v>
      </c>
      <c r="BH131" s="201">
        <f t="shared" si="27"/>
        <v>0</v>
      </c>
      <c r="BI131" s="201">
        <f t="shared" si="28"/>
        <v>0</v>
      </c>
      <c r="BJ131" s="21" t="s">
        <v>77</v>
      </c>
      <c r="BK131" s="201">
        <f t="shared" si="29"/>
        <v>0</v>
      </c>
      <c r="BL131" s="21" t="s">
        <v>132</v>
      </c>
      <c r="BM131" s="21" t="s">
        <v>295</v>
      </c>
    </row>
    <row r="132" spans="2:65" s="1" customFormat="1" ht="22.5" customHeight="1">
      <c r="B132" s="38"/>
      <c r="C132" s="202" t="s">
        <v>296</v>
      </c>
      <c r="D132" s="202" t="s">
        <v>173</v>
      </c>
      <c r="E132" s="203" t="s">
        <v>297</v>
      </c>
      <c r="F132" s="204" t="s">
        <v>298</v>
      </c>
      <c r="G132" s="205" t="s">
        <v>266</v>
      </c>
      <c r="H132" s="206">
        <v>1</v>
      </c>
      <c r="I132" s="207"/>
      <c r="J132" s="208">
        <f t="shared" si="20"/>
        <v>0</v>
      </c>
      <c r="K132" s="204" t="s">
        <v>21</v>
      </c>
      <c r="L132" s="209"/>
      <c r="M132" s="210" t="s">
        <v>21</v>
      </c>
      <c r="N132" s="211" t="s">
        <v>40</v>
      </c>
      <c r="O132" s="39"/>
      <c r="P132" s="199">
        <f t="shared" si="21"/>
        <v>0</v>
      </c>
      <c r="Q132" s="199">
        <v>4E-05</v>
      </c>
      <c r="R132" s="199">
        <f t="shared" si="22"/>
        <v>4E-05</v>
      </c>
      <c r="S132" s="199">
        <v>0</v>
      </c>
      <c r="T132" s="200">
        <f t="shared" si="23"/>
        <v>0</v>
      </c>
      <c r="AR132" s="21" t="s">
        <v>177</v>
      </c>
      <c r="AT132" s="21" t="s">
        <v>173</v>
      </c>
      <c r="AU132" s="21" t="s">
        <v>79</v>
      </c>
      <c r="AY132" s="21" t="s">
        <v>124</v>
      </c>
      <c r="BE132" s="201">
        <f t="shared" si="24"/>
        <v>0</v>
      </c>
      <c r="BF132" s="201">
        <f t="shared" si="25"/>
        <v>0</v>
      </c>
      <c r="BG132" s="201">
        <f t="shared" si="26"/>
        <v>0</v>
      </c>
      <c r="BH132" s="201">
        <f t="shared" si="27"/>
        <v>0</v>
      </c>
      <c r="BI132" s="201">
        <f t="shared" si="28"/>
        <v>0</v>
      </c>
      <c r="BJ132" s="21" t="s">
        <v>77</v>
      </c>
      <c r="BK132" s="201">
        <f t="shared" si="29"/>
        <v>0</v>
      </c>
      <c r="BL132" s="21" t="s">
        <v>132</v>
      </c>
      <c r="BM132" s="21" t="s">
        <v>299</v>
      </c>
    </row>
    <row r="133" spans="2:65" s="1" customFormat="1" ht="22.5" customHeight="1">
      <c r="B133" s="38"/>
      <c r="C133" s="202" t="s">
        <v>300</v>
      </c>
      <c r="D133" s="202" t="s">
        <v>173</v>
      </c>
      <c r="E133" s="203" t="s">
        <v>301</v>
      </c>
      <c r="F133" s="204" t="s">
        <v>302</v>
      </c>
      <c r="G133" s="205" t="s">
        <v>266</v>
      </c>
      <c r="H133" s="206">
        <v>1</v>
      </c>
      <c r="I133" s="207"/>
      <c r="J133" s="208">
        <f t="shared" si="20"/>
        <v>0</v>
      </c>
      <c r="K133" s="204" t="s">
        <v>21</v>
      </c>
      <c r="L133" s="209"/>
      <c r="M133" s="210" t="s">
        <v>21</v>
      </c>
      <c r="N133" s="211" t="s">
        <v>40</v>
      </c>
      <c r="O133" s="39"/>
      <c r="P133" s="199">
        <f t="shared" si="21"/>
        <v>0</v>
      </c>
      <c r="Q133" s="199">
        <v>0.00014</v>
      </c>
      <c r="R133" s="199">
        <f t="shared" si="22"/>
        <v>0.00014</v>
      </c>
      <c r="S133" s="199">
        <v>0</v>
      </c>
      <c r="T133" s="200">
        <f t="shared" si="23"/>
        <v>0</v>
      </c>
      <c r="AR133" s="21" t="s">
        <v>177</v>
      </c>
      <c r="AT133" s="21" t="s">
        <v>173</v>
      </c>
      <c r="AU133" s="21" t="s">
        <v>79</v>
      </c>
      <c r="AY133" s="21" t="s">
        <v>124</v>
      </c>
      <c r="BE133" s="201">
        <f t="shared" si="24"/>
        <v>0</v>
      </c>
      <c r="BF133" s="201">
        <f t="shared" si="25"/>
        <v>0</v>
      </c>
      <c r="BG133" s="201">
        <f t="shared" si="26"/>
        <v>0</v>
      </c>
      <c r="BH133" s="201">
        <f t="shared" si="27"/>
        <v>0</v>
      </c>
      <c r="BI133" s="201">
        <f t="shared" si="28"/>
        <v>0</v>
      </c>
      <c r="BJ133" s="21" t="s">
        <v>77</v>
      </c>
      <c r="BK133" s="201">
        <f t="shared" si="29"/>
        <v>0</v>
      </c>
      <c r="BL133" s="21" t="s">
        <v>132</v>
      </c>
      <c r="BM133" s="21" t="s">
        <v>303</v>
      </c>
    </row>
    <row r="134" spans="2:65" s="1" customFormat="1" ht="22.5" customHeight="1">
      <c r="B134" s="38"/>
      <c r="C134" s="202" t="s">
        <v>304</v>
      </c>
      <c r="D134" s="202" t="s">
        <v>173</v>
      </c>
      <c r="E134" s="203" t="s">
        <v>305</v>
      </c>
      <c r="F134" s="204" t="s">
        <v>306</v>
      </c>
      <c r="G134" s="205" t="s">
        <v>266</v>
      </c>
      <c r="H134" s="206">
        <v>1</v>
      </c>
      <c r="I134" s="207"/>
      <c r="J134" s="208">
        <f t="shared" si="20"/>
        <v>0</v>
      </c>
      <c r="K134" s="204" t="s">
        <v>21</v>
      </c>
      <c r="L134" s="209"/>
      <c r="M134" s="210" t="s">
        <v>21</v>
      </c>
      <c r="N134" s="211" t="s">
        <v>40</v>
      </c>
      <c r="O134" s="39"/>
      <c r="P134" s="199">
        <f t="shared" si="21"/>
        <v>0</v>
      </c>
      <c r="Q134" s="199">
        <v>0.00054</v>
      </c>
      <c r="R134" s="199">
        <f t="shared" si="22"/>
        <v>0.00054</v>
      </c>
      <c r="S134" s="199">
        <v>0</v>
      </c>
      <c r="T134" s="200">
        <f t="shared" si="23"/>
        <v>0</v>
      </c>
      <c r="AR134" s="21" t="s">
        <v>177</v>
      </c>
      <c r="AT134" s="21" t="s">
        <v>173</v>
      </c>
      <c r="AU134" s="21" t="s">
        <v>79</v>
      </c>
      <c r="AY134" s="21" t="s">
        <v>124</v>
      </c>
      <c r="BE134" s="201">
        <f t="shared" si="24"/>
        <v>0</v>
      </c>
      <c r="BF134" s="201">
        <f t="shared" si="25"/>
        <v>0</v>
      </c>
      <c r="BG134" s="201">
        <f t="shared" si="26"/>
        <v>0</v>
      </c>
      <c r="BH134" s="201">
        <f t="shared" si="27"/>
        <v>0</v>
      </c>
      <c r="BI134" s="201">
        <f t="shared" si="28"/>
        <v>0</v>
      </c>
      <c r="BJ134" s="21" t="s">
        <v>77</v>
      </c>
      <c r="BK134" s="201">
        <f t="shared" si="29"/>
        <v>0</v>
      </c>
      <c r="BL134" s="21" t="s">
        <v>132</v>
      </c>
      <c r="BM134" s="21" t="s">
        <v>307</v>
      </c>
    </row>
    <row r="135" spans="2:65" s="1" customFormat="1" ht="22.5" customHeight="1">
      <c r="B135" s="38"/>
      <c r="C135" s="202" t="s">
        <v>308</v>
      </c>
      <c r="D135" s="202" t="s">
        <v>173</v>
      </c>
      <c r="E135" s="203" t="s">
        <v>309</v>
      </c>
      <c r="F135" s="204" t="s">
        <v>310</v>
      </c>
      <c r="G135" s="205" t="s">
        <v>266</v>
      </c>
      <c r="H135" s="206">
        <v>2</v>
      </c>
      <c r="I135" s="207"/>
      <c r="J135" s="208">
        <f t="shared" si="20"/>
        <v>0</v>
      </c>
      <c r="K135" s="204" t="s">
        <v>21</v>
      </c>
      <c r="L135" s="209"/>
      <c r="M135" s="210" t="s">
        <v>21</v>
      </c>
      <c r="N135" s="211" t="s">
        <v>40</v>
      </c>
      <c r="O135" s="39"/>
      <c r="P135" s="199">
        <f t="shared" si="21"/>
        <v>0</v>
      </c>
      <c r="Q135" s="199">
        <v>0.0141</v>
      </c>
      <c r="R135" s="199">
        <f t="shared" si="22"/>
        <v>0.0282</v>
      </c>
      <c r="S135" s="199">
        <v>0</v>
      </c>
      <c r="T135" s="200">
        <f t="shared" si="23"/>
        <v>0</v>
      </c>
      <c r="AR135" s="21" t="s">
        <v>177</v>
      </c>
      <c r="AT135" s="21" t="s">
        <v>173</v>
      </c>
      <c r="AU135" s="21" t="s">
        <v>79</v>
      </c>
      <c r="AY135" s="21" t="s">
        <v>124</v>
      </c>
      <c r="BE135" s="201">
        <f t="shared" si="24"/>
        <v>0</v>
      </c>
      <c r="BF135" s="201">
        <f t="shared" si="25"/>
        <v>0</v>
      </c>
      <c r="BG135" s="201">
        <f t="shared" si="26"/>
        <v>0</v>
      </c>
      <c r="BH135" s="201">
        <f t="shared" si="27"/>
        <v>0</v>
      </c>
      <c r="BI135" s="201">
        <f t="shared" si="28"/>
        <v>0</v>
      </c>
      <c r="BJ135" s="21" t="s">
        <v>77</v>
      </c>
      <c r="BK135" s="201">
        <f t="shared" si="29"/>
        <v>0</v>
      </c>
      <c r="BL135" s="21" t="s">
        <v>132</v>
      </c>
      <c r="BM135" s="21" t="s">
        <v>311</v>
      </c>
    </row>
    <row r="136" spans="2:65" s="1" customFormat="1" ht="31.5" customHeight="1">
      <c r="B136" s="38"/>
      <c r="C136" s="190" t="s">
        <v>312</v>
      </c>
      <c r="D136" s="190" t="s">
        <v>127</v>
      </c>
      <c r="E136" s="191" t="s">
        <v>313</v>
      </c>
      <c r="F136" s="192" t="s">
        <v>314</v>
      </c>
      <c r="G136" s="193" t="s">
        <v>266</v>
      </c>
      <c r="H136" s="194">
        <v>2</v>
      </c>
      <c r="I136" s="195"/>
      <c r="J136" s="196">
        <f t="shared" si="20"/>
        <v>0</v>
      </c>
      <c r="K136" s="192" t="s">
        <v>21</v>
      </c>
      <c r="L136" s="58"/>
      <c r="M136" s="197" t="s">
        <v>21</v>
      </c>
      <c r="N136" s="198" t="s">
        <v>40</v>
      </c>
      <c r="O136" s="39"/>
      <c r="P136" s="199">
        <f t="shared" si="21"/>
        <v>0</v>
      </c>
      <c r="Q136" s="199">
        <v>0</v>
      </c>
      <c r="R136" s="199">
        <f t="shared" si="22"/>
        <v>0</v>
      </c>
      <c r="S136" s="199">
        <v>0</v>
      </c>
      <c r="T136" s="200">
        <f t="shared" si="23"/>
        <v>0</v>
      </c>
      <c r="AR136" s="21" t="s">
        <v>132</v>
      </c>
      <c r="AT136" s="21" t="s">
        <v>127</v>
      </c>
      <c r="AU136" s="21" t="s">
        <v>79</v>
      </c>
      <c r="AY136" s="21" t="s">
        <v>124</v>
      </c>
      <c r="BE136" s="201">
        <f t="shared" si="24"/>
        <v>0</v>
      </c>
      <c r="BF136" s="201">
        <f t="shared" si="25"/>
        <v>0</v>
      </c>
      <c r="BG136" s="201">
        <f t="shared" si="26"/>
        <v>0</v>
      </c>
      <c r="BH136" s="201">
        <f t="shared" si="27"/>
        <v>0</v>
      </c>
      <c r="BI136" s="201">
        <f t="shared" si="28"/>
        <v>0</v>
      </c>
      <c r="BJ136" s="21" t="s">
        <v>77</v>
      </c>
      <c r="BK136" s="201">
        <f t="shared" si="29"/>
        <v>0</v>
      </c>
      <c r="BL136" s="21" t="s">
        <v>132</v>
      </c>
      <c r="BM136" s="21" t="s">
        <v>315</v>
      </c>
    </row>
    <row r="137" spans="2:65" s="1" customFormat="1" ht="31.5" customHeight="1">
      <c r="B137" s="38"/>
      <c r="C137" s="190" t="s">
        <v>316</v>
      </c>
      <c r="D137" s="190" t="s">
        <v>127</v>
      </c>
      <c r="E137" s="191" t="s">
        <v>317</v>
      </c>
      <c r="F137" s="192" t="s">
        <v>318</v>
      </c>
      <c r="G137" s="193" t="s">
        <v>266</v>
      </c>
      <c r="H137" s="194">
        <v>1</v>
      </c>
      <c r="I137" s="195"/>
      <c r="J137" s="196">
        <f t="shared" si="20"/>
        <v>0</v>
      </c>
      <c r="K137" s="192" t="s">
        <v>21</v>
      </c>
      <c r="L137" s="58"/>
      <c r="M137" s="197" t="s">
        <v>21</v>
      </c>
      <c r="N137" s="198" t="s">
        <v>40</v>
      </c>
      <c r="O137" s="39"/>
      <c r="P137" s="199">
        <f t="shared" si="21"/>
        <v>0</v>
      </c>
      <c r="Q137" s="199">
        <v>0</v>
      </c>
      <c r="R137" s="199">
        <f t="shared" si="22"/>
        <v>0</v>
      </c>
      <c r="S137" s="199">
        <v>0</v>
      </c>
      <c r="T137" s="200">
        <f t="shared" si="23"/>
        <v>0</v>
      </c>
      <c r="AR137" s="21" t="s">
        <v>132</v>
      </c>
      <c r="AT137" s="21" t="s">
        <v>127</v>
      </c>
      <c r="AU137" s="21" t="s">
        <v>79</v>
      </c>
      <c r="AY137" s="21" t="s">
        <v>124</v>
      </c>
      <c r="BE137" s="201">
        <f t="shared" si="24"/>
        <v>0</v>
      </c>
      <c r="BF137" s="201">
        <f t="shared" si="25"/>
        <v>0</v>
      </c>
      <c r="BG137" s="201">
        <f t="shared" si="26"/>
        <v>0</v>
      </c>
      <c r="BH137" s="201">
        <f t="shared" si="27"/>
        <v>0</v>
      </c>
      <c r="BI137" s="201">
        <f t="shared" si="28"/>
        <v>0</v>
      </c>
      <c r="BJ137" s="21" t="s">
        <v>77</v>
      </c>
      <c r="BK137" s="201">
        <f t="shared" si="29"/>
        <v>0</v>
      </c>
      <c r="BL137" s="21" t="s">
        <v>132</v>
      </c>
      <c r="BM137" s="21" t="s">
        <v>319</v>
      </c>
    </row>
    <row r="138" spans="2:65" s="1" customFormat="1" ht="31.5" customHeight="1">
      <c r="B138" s="38"/>
      <c r="C138" s="190" t="s">
        <v>320</v>
      </c>
      <c r="D138" s="190" t="s">
        <v>127</v>
      </c>
      <c r="E138" s="191" t="s">
        <v>321</v>
      </c>
      <c r="F138" s="192" t="s">
        <v>322</v>
      </c>
      <c r="G138" s="193" t="s">
        <v>266</v>
      </c>
      <c r="H138" s="194">
        <v>1</v>
      </c>
      <c r="I138" s="195"/>
      <c r="J138" s="196">
        <f t="shared" si="20"/>
        <v>0</v>
      </c>
      <c r="K138" s="192" t="s">
        <v>21</v>
      </c>
      <c r="L138" s="58"/>
      <c r="M138" s="197" t="s">
        <v>21</v>
      </c>
      <c r="N138" s="198" t="s">
        <v>40</v>
      </c>
      <c r="O138" s="39"/>
      <c r="P138" s="199">
        <f t="shared" si="21"/>
        <v>0</v>
      </c>
      <c r="Q138" s="199">
        <v>0</v>
      </c>
      <c r="R138" s="199">
        <f t="shared" si="22"/>
        <v>0</v>
      </c>
      <c r="S138" s="199">
        <v>0</v>
      </c>
      <c r="T138" s="200">
        <f t="shared" si="23"/>
        <v>0</v>
      </c>
      <c r="AR138" s="21" t="s">
        <v>132</v>
      </c>
      <c r="AT138" s="21" t="s">
        <v>127</v>
      </c>
      <c r="AU138" s="21" t="s">
        <v>79</v>
      </c>
      <c r="AY138" s="21" t="s">
        <v>124</v>
      </c>
      <c r="BE138" s="201">
        <f t="shared" si="24"/>
        <v>0</v>
      </c>
      <c r="BF138" s="201">
        <f t="shared" si="25"/>
        <v>0</v>
      </c>
      <c r="BG138" s="201">
        <f t="shared" si="26"/>
        <v>0</v>
      </c>
      <c r="BH138" s="201">
        <f t="shared" si="27"/>
        <v>0</v>
      </c>
      <c r="BI138" s="201">
        <f t="shared" si="28"/>
        <v>0</v>
      </c>
      <c r="BJ138" s="21" t="s">
        <v>77</v>
      </c>
      <c r="BK138" s="201">
        <f t="shared" si="29"/>
        <v>0</v>
      </c>
      <c r="BL138" s="21" t="s">
        <v>132</v>
      </c>
      <c r="BM138" s="21" t="s">
        <v>323</v>
      </c>
    </row>
    <row r="139" spans="2:65" s="1" customFormat="1" ht="22.5" customHeight="1">
      <c r="B139" s="38"/>
      <c r="C139" s="202" t="s">
        <v>324</v>
      </c>
      <c r="D139" s="202" t="s">
        <v>173</v>
      </c>
      <c r="E139" s="203" t="s">
        <v>325</v>
      </c>
      <c r="F139" s="204" t="s">
        <v>326</v>
      </c>
      <c r="G139" s="205" t="s">
        <v>266</v>
      </c>
      <c r="H139" s="206">
        <v>1</v>
      </c>
      <c r="I139" s="207"/>
      <c r="J139" s="208">
        <f t="shared" si="20"/>
        <v>0</v>
      </c>
      <c r="K139" s="204" t="s">
        <v>21</v>
      </c>
      <c r="L139" s="209"/>
      <c r="M139" s="210" t="s">
        <v>21</v>
      </c>
      <c r="N139" s="211" t="s">
        <v>40</v>
      </c>
      <c r="O139" s="39"/>
      <c r="P139" s="199">
        <f t="shared" si="21"/>
        <v>0</v>
      </c>
      <c r="Q139" s="199">
        <v>0.0067</v>
      </c>
      <c r="R139" s="199">
        <f t="shared" si="22"/>
        <v>0.0067</v>
      </c>
      <c r="S139" s="199">
        <v>0</v>
      </c>
      <c r="T139" s="200">
        <f t="shared" si="23"/>
        <v>0</v>
      </c>
      <c r="AR139" s="21" t="s">
        <v>177</v>
      </c>
      <c r="AT139" s="21" t="s">
        <v>173</v>
      </c>
      <c r="AU139" s="21" t="s">
        <v>79</v>
      </c>
      <c r="AY139" s="21" t="s">
        <v>124</v>
      </c>
      <c r="BE139" s="201">
        <f t="shared" si="24"/>
        <v>0</v>
      </c>
      <c r="BF139" s="201">
        <f t="shared" si="25"/>
        <v>0</v>
      </c>
      <c r="BG139" s="201">
        <f t="shared" si="26"/>
        <v>0</v>
      </c>
      <c r="BH139" s="201">
        <f t="shared" si="27"/>
        <v>0</v>
      </c>
      <c r="BI139" s="201">
        <f t="shared" si="28"/>
        <v>0</v>
      </c>
      <c r="BJ139" s="21" t="s">
        <v>77</v>
      </c>
      <c r="BK139" s="201">
        <f t="shared" si="29"/>
        <v>0</v>
      </c>
      <c r="BL139" s="21" t="s">
        <v>132</v>
      </c>
      <c r="BM139" s="21" t="s">
        <v>327</v>
      </c>
    </row>
    <row r="140" spans="2:65" s="1" customFormat="1" ht="22.5" customHeight="1">
      <c r="B140" s="38"/>
      <c r="C140" s="190" t="s">
        <v>328</v>
      </c>
      <c r="D140" s="190" t="s">
        <v>127</v>
      </c>
      <c r="E140" s="191" t="s">
        <v>329</v>
      </c>
      <c r="F140" s="192" t="s">
        <v>330</v>
      </c>
      <c r="G140" s="193" t="s">
        <v>266</v>
      </c>
      <c r="H140" s="194">
        <v>1</v>
      </c>
      <c r="I140" s="195"/>
      <c r="J140" s="196">
        <f t="shared" si="20"/>
        <v>0</v>
      </c>
      <c r="K140" s="192" t="s">
        <v>21</v>
      </c>
      <c r="L140" s="58"/>
      <c r="M140" s="197" t="s">
        <v>21</v>
      </c>
      <c r="N140" s="198" t="s">
        <v>40</v>
      </c>
      <c r="O140" s="39"/>
      <c r="P140" s="199">
        <f t="shared" si="21"/>
        <v>0</v>
      </c>
      <c r="Q140" s="199">
        <v>0.00167</v>
      </c>
      <c r="R140" s="199">
        <f t="shared" si="22"/>
        <v>0.00167</v>
      </c>
      <c r="S140" s="199">
        <v>0</v>
      </c>
      <c r="T140" s="200">
        <f t="shared" si="23"/>
        <v>0</v>
      </c>
      <c r="AR140" s="21" t="s">
        <v>132</v>
      </c>
      <c r="AT140" s="21" t="s">
        <v>127</v>
      </c>
      <c r="AU140" s="21" t="s">
        <v>79</v>
      </c>
      <c r="AY140" s="21" t="s">
        <v>124</v>
      </c>
      <c r="BE140" s="201">
        <f t="shared" si="24"/>
        <v>0</v>
      </c>
      <c r="BF140" s="201">
        <f t="shared" si="25"/>
        <v>0</v>
      </c>
      <c r="BG140" s="201">
        <f t="shared" si="26"/>
        <v>0</v>
      </c>
      <c r="BH140" s="201">
        <f t="shared" si="27"/>
        <v>0</v>
      </c>
      <c r="BI140" s="201">
        <f t="shared" si="28"/>
        <v>0</v>
      </c>
      <c r="BJ140" s="21" t="s">
        <v>77</v>
      </c>
      <c r="BK140" s="201">
        <f t="shared" si="29"/>
        <v>0</v>
      </c>
      <c r="BL140" s="21" t="s">
        <v>132</v>
      </c>
      <c r="BM140" s="21" t="s">
        <v>331</v>
      </c>
    </row>
    <row r="141" spans="2:65" s="1" customFormat="1" ht="22.5" customHeight="1">
      <c r="B141" s="38"/>
      <c r="C141" s="202" t="s">
        <v>332</v>
      </c>
      <c r="D141" s="202" t="s">
        <v>173</v>
      </c>
      <c r="E141" s="203" t="s">
        <v>333</v>
      </c>
      <c r="F141" s="204" t="s">
        <v>334</v>
      </c>
      <c r="G141" s="205" t="s">
        <v>266</v>
      </c>
      <c r="H141" s="206">
        <v>1</v>
      </c>
      <c r="I141" s="207"/>
      <c r="J141" s="208">
        <f t="shared" si="20"/>
        <v>0</v>
      </c>
      <c r="K141" s="204" t="s">
        <v>21</v>
      </c>
      <c r="L141" s="209"/>
      <c r="M141" s="210" t="s">
        <v>21</v>
      </c>
      <c r="N141" s="211" t="s">
        <v>40</v>
      </c>
      <c r="O141" s="39"/>
      <c r="P141" s="199">
        <f t="shared" si="21"/>
        <v>0</v>
      </c>
      <c r="Q141" s="199">
        <v>0.0088</v>
      </c>
      <c r="R141" s="199">
        <f t="shared" si="22"/>
        <v>0.0088</v>
      </c>
      <c r="S141" s="199">
        <v>0</v>
      </c>
      <c r="T141" s="200">
        <f t="shared" si="23"/>
        <v>0</v>
      </c>
      <c r="AR141" s="21" t="s">
        <v>177</v>
      </c>
      <c r="AT141" s="21" t="s">
        <v>173</v>
      </c>
      <c r="AU141" s="21" t="s">
        <v>79</v>
      </c>
      <c r="AY141" s="21" t="s">
        <v>124</v>
      </c>
      <c r="BE141" s="201">
        <f t="shared" si="24"/>
        <v>0</v>
      </c>
      <c r="BF141" s="201">
        <f t="shared" si="25"/>
        <v>0</v>
      </c>
      <c r="BG141" s="201">
        <f t="shared" si="26"/>
        <v>0</v>
      </c>
      <c r="BH141" s="201">
        <f t="shared" si="27"/>
        <v>0</v>
      </c>
      <c r="BI141" s="201">
        <f t="shared" si="28"/>
        <v>0</v>
      </c>
      <c r="BJ141" s="21" t="s">
        <v>77</v>
      </c>
      <c r="BK141" s="201">
        <f t="shared" si="29"/>
        <v>0</v>
      </c>
      <c r="BL141" s="21" t="s">
        <v>132</v>
      </c>
      <c r="BM141" s="21" t="s">
        <v>335</v>
      </c>
    </row>
    <row r="142" spans="2:65" s="1" customFormat="1" ht="22.5" customHeight="1">
      <c r="B142" s="38"/>
      <c r="C142" s="190" t="s">
        <v>336</v>
      </c>
      <c r="D142" s="190" t="s">
        <v>127</v>
      </c>
      <c r="E142" s="191" t="s">
        <v>337</v>
      </c>
      <c r="F142" s="192" t="s">
        <v>338</v>
      </c>
      <c r="G142" s="193" t="s">
        <v>266</v>
      </c>
      <c r="H142" s="194">
        <v>1</v>
      </c>
      <c r="I142" s="195"/>
      <c r="J142" s="196">
        <f t="shared" si="20"/>
        <v>0</v>
      </c>
      <c r="K142" s="192" t="s">
        <v>21</v>
      </c>
      <c r="L142" s="58"/>
      <c r="M142" s="197" t="s">
        <v>21</v>
      </c>
      <c r="N142" s="198" t="s">
        <v>40</v>
      </c>
      <c r="O142" s="39"/>
      <c r="P142" s="199">
        <f t="shared" si="21"/>
        <v>0</v>
      </c>
      <c r="Q142" s="199">
        <v>0.00171</v>
      </c>
      <c r="R142" s="199">
        <f t="shared" si="22"/>
        <v>0.00171</v>
      </c>
      <c r="S142" s="199">
        <v>0</v>
      </c>
      <c r="T142" s="200">
        <f t="shared" si="23"/>
        <v>0</v>
      </c>
      <c r="AR142" s="21" t="s">
        <v>132</v>
      </c>
      <c r="AT142" s="21" t="s">
        <v>127</v>
      </c>
      <c r="AU142" s="21" t="s">
        <v>79</v>
      </c>
      <c r="AY142" s="21" t="s">
        <v>124</v>
      </c>
      <c r="BE142" s="201">
        <f t="shared" si="24"/>
        <v>0</v>
      </c>
      <c r="BF142" s="201">
        <f t="shared" si="25"/>
        <v>0</v>
      </c>
      <c r="BG142" s="201">
        <f t="shared" si="26"/>
        <v>0</v>
      </c>
      <c r="BH142" s="201">
        <f t="shared" si="27"/>
        <v>0</v>
      </c>
      <c r="BI142" s="201">
        <f t="shared" si="28"/>
        <v>0</v>
      </c>
      <c r="BJ142" s="21" t="s">
        <v>77</v>
      </c>
      <c r="BK142" s="201">
        <f t="shared" si="29"/>
        <v>0</v>
      </c>
      <c r="BL142" s="21" t="s">
        <v>132</v>
      </c>
      <c r="BM142" s="21" t="s">
        <v>339</v>
      </c>
    </row>
    <row r="143" spans="2:65" s="1" customFormat="1" ht="22.5" customHeight="1">
      <c r="B143" s="38"/>
      <c r="C143" s="202" t="s">
        <v>340</v>
      </c>
      <c r="D143" s="202" t="s">
        <v>173</v>
      </c>
      <c r="E143" s="203" t="s">
        <v>341</v>
      </c>
      <c r="F143" s="204" t="s">
        <v>342</v>
      </c>
      <c r="G143" s="205" t="s">
        <v>266</v>
      </c>
      <c r="H143" s="206">
        <v>1</v>
      </c>
      <c r="I143" s="207"/>
      <c r="J143" s="208">
        <f t="shared" si="20"/>
        <v>0</v>
      </c>
      <c r="K143" s="204" t="s">
        <v>21</v>
      </c>
      <c r="L143" s="209"/>
      <c r="M143" s="210" t="s">
        <v>21</v>
      </c>
      <c r="N143" s="211" t="s">
        <v>40</v>
      </c>
      <c r="O143" s="39"/>
      <c r="P143" s="199">
        <f t="shared" si="21"/>
        <v>0</v>
      </c>
      <c r="Q143" s="199">
        <v>0.0197</v>
      </c>
      <c r="R143" s="199">
        <f t="shared" si="22"/>
        <v>0.0197</v>
      </c>
      <c r="S143" s="199">
        <v>0</v>
      </c>
      <c r="T143" s="200">
        <f t="shared" si="23"/>
        <v>0</v>
      </c>
      <c r="AR143" s="21" t="s">
        <v>177</v>
      </c>
      <c r="AT143" s="21" t="s">
        <v>173</v>
      </c>
      <c r="AU143" s="21" t="s">
        <v>79</v>
      </c>
      <c r="AY143" s="21" t="s">
        <v>124</v>
      </c>
      <c r="BE143" s="201">
        <f t="shared" si="24"/>
        <v>0</v>
      </c>
      <c r="BF143" s="201">
        <f t="shared" si="25"/>
        <v>0</v>
      </c>
      <c r="BG143" s="201">
        <f t="shared" si="26"/>
        <v>0</v>
      </c>
      <c r="BH143" s="201">
        <f t="shared" si="27"/>
        <v>0</v>
      </c>
      <c r="BI143" s="201">
        <f t="shared" si="28"/>
        <v>0</v>
      </c>
      <c r="BJ143" s="21" t="s">
        <v>77</v>
      </c>
      <c r="BK143" s="201">
        <f t="shared" si="29"/>
        <v>0</v>
      </c>
      <c r="BL143" s="21" t="s">
        <v>132</v>
      </c>
      <c r="BM143" s="21" t="s">
        <v>343</v>
      </c>
    </row>
    <row r="144" spans="2:65" s="1" customFormat="1" ht="31.5" customHeight="1">
      <c r="B144" s="38"/>
      <c r="C144" s="190" t="s">
        <v>344</v>
      </c>
      <c r="D144" s="190" t="s">
        <v>127</v>
      </c>
      <c r="E144" s="191" t="s">
        <v>345</v>
      </c>
      <c r="F144" s="192" t="s">
        <v>346</v>
      </c>
      <c r="G144" s="193" t="s">
        <v>266</v>
      </c>
      <c r="H144" s="194">
        <v>1</v>
      </c>
      <c r="I144" s="195"/>
      <c r="J144" s="196">
        <f t="shared" si="20"/>
        <v>0</v>
      </c>
      <c r="K144" s="192" t="s">
        <v>21</v>
      </c>
      <c r="L144" s="58"/>
      <c r="M144" s="197" t="s">
        <v>21</v>
      </c>
      <c r="N144" s="198" t="s">
        <v>40</v>
      </c>
      <c r="O144" s="39"/>
      <c r="P144" s="199">
        <f t="shared" si="21"/>
        <v>0</v>
      </c>
      <c r="Q144" s="199">
        <v>0</v>
      </c>
      <c r="R144" s="199">
        <f t="shared" si="22"/>
        <v>0</v>
      </c>
      <c r="S144" s="199">
        <v>0</v>
      </c>
      <c r="T144" s="200">
        <f t="shared" si="23"/>
        <v>0</v>
      </c>
      <c r="AR144" s="21" t="s">
        <v>132</v>
      </c>
      <c r="AT144" s="21" t="s">
        <v>127</v>
      </c>
      <c r="AU144" s="21" t="s">
        <v>79</v>
      </c>
      <c r="AY144" s="21" t="s">
        <v>124</v>
      </c>
      <c r="BE144" s="201">
        <f t="shared" si="24"/>
        <v>0</v>
      </c>
      <c r="BF144" s="201">
        <f t="shared" si="25"/>
        <v>0</v>
      </c>
      <c r="BG144" s="201">
        <f t="shared" si="26"/>
        <v>0</v>
      </c>
      <c r="BH144" s="201">
        <f t="shared" si="27"/>
        <v>0</v>
      </c>
      <c r="BI144" s="201">
        <f t="shared" si="28"/>
        <v>0</v>
      </c>
      <c r="BJ144" s="21" t="s">
        <v>77</v>
      </c>
      <c r="BK144" s="201">
        <f t="shared" si="29"/>
        <v>0</v>
      </c>
      <c r="BL144" s="21" t="s">
        <v>132</v>
      </c>
      <c r="BM144" s="21" t="s">
        <v>347</v>
      </c>
    </row>
    <row r="145" spans="2:65" s="1" customFormat="1" ht="22.5" customHeight="1">
      <c r="B145" s="38"/>
      <c r="C145" s="202" t="s">
        <v>348</v>
      </c>
      <c r="D145" s="202" t="s">
        <v>173</v>
      </c>
      <c r="E145" s="203" t="s">
        <v>349</v>
      </c>
      <c r="F145" s="204" t="s">
        <v>350</v>
      </c>
      <c r="G145" s="205" t="s">
        <v>266</v>
      </c>
      <c r="H145" s="206">
        <v>1</v>
      </c>
      <c r="I145" s="207"/>
      <c r="J145" s="208">
        <f t="shared" si="20"/>
        <v>0</v>
      </c>
      <c r="K145" s="204" t="s">
        <v>21</v>
      </c>
      <c r="L145" s="209"/>
      <c r="M145" s="210" t="s">
        <v>21</v>
      </c>
      <c r="N145" s="211" t="s">
        <v>40</v>
      </c>
      <c r="O145" s="39"/>
      <c r="P145" s="199">
        <f t="shared" si="21"/>
        <v>0</v>
      </c>
      <c r="Q145" s="199">
        <v>0.0004</v>
      </c>
      <c r="R145" s="199">
        <f t="shared" si="22"/>
        <v>0.0004</v>
      </c>
      <c r="S145" s="199">
        <v>0</v>
      </c>
      <c r="T145" s="200">
        <f t="shared" si="23"/>
        <v>0</v>
      </c>
      <c r="AR145" s="21" t="s">
        <v>177</v>
      </c>
      <c r="AT145" s="21" t="s">
        <v>173</v>
      </c>
      <c r="AU145" s="21" t="s">
        <v>79</v>
      </c>
      <c r="AY145" s="21" t="s">
        <v>124</v>
      </c>
      <c r="BE145" s="201">
        <f t="shared" si="24"/>
        <v>0</v>
      </c>
      <c r="BF145" s="201">
        <f t="shared" si="25"/>
        <v>0</v>
      </c>
      <c r="BG145" s="201">
        <f t="shared" si="26"/>
        <v>0</v>
      </c>
      <c r="BH145" s="201">
        <f t="shared" si="27"/>
        <v>0</v>
      </c>
      <c r="BI145" s="201">
        <f t="shared" si="28"/>
        <v>0</v>
      </c>
      <c r="BJ145" s="21" t="s">
        <v>77</v>
      </c>
      <c r="BK145" s="201">
        <f t="shared" si="29"/>
        <v>0</v>
      </c>
      <c r="BL145" s="21" t="s">
        <v>132</v>
      </c>
      <c r="BM145" s="21" t="s">
        <v>351</v>
      </c>
    </row>
    <row r="146" spans="2:65" s="1" customFormat="1" ht="22.5" customHeight="1">
      <c r="B146" s="38"/>
      <c r="C146" s="190" t="s">
        <v>352</v>
      </c>
      <c r="D146" s="190" t="s">
        <v>127</v>
      </c>
      <c r="E146" s="191" t="s">
        <v>353</v>
      </c>
      <c r="F146" s="192" t="s">
        <v>354</v>
      </c>
      <c r="G146" s="193" t="s">
        <v>266</v>
      </c>
      <c r="H146" s="194">
        <v>11</v>
      </c>
      <c r="I146" s="195"/>
      <c r="J146" s="196">
        <f t="shared" si="20"/>
        <v>0</v>
      </c>
      <c r="K146" s="192" t="s">
        <v>21</v>
      </c>
      <c r="L146" s="58"/>
      <c r="M146" s="197" t="s">
        <v>21</v>
      </c>
      <c r="N146" s="198" t="s">
        <v>40</v>
      </c>
      <c r="O146" s="39"/>
      <c r="P146" s="199">
        <f t="shared" si="21"/>
        <v>0</v>
      </c>
      <c r="Q146" s="199">
        <v>0.00296</v>
      </c>
      <c r="R146" s="199">
        <f t="shared" si="22"/>
        <v>0.03256</v>
      </c>
      <c r="S146" s="199">
        <v>0</v>
      </c>
      <c r="T146" s="200">
        <f t="shared" si="23"/>
        <v>0</v>
      </c>
      <c r="AR146" s="21" t="s">
        <v>132</v>
      </c>
      <c r="AT146" s="21" t="s">
        <v>127</v>
      </c>
      <c r="AU146" s="21" t="s">
        <v>79</v>
      </c>
      <c r="AY146" s="21" t="s">
        <v>124</v>
      </c>
      <c r="BE146" s="201">
        <f t="shared" si="24"/>
        <v>0</v>
      </c>
      <c r="BF146" s="201">
        <f t="shared" si="25"/>
        <v>0</v>
      </c>
      <c r="BG146" s="201">
        <f t="shared" si="26"/>
        <v>0</v>
      </c>
      <c r="BH146" s="201">
        <f t="shared" si="27"/>
        <v>0</v>
      </c>
      <c r="BI146" s="201">
        <f t="shared" si="28"/>
        <v>0</v>
      </c>
      <c r="BJ146" s="21" t="s">
        <v>77</v>
      </c>
      <c r="BK146" s="201">
        <f t="shared" si="29"/>
        <v>0</v>
      </c>
      <c r="BL146" s="21" t="s">
        <v>132</v>
      </c>
      <c r="BM146" s="21" t="s">
        <v>355</v>
      </c>
    </row>
    <row r="147" spans="2:65" s="1" customFormat="1" ht="22.5" customHeight="1">
      <c r="B147" s="38"/>
      <c r="C147" s="202" t="s">
        <v>356</v>
      </c>
      <c r="D147" s="202" t="s">
        <v>173</v>
      </c>
      <c r="E147" s="203" t="s">
        <v>357</v>
      </c>
      <c r="F147" s="204" t="s">
        <v>358</v>
      </c>
      <c r="G147" s="205" t="s">
        <v>266</v>
      </c>
      <c r="H147" s="206">
        <v>2</v>
      </c>
      <c r="I147" s="207"/>
      <c r="J147" s="208">
        <f t="shared" si="20"/>
        <v>0</v>
      </c>
      <c r="K147" s="204" t="s">
        <v>21</v>
      </c>
      <c r="L147" s="209"/>
      <c r="M147" s="210" t="s">
        <v>21</v>
      </c>
      <c r="N147" s="211" t="s">
        <v>40</v>
      </c>
      <c r="O147" s="39"/>
      <c r="P147" s="199">
        <f t="shared" si="21"/>
        <v>0</v>
      </c>
      <c r="Q147" s="199">
        <v>0.0077</v>
      </c>
      <c r="R147" s="199">
        <f t="shared" si="22"/>
        <v>0.0154</v>
      </c>
      <c r="S147" s="199">
        <v>0</v>
      </c>
      <c r="T147" s="200">
        <f t="shared" si="23"/>
        <v>0</v>
      </c>
      <c r="AR147" s="21" t="s">
        <v>177</v>
      </c>
      <c r="AT147" s="21" t="s">
        <v>173</v>
      </c>
      <c r="AU147" s="21" t="s">
        <v>79</v>
      </c>
      <c r="AY147" s="21" t="s">
        <v>124</v>
      </c>
      <c r="BE147" s="201">
        <f t="shared" si="24"/>
        <v>0</v>
      </c>
      <c r="BF147" s="201">
        <f t="shared" si="25"/>
        <v>0</v>
      </c>
      <c r="BG147" s="201">
        <f t="shared" si="26"/>
        <v>0</v>
      </c>
      <c r="BH147" s="201">
        <f t="shared" si="27"/>
        <v>0</v>
      </c>
      <c r="BI147" s="201">
        <f t="shared" si="28"/>
        <v>0</v>
      </c>
      <c r="BJ147" s="21" t="s">
        <v>77</v>
      </c>
      <c r="BK147" s="201">
        <f t="shared" si="29"/>
        <v>0</v>
      </c>
      <c r="BL147" s="21" t="s">
        <v>132</v>
      </c>
      <c r="BM147" s="21" t="s">
        <v>359</v>
      </c>
    </row>
    <row r="148" spans="2:65" s="1" customFormat="1" ht="22.5" customHeight="1">
      <c r="B148" s="38"/>
      <c r="C148" s="202" t="s">
        <v>360</v>
      </c>
      <c r="D148" s="202" t="s">
        <v>173</v>
      </c>
      <c r="E148" s="203" t="s">
        <v>361</v>
      </c>
      <c r="F148" s="204" t="s">
        <v>362</v>
      </c>
      <c r="G148" s="205" t="s">
        <v>266</v>
      </c>
      <c r="H148" s="206">
        <v>1</v>
      </c>
      <c r="I148" s="207"/>
      <c r="J148" s="208">
        <f t="shared" si="20"/>
        <v>0</v>
      </c>
      <c r="K148" s="204" t="s">
        <v>21</v>
      </c>
      <c r="L148" s="209"/>
      <c r="M148" s="210" t="s">
        <v>21</v>
      </c>
      <c r="N148" s="211" t="s">
        <v>40</v>
      </c>
      <c r="O148" s="39"/>
      <c r="P148" s="199">
        <f t="shared" si="21"/>
        <v>0</v>
      </c>
      <c r="Q148" s="199">
        <v>0.0288</v>
      </c>
      <c r="R148" s="199">
        <f t="shared" si="22"/>
        <v>0.0288</v>
      </c>
      <c r="S148" s="199">
        <v>0</v>
      </c>
      <c r="T148" s="200">
        <f t="shared" si="23"/>
        <v>0</v>
      </c>
      <c r="AR148" s="21" t="s">
        <v>177</v>
      </c>
      <c r="AT148" s="21" t="s">
        <v>173</v>
      </c>
      <c r="AU148" s="21" t="s">
        <v>79</v>
      </c>
      <c r="AY148" s="21" t="s">
        <v>124</v>
      </c>
      <c r="BE148" s="201">
        <f t="shared" si="24"/>
        <v>0</v>
      </c>
      <c r="BF148" s="201">
        <f t="shared" si="25"/>
        <v>0</v>
      </c>
      <c r="BG148" s="201">
        <f t="shared" si="26"/>
        <v>0</v>
      </c>
      <c r="BH148" s="201">
        <f t="shared" si="27"/>
        <v>0</v>
      </c>
      <c r="BI148" s="201">
        <f t="shared" si="28"/>
        <v>0</v>
      </c>
      <c r="BJ148" s="21" t="s">
        <v>77</v>
      </c>
      <c r="BK148" s="201">
        <f t="shared" si="29"/>
        <v>0</v>
      </c>
      <c r="BL148" s="21" t="s">
        <v>132</v>
      </c>
      <c r="BM148" s="21" t="s">
        <v>363</v>
      </c>
    </row>
    <row r="149" spans="2:65" s="1" customFormat="1" ht="22.5" customHeight="1">
      <c r="B149" s="38"/>
      <c r="C149" s="202" t="s">
        <v>364</v>
      </c>
      <c r="D149" s="202" t="s">
        <v>173</v>
      </c>
      <c r="E149" s="203" t="s">
        <v>365</v>
      </c>
      <c r="F149" s="204" t="s">
        <v>366</v>
      </c>
      <c r="G149" s="205" t="s">
        <v>266</v>
      </c>
      <c r="H149" s="206">
        <v>1</v>
      </c>
      <c r="I149" s="207"/>
      <c r="J149" s="208">
        <f t="shared" si="20"/>
        <v>0</v>
      </c>
      <c r="K149" s="204" t="s">
        <v>21</v>
      </c>
      <c r="L149" s="209"/>
      <c r="M149" s="210" t="s">
        <v>21</v>
      </c>
      <c r="N149" s="211" t="s">
        <v>40</v>
      </c>
      <c r="O149" s="39"/>
      <c r="P149" s="199">
        <f t="shared" si="21"/>
        <v>0</v>
      </c>
      <c r="Q149" s="199">
        <v>0.0139</v>
      </c>
      <c r="R149" s="199">
        <f t="shared" si="22"/>
        <v>0.0139</v>
      </c>
      <c r="S149" s="199">
        <v>0</v>
      </c>
      <c r="T149" s="200">
        <f t="shared" si="23"/>
        <v>0</v>
      </c>
      <c r="AR149" s="21" t="s">
        <v>177</v>
      </c>
      <c r="AT149" s="21" t="s">
        <v>173</v>
      </c>
      <c r="AU149" s="21" t="s">
        <v>79</v>
      </c>
      <c r="AY149" s="21" t="s">
        <v>124</v>
      </c>
      <c r="BE149" s="201">
        <f t="shared" si="24"/>
        <v>0</v>
      </c>
      <c r="BF149" s="201">
        <f t="shared" si="25"/>
        <v>0</v>
      </c>
      <c r="BG149" s="201">
        <f t="shared" si="26"/>
        <v>0</v>
      </c>
      <c r="BH149" s="201">
        <f t="shared" si="27"/>
        <v>0</v>
      </c>
      <c r="BI149" s="201">
        <f t="shared" si="28"/>
        <v>0</v>
      </c>
      <c r="BJ149" s="21" t="s">
        <v>77</v>
      </c>
      <c r="BK149" s="201">
        <f t="shared" si="29"/>
        <v>0</v>
      </c>
      <c r="BL149" s="21" t="s">
        <v>132</v>
      </c>
      <c r="BM149" s="21" t="s">
        <v>367</v>
      </c>
    </row>
    <row r="150" spans="2:65" s="1" customFormat="1" ht="22.5" customHeight="1">
      <c r="B150" s="38"/>
      <c r="C150" s="202" t="s">
        <v>368</v>
      </c>
      <c r="D150" s="202" t="s">
        <v>173</v>
      </c>
      <c r="E150" s="203" t="s">
        <v>369</v>
      </c>
      <c r="F150" s="204" t="s">
        <v>370</v>
      </c>
      <c r="G150" s="205" t="s">
        <v>266</v>
      </c>
      <c r="H150" s="206">
        <v>6</v>
      </c>
      <c r="I150" s="207"/>
      <c r="J150" s="208">
        <f t="shared" si="20"/>
        <v>0</v>
      </c>
      <c r="K150" s="204" t="s">
        <v>21</v>
      </c>
      <c r="L150" s="209"/>
      <c r="M150" s="210" t="s">
        <v>21</v>
      </c>
      <c r="N150" s="211" t="s">
        <v>40</v>
      </c>
      <c r="O150" s="39"/>
      <c r="P150" s="199">
        <f t="shared" si="21"/>
        <v>0</v>
      </c>
      <c r="Q150" s="199">
        <v>0.0235</v>
      </c>
      <c r="R150" s="199">
        <f t="shared" si="22"/>
        <v>0.14100000000000001</v>
      </c>
      <c r="S150" s="199">
        <v>0</v>
      </c>
      <c r="T150" s="200">
        <f t="shared" si="23"/>
        <v>0</v>
      </c>
      <c r="AR150" s="21" t="s">
        <v>177</v>
      </c>
      <c r="AT150" s="21" t="s">
        <v>173</v>
      </c>
      <c r="AU150" s="21" t="s">
        <v>79</v>
      </c>
      <c r="AY150" s="21" t="s">
        <v>124</v>
      </c>
      <c r="BE150" s="201">
        <f t="shared" si="24"/>
        <v>0</v>
      </c>
      <c r="BF150" s="201">
        <f t="shared" si="25"/>
        <v>0</v>
      </c>
      <c r="BG150" s="201">
        <f t="shared" si="26"/>
        <v>0</v>
      </c>
      <c r="BH150" s="201">
        <f t="shared" si="27"/>
        <v>0</v>
      </c>
      <c r="BI150" s="201">
        <f t="shared" si="28"/>
        <v>0</v>
      </c>
      <c r="BJ150" s="21" t="s">
        <v>77</v>
      </c>
      <c r="BK150" s="201">
        <f t="shared" si="29"/>
        <v>0</v>
      </c>
      <c r="BL150" s="21" t="s">
        <v>132</v>
      </c>
      <c r="BM150" s="21" t="s">
        <v>371</v>
      </c>
    </row>
    <row r="151" spans="2:65" s="1" customFormat="1" ht="22.5" customHeight="1">
      <c r="B151" s="38"/>
      <c r="C151" s="202" t="s">
        <v>372</v>
      </c>
      <c r="D151" s="202" t="s">
        <v>173</v>
      </c>
      <c r="E151" s="203" t="s">
        <v>373</v>
      </c>
      <c r="F151" s="204" t="s">
        <v>374</v>
      </c>
      <c r="G151" s="205" t="s">
        <v>266</v>
      </c>
      <c r="H151" s="206">
        <v>1</v>
      </c>
      <c r="I151" s="207"/>
      <c r="J151" s="208">
        <f t="shared" si="20"/>
        <v>0</v>
      </c>
      <c r="K151" s="204" t="s">
        <v>21</v>
      </c>
      <c r="L151" s="209"/>
      <c r="M151" s="210" t="s">
        <v>21</v>
      </c>
      <c r="N151" s="211" t="s">
        <v>40</v>
      </c>
      <c r="O151" s="39"/>
      <c r="P151" s="199">
        <f t="shared" si="21"/>
        <v>0</v>
      </c>
      <c r="Q151" s="199">
        <v>0.0156</v>
      </c>
      <c r="R151" s="199">
        <f t="shared" si="22"/>
        <v>0.0156</v>
      </c>
      <c r="S151" s="199">
        <v>0</v>
      </c>
      <c r="T151" s="200">
        <f t="shared" si="23"/>
        <v>0</v>
      </c>
      <c r="AR151" s="21" t="s">
        <v>177</v>
      </c>
      <c r="AT151" s="21" t="s">
        <v>173</v>
      </c>
      <c r="AU151" s="21" t="s">
        <v>79</v>
      </c>
      <c r="AY151" s="21" t="s">
        <v>124</v>
      </c>
      <c r="BE151" s="201">
        <f t="shared" si="24"/>
        <v>0</v>
      </c>
      <c r="BF151" s="201">
        <f t="shared" si="25"/>
        <v>0</v>
      </c>
      <c r="BG151" s="201">
        <f t="shared" si="26"/>
        <v>0</v>
      </c>
      <c r="BH151" s="201">
        <f t="shared" si="27"/>
        <v>0</v>
      </c>
      <c r="BI151" s="201">
        <f t="shared" si="28"/>
        <v>0</v>
      </c>
      <c r="BJ151" s="21" t="s">
        <v>77</v>
      </c>
      <c r="BK151" s="201">
        <f t="shared" si="29"/>
        <v>0</v>
      </c>
      <c r="BL151" s="21" t="s">
        <v>132</v>
      </c>
      <c r="BM151" s="21" t="s">
        <v>375</v>
      </c>
    </row>
    <row r="152" spans="2:65" s="1" customFormat="1" ht="22.5" customHeight="1">
      <c r="B152" s="38"/>
      <c r="C152" s="190" t="s">
        <v>376</v>
      </c>
      <c r="D152" s="190" t="s">
        <v>127</v>
      </c>
      <c r="E152" s="191" t="s">
        <v>377</v>
      </c>
      <c r="F152" s="192" t="s">
        <v>378</v>
      </c>
      <c r="G152" s="193" t="s">
        <v>266</v>
      </c>
      <c r="H152" s="194">
        <v>4</v>
      </c>
      <c r="I152" s="195"/>
      <c r="J152" s="196">
        <f t="shared" si="20"/>
        <v>0</v>
      </c>
      <c r="K152" s="192" t="s">
        <v>21</v>
      </c>
      <c r="L152" s="58"/>
      <c r="M152" s="197" t="s">
        <v>21</v>
      </c>
      <c r="N152" s="198" t="s">
        <v>40</v>
      </c>
      <c r="O152" s="39"/>
      <c r="P152" s="199">
        <f t="shared" si="21"/>
        <v>0</v>
      </c>
      <c r="Q152" s="199">
        <v>0.0038</v>
      </c>
      <c r="R152" s="199">
        <f t="shared" si="22"/>
        <v>0.0152</v>
      </c>
      <c r="S152" s="199">
        <v>0</v>
      </c>
      <c r="T152" s="200">
        <f t="shared" si="23"/>
        <v>0</v>
      </c>
      <c r="AR152" s="21" t="s">
        <v>132</v>
      </c>
      <c r="AT152" s="21" t="s">
        <v>127</v>
      </c>
      <c r="AU152" s="21" t="s">
        <v>79</v>
      </c>
      <c r="AY152" s="21" t="s">
        <v>124</v>
      </c>
      <c r="BE152" s="201">
        <f t="shared" si="24"/>
        <v>0</v>
      </c>
      <c r="BF152" s="201">
        <f t="shared" si="25"/>
        <v>0</v>
      </c>
      <c r="BG152" s="201">
        <f t="shared" si="26"/>
        <v>0</v>
      </c>
      <c r="BH152" s="201">
        <f t="shared" si="27"/>
        <v>0</v>
      </c>
      <c r="BI152" s="201">
        <f t="shared" si="28"/>
        <v>0</v>
      </c>
      <c r="BJ152" s="21" t="s">
        <v>77</v>
      </c>
      <c r="BK152" s="201">
        <f t="shared" si="29"/>
        <v>0</v>
      </c>
      <c r="BL152" s="21" t="s">
        <v>132</v>
      </c>
      <c r="BM152" s="21" t="s">
        <v>379</v>
      </c>
    </row>
    <row r="153" spans="2:65" s="1" customFormat="1" ht="22.5" customHeight="1">
      <c r="B153" s="38"/>
      <c r="C153" s="202" t="s">
        <v>380</v>
      </c>
      <c r="D153" s="202" t="s">
        <v>173</v>
      </c>
      <c r="E153" s="203" t="s">
        <v>381</v>
      </c>
      <c r="F153" s="204" t="s">
        <v>382</v>
      </c>
      <c r="G153" s="205" t="s">
        <v>266</v>
      </c>
      <c r="H153" s="206">
        <v>3</v>
      </c>
      <c r="I153" s="207"/>
      <c r="J153" s="208">
        <f t="shared" si="20"/>
        <v>0</v>
      </c>
      <c r="K153" s="204" t="s">
        <v>21</v>
      </c>
      <c r="L153" s="209"/>
      <c r="M153" s="210" t="s">
        <v>21</v>
      </c>
      <c r="N153" s="211" t="s">
        <v>40</v>
      </c>
      <c r="O153" s="39"/>
      <c r="P153" s="199">
        <f t="shared" si="21"/>
        <v>0</v>
      </c>
      <c r="Q153" s="199">
        <v>0.0276</v>
      </c>
      <c r="R153" s="199">
        <f t="shared" si="22"/>
        <v>0.0828</v>
      </c>
      <c r="S153" s="199">
        <v>0</v>
      </c>
      <c r="T153" s="200">
        <f t="shared" si="23"/>
        <v>0</v>
      </c>
      <c r="AR153" s="21" t="s">
        <v>177</v>
      </c>
      <c r="AT153" s="21" t="s">
        <v>173</v>
      </c>
      <c r="AU153" s="21" t="s">
        <v>79</v>
      </c>
      <c r="AY153" s="21" t="s">
        <v>124</v>
      </c>
      <c r="BE153" s="201">
        <f t="shared" si="24"/>
        <v>0</v>
      </c>
      <c r="BF153" s="201">
        <f t="shared" si="25"/>
        <v>0</v>
      </c>
      <c r="BG153" s="201">
        <f t="shared" si="26"/>
        <v>0</v>
      </c>
      <c r="BH153" s="201">
        <f t="shared" si="27"/>
        <v>0</v>
      </c>
      <c r="BI153" s="201">
        <f t="shared" si="28"/>
        <v>0</v>
      </c>
      <c r="BJ153" s="21" t="s">
        <v>77</v>
      </c>
      <c r="BK153" s="201">
        <f t="shared" si="29"/>
        <v>0</v>
      </c>
      <c r="BL153" s="21" t="s">
        <v>132</v>
      </c>
      <c r="BM153" s="21" t="s">
        <v>383</v>
      </c>
    </row>
    <row r="154" spans="2:65" s="1" customFormat="1" ht="22.5" customHeight="1">
      <c r="B154" s="38"/>
      <c r="C154" s="202" t="s">
        <v>384</v>
      </c>
      <c r="D154" s="202" t="s">
        <v>173</v>
      </c>
      <c r="E154" s="203" t="s">
        <v>385</v>
      </c>
      <c r="F154" s="204" t="s">
        <v>386</v>
      </c>
      <c r="G154" s="205" t="s">
        <v>266</v>
      </c>
      <c r="H154" s="206">
        <v>1</v>
      </c>
      <c r="I154" s="207"/>
      <c r="J154" s="208">
        <f t="shared" si="20"/>
        <v>0</v>
      </c>
      <c r="K154" s="204" t="s">
        <v>21</v>
      </c>
      <c r="L154" s="209"/>
      <c r="M154" s="210" t="s">
        <v>21</v>
      </c>
      <c r="N154" s="211" t="s">
        <v>40</v>
      </c>
      <c r="O154" s="39"/>
      <c r="P154" s="199">
        <f t="shared" si="21"/>
        <v>0</v>
      </c>
      <c r="Q154" s="199">
        <v>0.0156</v>
      </c>
      <c r="R154" s="199">
        <f t="shared" si="22"/>
        <v>0.0156</v>
      </c>
      <c r="S154" s="199">
        <v>0</v>
      </c>
      <c r="T154" s="200">
        <f t="shared" si="23"/>
        <v>0</v>
      </c>
      <c r="AR154" s="21" t="s">
        <v>177</v>
      </c>
      <c r="AT154" s="21" t="s">
        <v>173</v>
      </c>
      <c r="AU154" s="21" t="s">
        <v>79</v>
      </c>
      <c r="AY154" s="21" t="s">
        <v>124</v>
      </c>
      <c r="BE154" s="201">
        <f t="shared" si="24"/>
        <v>0</v>
      </c>
      <c r="BF154" s="201">
        <f t="shared" si="25"/>
        <v>0</v>
      </c>
      <c r="BG154" s="201">
        <f t="shared" si="26"/>
        <v>0</v>
      </c>
      <c r="BH154" s="201">
        <f t="shared" si="27"/>
        <v>0</v>
      </c>
      <c r="BI154" s="201">
        <f t="shared" si="28"/>
        <v>0</v>
      </c>
      <c r="BJ154" s="21" t="s">
        <v>77</v>
      </c>
      <c r="BK154" s="201">
        <f t="shared" si="29"/>
        <v>0</v>
      </c>
      <c r="BL154" s="21" t="s">
        <v>132</v>
      </c>
      <c r="BM154" s="21" t="s">
        <v>387</v>
      </c>
    </row>
    <row r="155" spans="2:65" s="1" customFormat="1" ht="22.5" customHeight="1">
      <c r="B155" s="38"/>
      <c r="C155" s="190" t="s">
        <v>388</v>
      </c>
      <c r="D155" s="190" t="s">
        <v>127</v>
      </c>
      <c r="E155" s="191" t="s">
        <v>389</v>
      </c>
      <c r="F155" s="192" t="s">
        <v>390</v>
      </c>
      <c r="G155" s="193" t="s">
        <v>157</v>
      </c>
      <c r="H155" s="194">
        <v>55.4</v>
      </c>
      <c r="I155" s="195"/>
      <c r="J155" s="196">
        <f t="shared" si="20"/>
        <v>0</v>
      </c>
      <c r="K155" s="192" t="s">
        <v>21</v>
      </c>
      <c r="L155" s="58"/>
      <c r="M155" s="197" t="s">
        <v>21</v>
      </c>
      <c r="N155" s="198" t="s">
        <v>40</v>
      </c>
      <c r="O155" s="39"/>
      <c r="P155" s="199">
        <f t="shared" si="21"/>
        <v>0</v>
      </c>
      <c r="Q155" s="199">
        <v>0</v>
      </c>
      <c r="R155" s="199">
        <f t="shared" si="22"/>
        <v>0</v>
      </c>
      <c r="S155" s="199">
        <v>0</v>
      </c>
      <c r="T155" s="200">
        <f t="shared" si="23"/>
        <v>0</v>
      </c>
      <c r="AR155" s="21" t="s">
        <v>132</v>
      </c>
      <c r="AT155" s="21" t="s">
        <v>127</v>
      </c>
      <c r="AU155" s="21" t="s">
        <v>79</v>
      </c>
      <c r="AY155" s="21" t="s">
        <v>124</v>
      </c>
      <c r="BE155" s="201">
        <f t="shared" si="24"/>
        <v>0</v>
      </c>
      <c r="BF155" s="201">
        <f t="shared" si="25"/>
        <v>0</v>
      </c>
      <c r="BG155" s="201">
        <f t="shared" si="26"/>
        <v>0</v>
      </c>
      <c r="BH155" s="201">
        <f t="shared" si="27"/>
        <v>0</v>
      </c>
      <c r="BI155" s="201">
        <f t="shared" si="28"/>
        <v>0</v>
      </c>
      <c r="BJ155" s="21" t="s">
        <v>77</v>
      </c>
      <c r="BK155" s="201">
        <f t="shared" si="29"/>
        <v>0</v>
      </c>
      <c r="BL155" s="21" t="s">
        <v>132</v>
      </c>
      <c r="BM155" s="21" t="s">
        <v>391</v>
      </c>
    </row>
    <row r="156" spans="2:65" s="1" customFormat="1" ht="22.5" customHeight="1">
      <c r="B156" s="38"/>
      <c r="C156" s="202" t="s">
        <v>392</v>
      </c>
      <c r="D156" s="202" t="s">
        <v>173</v>
      </c>
      <c r="E156" s="203" t="s">
        <v>393</v>
      </c>
      <c r="F156" s="204" t="s">
        <v>394</v>
      </c>
      <c r="G156" s="205" t="s">
        <v>157</v>
      </c>
      <c r="H156" s="206">
        <v>55.4</v>
      </c>
      <c r="I156" s="207"/>
      <c r="J156" s="208">
        <f aca="true" t="shared" si="30" ref="J156:J187">ROUND(I156*H156,2)</f>
        <v>0</v>
      </c>
      <c r="K156" s="204" t="s">
        <v>21</v>
      </c>
      <c r="L156" s="209"/>
      <c r="M156" s="210" t="s">
        <v>21</v>
      </c>
      <c r="N156" s="211" t="s">
        <v>40</v>
      </c>
      <c r="O156" s="39"/>
      <c r="P156" s="199">
        <f aca="true" t="shared" si="31" ref="P156:P187">O156*H156</f>
        <v>0</v>
      </c>
      <c r="Q156" s="199">
        <v>0.00027</v>
      </c>
      <c r="R156" s="199">
        <f aca="true" t="shared" si="32" ref="R156:R187">Q156*H156</f>
        <v>0.014957999999999999</v>
      </c>
      <c r="S156" s="199">
        <v>0</v>
      </c>
      <c r="T156" s="200">
        <f aca="true" t="shared" si="33" ref="T156:T187">S156*H156</f>
        <v>0</v>
      </c>
      <c r="AR156" s="21" t="s">
        <v>177</v>
      </c>
      <c r="AT156" s="21" t="s">
        <v>173</v>
      </c>
      <c r="AU156" s="21" t="s">
        <v>79</v>
      </c>
      <c r="AY156" s="21" t="s">
        <v>124</v>
      </c>
      <c r="BE156" s="201">
        <f aca="true" t="shared" si="34" ref="BE156:BE187">IF(N156="základní",J156,0)</f>
        <v>0</v>
      </c>
      <c r="BF156" s="201">
        <f aca="true" t="shared" si="35" ref="BF156:BF187">IF(N156="snížená",J156,0)</f>
        <v>0</v>
      </c>
      <c r="BG156" s="201">
        <f aca="true" t="shared" si="36" ref="BG156:BG187">IF(N156="zákl. přenesená",J156,0)</f>
        <v>0</v>
      </c>
      <c r="BH156" s="201">
        <f aca="true" t="shared" si="37" ref="BH156:BH187">IF(N156="sníž. přenesená",J156,0)</f>
        <v>0</v>
      </c>
      <c r="BI156" s="201">
        <f aca="true" t="shared" si="38" ref="BI156:BI187">IF(N156="nulová",J156,0)</f>
        <v>0</v>
      </c>
      <c r="BJ156" s="21" t="s">
        <v>77</v>
      </c>
      <c r="BK156" s="201">
        <f aca="true" t="shared" si="39" ref="BK156:BK187">ROUND(I156*H156,2)</f>
        <v>0</v>
      </c>
      <c r="BL156" s="21" t="s">
        <v>132</v>
      </c>
      <c r="BM156" s="21" t="s">
        <v>395</v>
      </c>
    </row>
    <row r="157" spans="2:65" s="1" customFormat="1" ht="22.5" customHeight="1">
      <c r="B157" s="38"/>
      <c r="C157" s="190" t="s">
        <v>396</v>
      </c>
      <c r="D157" s="190" t="s">
        <v>127</v>
      </c>
      <c r="E157" s="191" t="s">
        <v>397</v>
      </c>
      <c r="F157" s="192" t="s">
        <v>398</v>
      </c>
      <c r="G157" s="193" t="s">
        <v>157</v>
      </c>
      <c r="H157" s="194">
        <v>1.6</v>
      </c>
      <c r="I157" s="195"/>
      <c r="J157" s="196">
        <f t="shared" si="30"/>
        <v>0</v>
      </c>
      <c r="K157" s="192" t="s">
        <v>21</v>
      </c>
      <c r="L157" s="58"/>
      <c r="M157" s="197" t="s">
        <v>21</v>
      </c>
      <c r="N157" s="198" t="s">
        <v>40</v>
      </c>
      <c r="O157" s="39"/>
      <c r="P157" s="199">
        <f t="shared" si="31"/>
        <v>0</v>
      </c>
      <c r="Q157" s="199">
        <v>0</v>
      </c>
      <c r="R157" s="199">
        <f t="shared" si="32"/>
        <v>0</v>
      </c>
      <c r="S157" s="199">
        <v>0</v>
      </c>
      <c r="T157" s="200">
        <f t="shared" si="33"/>
        <v>0</v>
      </c>
      <c r="AR157" s="21" t="s">
        <v>132</v>
      </c>
      <c r="AT157" s="21" t="s">
        <v>127</v>
      </c>
      <c r="AU157" s="21" t="s">
        <v>79</v>
      </c>
      <c r="AY157" s="21" t="s">
        <v>124</v>
      </c>
      <c r="BE157" s="201">
        <f t="shared" si="34"/>
        <v>0</v>
      </c>
      <c r="BF157" s="201">
        <f t="shared" si="35"/>
        <v>0</v>
      </c>
      <c r="BG157" s="201">
        <f t="shared" si="36"/>
        <v>0</v>
      </c>
      <c r="BH157" s="201">
        <f t="shared" si="37"/>
        <v>0</v>
      </c>
      <c r="BI157" s="201">
        <f t="shared" si="38"/>
        <v>0</v>
      </c>
      <c r="BJ157" s="21" t="s">
        <v>77</v>
      </c>
      <c r="BK157" s="201">
        <f t="shared" si="39"/>
        <v>0</v>
      </c>
      <c r="BL157" s="21" t="s">
        <v>132</v>
      </c>
      <c r="BM157" s="21" t="s">
        <v>399</v>
      </c>
    </row>
    <row r="158" spans="2:65" s="1" customFormat="1" ht="22.5" customHeight="1">
      <c r="B158" s="38"/>
      <c r="C158" s="202" t="s">
        <v>400</v>
      </c>
      <c r="D158" s="202" t="s">
        <v>173</v>
      </c>
      <c r="E158" s="203" t="s">
        <v>401</v>
      </c>
      <c r="F158" s="204" t="s">
        <v>402</v>
      </c>
      <c r="G158" s="205" t="s">
        <v>157</v>
      </c>
      <c r="H158" s="206">
        <v>1.6</v>
      </c>
      <c r="I158" s="207"/>
      <c r="J158" s="208">
        <f t="shared" si="30"/>
        <v>0</v>
      </c>
      <c r="K158" s="204" t="s">
        <v>21</v>
      </c>
      <c r="L158" s="209"/>
      <c r="M158" s="210" t="s">
        <v>21</v>
      </c>
      <c r="N158" s="211" t="s">
        <v>40</v>
      </c>
      <c r="O158" s="39"/>
      <c r="P158" s="199">
        <f t="shared" si="31"/>
        <v>0</v>
      </c>
      <c r="Q158" s="199">
        <v>0.00042</v>
      </c>
      <c r="R158" s="199">
        <f t="shared" si="32"/>
        <v>0.0006720000000000001</v>
      </c>
      <c r="S158" s="199">
        <v>0</v>
      </c>
      <c r="T158" s="200">
        <f t="shared" si="33"/>
        <v>0</v>
      </c>
      <c r="AR158" s="21" t="s">
        <v>177</v>
      </c>
      <c r="AT158" s="21" t="s">
        <v>173</v>
      </c>
      <c r="AU158" s="21" t="s">
        <v>79</v>
      </c>
      <c r="AY158" s="21" t="s">
        <v>124</v>
      </c>
      <c r="BE158" s="201">
        <f t="shared" si="34"/>
        <v>0</v>
      </c>
      <c r="BF158" s="201">
        <f t="shared" si="35"/>
        <v>0</v>
      </c>
      <c r="BG158" s="201">
        <f t="shared" si="36"/>
        <v>0</v>
      </c>
      <c r="BH158" s="201">
        <f t="shared" si="37"/>
        <v>0</v>
      </c>
      <c r="BI158" s="201">
        <f t="shared" si="38"/>
        <v>0</v>
      </c>
      <c r="BJ158" s="21" t="s">
        <v>77</v>
      </c>
      <c r="BK158" s="201">
        <f t="shared" si="39"/>
        <v>0</v>
      </c>
      <c r="BL158" s="21" t="s">
        <v>132</v>
      </c>
      <c r="BM158" s="21" t="s">
        <v>403</v>
      </c>
    </row>
    <row r="159" spans="2:65" s="1" customFormat="1" ht="22.5" customHeight="1">
      <c r="B159" s="38"/>
      <c r="C159" s="190" t="s">
        <v>404</v>
      </c>
      <c r="D159" s="190" t="s">
        <v>127</v>
      </c>
      <c r="E159" s="191" t="s">
        <v>405</v>
      </c>
      <c r="F159" s="192" t="s">
        <v>406</v>
      </c>
      <c r="G159" s="193" t="s">
        <v>157</v>
      </c>
      <c r="H159" s="194">
        <v>4.3</v>
      </c>
      <c r="I159" s="195"/>
      <c r="J159" s="196">
        <f t="shared" si="30"/>
        <v>0</v>
      </c>
      <c r="K159" s="192" t="s">
        <v>21</v>
      </c>
      <c r="L159" s="58"/>
      <c r="M159" s="197" t="s">
        <v>21</v>
      </c>
      <c r="N159" s="198" t="s">
        <v>40</v>
      </c>
      <c r="O159" s="39"/>
      <c r="P159" s="199">
        <f t="shared" si="31"/>
        <v>0</v>
      </c>
      <c r="Q159" s="199">
        <v>0</v>
      </c>
      <c r="R159" s="199">
        <f t="shared" si="32"/>
        <v>0</v>
      </c>
      <c r="S159" s="199">
        <v>0</v>
      </c>
      <c r="T159" s="200">
        <f t="shared" si="33"/>
        <v>0</v>
      </c>
      <c r="AR159" s="21" t="s">
        <v>132</v>
      </c>
      <c r="AT159" s="21" t="s">
        <v>127</v>
      </c>
      <c r="AU159" s="21" t="s">
        <v>79</v>
      </c>
      <c r="AY159" s="21" t="s">
        <v>124</v>
      </c>
      <c r="BE159" s="201">
        <f t="shared" si="34"/>
        <v>0</v>
      </c>
      <c r="BF159" s="201">
        <f t="shared" si="35"/>
        <v>0</v>
      </c>
      <c r="BG159" s="201">
        <f t="shared" si="36"/>
        <v>0</v>
      </c>
      <c r="BH159" s="201">
        <f t="shared" si="37"/>
        <v>0</v>
      </c>
      <c r="BI159" s="201">
        <f t="shared" si="38"/>
        <v>0</v>
      </c>
      <c r="BJ159" s="21" t="s">
        <v>77</v>
      </c>
      <c r="BK159" s="201">
        <f t="shared" si="39"/>
        <v>0</v>
      </c>
      <c r="BL159" s="21" t="s">
        <v>132</v>
      </c>
      <c r="BM159" s="21" t="s">
        <v>407</v>
      </c>
    </row>
    <row r="160" spans="2:65" s="1" customFormat="1" ht="22.5" customHeight="1">
      <c r="B160" s="38"/>
      <c r="C160" s="202" t="s">
        <v>408</v>
      </c>
      <c r="D160" s="202" t="s">
        <v>173</v>
      </c>
      <c r="E160" s="203" t="s">
        <v>409</v>
      </c>
      <c r="F160" s="204" t="s">
        <v>410</v>
      </c>
      <c r="G160" s="205" t="s">
        <v>157</v>
      </c>
      <c r="H160" s="206">
        <v>4.3</v>
      </c>
      <c r="I160" s="207"/>
      <c r="J160" s="208">
        <f t="shared" si="30"/>
        <v>0</v>
      </c>
      <c r="K160" s="204" t="s">
        <v>21</v>
      </c>
      <c r="L160" s="209"/>
      <c r="M160" s="210" t="s">
        <v>21</v>
      </c>
      <c r="N160" s="211" t="s">
        <v>40</v>
      </c>
      <c r="O160" s="39"/>
      <c r="P160" s="199">
        <f t="shared" si="31"/>
        <v>0</v>
      </c>
      <c r="Q160" s="199">
        <v>0.00211</v>
      </c>
      <c r="R160" s="199">
        <f t="shared" si="32"/>
        <v>0.009073</v>
      </c>
      <c r="S160" s="199">
        <v>0</v>
      </c>
      <c r="T160" s="200">
        <f t="shared" si="33"/>
        <v>0</v>
      </c>
      <c r="AR160" s="21" t="s">
        <v>177</v>
      </c>
      <c r="AT160" s="21" t="s">
        <v>173</v>
      </c>
      <c r="AU160" s="21" t="s">
        <v>79</v>
      </c>
      <c r="AY160" s="21" t="s">
        <v>124</v>
      </c>
      <c r="BE160" s="201">
        <f t="shared" si="34"/>
        <v>0</v>
      </c>
      <c r="BF160" s="201">
        <f t="shared" si="35"/>
        <v>0</v>
      </c>
      <c r="BG160" s="201">
        <f t="shared" si="36"/>
        <v>0</v>
      </c>
      <c r="BH160" s="201">
        <f t="shared" si="37"/>
        <v>0</v>
      </c>
      <c r="BI160" s="201">
        <f t="shared" si="38"/>
        <v>0</v>
      </c>
      <c r="BJ160" s="21" t="s">
        <v>77</v>
      </c>
      <c r="BK160" s="201">
        <f t="shared" si="39"/>
        <v>0</v>
      </c>
      <c r="BL160" s="21" t="s">
        <v>132</v>
      </c>
      <c r="BM160" s="21" t="s">
        <v>411</v>
      </c>
    </row>
    <row r="161" spans="2:65" s="1" customFormat="1" ht="31.5" customHeight="1">
      <c r="B161" s="38"/>
      <c r="C161" s="190" t="s">
        <v>412</v>
      </c>
      <c r="D161" s="190" t="s">
        <v>127</v>
      </c>
      <c r="E161" s="191" t="s">
        <v>413</v>
      </c>
      <c r="F161" s="192" t="s">
        <v>414</v>
      </c>
      <c r="G161" s="193" t="s">
        <v>157</v>
      </c>
      <c r="H161" s="194">
        <v>106.2</v>
      </c>
      <c r="I161" s="195"/>
      <c r="J161" s="196">
        <f t="shared" si="30"/>
        <v>0</v>
      </c>
      <c r="K161" s="192" t="s">
        <v>21</v>
      </c>
      <c r="L161" s="58"/>
      <c r="M161" s="197" t="s">
        <v>21</v>
      </c>
      <c r="N161" s="198" t="s">
        <v>40</v>
      </c>
      <c r="O161" s="39"/>
      <c r="P161" s="199">
        <f t="shared" si="31"/>
        <v>0</v>
      </c>
      <c r="Q161" s="199">
        <v>0</v>
      </c>
      <c r="R161" s="199">
        <f t="shared" si="32"/>
        <v>0</v>
      </c>
      <c r="S161" s="199">
        <v>0</v>
      </c>
      <c r="T161" s="200">
        <f t="shared" si="33"/>
        <v>0</v>
      </c>
      <c r="AR161" s="21" t="s">
        <v>132</v>
      </c>
      <c r="AT161" s="21" t="s">
        <v>127</v>
      </c>
      <c r="AU161" s="21" t="s">
        <v>79</v>
      </c>
      <c r="AY161" s="21" t="s">
        <v>124</v>
      </c>
      <c r="BE161" s="201">
        <f t="shared" si="34"/>
        <v>0</v>
      </c>
      <c r="BF161" s="201">
        <f t="shared" si="35"/>
        <v>0</v>
      </c>
      <c r="BG161" s="201">
        <f t="shared" si="36"/>
        <v>0</v>
      </c>
      <c r="BH161" s="201">
        <f t="shared" si="37"/>
        <v>0</v>
      </c>
      <c r="BI161" s="201">
        <f t="shared" si="38"/>
        <v>0</v>
      </c>
      <c r="BJ161" s="21" t="s">
        <v>77</v>
      </c>
      <c r="BK161" s="201">
        <f t="shared" si="39"/>
        <v>0</v>
      </c>
      <c r="BL161" s="21" t="s">
        <v>132</v>
      </c>
      <c r="BM161" s="21" t="s">
        <v>415</v>
      </c>
    </row>
    <row r="162" spans="2:65" s="1" customFormat="1" ht="22.5" customHeight="1">
      <c r="B162" s="38"/>
      <c r="C162" s="202" t="s">
        <v>416</v>
      </c>
      <c r="D162" s="202" t="s">
        <v>173</v>
      </c>
      <c r="E162" s="203" t="s">
        <v>417</v>
      </c>
      <c r="F162" s="204" t="s">
        <v>418</v>
      </c>
      <c r="G162" s="205" t="s">
        <v>157</v>
      </c>
      <c r="H162" s="206">
        <v>107.793</v>
      </c>
      <c r="I162" s="207"/>
      <c r="J162" s="208">
        <f t="shared" si="30"/>
        <v>0</v>
      </c>
      <c r="K162" s="204" t="s">
        <v>21</v>
      </c>
      <c r="L162" s="209"/>
      <c r="M162" s="210" t="s">
        <v>21</v>
      </c>
      <c r="N162" s="211" t="s">
        <v>40</v>
      </c>
      <c r="O162" s="39"/>
      <c r="P162" s="199">
        <f t="shared" si="31"/>
        <v>0</v>
      </c>
      <c r="Q162" s="199">
        <v>0.00851</v>
      </c>
      <c r="R162" s="199">
        <f t="shared" si="32"/>
        <v>0.9173184300000001</v>
      </c>
      <c r="S162" s="199">
        <v>0</v>
      </c>
      <c r="T162" s="200">
        <f t="shared" si="33"/>
        <v>0</v>
      </c>
      <c r="AR162" s="21" t="s">
        <v>177</v>
      </c>
      <c r="AT162" s="21" t="s">
        <v>173</v>
      </c>
      <c r="AU162" s="21" t="s">
        <v>79</v>
      </c>
      <c r="AY162" s="21" t="s">
        <v>124</v>
      </c>
      <c r="BE162" s="201">
        <f t="shared" si="34"/>
        <v>0</v>
      </c>
      <c r="BF162" s="201">
        <f t="shared" si="35"/>
        <v>0</v>
      </c>
      <c r="BG162" s="201">
        <f t="shared" si="36"/>
        <v>0</v>
      </c>
      <c r="BH162" s="201">
        <f t="shared" si="37"/>
        <v>0</v>
      </c>
      <c r="BI162" s="201">
        <f t="shared" si="38"/>
        <v>0</v>
      </c>
      <c r="BJ162" s="21" t="s">
        <v>77</v>
      </c>
      <c r="BK162" s="201">
        <f t="shared" si="39"/>
        <v>0</v>
      </c>
      <c r="BL162" s="21" t="s">
        <v>132</v>
      </c>
      <c r="BM162" s="21" t="s">
        <v>419</v>
      </c>
    </row>
    <row r="163" spans="2:65" s="1" customFormat="1" ht="22.5" customHeight="1">
      <c r="B163" s="38"/>
      <c r="C163" s="190" t="s">
        <v>420</v>
      </c>
      <c r="D163" s="190" t="s">
        <v>127</v>
      </c>
      <c r="E163" s="191" t="s">
        <v>421</v>
      </c>
      <c r="F163" s="192" t="s">
        <v>422</v>
      </c>
      <c r="G163" s="193" t="s">
        <v>266</v>
      </c>
      <c r="H163" s="194">
        <v>9</v>
      </c>
      <c r="I163" s="195"/>
      <c r="J163" s="196">
        <f t="shared" si="30"/>
        <v>0</v>
      </c>
      <c r="K163" s="192" t="s">
        <v>21</v>
      </c>
      <c r="L163" s="58"/>
      <c r="M163" s="197" t="s">
        <v>21</v>
      </c>
      <c r="N163" s="198" t="s">
        <v>40</v>
      </c>
      <c r="O163" s="39"/>
      <c r="P163" s="199">
        <f t="shared" si="31"/>
        <v>0</v>
      </c>
      <c r="Q163" s="199">
        <v>0</v>
      </c>
      <c r="R163" s="199">
        <f t="shared" si="32"/>
        <v>0</v>
      </c>
      <c r="S163" s="199">
        <v>0</v>
      </c>
      <c r="T163" s="200">
        <f t="shared" si="33"/>
        <v>0</v>
      </c>
      <c r="AR163" s="21" t="s">
        <v>132</v>
      </c>
      <c r="AT163" s="21" t="s">
        <v>127</v>
      </c>
      <c r="AU163" s="21" t="s">
        <v>79</v>
      </c>
      <c r="AY163" s="21" t="s">
        <v>124</v>
      </c>
      <c r="BE163" s="201">
        <f t="shared" si="34"/>
        <v>0</v>
      </c>
      <c r="BF163" s="201">
        <f t="shared" si="35"/>
        <v>0</v>
      </c>
      <c r="BG163" s="201">
        <f t="shared" si="36"/>
        <v>0</v>
      </c>
      <c r="BH163" s="201">
        <f t="shared" si="37"/>
        <v>0</v>
      </c>
      <c r="BI163" s="201">
        <f t="shared" si="38"/>
        <v>0</v>
      </c>
      <c r="BJ163" s="21" t="s">
        <v>77</v>
      </c>
      <c r="BK163" s="201">
        <f t="shared" si="39"/>
        <v>0</v>
      </c>
      <c r="BL163" s="21" t="s">
        <v>132</v>
      </c>
      <c r="BM163" s="21" t="s">
        <v>423</v>
      </c>
    </row>
    <row r="164" spans="2:65" s="1" customFormat="1" ht="22.5" customHeight="1">
      <c r="B164" s="38"/>
      <c r="C164" s="202" t="s">
        <v>424</v>
      </c>
      <c r="D164" s="202" t="s">
        <v>173</v>
      </c>
      <c r="E164" s="203" t="s">
        <v>425</v>
      </c>
      <c r="F164" s="204" t="s">
        <v>426</v>
      </c>
      <c r="G164" s="205" t="s">
        <v>266</v>
      </c>
      <c r="H164" s="206">
        <v>9</v>
      </c>
      <c r="I164" s="207"/>
      <c r="J164" s="208">
        <f t="shared" si="30"/>
        <v>0</v>
      </c>
      <c r="K164" s="204" t="s">
        <v>21</v>
      </c>
      <c r="L164" s="209"/>
      <c r="M164" s="210" t="s">
        <v>21</v>
      </c>
      <c r="N164" s="211" t="s">
        <v>40</v>
      </c>
      <c r="O164" s="39"/>
      <c r="P164" s="199">
        <f t="shared" si="31"/>
        <v>0</v>
      </c>
      <c r="Q164" s="199">
        <v>0.0024</v>
      </c>
      <c r="R164" s="199">
        <f t="shared" si="32"/>
        <v>0.021599999999999998</v>
      </c>
      <c r="S164" s="199">
        <v>0</v>
      </c>
      <c r="T164" s="200">
        <f t="shared" si="33"/>
        <v>0</v>
      </c>
      <c r="AR164" s="21" t="s">
        <v>177</v>
      </c>
      <c r="AT164" s="21" t="s">
        <v>173</v>
      </c>
      <c r="AU164" s="21" t="s">
        <v>79</v>
      </c>
      <c r="AY164" s="21" t="s">
        <v>124</v>
      </c>
      <c r="BE164" s="201">
        <f t="shared" si="34"/>
        <v>0</v>
      </c>
      <c r="BF164" s="201">
        <f t="shared" si="35"/>
        <v>0</v>
      </c>
      <c r="BG164" s="201">
        <f t="shared" si="36"/>
        <v>0</v>
      </c>
      <c r="BH164" s="201">
        <f t="shared" si="37"/>
        <v>0</v>
      </c>
      <c r="BI164" s="201">
        <f t="shared" si="38"/>
        <v>0</v>
      </c>
      <c r="BJ164" s="21" t="s">
        <v>77</v>
      </c>
      <c r="BK164" s="201">
        <f t="shared" si="39"/>
        <v>0</v>
      </c>
      <c r="BL164" s="21" t="s">
        <v>132</v>
      </c>
      <c r="BM164" s="21" t="s">
        <v>427</v>
      </c>
    </row>
    <row r="165" spans="2:65" s="1" customFormat="1" ht="22.5" customHeight="1">
      <c r="B165" s="38"/>
      <c r="C165" s="190" t="s">
        <v>428</v>
      </c>
      <c r="D165" s="190" t="s">
        <v>127</v>
      </c>
      <c r="E165" s="191" t="s">
        <v>429</v>
      </c>
      <c r="F165" s="192" t="s">
        <v>430</v>
      </c>
      <c r="G165" s="193" t="s">
        <v>266</v>
      </c>
      <c r="H165" s="194">
        <v>9</v>
      </c>
      <c r="I165" s="195"/>
      <c r="J165" s="196">
        <f t="shared" si="30"/>
        <v>0</v>
      </c>
      <c r="K165" s="192" t="s">
        <v>21</v>
      </c>
      <c r="L165" s="58"/>
      <c r="M165" s="197" t="s">
        <v>21</v>
      </c>
      <c r="N165" s="198" t="s">
        <v>40</v>
      </c>
      <c r="O165" s="39"/>
      <c r="P165" s="199">
        <f t="shared" si="31"/>
        <v>0</v>
      </c>
      <c r="Q165" s="199">
        <v>0</v>
      </c>
      <c r="R165" s="199">
        <f t="shared" si="32"/>
        <v>0</v>
      </c>
      <c r="S165" s="199">
        <v>0</v>
      </c>
      <c r="T165" s="200">
        <f t="shared" si="33"/>
        <v>0</v>
      </c>
      <c r="AR165" s="21" t="s">
        <v>132</v>
      </c>
      <c r="AT165" s="21" t="s">
        <v>127</v>
      </c>
      <c r="AU165" s="21" t="s">
        <v>79</v>
      </c>
      <c r="AY165" s="21" t="s">
        <v>124</v>
      </c>
      <c r="BE165" s="201">
        <f t="shared" si="34"/>
        <v>0</v>
      </c>
      <c r="BF165" s="201">
        <f t="shared" si="35"/>
        <v>0</v>
      </c>
      <c r="BG165" s="201">
        <f t="shared" si="36"/>
        <v>0</v>
      </c>
      <c r="BH165" s="201">
        <f t="shared" si="37"/>
        <v>0</v>
      </c>
      <c r="BI165" s="201">
        <f t="shared" si="38"/>
        <v>0</v>
      </c>
      <c r="BJ165" s="21" t="s">
        <v>77</v>
      </c>
      <c r="BK165" s="201">
        <f t="shared" si="39"/>
        <v>0</v>
      </c>
      <c r="BL165" s="21" t="s">
        <v>132</v>
      </c>
      <c r="BM165" s="21" t="s">
        <v>431</v>
      </c>
    </row>
    <row r="166" spans="2:65" s="1" customFormat="1" ht="22.5" customHeight="1">
      <c r="B166" s="38"/>
      <c r="C166" s="202" t="s">
        <v>432</v>
      </c>
      <c r="D166" s="202" t="s">
        <v>173</v>
      </c>
      <c r="E166" s="203" t="s">
        <v>433</v>
      </c>
      <c r="F166" s="204" t="s">
        <v>434</v>
      </c>
      <c r="G166" s="205" t="s">
        <v>266</v>
      </c>
      <c r="H166" s="206">
        <v>4</v>
      </c>
      <c r="I166" s="207"/>
      <c r="J166" s="208">
        <f t="shared" si="30"/>
        <v>0</v>
      </c>
      <c r="K166" s="204" t="s">
        <v>21</v>
      </c>
      <c r="L166" s="209"/>
      <c r="M166" s="210" t="s">
        <v>21</v>
      </c>
      <c r="N166" s="211" t="s">
        <v>40</v>
      </c>
      <c r="O166" s="39"/>
      <c r="P166" s="199">
        <f t="shared" si="31"/>
        <v>0</v>
      </c>
      <c r="Q166" s="199">
        <v>9E-05</v>
      </c>
      <c r="R166" s="199">
        <f t="shared" si="32"/>
        <v>0.00036</v>
      </c>
      <c r="S166" s="199">
        <v>0</v>
      </c>
      <c r="T166" s="200">
        <f t="shared" si="33"/>
        <v>0</v>
      </c>
      <c r="AR166" s="21" t="s">
        <v>177</v>
      </c>
      <c r="AT166" s="21" t="s">
        <v>173</v>
      </c>
      <c r="AU166" s="21" t="s">
        <v>79</v>
      </c>
      <c r="AY166" s="21" t="s">
        <v>124</v>
      </c>
      <c r="BE166" s="201">
        <f t="shared" si="34"/>
        <v>0</v>
      </c>
      <c r="BF166" s="201">
        <f t="shared" si="35"/>
        <v>0</v>
      </c>
      <c r="BG166" s="201">
        <f t="shared" si="36"/>
        <v>0</v>
      </c>
      <c r="BH166" s="201">
        <f t="shared" si="37"/>
        <v>0</v>
      </c>
      <c r="BI166" s="201">
        <f t="shared" si="38"/>
        <v>0</v>
      </c>
      <c r="BJ166" s="21" t="s">
        <v>77</v>
      </c>
      <c r="BK166" s="201">
        <f t="shared" si="39"/>
        <v>0</v>
      </c>
      <c r="BL166" s="21" t="s">
        <v>132</v>
      </c>
      <c r="BM166" s="21" t="s">
        <v>435</v>
      </c>
    </row>
    <row r="167" spans="2:65" s="1" customFormat="1" ht="22.5" customHeight="1">
      <c r="B167" s="38"/>
      <c r="C167" s="202" t="s">
        <v>436</v>
      </c>
      <c r="D167" s="202" t="s">
        <v>173</v>
      </c>
      <c r="E167" s="203" t="s">
        <v>437</v>
      </c>
      <c r="F167" s="204" t="s">
        <v>438</v>
      </c>
      <c r="G167" s="205" t="s">
        <v>266</v>
      </c>
      <c r="H167" s="206">
        <v>5</v>
      </c>
      <c r="I167" s="207"/>
      <c r="J167" s="208">
        <f t="shared" si="30"/>
        <v>0</v>
      </c>
      <c r="K167" s="204" t="s">
        <v>21</v>
      </c>
      <c r="L167" s="209"/>
      <c r="M167" s="210" t="s">
        <v>21</v>
      </c>
      <c r="N167" s="211" t="s">
        <v>40</v>
      </c>
      <c r="O167" s="39"/>
      <c r="P167" s="199">
        <f t="shared" si="31"/>
        <v>0</v>
      </c>
      <c r="Q167" s="199">
        <v>8E-05</v>
      </c>
      <c r="R167" s="199">
        <f t="shared" si="32"/>
        <v>0.0004</v>
      </c>
      <c r="S167" s="199">
        <v>0</v>
      </c>
      <c r="T167" s="200">
        <f t="shared" si="33"/>
        <v>0</v>
      </c>
      <c r="AR167" s="21" t="s">
        <v>177</v>
      </c>
      <c r="AT167" s="21" t="s">
        <v>173</v>
      </c>
      <c r="AU167" s="21" t="s">
        <v>79</v>
      </c>
      <c r="AY167" s="21" t="s">
        <v>124</v>
      </c>
      <c r="BE167" s="201">
        <f t="shared" si="34"/>
        <v>0</v>
      </c>
      <c r="BF167" s="201">
        <f t="shared" si="35"/>
        <v>0</v>
      </c>
      <c r="BG167" s="201">
        <f t="shared" si="36"/>
        <v>0</v>
      </c>
      <c r="BH167" s="201">
        <f t="shared" si="37"/>
        <v>0</v>
      </c>
      <c r="BI167" s="201">
        <f t="shared" si="38"/>
        <v>0</v>
      </c>
      <c r="BJ167" s="21" t="s">
        <v>77</v>
      </c>
      <c r="BK167" s="201">
        <f t="shared" si="39"/>
        <v>0</v>
      </c>
      <c r="BL167" s="21" t="s">
        <v>132</v>
      </c>
      <c r="BM167" s="21" t="s">
        <v>439</v>
      </c>
    </row>
    <row r="168" spans="2:65" s="1" customFormat="1" ht="22.5" customHeight="1">
      <c r="B168" s="38"/>
      <c r="C168" s="190" t="s">
        <v>440</v>
      </c>
      <c r="D168" s="190" t="s">
        <v>127</v>
      </c>
      <c r="E168" s="191" t="s">
        <v>441</v>
      </c>
      <c r="F168" s="192" t="s">
        <v>442</v>
      </c>
      <c r="G168" s="193" t="s">
        <v>266</v>
      </c>
      <c r="H168" s="194">
        <v>6</v>
      </c>
      <c r="I168" s="195"/>
      <c r="J168" s="196">
        <f t="shared" si="30"/>
        <v>0</v>
      </c>
      <c r="K168" s="192" t="s">
        <v>21</v>
      </c>
      <c r="L168" s="58"/>
      <c r="M168" s="197" t="s">
        <v>21</v>
      </c>
      <c r="N168" s="198" t="s">
        <v>40</v>
      </c>
      <c r="O168" s="39"/>
      <c r="P168" s="199">
        <f t="shared" si="31"/>
        <v>0</v>
      </c>
      <c r="Q168" s="199">
        <v>0.00024</v>
      </c>
      <c r="R168" s="199">
        <f t="shared" si="32"/>
        <v>0.00144</v>
      </c>
      <c r="S168" s="199">
        <v>0</v>
      </c>
      <c r="T168" s="200">
        <f t="shared" si="33"/>
        <v>0</v>
      </c>
      <c r="AR168" s="21" t="s">
        <v>132</v>
      </c>
      <c r="AT168" s="21" t="s">
        <v>127</v>
      </c>
      <c r="AU168" s="21" t="s">
        <v>79</v>
      </c>
      <c r="AY168" s="21" t="s">
        <v>124</v>
      </c>
      <c r="BE168" s="201">
        <f t="shared" si="34"/>
        <v>0</v>
      </c>
      <c r="BF168" s="201">
        <f t="shared" si="35"/>
        <v>0</v>
      </c>
      <c r="BG168" s="201">
        <f t="shared" si="36"/>
        <v>0</v>
      </c>
      <c r="BH168" s="201">
        <f t="shared" si="37"/>
        <v>0</v>
      </c>
      <c r="BI168" s="201">
        <f t="shared" si="38"/>
        <v>0</v>
      </c>
      <c r="BJ168" s="21" t="s">
        <v>77</v>
      </c>
      <c r="BK168" s="201">
        <f t="shared" si="39"/>
        <v>0</v>
      </c>
      <c r="BL168" s="21" t="s">
        <v>132</v>
      </c>
      <c r="BM168" s="21" t="s">
        <v>443</v>
      </c>
    </row>
    <row r="169" spans="2:65" s="1" customFormat="1" ht="22.5" customHeight="1">
      <c r="B169" s="38"/>
      <c r="C169" s="190" t="s">
        <v>444</v>
      </c>
      <c r="D169" s="190" t="s">
        <v>127</v>
      </c>
      <c r="E169" s="191" t="s">
        <v>445</v>
      </c>
      <c r="F169" s="192" t="s">
        <v>446</v>
      </c>
      <c r="G169" s="193" t="s">
        <v>266</v>
      </c>
      <c r="H169" s="194">
        <v>1</v>
      </c>
      <c r="I169" s="195"/>
      <c r="J169" s="196">
        <f t="shared" si="30"/>
        <v>0</v>
      </c>
      <c r="K169" s="192" t="s">
        <v>21</v>
      </c>
      <c r="L169" s="58"/>
      <c r="M169" s="197" t="s">
        <v>21</v>
      </c>
      <c r="N169" s="198" t="s">
        <v>40</v>
      </c>
      <c r="O169" s="39"/>
      <c r="P169" s="199">
        <f t="shared" si="31"/>
        <v>0</v>
      </c>
      <c r="Q169" s="199">
        <v>0.00038</v>
      </c>
      <c r="R169" s="199">
        <f t="shared" si="32"/>
        <v>0.00038</v>
      </c>
      <c r="S169" s="199">
        <v>0</v>
      </c>
      <c r="T169" s="200">
        <f t="shared" si="33"/>
        <v>0</v>
      </c>
      <c r="AR169" s="21" t="s">
        <v>132</v>
      </c>
      <c r="AT169" s="21" t="s">
        <v>127</v>
      </c>
      <c r="AU169" s="21" t="s">
        <v>79</v>
      </c>
      <c r="AY169" s="21" t="s">
        <v>124</v>
      </c>
      <c r="BE169" s="201">
        <f t="shared" si="34"/>
        <v>0</v>
      </c>
      <c r="BF169" s="201">
        <f t="shared" si="35"/>
        <v>0</v>
      </c>
      <c r="BG169" s="201">
        <f t="shared" si="36"/>
        <v>0</v>
      </c>
      <c r="BH169" s="201">
        <f t="shared" si="37"/>
        <v>0</v>
      </c>
      <c r="BI169" s="201">
        <f t="shared" si="38"/>
        <v>0</v>
      </c>
      <c r="BJ169" s="21" t="s">
        <v>77</v>
      </c>
      <c r="BK169" s="201">
        <f t="shared" si="39"/>
        <v>0</v>
      </c>
      <c r="BL169" s="21" t="s">
        <v>132</v>
      </c>
      <c r="BM169" s="21" t="s">
        <v>447</v>
      </c>
    </row>
    <row r="170" spans="2:65" s="1" customFormat="1" ht="22.5" customHeight="1">
      <c r="B170" s="38"/>
      <c r="C170" s="190" t="s">
        <v>448</v>
      </c>
      <c r="D170" s="190" t="s">
        <v>127</v>
      </c>
      <c r="E170" s="191" t="s">
        <v>449</v>
      </c>
      <c r="F170" s="192" t="s">
        <v>450</v>
      </c>
      <c r="G170" s="193" t="s">
        <v>266</v>
      </c>
      <c r="H170" s="194">
        <v>7</v>
      </c>
      <c r="I170" s="195"/>
      <c r="J170" s="196">
        <f t="shared" si="30"/>
        <v>0</v>
      </c>
      <c r="K170" s="192" t="s">
        <v>21</v>
      </c>
      <c r="L170" s="58"/>
      <c r="M170" s="197" t="s">
        <v>21</v>
      </c>
      <c r="N170" s="198" t="s">
        <v>40</v>
      </c>
      <c r="O170" s="39"/>
      <c r="P170" s="199">
        <f t="shared" si="31"/>
        <v>0</v>
      </c>
      <c r="Q170" s="199">
        <v>0.00072</v>
      </c>
      <c r="R170" s="199">
        <f t="shared" si="32"/>
        <v>0.00504</v>
      </c>
      <c r="S170" s="199">
        <v>0</v>
      </c>
      <c r="T170" s="200">
        <f t="shared" si="33"/>
        <v>0</v>
      </c>
      <c r="AR170" s="21" t="s">
        <v>132</v>
      </c>
      <c r="AT170" s="21" t="s">
        <v>127</v>
      </c>
      <c r="AU170" s="21" t="s">
        <v>79</v>
      </c>
      <c r="AY170" s="21" t="s">
        <v>124</v>
      </c>
      <c r="BE170" s="201">
        <f t="shared" si="34"/>
        <v>0</v>
      </c>
      <c r="BF170" s="201">
        <f t="shared" si="35"/>
        <v>0</v>
      </c>
      <c r="BG170" s="201">
        <f t="shared" si="36"/>
        <v>0</v>
      </c>
      <c r="BH170" s="201">
        <f t="shared" si="37"/>
        <v>0</v>
      </c>
      <c r="BI170" s="201">
        <f t="shared" si="38"/>
        <v>0</v>
      </c>
      <c r="BJ170" s="21" t="s">
        <v>77</v>
      </c>
      <c r="BK170" s="201">
        <f t="shared" si="39"/>
        <v>0</v>
      </c>
      <c r="BL170" s="21" t="s">
        <v>132</v>
      </c>
      <c r="BM170" s="21" t="s">
        <v>451</v>
      </c>
    </row>
    <row r="171" spans="2:65" s="1" customFormat="1" ht="22.5" customHeight="1">
      <c r="B171" s="38"/>
      <c r="C171" s="202" t="s">
        <v>452</v>
      </c>
      <c r="D171" s="202" t="s">
        <v>173</v>
      </c>
      <c r="E171" s="203" t="s">
        <v>453</v>
      </c>
      <c r="F171" s="204" t="s">
        <v>454</v>
      </c>
      <c r="G171" s="205" t="s">
        <v>266</v>
      </c>
      <c r="H171" s="206">
        <v>6</v>
      </c>
      <c r="I171" s="207"/>
      <c r="J171" s="208">
        <f t="shared" si="30"/>
        <v>0</v>
      </c>
      <c r="K171" s="204" t="s">
        <v>21</v>
      </c>
      <c r="L171" s="209"/>
      <c r="M171" s="210" t="s">
        <v>21</v>
      </c>
      <c r="N171" s="211" t="s">
        <v>40</v>
      </c>
      <c r="O171" s="39"/>
      <c r="P171" s="199">
        <f t="shared" si="31"/>
        <v>0</v>
      </c>
      <c r="Q171" s="199">
        <v>0.011</v>
      </c>
      <c r="R171" s="199">
        <f t="shared" si="32"/>
        <v>0.066</v>
      </c>
      <c r="S171" s="199">
        <v>0</v>
      </c>
      <c r="T171" s="200">
        <f t="shared" si="33"/>
        <v>0</v>
      </c>
      <c r="AR171" s="21" t="s">
        <v>177</v>
      </c>
      <c r="AT171" s="21" t="s">
        <v>173</v>
      </c>
      <c r="AU171" s="21" t="s">
        <v>79</v>
      </c>
      <c r="AY171" s="21" t="s">
        <v>124</v>
      </c>
      <c r="BE171" s="201">
        <f t="shared" si="34"/>
        <v>0</v>
      </c>
      <c r="BF171" s="201">
        <f t="shared" si="35"/>
        <v>0</v>
      </c>
      <c r="BG171" s="201">
        <f t="shared" si="36"/>
        <v>0</v>
      </c>
      <c r="BH171" s="201">
        <f t="shared" si="37"/>
        <v>0</v>
      </c>
      <c r="BI171" s="201">
        <f t="shared" si="38"/>
        <v>0</v>
      </c>
      <c r="BJ171" s="21" t="s">
        <v>77</v>
      </c>
      <c r="BK171" s="201">
        <f t="shared" si="39"/>
        <v>0</v>
      </c>
      <c r="BL171" s="21" t="s">
        <v>132</v>
      </c>
      <c r="BM171" s="21" t="s">
        <v>455</v>
      </c>
    </row>
    <row r="172" spans="2:65" s="1" customFormat="1" ht="22.5" customHeight="1">
      <c r="B172" s="38"/>
      <c r="C172" s="202" t="s">
        <v>456</v>
      </c>
      <c r="D172" s="202" t="s">
        <v>173</v>
      </c>
      <c r="E172" s="203" t="s">
        <v>457</v>
      </c>
      <c r="F172" s="204" t="s">
        <v>458</v>
      </c>
      <c r="G172" s="205" t="s">
        <v>266</v>
      </c>
      <c r="H172" s="206">
        <v>1</v>
      </c>
      <c r="I172" s="207"/>
      <c r="J172" s="208">
        <f t="shared" si="30"/>
        <v>0</v>
      </c>
      <c r="K172" s="204" t="s">
        <v>21</v>
      </c>
      <c r="L172" s="209"/>
      <c r="M172" s="210" t="s">
        <v>21</v>
      </c>
      <c r="N172" s="211" t="s">
        <v>40</v>
      </c>
      <c r="O172" s="39"/>
      <c r="P172" s="199">
        <f t="shared" si="31"/>
        <v>0</v>
      </c>
      <c r="Q172" s="199">
        <v>0.012</v>
      </c>
      <c r="R172" s="199">
        <f t="shared" si="32"/>
        <v>0.012</v>
      </c>
      <c r="S172" s="199">
        <v>0</v>
      </c>
      <c r="T172" s="200">
        <f t="shared" si="33"/>
        <v>0</v>
      </c>
      <c r="AR172" s="21" t="s">
        <v>177</v>
      </c>
      <c r="AT172" s="21" t="s">
        <v>173</v>
      </c>
      <c r="AU172" s="21" t="s">
        <v>79</v>
      </c>
      <c r="AY172" s="21" t="s">
        <v>124</v>
      </c>
      <c r="BE172" s="201">
        <f t="shared" si="34"/>
        <v>0</v>
      </c>
      <c r="BF172" s="201">
        <f t="shared" si="35"/>
        <v>0</v>
      </c>
      <c r="BG172" s="201">
        <f t="shared" si="36"/>
        <v>0</v>
      </c>
      <c r="BH172" s="201">
        <f t="shared" si="37"/>
        <v>0</v>
      </c>
      <c r="BI172" s="201">
        <f t="shared" si="38"/>
        <v>0</v>
      </c>
      <c r="BJ172" s="21" t="s">
        <v>77</v>
      </c>
      <c r="BK172" s="201">
        <f t="shared" si="39"/>
        <v>0</v>
      </c>
      <c r="BL172" s="21" t="s">
        <v>132</v>
      </c>
      <c r="BM172" s="21" t="s">
        <v>459</v>
      </c>
    </row>
    <row r="173" spans="2:65" s="1" customFormat="1" ht="22.5" customHeight="1">
      <c r="B173" s="38"/>
      <c r="C173" s="202" t="s">
        <v>460</v>
      </c>
      <c r="D173" s="202" t="s">
        <v>173</v>
      </c>
      <c r="E173" s="203" t="s">
        <v>461</v>
      </c>
      <c r="F173" s="204" t="s">
        <v>462</v>
      </c>
      <c r="G173" s="205" t="s">
        <v>266</v>
      </c>
      <c r="H173" s="206">
        <v>5</v>
      </c>
      <c r="I173" s="207"/>
      <c r="J173" s="208">
        <f t="shared" si="30"/>
        <v>0</v>
      </c>
      <c r="K173" s="204" t="s">
        <v>21</v>
      </c>
      <c r="L173" s="209"/>
      <c r="M173" s="210" t="s">
        <v>21</v>
      </c>
      <c r="N173" s="211" t="s">
        <v>40</v>
      </c>
      <c r="O173" s="39"/>
      <c r="P173" s="199">
        <f t="shared" si="31"/>
        <v>0</v>
      </c>
      <c r="Q173" s="199">
        <v>0.0035</v>
      </c>
      <c r="R173" s="199">
        <f t="shared" si="32"/>
        <v>0.0175</v>
      </c>
      <c r="S173" s="199">
        <v>0</v>
      </c>
      <c r="T173" s="200">
        <f t="shared" si="33"/>
        <v>0</v>
      </c>
      <c r="AR173" s="21" t="s">
        <v>177</v>
      </c>
      <c r="AT173" s="21" t="s">
        <v>173</v>
      </c>
      <c r="AU173" s="21" t="s">
        <v>79</v>
      </c>
      <c r="AY173" s="21" t="s">
        <v>124</v>
      </c>
      <c r="BE173" s="201">
        <f t="shared" si="34"/>
        <v>0</v>
      </c>
      <c r="BF173" s="201">
        <f t="shared" si="35"/>
        <v>0</v>
      </c>
      <c r="BG173" s="201">
        <f t="shared" si="36"/>
        <v>0</v>
      </c>
      <c r="BH173" s="201">
        <f t="shared" si="37"/>
        <v>0</v>
      </c>
      <c r="BI173" s="201">
        <f t="shared" si="38"/>
        <v>0</v>
      </c>
      <c r="BJ173" s="21" t="s">
        <v>77</v>
      </c>
      <c r="BK173" s="201">
        <f t="shared" si="39"/>
        <v>0</v>
      </c>
      <c r="BL173" s="21" t="s">
        <v>132</v>
      </c>
      <c r="BM173" s="21" t="s">
        <v>463</v>
      </c>
    </row>
    <row r="174" spans="2:65" s="1" customFormat="1" ht="22.5" customHeight="1">
      <c r="B174" s="38"/>
      <c r="C174" s="202" t="s">
        <v>464</v>
      </c>
      <c r="D174" s="202" t="s">
        <v>173</v>
      </c>
      <c r="E174" s="203" t="s">
        <v>465</v>
      </c>
      <c r="F174" s="204" t="s">
        <v>466</v>
      </c>
      <c r="G174" s="205" t="s">
        <v>266</v>
      </c>
      <c r="H174" s="206">
        <v>2</v>
      </c>
      <c r="I174" s="207"/>
      <c r="J174" s="208">
        <f t="shared" si="30"/>
        <v>0</v>
      </c>
      <c r="K174" s="204" t="s">
        <v>21</v>
      </c>
      <c r="L174" s="209"/>
      <c r="M174" s="210" t="s">
        <v>21</v>
      </c>
      <c r="N174" s="211" t="s">
        <v>40</v>
      </c>
      <c r="O174" s="39"/>
      <c r="P174" s="199">
        <f t="shared" si="31"/>
        <v>0</v>
      </c>
      <c r="Q174" s="199">
        <v>0.0035</v>
      </c>
      <c r="R174" s="199">
        <f t="shared" si="32"/>
        <v>0.007</v>
      </c>
      <c r="S174" s="199">
        <v>0</v>
      </c>
      <c r="T174" s="200">
        <f t="shared" si="33"/>
        <v>0</v>
      </c>
      <c r="AR174" s="21" t="s">
        <v>177</v>
      </c>
      <c r="AT174" s="21" t="s">
        <v>173</v>
      </c>
      <c r="AU174" s="21" t="s">
        <v>79</v>
      </c>
      <c r="AY174" s="21" t="s">
        <v>124</v>
      </c>
      <c r="BE174" s="201">
        <f t="shared" si="34"/>
        <v>0</v>
      </c>
      <c r="BF174" s="201">
        <f t="shared" si="35"/>
        <v>0</v>
      </c>
      <c r="BG174" s="201">
        <f t="shared" si="36"/>
        <v>0</v>
      </c>
      <c r="BH174" s="201">
        <f t="shared" si="37"/>
        <v>0</v>
      </c>
      <c r="BI174" s="201">
        <f t="shared" si="38"/>
        <v>0</v>
      </c>
      <c r="BJ174" s="21" t="s">
        <v>77</v>
      </c>
      <c r="BK174" s="201">
        <f t="shared" si="39"/>
        <v>0</v>
      </c>
      <c r="BL174" s="21" t="s">
        <v>132</v>
      </c>
      <c r="BM174" s="21" t="s">
        <v>467</v>
      </c>
    </row>
    <row r="175" spans="2:65" s="1" customFormat="1" ht="22.5" customHeight="1">
      <c r="B175" s="38"/>
      <c r="C175" s="190" t="s">
        <v>468</v>
      </c>
      <c r="D175" s="190" t="s">
        <v>127</v>
      </c>
      <c r="E175" s="191" t="s">
        <v>469</v>
      </c>
      <c r="F175" s="192" t="s">
        <v>470</v>
      </c>
      <c r="G175" s="193" t="s">
        <v>266</v>
      </c>
      <c r="H175" s="194">
        <v>1</v>
      </c>
      <c r="I175" s="195"/>
      <c r="J175" s="196">
        <f t="shared" si="30"/>
        <v>0</v>
      </c>
      <c r="K175" s="192" t="s">
        <v>21</v>
      </c>
      <c r="L175" s="58"/>
      <c r="M175" s="197" t="s">
        <v>21</v>
      </c>
      <c r="N175" s="198" t="s">
        <v>40</v>
      </c>
      <c r="O175" s="39"/>
      <c r="P175" s="199">
        <f t="shared" si="31"/>
        <v>0</v>
      </c>
      <c r="Q175" s="199">
        <v>0</v>
      </c>
      <c r="R175" s="199">
        <f t="shared" si="32"/>
        <v>0</v>
      </c>
      <c r="S175" s="199">
        <v>0</v>
      </c>
      <c r="T175" s="200">
        <f t="shared" si="33"/>
        <v>0</v>
      </c>
      <c r="AR175" s="21" t="s">
        <v>132</v>
      </c>
      <c r="AT175" s="21" t="s">
        <v>127</v>
      </c>
      <c r="AU175" s="21" t="s">
        <v>79</v>
      </c>
      <c r="AY175" s="21" t="s">
        <v>124</v>
      </c>
      <c r="BE175" s="201">
        <f t="shared" si="34"/>
        <v>0</v>
      </c>
      <c r="BF175" s="201">
        <f t="shared" si="35"/>
        <v>0</v>
      </c>
      <c r="BG175" s="201">
        <f t="shared" si="36"/>
        <v>0</v>
      </c>
      <c r="BH175" s="201">
        <f t="shared" si="37"/>
        <v>0</v>
      </c>
      <c r="BI175" s="201">
        <f t="shared" si="38"/>
        <v>0</v>
      </c>
      <c r="BJ175" s="21" t="s">
        <v>77</v>
      </c>
      <c r="BK175" s="201">
        <f t="shared" si="39"/>
        <v>0</v>
      </c>
      <c r="BL175" s="21" t="s">
        <v>132</v>
      </c>
      <c r="BM175" s="21" t="s">
        <v>471</v>
      </c>
    </row>
    <row r="176" spans="2:65" s="1" customFormat="1" ht="22.5" customHeight="1">
      <c r="B176" s="38"/>
      <c r="C176" s="190" t="s">
        <v>472</v>
      </c>
      <c r="D176" s="190" t="s">
        <v>127</v>
      </c>
      <c r="E176" s="191" t="s">
        <v>473</v>
      </c>
      <c r="F176" s="192" t="s">
        <v>474</v>
      </c>
      <c r="G176" s="193" t="s">
        <v>266</v>
      </c>
      <c r="H176" s="194">
        <v>3</v>
      </c>
      <c r="I176" s="195"/>
      <c r="J176" s="196">
        <f t="shared" si="30"/>
        <v>0</v>
      </c>
      <c r="K176" s="192" t="s">
        <v>21</v>
      </c>
      <c r="L176" s="58"/>
      <c r="M176" s="197" t="s">
        <v>21</v>
      </c>
      <c r="N176" s="198" t="s">
        <v>40</v>
      </c>
      <c r="O176" s="39"/>
      <c r="P176" s="199">
        <f t="shared" si="31"/>
        <v>0</v>
      </c>
      <c r="Q176" s="199">
        <v>0.00086</v>
      </c>
      <c r="R176" s="199">
        <f t="shared" si="32"/>
        <v>0.00258</v>
      </c>
      <c r="S176" s="199">
        <v>0</v>
      </c>
      <c r="T176" s="200">
        <f t="shared" si="33"/>
        <v>0</v>
      </c>
      <c r="AR176" s="21" t="s">
        <v>132</v>
      </c>
      <c r="AT176" s="21" t="s">
        <v>127</v>
      </c>
      <c r="AU176" s="21" t="s">
        <v>79</v>
      </c>
      <c r="AY176" s="21" t="s">
        <v>124</v>
      </c>
      <c r="BE176" s="201">
        <f t="shared" si="34"/>
        <v>0</v>
      </c>
      <c r="BF176" s="201">
        <f t="shared" si="35"/>
        <v>0</v>
      </c>
      <c r="BG176" s="201">
        <f t="shared" si="36"/>
        <v>0</v>
      </c>
      <c r="BH176" s="201">
        <f t="shared" si="37"/>
        <v>0</v>
      </c>
      <c r="BI176" s="201">
        <f t="shared" si="38"/>
        <v>0</v>
      </c>
      <c r="BJ176" s="21" t="s">
        <v>77</v>
      </c>
      <c r="BK176" s="201">
        <f t="shared" si="39"/>
        <v>0</v>
      </c>
      <c r="BL176" s="21" t="s">
        <v>132</v>
      </c>
      <c r="BM176" s="21" t="s">
        <v>475</v>
      </c>
    </row>
    <row r="177" spans="2:65" s="1" customFormat="1" ht="22.5" customHeight="1">
      <c r="B177" s="38"/>
      <c r="C177" s="202" t="s">
        <v>476</v>
      </c>
      <c r="D177" s="202" t="s">
        <v>173</v>
      </c>
      <c r="E177" s="203" t="s">
        <v>477</v>
      </c>
      <c r="F177" s="204" t="s">
        <v>478</v>
      </c>
      <c r="G177" s="205" t="s">
        <v>266</v>
      </c>
      <c r="H177" s="206">
        <v>4</v>
      </c>
      <c r="I177" s="207"/>
      <c r="J177" s="208">
        <f t="shared" si="30"/>
        <v>0</v>
      </c>
      <c r="K177" s="204" t="s">
        <v>21</v>
      </c>
      <c r="L177" s="209"/>
      <c r="M177" s="210" t="s">
        <v>21</v>
      </c>
      <c r="N177" s="211" t="s">
        <v>40</v>
      </c>
      <c r="O177" s="39"/>
      <c r="P177" s="199">
        <f t="shared" si="31"/>
        <v>0</v>
      </c>
      <c r="Q177" s="199">
        <v>0.018</v>
      </c>
      <c r="R177" s="199">
        <f t="shared" si="32"/>
        <v>0.072</v>
      </c>
      <c r="S177" s="199">
        <v>0</v>
      </c>
      <c r="T177" s="200">
        <f t="shared" si="33"/>
        <v>0</v>
      </c>
      <c r="AR177" s="21" t="s">
        <v>177</v>
      </c>
      <c r="AT177" s="21" t="s">
        <v>173</v>
      </c>
      <c r="AU177" s="21" t="s">
        <v>79</v>
      </c>
      <c r="AY177" s="21" t="s">
        <v>124</v>
      </c>
      <c r="BE177" s="201">
        <f t="shared" si="34"/>
        <v>0</v>
      </c>
      <c r="BF177" s="201">
        <f t="shared" si="35"/>
        <v>0</v>
      </c>
      <c r="BG177" s="201">
        <f t="shared" si="36"/>
        <v>0</v>
      </c>
      <c r="BH177" s="201">
        <f t="shared" si="37"/>
        <v>0</v>
      </c>
      <c r="BI177" s="201">
        <f t="shared" si="38"/>
        <v>0</v>
      </c>
      <c r="BJ177" s="21" t="s">
        <v>77</v>
      </c>
      <c r="BK177" s="201">
        <f t="shared" si="39"/>
        <v>0</v>
      </c>
      <c r="BL177" s="21" t="s">
        <v>132</v>
      </c>
      <c r="BM177" s="21" t="s">
        <v>479</v>
      </c>
    </row>
    <row r="178" spans="2:65" s="1" customFormat="1" ht="22.5" customHeight="1">
      <c r="B178" s="38"/>
      <c r="C178" s="202" t="s">
        <v>480</v>
      </c>
      <c r="D178" s="202" t="s">
        <v>173</v>
      </c>
      <c r="E178" s="203" t="s">
        <v>481</v>
      </c>
      <c r="F178" s="204" t="s">
        <v>482</v>
      </c>
      <c r="G178" s="205" t="s">
        <v>266</v>
      </c>
      <c r="H178" s="206">
        <v>1</v>
      </c>
      <c r="I178" s="207"/>
      <c r="J178" s="208">
        <f t="shared" si="30"/>
        <v>0</v>
      </c>
      <c r="K178" s="204" t="s">
        <v>21</v>
      </c>
      <c r="L178" s="209"/>
      <c r="M178" s="210" t="s">
        <v>21</v>
      </c>
      <c r="N178" s="211" t="s">
        <v>40</v>
      </c>
      <c r="O178" s="39"/>
      <c r="P178" s="199">
        <f t="shared" si="31"/>
        <v>0</v>
      </c>
      <c r="Q178" s="199">
        <v>0.00064</v>
      </c>
      <c r="R178" s="199">
        <f t="shared" si="32"/>
        <v>0.00064</v>
      </c>
      <c r="S178" s="199">
        <v>0</v>
      </c>
      <c r="T178" s="200">
        <f t="shared" si="33"/>
        <v>0</v>
      </c>
      <c r="AR178" s="21" t="s">
        <v>177</v>
      </c>
      <c r="AT178" s="21" t="s">
        <v>173</v>
      </c>
      <c r="AU178" s="21" t="s">
        <v>79</v>
      </c>
      <c r="AY178" s="21" t="s">
        <v>124</v>
      </c>
      <c r="BE178" s="201">
        <f t="shared" si="34"/>
        <v>0</v>
      </c>
      <c r="BF178" s="201">
        <f t="shared" si="35"/>
        <v>0</v>
      </c>
      <c r="BG178" s="201">
        <f t="shared" si="36"/>
        <v>0</v>
      </c>
      <c r="BH178" s="201">
        <f t="shared" si="37"/>
        <v>0</v>
      </c>
      <c r="BI178" s="201">
        <f t="shared" si="38"/>
        <v>0</v>
      </c>
      <c r="BJ178" s="21" t="s">
        <v>77</v>
      </c>
      <c r="BK178" s="201">
        <f t="shared" si="39"/>
        <v>0</v>
      </c>
      <c r="BL178" s="21" t="s">
        <v>132</v>
      </c>
      <c r="BM178" s="21" t="s">
        <v>483</v>
      </c>
    </row>
    <row r="179" spans="2:65" s="1" customFormat="1" ht="22.5" customHeight="1">
      <c r="B179" s="38"/>
      <c r="C179" s="190" t="s">
        <v>484</v>
      </c>
      <c r="D179" s="190" t="s">
        <v>127</v>
      </c>
      <c r="E179" s="191" t="s">
        <v>485</v>
      </c>
      <c r="F179" s="192" t="s">
        <v>486</v>
      </c>
      <c r="G179" s="193" t="s">
        <v>266</v>
      </c>
      <c r="H179" s="194">
        <v>1</v>
      </c>
      <c r="I179" s="195"/>
      <c r="J179" s="196">
        <f t="shared" si="30"/>
        <v>0</v>
      </c>
      <c r="K179" s="192" t="s">
        <v>21</v>
      </c>
      <c r="L179" s="58"/>
      <c r="M179" s="197" t="s">
        <v>21</v>
      </c>
      <c r="N179" s="198" t="s">
        <v>40</v>
      </c>
      <c r="O179" s="39"/>
      <c r="P179" s="199">
        <f t="shared" si="31"/>
        <v>0</v>
      </c>
      <c r="Q179" s="199">
        <v>0.00086</v>
      </c>
      <c r="R179" s="199">
        <f t="shared" si="32"/>
        <v>0.00086</v>
      </c>
      <c r="S179" s="199">
        <v>0</v>
      </c>
      <c r="T179" s="200">
        <f t="shared" si="33"/>
        <v>0</v>
      </c>
      <c r="AR179" s="21" t="s">
        <v>132</v>
      </c>
      <c r="AT179" s="21" t="s">
        <v>127</v>
      </c>
      <c r="AU179" s="21" t="s">
        <v>79</v>
      </c>
      <c r="AY179" s="21" t="s">
        <v>124</v>
      </c>
      <c r="BE179" s="201">
        <f t="shared" si="34"/>
        <v>0</v>
      </c>
      <c r="BF179" s="201">
        <f t="shared" si="35"/>
        <v>0</v>
      </c>
      <c r="BG179" s="201">
        <f t="shared" si="36"/>
        <v>0</v>
      </c>
      <c r="BH179" s="201">
        <f t="shared" si="37"/>
        <v>0</v>
      </c>
      <c r="BI179" s="201">
        <f t="shared" si="38"/>
        <v>0</v>
      </c>
      <c r="BJ179" s="21" t="s">
        <v>77</v>
      </c>
      <c r="BK179" s="201">
        <f t="shared" si="39"/>
        <v>0</v>
      </c>
      <c r="BL179" s="21" t="s">
        <v>132</v>
      </c>
      <c r="BM179" s="21" t="s">
        <v>487</v>
      </c>
    </row>
    <row r="180" spans="2:65" s="1" customFormat="1" ht="22.5" customHeight="1">
      <c r="B180" s="38"/>
      <c r="C180" s="190" t="s">
        <v>488</v>
      </c>
      <c r="D180" s="190" t="s">
        <v>127</v>
      </c>
      <c r="E180" s="191" t="s">
        <v>489</v>
      </c>
      <c r="F180" s="192" t="s">
        <v>490</v>
      </c>
      <c r="G180" s="193" t="s">
        <v>266</v>
      </c>
      <c r="H180" s="194">
        <v>2</v>
      </c>
      <c r="I180" s="195"/>
      <c r="J180" s="196">
        <f t="shared" si="30"/>
        <v>0</v>
      </c>
      <c r="K180" s="192" t="s">
        <v>21</v>
      </c>
      <c r="L180" s="58"/>
      <c r="M180" s="197" t="s">
        <v>21</v>
      </c>
      <c r="N180" s="198" t="s">
        <v>40</v>
      </c>
      <c r="O180" s="39"/>
      <c r="P180" s="199">
        <f t="shared" si="31"/>
        <v>0</v>
      </c>
      <c r="Q180" s="199">
        <v>0.00034</v>
      </c>
      <c r="R180" s="199">
        <f t="shared" si="32"/>
        <v>0.00068</v>
      </c>
      <c r="S180" s="199">
        <v>0</v>
      </c>
      <c r="T180" s="200">
        <f t="shared" si="33"/>
        <v>0</v>
      </c>
      <c r="AR180" s="21" t="s">
        <v>132</v>
      </c>
      <c r="AT180" s="21" t="s">
        <v>127</v>
      </c>
      <c r="AU180" s="21" t="s">
        <v>79</v>
      </c>
      <c r="AY180" s="21" t="s">
        <v>124</v>
      </c>
      <c r="BE180" s="201">
        <f t="shared" si="34"/>
        <v>0</v>
      </c>
      <c r="BF180" s="201">
        <f t="shared" si="35"/>
        <v>0</v>
      </c>
      <c r="BG180" s="201">
        <f t="shared" si="36"/>
        <v>0</v>
      </c>
      <c r="BH180" s="201">
        <f t="shared" si="37"/>
        <v>0</v>
      </c>
      <c r="BI180" s="201">
        <f t="shared" si="38"/>
        <v>0</v>
      </c>
      <c r="BJ180" s="21" t="s">
        <v>77</v>
      </c>
      <c r="BK180" s="201">
        <f t="shared" si="39"/>
        <v>0</v>
      </c>
      <c r="BL180" s="21" t="s">
        <v>132</v>
      </c>
      <c r="BM180" s="21" t="s">
        <v>491</v>
      </c>
    </row>
    <row r="181" spans="2:65" s="1" customFormat="1" ht="22.5" customHeight="1">
      <c r="B181" s="38"/>
      <c r="C181" s="202" t="s">
        <v>492</v>
      </c>
      <c r="D181" s="202" t="s">
        <v>173</v>
      </c>
      <c r="E181" s="203" t="s">
        <v>493</v>
      </c>
      <c r="F181" s="204" t="s">
        <v>494</v>
      </c>
      <c r="G181" s="205" t="s">
        <v>266</v>
      </c>
      <c r="H181" s="206">
        <v>1</v>
      </c>
      <c r="I181" s="207"/>
      <c r="J181" s="208">
        <f t="shared" si="30"/>
        <v>0</v>
      </c>
      <c r="K181" s="204" t="s">
        <v>21</v>
      </c>
      <c r="L181" s="209"/>
      <c r="M181" s="210" t="s">
        <v>21</v>
      </c>
      <c r="N181" s="211" t="s">
        <v>40</v>
      </c>
      <c r="O181" s="39"/>
      <c r="P181" s="199">
        <f t="shared" si="31"/>
        <v>0</v>
      </c>
      <c r="Q181" s="199">
        <v>0.045</v>
      </c>
      <c r="R181" s="199">
        <f t="shared" si="32"/>
        <v>0.045</v>
      </c>
      <c r="S181" s="199">
        <v>0</v>
      </c>
      <c r="T181" s="200">
        <f t="shared" si="33"/>
        <v>0</v>
      </c>
      <c r="AR181" s="21" t="s">
        <v>177</v>
      </c>
      <c r="AT181" s="21" t="s">
        <v>173</v>
      </c>
      <c r="AU181" s="21" t="s">
        <v>79</v>
      </c>
      <c r="AY181" s="21" t="s">
        <v>124</v>
      </c>
      <c r="BE181" s="201">
        <f t="shared" si="34"/>
        <v>0</v>
      </c>
      <c r="BF181" s="201">
        <f t="shared" si="35"/>
        <v>0</v>
      </c>
      <c r="BG181" s="201">
        <f t="shared" si="36"/>
        <v>0</v>
      </c>
      <c r="BH181" s="201">
        <f t="shared" si="37"/>
        <v>0</v>
      </c>
      <c r="BI181" s="201">
        <f t="shared" si="38"/>
        <v>0</v>
      </c>
      <c r="BJ181" s="21" t="s">
        <v>77</v>
      </c>
      <c r="BK181" s="201">
        <f t="shared" si="39"/>
        <v>0</v>
      </c>
      <c r="BL181" s="21" t="s">
        <v>132</v>
      </c>
      <c r="BM181" s="21" t="s">
        <v>495</v>
      </c>
    </row>
    <row r="182" spans="2:65" s="1" customFormat="1" ht="22.5" customHeight="1">
      <c r="B182" s="38"/>
      <c r="C182" s="202" t="s">
        <v>496</v>
      </c>
      <c r="D182" s="202" t="s">
        <v>173</v>
      </c>
      <c r="E182" s="203" t="s">
        <v>497</v>
      </c>
      <c r="F182" s="204" t="s">
        <v>498</v>
      </c>
      <c r="G182" s="205" t="s">
        <v>266</v>
      </c>
      <c r="H182" s="206">
        <v>1</v>
      </c>
      <c r="I182" s="207"/>
      <c r="J182" s="208">
        <f t="shared" si="30"/>
        <v>0</v>
      </c>
      <c r="K182" s="204" t="s">
        <v>21</v>
      </c>
      <c r="L182" s="209"/>
      <c r="M182" s="210" t="s">
        <v>21</v>
      </c>
      <c r="N182" s="211" t="s">
        <v>40</v>
      </c>
      <c r="O182" s="39"/>
      <c r="P182" s="199">
        <f t="shared" si="31"/>
        <v>0</v>
      </c>
      <c r="Q182" s="199">
        <v>0.05</v>
      </c>
      <c r="R182" s="199">
        <f t="shared" si="32"/>
        <v>0.05</v>
      </c>
      <c r="S182" s="199">
        <v>0</v>
      </c>
      <c r="T182" s="200">
        <f t="shared" si="33"/>
        <v>0</v>
      </c>
      <c r="AR182" s="21" t="s">
        <v>177</v>
      </c>
      <c r="AT182" s="21" t="s">
        <v>173</v>
      </c>
      <c r="AU182" s="21" t="s">
        <v>79</v>
      </c>
      <c r="AY182" s="21" t="s">
        <v>124</v>
      </c>
      <c r="BE182" s="201">
        <f t="shared" si="34"/>
        <v>0</v>
      </c>
      <c r="BF182" s="201">
        <f t="shared" si="35"/>
        <v>0</v>
      </c>
      <c r="BG182" s="201">
        <f t="shared" si="36"/>
        <v>0</v>
      </c>
      <c r="BH182" s="201">
        <f t="shared" si="37"/>
        <v>0</v>
      </c>
      <c r="BI182" s="201">
        <f t="shared" si="38"/>
        <v>0</v>
      </c>
      <c r="BJ182" s="21" t="s">
        <v>77</v>
      </c>
      <c r="BK182" s="201">
        <f t="shared" si="39"/>
        <v>0</v>
      </c>
      <c r="BL182" s="21" t="s">
        <v>132</v>
      </c>
      <c r="BM182" s="21" t="s">
        <v>499</v>
      </c>
    </row>
    <row r="183" spans="2:65" s="1" customFormat="1" ht="22.5" customHeight="1">
      <c r="B183" s="38"/>
      <c r="C183" s="190" t="s">
        <v>500</v>
      </c>
      <c r="D183" s="190" t="s">
        <v>127</v>
      </c>
      <c r="E183" s="191" t="s">
        <v>501</v>
      </c>
      <c r="F183" s="192" t="s">
        <v>502</v>
      </c>
      <c r="G183" s="193" t="s">
        <v>266</v>
      </c>
      <c r="H183" s="194">
        <v>1</v>
      </c>
      <c r="I183" s="195"/>
      <c r="J183" s="196">
        <f t="shared" si="30"/>
        <v>0</v>
      </c>
      <c r="K183" s="192" t="s">
        <v>21</v>
      </c>
      <c r="L183" s="58"/>
      <c r="M183" s="197" t="s">
        <v>21</v>
      </c>
      <c r="N183" s="198" t="s">
        <v>40</v>
      </c>
      <c r="O183" s="39"/>
      <c r="P183" s="199">
        <f t="shared" si="31"/>
        <v>0</v>
      </c>
      <c r="Q183" s="199">
        <v>0.00165</v>
      </c>
      <c r="R183" s="199">
        <f t="shared" si="32"/>
        <v>0.00165</v>
      </c>
      <c r="S183" s="199">
        <v>0</v>
      </c>
      <c r="T183" s="200">
        <f t="shared" si="33"/>
        <v>0</v>
      </c>
      <c r="AR183" s="21" t="s">
        <v>132</v>
      </c>
      <c r="AT183" s="21" t="s">
        <v>127</v>
      </c>
      <c r="AU183" s="21" t="s">
        <v>79</v>
      </c>
      <c r="AY183" s="21" t="s">
        <v>124</v>
      </c>
      <c r="BE183" s="201">
        <f t="shared" si="34"/>
        <v>0</v>
      </c>
      <c r="BF183" s="201">
        <f t="shared" si="35"/>
        <v>0</v>
      </c>
      <c r="BG183" s="201">
        <f t="shared" si="36"/>
        <v>0</v>
      </c>
      <c r="BH183" s="201">
        <f t="shared" si="37"/>
        <v>0</v>
      </c>
      <c r="BI183" s="201">
        <f t="shared" si="38"/>
        <v>0</v>
      </c>
      <c r="BJ183" s="21" t="s">
        <v>77</v>
      </c>
      <c r="BK183" s="201">
        <f t="shared" si="39"/>
        <v>0</v>
      </c>
      <c r="BL183" s="21" t="s">
        <v>132</v>
      </c>
      <c r="BM183" s="21" t="s">
        <v>503</v>
      </c>
    </row>
    <row r="184" spans="2:65" s="1" customFormat="1" ht="22.5" customHeight="1">
      <c r="B184" s="38"/>
      <c r="C184" s="202" t="s">
        <v>504</v>
      </c>
      <c r="D184" s="202" t="s">
        <v>173</v>
      </c>
      <c r="E184" s="203" t="s">
        <v>505</v>
      </c>
      <c r="F184" s="204" t="s">
        <v>506</v>
      </c>
      <c r="G184" s="205" t="s">
        <v>266</v>
      </c>
      <c r="H184" s="206">
        <v>1</v>
      </c>
      <c r="I184" s="207"/>
      <c r="J184" s="208">
        <f t="shared" si="30"/>
        <v>0</v>
      </c>
      <c r="K184" s="204" t="s">
        <v>21</v>
      </c>
      <c r="L184" s="209"/>
      <c r="M184" s="210" t="s">
        <v>21</v>
      </c>
      <c r="N184" s="211" t="s">
        <v>40</v>
      </c>
      <c r="O184" s="39"/>
      <c r="P184" s="199">
        <f t="shared" si="31"/>
        <v>0</v>
      </c>
      <c r="Q184" s="199">
        <v>0.019</v>
      </c>
      <c r="R184" s="199">
        <f t="shared" si="32"/>
        <v>0.019</v>
      </c>
      <c r="S184" s="199">
        <v>0</v>
      </c>
      <c r="T184" s="200">
        <f t="shared" si="33"/>
        <v>0</v>
      </c>
      <c r="AR184" s="21" t="s">
        <v>177</v>
      </c>
      <c r="AT184" s="21" t="s">
        <v>173</v>
      </c>
      <c r="AU184" s="21" t="s">
        <v>79</v>
      </c>
      <c r="AY184" s="21" t="s">
        <v>124</v>
      </c>
      <c r="BE184" s="201">
        <f t="shared" si="34"/>
        <v>0</v>
      </c>
      <c r="BF184" s="201">
        <f t="shared" si="35"/>
        <v>0</v>
      </c>
      <c r="BG184" s="201">
        <f t="shared" si="36"/>
        <v>0</v>
      </c>
      <c r="BH184" s="201">
        <f t="shared" si="37"/>
        <v>0</v>
      </c>
      <c r="BI184" s="201">
        <f t="shared" si="38"/>
        <v>0</v>
      </c>
      <c r="BJ184" s="21" t="s">
        <v>77</v>
      </c>
      <c r="BK184" s="201">
        <f t="shared" si="39"/>
        <v>0</v>
      </c>
      <c r="BL184" s="21" t="s">
        <v>132</v>
      </c>
      <c r="BM184" s="21" t="s">
        <v>507</v>
      </c>
    </row>
    <row r="185" spans="2:65" s="1" customFormat="1" ht="22.5" customHeight="1">
      <c r="B185" s="38"/>
      <c r="C185" s="202" t="s">
        <v>508</v>
      </c>
      <c r="D185" s="202" t="s">
        <v>173</v>
      </c>
      <c r="E185" s="203" t="s">
        <v>509</v>
      </c>
      <c r="F185" s="204" t="s">
        <v>510</v>
      </c>
      <c r="G185" s="205" t="s">
        <v>266</v>
      </c>
      <c r="H185" s="206">
        <v>1</v>
      </c>
      <c r="I185" s="207"/>
      <c r="J185" s="208">
        <f t="shared" si="30"/>
        <v>0</v>
      </c>
      <c r="K185" s="204" t="s">
        <v>21</v>
      </c>
      <c r="L185" s="209"/>
      <c r="M185" s="210" t="s">
        <v>21</v>
      </c>
      <c r="N185" s="211" t="s">
        <v>40</v>
      </c>
      <c r="O185" s="39"/>
      <c r="P185" s="199">
        <f t="shared" si="31"/>
        <v>0</v>
      </c>
      <c r="Q185" s="199">
        <v>0.00159</v>
      </c>
      <c r="R185" s="199">
        <f t="shared" si="32"/>
        <v>0.00159</v>
      </c>
      <c r="S185" s="199">
        <v>0</v>
      </c>
      <c r="T185" s="200">
        <f t="shared" si="33"/>
        <v>0</v>
      </c>
      <c r="AR185" s="21" t="s">
        <v>177</v>
      </c>
      <c r="AT185" s="21" t="s">
        <v>173</v>
      </c>
      <c r="AU185" s="21" t="s">
        <v>79</v>
      </c>
      <c r="AY185" s="21" t="s">
        <v>124</v>
      </c>
      <c r="BE185" s="201">
        <f t="shared" si="34"/>
        <v>0</v>
      </c>
      <c r="BF185" s="201">
        <f t="shared" si="35"/>
        <v>0</v>
      </c>
      <c r="BG185" s="201">
        <f t="shared" si="36"/>
        <v>0</v>
      </c>
      <c r="BH185" s="201">
        <f t="shared" si="37"/>
        <v>0</v>
      </c>
      <c r="BI185" s="201">
        <f t="shared" si="38"/>
        <v>0</v>
      </c>
      <c r="BJ185" s="21" t="s">
        <v>77</v>
      </c>
      <c r="BK185" s="201">
        <f t="shared" si="39"/>
        <v>0</v>
      </c>
      <c r="BL185" s="21" t="s">
        <v>132</v>
      </c>
      <c r="BM185" s="21" t="s">
        <v>511</v>
      </c>
    </row>
    <row r="186" spans="2:65" s="1" customFormat="1" ht="22.5" customHeight="1">
      <c r="B186" s="38"/>
      <c r="C186" s="202" t="s">
        <v>512</v>
      </c>
      <c r="D186" s="202" t="s">
        <v>173</v>
      </c>
      <c r="E186" s="203" t="s">
        <v>513</v>
      </c>
      <c r="F186" s="204" t="s">
        <v>514</v>
      </c>
      <c r="G186" s="205" t="s">
        <v>266</v>
      </c>
      <c r="H186" s="206">
        <v>1</v>
      </c>
      <c r="I186" s="207"/>
      <c r="J186" s="208">
        <f t="shared" si="30"/>
        <v>0</v>
      </c>
      <c r="K186" s="204" t="s">
        <v>21</v>
      </c>
      <c r="L186" s="209"/>
      <c r="M186" s="210" t="s">
        <v>21</v>
      </c>
      <c r="N186" s="211" t="s">
        <v>40</v>
      </c>
      <c r="O186" s="39"/>
      <c r="P186" s="199">
        <f t="shared" si="31"/>
        <v>0</v>
      </c>
      <c r="Q186" s="199">
        <v>0.004</v>
      </c>
      <c r="R186" s="199">
        <f t="shared" si="32"/>
        <v>0.004</v>
      </c>
      <c r="S186" s="199">
        <v>0</v>
      </c>
      <c r="T186" s="200">
        <f t="shared" si="33"/>
        <v>0</v>
      </c>
      <c r="AR186" s="21" t="s">
        <v>177</v>
      </c>
      <c r="AT186" s="21" t="s">
        <v>173</v>
      </c>
      <c r="AU186" s="21" t="s">
        <v>79</v>
      </c>
      <c r="AY186" s="21" t="s">
        <v>124</v>
      </c>
      <c r="BE186" s="201">
        <f t="shared" si="34"/>
        <v>0</v>
      </c>
      <c r="BF186" s="201">
        <f t="shared" si="35"/>
        <v>0</v>
      </c>
      <c r="BG186" s="201">
        <f t="shared" si="36"/>
        <v>0</v>
      </c>
      <c r="BH186" s="201">
        <f t="shared" si="37"/>
        <v>0</v>
      </c>
      <c r="BI186" s="201">
        <f t="shared" si="38"/>
        <v>0</v>
      </c>
      <c r="BJ186" s="21" t="s">
        <v>77</v>
      </c>
      <c r="BK186" s="201">
        <f t="shared" si="39"/>
        <v>0</v>
      </c>
      <c r="BL186" s="21" t="s">
        <v>132</v>
      </c>
      <c r="BM186" s="21" t="s">
        <v>515</v>
      </c>
    </row>
    <row r="187" spans="2:65" s="1" customFormat="1" ht="22.5" customHeight="1">
      <c r="B187" s="38"/>
      <c r="C187" s="202" t="s">
        <v>516</v>
      </c>
      <c r="D187" s="202" t="s">
        <v>173</v>
      </c>
      <c r="E187" s="203" t="s">
        <v>517</v>
      </c>
      <c r="F187" s="204" t="s">
        <v>518</v>
      </c>
      <c r="G187" s="205" t="s">
        <v>266</v>
      </c>
      <c r="H187" s="206">
        <v>1</v>
      </c>
      <c r="I187" s="207"/>
      <c r="J187" s="208">
        <f t="shared" si="30"/>
        <v>0</v>
      </c>
      <c r="K187" s="204" t="s">
        <v>21</v>
      </c>
      <c r="L187" s="209"/>
      <c r="M187" s="210" t="s">
        <v>21</v>
      </c>
      <c r="N187" s="211" t="s">
        <v>40</v>
      </c>
      <c r="O187" s="39"/>
      <c r="P187" s="199">
        <f t="shared" si="31"/>
        <v>0</v>
      </c>
      <c r="Q187" s="199">
        <v>0.004</v>
      </c>
      <c r="R187" s="199">
        <f t="shared" si="32"/>
        <v>0.004</v>
      </c>
      <c r="S187" s="199">
        <v>0</v>
      </c>
      <c r="T187" s="200">
        <f t="shared" si="33"/>
        <v>0</v>
      </c>
      <c r="AR187" s="21" t="s">
        <v>177</v>
      </c>
      <c r="AT187" s="21" t="s">
        <v>173</v>
      </c>
      <c r="AU187" s="21" t="s">
        <v>79</v>
      </c>
      <c r="AY187" s="21" t="s">
        <v>124</v>
      </c>
      <c r="BE187" s="201">
        <f t="shared" si="34"/>
        <v>0</v>
      </c>
      <c r="BF187" s="201">
        <f t="shared" si="35"/>
        <v>0</v>
      </c>
      <c r="BG187" s="201">
        <f t="shared" si="36"/>
        <v>0</v>
      </c>
      <c r="BH187" s="201">
        <f t="shared" si="37"/>
        <v>0</v>
      </c>
      <c r="BI187" s="201">
        <f t="shared" si="38"/>
        <v>0</v>
      </c>
      <c r="BJ187" s="21" t="s">
        <v>77</v>
      </c>
      <c r="BK187" s="201">
        <f t="shared" si="39"/>
        <v>0</v>
      </c>
      <c r="BL187" s="21" t="s">
        <v>132</v>
      </c>
      <c r="BM187" s="21" t="s">
        <v>519</v>
      </c>
    </row>
    <row r="188" spans="2:65" s="1" customFormat="1" ht="22.5" customHeight="1">
      <c r="B188" s="38"/>
      <c r="C188" s="190" t="s">
        <v>520</v>
      </c>
      <c r="D188" s="190" t="s">
        <v>127</v>
      </c>
      <c r="E188" s="191" t="s">
        <v>521</v>
      </c>
      <c r="F188" s="192" t="s">
        <v>522</v>
      </c>
      <c r="G188" s="193" t="s">
        <v>266</v>
      </c>
      <c r="H188" s="194">
        <v>1</v>
      </c>
      <c r="I188" s="195"/>
      <c r="J188" s="196">
        <f aca="true" t="shared" si="40" ref="J188:J219">ROUND(I188*H188,2)</f>
        <v>0</v>
      </c>
      <c r="K188" s="192" t="s">
        <v>21</v>
      </c>
      <c r="L188" s="58"/>
      <c r="M188" s="197" t="s">
        <v>21</v>
      </c>
      <c r="N188" s="198" t="s">
        <v>40</v>
      </c>
      <c r="O188" s="39"/>
      <c r="P188" s="199">
        <f aca="true" t="shared" si="41" ref="P188:P219">O188*H188</f>
        <v>0</v>
      </c>
      <c r="Q188" s="199">
        <v>0.00296</v>
      </c>
      <c r="R188" s="199">
        <f aca="true" t="shared" si="42" ref="R188:R219">Q188*H188</f>
        <v>0.00296</v>
      </c>
      <c r="S188" s="199">
        <v>0</v>
      </c>
      <c r="T188" s="200">
        <f aca="true" t="shared" si="43" ref="T188:T219">S188*H188</f>
        <v>0</v>
      </c>
      <c r="AR188" s="21" t="s">
        <v>132</v>
      </c>
      <c r="AT188" s="21" t="s">
        <v>127</v>
      </c>
      <c r="AU188" s="21" t="s">
        <v>79</v>
      </c>
      <c r="AY188" s="21" t="s">
        <v>124</v>
      </c>
      <c r="BE188" s="201">
        <f aca="true" t="shared" si="44" ref="BE188:BE212">IF(N188="základní",J188,0)</f>
        <v>0</v>
      </c>
      <c r="BF188" s="201">
        <f aca="true" t="shared" si="45" ref="BF188:BF212">IF(N188="snížená",J188,0)</f>
        <v>0</v>
      </c>
      <c r="BG188" s="201">
        <f aca="true" t="shared" si="46" ref="BG188:BG212">IF(N188="zákl. přenesená",J188,0)</f>
        <v>0</v>
      </c>
      <c r="BH188" s="201">
        <f aca="true" t="shared" si="47" ref="BH188:BH212">IF(N188="sníž. přenesená",J188,0)</f>
        <v>0</v>
      </c>
      <c r="BI188" s="201">
        <f aca="true" t="shared" si="48" ref="BI188:BI212">IF(N188="nulová",J188,0)</f>
        <v>0</v>
      </c>
      <c r="BJ188" s="21" t="s">
        <v>77</v>
      </c>
      <c r="BK188" s="201">
        <f aca="true" t="shared" si="49" ref="BK188:BK212">ROUND(I188*H188,2)</f>
        <v>0</v>
      </c>
      <c r="BL188" s="21" t="s">
        <v>132</v>
      </c>
      <c r="BM188" s="21" t="s">
        <v>523</v>
      </c>
    </row>
    <row r="189" spans="2:65" s="1" customFormat="1" ht="22.5" customHeight="1">
      <c r="B189" s="38"/>
      <c r="C189" s="202" t="s">
        <v>524</v>
      </c>
      <c r="D189" s="202" t="s">
        <v>173</v>
      </c>
      <c r="E189" s="203" t="s">
        <v>525</v>
      </c>
      <c r="F189" s="204" t="s">
        <v>526</v>
      </c>
      <c r="G189" s="205" t="s">
        <v>266</v>
      </c>
      <c r="H189" s="206">
        <v>1</v>
      </c>
      <c r="I189" s="207"/>
      <c r="J189" s="208">
        <f t="shared" si="40"/>
        <v>0</v>
      </c>
      <c r="K189" s="204" t="s">
        <v>21</v>
      </c>
      <c r="L189" s="209"/>
      <c r="M189" s="210" t="s">
        <v>21</v>
      </c>
      <c r="N189" s="211" t="s">
        <v>40</v>
      </c>
      <c r="O189" s="39"/>
      <c r="P189" s="199">
        <f t="shared" si="41"/>
        <v>0</v>
      </c>
      <c r="Q189" s="199">
        <v>0.03621</v>
      </c>
      <c r="R189" s="199">
        <f t="shared" si="42"/>
        <v>0.03621</v>
      </c>
      <c r="S189" s="199">
        <v>0</v>
      </c>
      <c r="T189" s="200">
        <f t="shared" si="43"/>
        <v>0</v>
      </c>
      <c r="AR189" s="21" t="s">
        <v>177</v>
      </c>
      <c r="AT189" s="21" t="s">
        <v>173</v>
      </c>
      <c r="AU189" s="21" t="s">
        <v>79</v>
      </c>
      <c r="AY189" s="21" t="s">
        <v>124</v>
      </c>
      <c r="BE189" s="201">
        <f t="shared" si="44"/>
        <v>0</v>
      </c>
      <c r="BF189" s="201">
        <f t="shared" si="45"/>
        <v>0</v>
      </c>
      <c r="BG189" s="201">
        <f t="shared" si="46"/>
        <v>0</v>
      </c>
      <c r="BH189" s="201">
        <f t="shared" si="47"/>
        <v>0</v>
      </c>
      <c r="BI189" s="201">
        <f t="shared" si="48"/>
        <v>0</v>
      </c>
      <c r="BJ189" s="21" t="s">
        <v>77</v>
      </c>
      <c r="BK189" s="201">
        <f t="shared" si="49"/>
        <v>0</v>
      </c>
      <c r="BL189" s="21" t="s">
        <v>132</v>
      </c>
      <c r="BM189" s="21" t="s">
        <v>527</v>
      </c>
    </row>
    <row r="190" spans="2:65" s="1" customFormat="1" ht="22.5" customHeight="1">
      <c r="B190" s="38"/>
      <c r="C190" s="202" t="s">
        <v>528</v>
      </c>
      <c r="D190" s="202" t="s">
        <v>173</v>
      </c>
      <c r="E190" s="203" t="s">
        <v>529</v>
      </c>
      <c r="F190" s="204" t="s">
        <v>530</v>
      </c>
      <c r="G190" s="205" t="s">
        <v>266</v>
      </c>
      <c r="H190" s="206">
        <v>1</v>
      </c>
      <c r="I190" s="207"/>
      <c r="J190" s="208">
        <f t="shared" si="40"/>
        <v>0</v>
      </c>
      <c r="K190" s="204" t="s">
        <v>21</v>
      </c>
      <c r="L190" s="209"/>
      <c r="M190" s="210" t="s">
        <v>21</v>
      </c>
      <c r="N190" s="211" t="s">
        <v>40</v>
      </c>
      <c r="O190" s="39"/>
      <c r="P190" s="199">
        <f t="shared" si="41"/>
        <v>0</v>
      </c>
      <c r="Q190" s="199">
        <v>0.004</v>
      </c>
      <c r="R190" s="199">
        <f t="shared" si="42"/>
        <v>0.004</v>
      </c>
      <c r="S190" s="199">
        <v>0</v>
      </c>
      <c r="T190" s="200">
        <f t="shared" si="43"/>
        <v>0</v>
      </c>
      <c r="AR190" s="21" t="s">
        <v>177</v>
      </c>
      <c r="AT190" s="21" t="s">
        <v>173</v>
      </c>
      <c r="AU190" s="21" t="s">
        <v>79</v>
      </c>
      <c r="AY190" s="21" t="s">
        <v>124</v>
      </c>
      <c r="BE190" s="201">
        <f t="shared" si="44"/>
        <v>0</v>
      </c>
      <c r="BF190" s="201">
        <f t="shared" si="45"/>
        <v>0</v>
      </c>
      <c r="BG190" s="201">
        <f t="shared" si="46"/>
        <v>0</v>
      </c>
      <c r="BH190" s="201">
        <f t="shared" si="47"/>
        <v>0</v>
      </c>
      <c r="BI190" s="201">
        <f t="shared" si="48"/>
        <v>0</v>
      </c>
      <c r="BJ190" s="21" t="s">
        <v>77</v>
      </c>
      <c r="BK190" s="201">
        <f t="shared" si="49"/>
        <v>0</v>
      </c>
      <c r="BL190" s="21" t="s">
        <v>132</v>
      </c>
      <c r="BM190" s="21" t="s">
        <v>531</v>
      </c>
    </row>
    <row r="191" spans="2:65" s="1" customFormat="1" ht="22.5" customHeight="1">
      <c r="B191" s="38"/>
      <c r="C191" s="190" t="s">
        <v>532</v>
      </c>
      <c r="D191" s="190" t="s">
        <v>127</v>
      </c>
      <c r="E191" s="191" t="s">
        <v>533</v>
      </c>
      <c r="F191" s="192" t="s">
        <v>534</v>
      </c>
      <c r="G191" s="193" t="s">
        <v>266</v>
      </c>
      <c r="H191" s="194">
        <v>7</v>
      </c>
      <c r="I191" s="195"/>
      <c r="J191" s="196">
        <f t="shared" si="40"/>
        <v>0</v>
      </c>
      <c r="K191" s="192" t="s">
        <v>21</v>
      </c>
      <c r="L191" s="58"/>
      <c r="M191" s="197" t="s">
        <v>21</v>
      </c>
      <c r="N191" s="198" t="s">
        <v>40</v>
      </c>
      <c r="O191" s="39"/>
      <c r="P191" s="199">
        <f t="shared" si="41"/>
        <v>0</v>
      </c>
      <c r="Q191" s="199">
        <v>0</v>
      </c>
      <c r="R191" s="199">
        <f t="shared" si="42"/>
        <v>0</v>
      </c>
      <c r="S191" s="199">
        <v>0</v>
      </c>
      <c r="T191" s="200">
        <f t="shared" si="43"/>
        <v>0</v>
      </c>
      <c r="AR191" s="21" t="s">
        <v>132</v>
      </c>
      <c r="AT191" s="21" t="s">
        <v>127</v>
      </c>
      <c r="AU191" s="21" t="s">
        <v>79</v>
      </c>
      <c r="AY191" s="21" t="s">
        <v>124</v>
      </c>
      <c r="BE191" s="201">
        <f t="shared" si="44"/>
        <v>0</v>
      </c>
      <c r="BF191" s="201">
        <f t="shared" si="45"/>
        <v>0</v>
      </c>
      <c r="BG191" s="201">
        <f t="shared" si="46"/>
        <v>0</v>
      </c>
      <c r="BH191" s="201">
        <f t="shared" si="47"/>
        <v>0</v>
      </c>
      <c r="BI191" s="201">
        <f t="shared" si="48"/>
        <v>0</v>
      </c>
      <c r="BJ191" s="21" t="s">
        <v>77</v>
      </c>
      <c r="BK191" s="201">
        <f t="shared" si="49"/>
        <v>0</v>
      </c>
      <c r="BL191" s="21" t="s">
        <v>132</v>
      </c>
      <c r="BM191" s="21" t="s">
        <v>535</v>
      </c>
    </row>
    <row r="192" spans="2:65" s="1" customFormat="1" ht="22.5" customHeight="1">
      <c r="B192" s="38"/>
      <c r="C192" s="202" t="s">
        <v>536</v>
      </c>
      <c r="D192" s="202" t="s">
        <v>173</v>
      </c>
      <c r="E192" s="203" t="s">
        <v>537</v>
      </c>
      <c r="F192" s="204" t="s">
        <v>538</v>
      </c>
      <c r="G192" s="205" t="s">
        <v>266</v>
      </c>
      <c r="H192" s="206">
        <v>6</v>
      </c>
      <c r="I192" s="207"/>
      <c r="J192" s="208">
        <f t="shared" si="40"/>
        <v>0</v>
      </c>
      <c r="K192" s="204" t="s">
        <v>21</v>
      </c>
      <c r="L192" s="209"/>
      <c r="M192" s="210" t="s">
        <v>21</v>
      </c>
      <c r="N192" s="211" t="s">
        <v>40</v>
      </c>
      <c r="O192" s="39"/>
      <c r="P192" s="199">
        <f t="shared" si="41"/>
        <v>0</v>
      </c>
      <c r="Q192" s="199">
        <v>0.0046</v>
      </c>
      <c r="R192" s="199">
        <f t="shared" si="42"/>
        <v>0.0276</v>
      </c>
      <c r="S192" s="199">
        <v>0</v>
      </c>
      <c r="T192" s="200">
        <f t="shared" si="43"/>
        <v>0</v>
      </c>
      <c r="AR192" s="21" t="s">
        <v>177</v>
      </c>
      <c r="AT192" s="21" t="s">
        <v>173</v>
      </c>
      <c r="AU192" s="21" t="s">
        <v>79</v>
      </c>
      <c r="AY192" s="21" t="s">
        <v>124</v>
      </c>
      <c r="BE192" s="201">
        <f t="shared" si="44"/>
        <v>0</v>
      </c>
      <c r="BF192" s="201">
        <f t="shared" si="45"/>
        <v>0</v>
      </c>
      <c r="BG192" s="201">
        <f t="shared" si="46"/>
        <v>0</v>
      </c>
      <c r="BH192" s="201">
        <f t="shared" si="47"/>
        <v>0</v>
      </c>
      <c r="BI192" s="201">
        <f t="shared" si="48"/>
        <v>0</v>
      </c>
      <c r="BJ192" s="21" t="s">
        <v>77</v>
      </c>
      <c r="BK192" s="201">
        <f t="shared" si="49"/>
        <v>0</v>
      </c>
      <c r="BL192" s="21" t="s">
        <v>132</v>
      </c>
      <c r="BM192" s="21" t="s">
        <v>539</v>
      </c>
    </row>
    <row r="193" spans="2:65" s="1" customFormat="1" ht="22.5" customHeight="1">
      <c r="B193" s="38"/>
      <c r="C193" s="202" t="s">
        <v>540</v>
      </c>
      <c r="D193" s="202" t="s">
        <v>173</v>
      </c>
      <c r="E193" s="203" t="s">
        <v>541</v>
      </c>
      <c r="F193" s="204" t="s">
        <v>542</v>
      </c>
      <c r="G193" s="205" t="s">
        <v>266</v>
      </c>
      <c r="H193" s="206">
        <v>1</v>
      </c>
      <c r="I193" s="207"/>
      <c r="J193" s="208">
        <f t="shared" si="40"/>
        <v>0</v>
      </c>
      <c r="K193" s="204" t="s">
        <v>21</v>
      </c>
      <c r="L193" s="209"/>
      <c r="M193" s="210" t="s">
        <v>21</v>
      </c>
      <c r="N193" s="211" t="s">
        <v>40</v>
      </c>
      <c r="O193" s="39"/>
      <c r="P193" s="199">
        <f t="shared" si="41"/>
        <v>0</v>
      </c>
      <c r="Q193" s="199">
        <v>0.0047</v>
      </c>
      <c r="R193" s="199">
        <f t="shared" si="42"/>
        <v>0.0047</v>
      </c>
      <c r="S193" s="199">
        <v>0</v>
      </c>
      <c r="T193" s="200">
        <f t="shared" si="43"/>
        <v>0</v>
      </c>
      <c r="AR193" s="21" t="s">
        <v>177</v>
      </c>
      <c r="AT193" s="21" t="s">
        <v>173</v>
      </c>
      <c r="AU193" s="21" t="s">
        <v>79</v>
      </c>
      <c r="AY193" s="21" t="s">
        <v>124</v>
      </c>
      <c r="BE193" s="201">
        <f t="shared" si="44"/>
        <v>0</v>
      </c>
      <c r="BF193" s="201">
        <f t="shared" si="45"/>
        <v>0</v>
      </c>
      <c r="BG193" s="201">
        <f t="shared" si="46"/>
        <v>0</v>
      </c>
      <c r="BH193" s="201">
        <f t="shared" si="47"/>
        <v>0</v>
      </c>
      <c r="BI193" s="201">
        <f t="shared" si="48"/>
        <v>0</v>
      </c>
      <c r="BJ193" s="21" t="s">
        <v>77</v>
      </c>
      <c r="BK193" s="201">
        <f t="shared" si="49"/>
        <v>0</v>
      </c>
      <c r="BL193" s="21" t="s">
        <v>132</v>
      </c>
      <c r="BM193" s="21" t="s">
        <v>543</v>
      </c>
    </row>
    <row r="194" spans="2:65" s="1" customFormat="1" ht="22.5" customHeight="1">
      <c r="B194" s="38"/>
      <c r="C194" s="190" t="s">
        <v>544</v>
      </c>
      <c r="D194" s="190" t="s">
        <v>127</v>
      </c>
      <c r="E194" s="191" t="s">
        <v>545</v>
      </c>
      <c r="F194" s="192" t="s">
        <v>546</v>
      </c>
      <c r="G194" s="193" t="s">
        <v>157</v>
      </c>
      <c r="H194" s="194">
        <v>62</v>
      </c>
      <c r="I194" s="195"/>
      <c r="J194" s="196">
        <f t="shared" si="40"/>
        <v>0</v>
      </c>
      <c r="K194" s="192" t="s">
        <v>21</v>
      </c>
      <c r="L194" s="58"/>
      <c r="M194" s="197" t="s">
        <v>21</v>
      </c>
      <c r="N194" s="198" t="s">
        <v>40</v>
      </c>
      <c r="O194" s="39"/>
      <c r="P194" s="199">
        <f t="shared" si="41"/>
        <v>0</v>
      </c>
      <c r="Q194" s="199">
        <v>0</v>
      </c>
      <c r="R194" s="199">
        <f t="shared" si="42"/>
        <v>0</v>
      </c>
      <c r="S194" s="199">
        <v>0</v>
      </c>
      <c r="T194" s="200">
        <f t="shared" si="43"/>
        <v>0</v>
      </c>
      <c r="AR194" s="21" t="s">
        <v>132</v>
      </c>
      <c r="AT194" s="21" t="s">
        <v>127</v>
      </c>
      <c r="AU194" s="21" t="s">
        <v>79</v>
      </c>
      <c r="AY194" s="21" t="s">
        <v>124</v>
      </c>
      <c r="BE194" s="201">
        <f t="shared" si="44"/>
        <v>0</v>
      </c>
      <c r="BF194" s="201">
        <f t="shared" si="45"/>
        <v>0</v>
      </c>
      <c r="BG194" s="201">
        <f t="shared" si="46"/>
        <v>0</v>
      </c>
      <c r="BH194" s="201">
        <f t="shared" si="47"/>
        <v>0</v>
      </c>
      <c r="BI194" s="201">
        <f t="shared" si="48"/>
        <v>0</v>
      </c>
      <c r="BJ194" s="21" t="s">
        <v>77</v>
      </c>
      <c r="BK194" s="201">
        <f t="shared" si="49"/>
        <v>0</v>
      </c>
      <c r="BL194" s="21" t="s">
        <v>132</v>
      </c>
      <c r="BM194" s="21" t="s">
        <v>547</v>
      </c>
    </row>
    <row r="195" spans="2:65" s="1" customFormat="1" ht="22.5" customHeight="1">
      <c r="B195" s="38"/>
      <c r="C195" s="190" t="s">
        <v>548</v>
      </c>
      <c r="D195" s="190" t="s">
        <v>127</v>
      </c>
      <c r="E195" s="191" t="s">
        <v>549</v>
      </c>
      <c r="F195" s="192" t="s">
        <v>550</v>
      </c>
      <c r="G195" s="193" t="s">
        <v>157</v>
      </c>
      <c r="H195" s="194">
        <v>62</v>
      </c>
      <c r="I195" s="195"/>
      <c r="J195" s="196">
        <f t="shared" si="40"/>
        <v>0</v>
      </c>
      <c r="K195" s="192" t="s">
        <v>21</v>
      </c>
      <c r="L195" s="58"/>
      <c r="M195" s="197" t="s">
        <v>21</v>
      </c>
      <c r="N195" s="198" t="s">
        <v>40</v>
      </c>
      <c r="O195" s="39"/>
      <c r="P195" s="199">
        <f t="shared" si="41"/>
        <v>0</v>
      </c>
      <c r="Q195" s="199">
        <v>0</v>
      </c>
      <c r="R195" s="199">
        <f t="shared" si="42"/>
        <v>0</v>
      </c>
      <c r="S195" s="199">
        <v>0</v>
      </c>
      <c r="T195" s="200">
        <f t="shared" si="43"/>
        <v>0</v>
      </c>
      <c r="AR195" s="21" t="s">
        <v>132</v>
      </c>
      <c r="AT195" s="21" t="s">
        <v>127</v>
      </c>
      <c r="AU195" s="21" t="s">
        <v>79</v>
      </c>
      <c r="AY195" s="21" t="s">
        <v>124</v>
      </c>
      <c r="BE195" s="201">
        <f t="shared" si="44"/>
        <v>0</v>
      </c>
      <c r="BF195" s="201">
        <f t="shared" si="45"/>
        <v>0</v>
      </c>
      <c r="BG195" s="201">
        <f t="shared" si="46"/>
        <v>0</v>
      </c>
      <c r="BH195" s="201">
        <f t="shared" si="47"/>
        <v>0</v>
      </c>
      <c r="BI195" s="201">
        <f t="shared" si="48"/>
        <v>0</v>
      </c>
      <c r="BJ195" s="21" t="s">
        <v>77</v>
      </c>
      <c r="BK195" s="201">
        <f t="shared" si="49"/>
        <v>0</v>
      </c>
      <c r="BL195" s="21" t="s">
        <v>132</v>
      </c>
      <c r="BM195" s="21" t="s">
        <v>551</v>
      </c>
    </row>
    <row r="196" spans="2:65" s="1" customFormat="1" ht="22.5" customHeight="1">
      <c r="B196" s="38"/>
      <c r="C196" s="190" t="s">
        <v>552</v>
      </c>
      <c r="D196" s="190" t="s">
        <v>127</v>
      </c>
      <c r="E196" s="191" t="s">
        <v>553</v>
      </c>
      <c r="F196" s="192" t="s">
        <v>554</v>
      </c>
      <c r="G196" s="193" t="s">
        <v>157</v>
      </c>
      <c r="H196" s="194">
        <v>104.8</v>
      </c>
      <c r="I196" s="195"/>
      <c r="J196" s="196">
        <f t="shared" si="40"/>
        <v>0</v>
      </c>
      <c r="K196" s="192" t="s">
        <v>21</v>
      </c>
      <c r="L196" s="58"/>
      <c r="M196" s="197" t="s">
        <v>21</v>
      </c>
      <c r="N196" s="198" t="s">
        <v>40</v>
      </c>
      <c r="O196" s="39"/>
      <c r="P196" s="199">
        <f t="shared" si="41"/>
        <v>0</v>
      </c>
      <c r="Q196" s="199">
        <v>0</v>
      </c>
      <c r="R196" s="199">
        <f t="shared" si="42"/>
        <v>0</v>
      </c>
      <c r="S196" s="199">
        <v>0</v>
      </c>
      <c r="T196" s="200">
        <f t="shared" si="43"/>
        <v>0</v>
      </c>
      <c r="AR196" s="21" t="s">
        <v>132</v>
      </c>
      <c r="AT196" s="21" t="s">
        <v>127</v>
      </c>
      <c r="AU196" s="21" t="s">
        <v>79</v>
      </c>
      <c r="AY196" s="21" t="s">
        <v>124</v>
      </c>
      <c r="BE196" s="201">
        <f t="shared" si="44"/>
        <v>0</v>
      </c>
      <c r="BF196" s="201">
        <f t="shared" si="45"/>
        <v>0</v>
      </c>
      <c r="BG196" s="201">
        <f t="shared" si="46"/>
        <v>0</v>
      </c>
      <c r="BH196" s="201">
        <f t="shared" si="47"/>
        <v>0</v>
      </c>
      <c r="BI196" s="201">
        <f t="shared" si="48"/>
        <v>0</v>
      </c>
      <c r="BJ196" s="21" t="s">
        <v>77</v>
      </c>
      <c r="BK196" s="201">
        <f t="shared" si="49"/>
        <v>0</v>
      </c>
      <c r="BL196" s="21" t="s">
        <v>132</v>
      </c>
      <c r="BM196" s="21" t="s">
        <v>555</v>
      </c>
    </row>
    <row r="197" spans="2:65" s="1" customFormat="1" ht="22.5" customHeight="1">
      <c r="B197" s="38"/>
      <c r="C197" s="190" t="s">
        <v>556</v>
      </c>
      <c r="D197" s="190" t="s">
        <v>127</v>
      </c>
      <c r="E197" s="191" t="s">
        <v>557</v>
      </c>
      <c r="F197" s="192" t="s">
        <v>558</v>
      </c>
      <c r="G197" s="193" t="s">
        <v>157</v>
      </c>
      <c r="H197" s="194">
        <v>104.8</v>
      </c>
      <c r="I197" s="195"/>
      <c r="J197" s="196">
        <f t="shared" si="40"/>
        <v>0</v>
      </c>
      <c r="K197" s="192" t="s">
        <v>21</v>
      </c>
      <c r="L197" s="58"/>
      <c r="M197" s="197" t="s">
        <v>21</v>
      </c>
      <c r="N197" s="198" t="s">
        <v>40</v>
      </c>
      <c r="O197" s="39"/>
      <c r="P197" s="199">
        <f t="shared" si="41"/>
        <v>0</v>
      </c>
      <c r="Q197" s="199">
        <v>0</v>
      </c>
      <c r="R197" s="199">
        <f t="shared" si="42"/>
        <v>0</v>
      </c>
      <c r="S197" s="199">
        <v>0</v>
      </c>
      <c r="T197" s="200">
        <f t="shared" si="43"/>
        <v>0</v>
      </c>
      <c r="AR197" s="21" t="s">
        <v>132</v>
      </c>
      <c r="AT197" s="21" t="s">
        <v>127</v>
      </c>
      <c r="AU197" s="21" t="s">
        <v>79</v>
      </c>
      <c r="AY197" s="21" t="s">
        <v>124</v>
      </c>
      <c r="BE197" s="201">
        <f t="shared" si="44"/>
        <v>0</v>
      </c>
      <c r="BF197" s="201">
        <f t="shared" si="45"/>
        <v>0</v>
      </c>
      <c r="BG197" s="201">
        <f t="shared" si="46"/>
        <v>0</v>
      </c>
      <c r="BH197" s="201">
        <f t="shared" si="47"/>
        <v>0</v>
      </c>
      <c r="BI197" s="201">
        <f t="shared" si="48"/>
        <v>0</v>
      </c>
      <c r="BJ197" s="21" t="s">
        <v>77</v>
      </c>
      <c r="BK197" s="201">
        <f t="shared" si="49"/>
        <v>0</v>
      </c>
      <c r="BL197" s="21" t="s">
        <v>132</v>
      </c>
      <c r="BM197" s="21" t="s">
        <v>559</v>
      </c>
    </row>
    <row r="198" spans="2:65" s="1" customFormat="1" ht="22.5" customHeight="1">
      <c r="B198" s="38"/>
      <c r="C198" s="190" t="s">
        <v>560</v>
      </c>
      <c r="D198" s="190" t="s">
        <v>127</v>
      </c>
      <c r="E198" s="191" t="s">
        <v>561</v>
      </c>
      <c r="F198" s="192" t="s">
        <v>562</v>
      </c>
      <c r="G198" s="193" t="s">
        <v>266</v>
      </c>
      <c r="H198" s="194">
        <v>4</v>
      </c>
      <c r="I198" s="195"/>
      <c r="J198" s="196">
        <f t="shared" si="40"/>
        <v>0</v>
      </c>
      <c r="K198" s="192" t="s">
        <v>21</v>
      </c>
      <c r="L198" s="58"/>
      <c r="M198" s="197" t="s">
        <v>21</v>
      </c>
      <c r="N198" s="198" t="s">
        <v>40</v>
      </c>
      <c r="O198" s="39"/>
      <c r="P198" s="199">
        <f t="shared" si="41"/>
        <v>0</v>
      </c>
      <c r="Q198" s="199">
        <v>0.12303</v>
      </c>
      <c r="R198" s="199">
        <f t="shared" si="42"/>
        <v>0.49212</v>
      </c>
      <c r="S198" s="199">
        <v>0</v>
      </c>
      <c r="T198" s="200">
        <f t="shared" si="43"/>
        <v>0</v>
      </c>
      <c r="AR198" s="21" t="s">
        <v>132</v>
      </c>
      <c r="AT198" s="21" t="s">
        <v>127</v>
      </c>
      <c r="AU198" s="21" t="s">
        <v>79</v>
      </c>
      <c r="AY198" s="21" t="s">
        <v>124</v>
      </c>
      <c r="BE198" s="201">
        <f t="shared" si="44"/>
        <v>0</v>
      </c>
      <c r="BF198" s="201">
        <f t="shared" si="45"/>
        <v>0</v>
      </c>
      <c r="BG198" s="201">
        <f t="shared" si="46"/>
        <v>0</v>
      </c>
      <c r="BH198" s="201">
        <f t="shared" si="47"/>
        <v>0</v>
      </c>
      <c r="BI198" s="201">
        <f t="shared" si="48"/>
        <v>0</v>
      </c>
      <c r="BJ198" s="21" t="s">
        <v>77</v>
      </c>
      <c r="BK198" s="201">
        <f t="shared" si="49"/>
        <v>0</v>
      </c>
      <c r="BL198" s="21" t="s">
        <v>132</v>
      </c>
      <c r="BM198" s="21" t="s">
        <v>563</v>
      </c>
    </row>
    <row r="199" spans="2:65" s="1" customFormat="1" ht="22.5" customHeight="1">
      <c r="B199" s="38"/>
      <c r="C199" s="202" t="s">
        <v>564</v>
      </c>
      <c r="D199" s="202" t="s">
        <v>173</v>
      </c>
      <c r="E199" s="203" t="s">
        <v>565</v>
      </c>
      <c r="F199" s="204" t="s">
        <v>566</v>
      </c>
      <c r="G199" s="205" t="s">
        <v>266</v>
      </c>
      <c r="H199" s="206">
        <v>4</v>
      </c>
      <c r="I199" s="207"/>
      <c r="J199" s="208">
        <f t="shared" si="40"/>
        <v>0</v>
      </c>
      <c r="K199" s="204" t="s">
        <v>21</v>
      </c>
      <c r="L199" s="209"/>
      <c r="M199" s="210" t="s">
        <v>21</v>
      </c>
      <c r="N199" s="211" t="s">
        <v>40</v>
      </c>
      <c r="O199" s="39"/>
      <c r="P199" s="199">
        <f t="shared" si="41"/>
        <v>0</v>
      </c>
      <c r="Q199" s="199">
        <v>0.0069</v>
      </c>
      <c r="R199" s="199">
        <f t="shared" si="42"/>
        <v>0.0276</v>
      </c>
      <c r="S199" s="199">
        <v>0</v>
      </c>
      <c r="T199" s="200">
        <f t="shared" si="43"/>
        <v>0</v>
      </c>
      <c r="AR199" s="21" t="s">
        <v>177</v>
      </c>
      <c r="AT199" s="21" t="s">
        <v>173</v>
      </c>
      <c r="AU199" s="21" t="s">
        <v>79</v>
      </c>
      <c r="AY199" s="21" t="s">
        <v>124</v>
      </c>
      <c r="BE199" s="201">
        <f t="shared" si="44"/>
        <v>0</v>
      </c>
      <c r="BF199" s="201">
        <f t="shared" si="45"/>
        <v>0</v>
      </c>
      <c r="BG199" s="201">
        <f t="shared" si="46"/>
        <v>0</v>
      </c>
      <c r="BH199" s="201">
        <f t="shared" si="47"/>
        <v>0</v>
      </c>
      <c r="BI199" s="201">
        <f t="shared" si="48"/>
        <v>0</v>
      </c>
      <c r="BJ199" s="21" t="s">
        <v>77</v>
      </c>
      <c r="BK199" s="201">
        <f t="shared" si="49"/>
        <v>0</v>
      </c>
      <c r="BL199" s="21" t="s">
        <v>132</v>
      </c>
      <c r="BM199" s="21" t="s">
        <v>567</v>
      </c>
    </row>
    <row r="200" spans="2:65" s="1" customFormat="1" ht="22.5" customHeight="1">
      <c r="B200" s="38"/>
      <c r="C200" s="202" t="s">
        <v>568</v>
      </c>
      <c r="D200" s="202" t="s">
        <v>173</v>
      </c>
      <c r="E200" s="203" t="s">
        <v>569</v>
      </c>
      <c r="F200" s="204" t="s">
        <v>570</v>
      </c>
      <c r="G200" s="205" t="s">
        <v>266</v>
      </c>
      <c r="H200" s="206">
        <v>11</v>
      </c>
      <c r="I200" s="207"/>
      <c r="J200" s="208">
        <f t="shared" si="40"/>
        <v>0</v>
      </c>
      <c r="K200" s="204" t="s">
        <v>21</v>
      </c>
      <c r="L200" s="209"/>
      <c r="M200" s="210" t="s">
        <v>21</v>
      </c>
      <c r="N200" s="211" t="s">
        <v>40</v>
      </c>
      <c r="O200" s="39"/>
      <c r="P200" s="199">
        <f t="shared" si="41"/>
        <v>0</v>
      </c>
      <c r="Q200" s="199">
        <v>0.0009</v>
      </c>
      <c r="R200" s="199">
        <f t="shared" si="42"/>
        <v>0.009899999999999999</v>
      </c>
      <c r="S200" s="199">
        <v>0</v>
      </c>
      <c r="T200" s="200">
        <f t="shared" si="43"/>
        <v>0</v>
      </c>
      <c r="AR200" s="21" t="s">
        <v>177</v>
      </c>
      <c r="AT200" s="21" t="s">
        <v>173</v>
      </c>
      <c r="AU200" s="21" t="s">
        <v>79</v>
      </c>
      <c r="AY200" s="21" t="s">
        <v>124</v>
      </c>
      <c r="BE200" s="201">
        <f t="shared" si="44"/>
        <v>0</v>
      </c>
      <c r="BF200" s="201">
        <f t="shared" si="45"/>
        <v>0</v>
      </c>
      <c r="BG200" s="201">
        <f t="shared" si="46"/>
        <v>0</v>
      </c>
      <c r="BH200" s="201">
        <f t="shared" si="47"/>
        <v>0</v>
      </c>
      <c r="BI200" s="201">
        <f t="shared" si="48"/>
        <v>0</v>
      </c>
      <c r="BJ200" s="21" t="s">
        <v>77</v>
      </c>
      <c r="BK200" s="201">
        <f t="shared" si="49"/>
        <v>0</v>
      </c>
      <c r="BL200" s="21" t="s">
        <v>132</v>
      </c>
      <c r="BM200" s="21" t="s">
        <v>571</v>
      </c>
    </row>
    <row r="201" spans="2:65" s="1" customFormat="1" ht="22.5" customHeight="1">
      <c r="B201" s="38"/>
      <c r="C201" s="190" t="s">
        <v>572</v>
      </c>
      <c r="D201" s="190" t="s">
        <v>127</v>
      </c>
      <c r="E201" s="191" t="s">
        <v>561</v>
      </c>
      <c r="F201" s="192" t="s">
        <v>562</v>
      </c>
      <c r="G201" s="193" t="s">
        <v>266</v>
      </c>
      <c r="H201" s="194">
        <v>7</v>
      </c>
      <c r="I201" s="195"/>
      <c r="J201" s="196">
        <f t="shared" si="40"/>
        <v>0</v>
      </c>
      <c r="K201" s="192" t="s">
        <v>21</v>
      </c>
      <c r="L201" s="58"/>
      <c r="M201" s="197" t="s">
        <v>21</v>
      </c>
      <c r="N201" s="198" t="s">
        <v>40</v>
      </c>
      <c r="O201" s="39"/>
      <c r="P201" s="199">
        <f t="shared" si="41"/>
        <v>0</v>
      </c>
      <c r="Q201" s="199">
        <v>0.12303</v>
      </c>
      <c r="R201" s="199">
        <f t="shared" si="42"/>
        <v>0.86121</v>
      </c>
      <c r="S201" s="199">
        <v>0</v>
      </c>
      <c r="T201" s="200">
        <f t="shared" si="43"/>
        <v>0</v>
      </c>
      <c r="AR201" s="21" t="s">
        <v>132</v>
      </c>
      <c r="AT201" s="21" t="s">
        <v>127</v>
      </c>
      <c r="AU201" s="21" t="s">
        <v>79</v>
      </c>
      <c r="AY201" s="21" t="s">
        <v>124</v>
      </c>
      <c r="BE201" s="201">
        <f t="shared" si="44"/>
        <v>0</v>
      </c>
      <c r="BF201" s="201">
        <f t="shared" si="45"/>
        <v>0</v>
      </c>
      <c r="BG201" s="201">
        <f t="shared" si="46"/>
        <v>0</v>
      </c>
      <c r="BH201" s="201">
        <f t="shared" si="47"/>
        <v>0</v>
      </c>
      <c r="BI201" s="201">
        <f t="shared" si="48"/>
        <v>0</v>
      </c>
      <c r="BJ201" s="21" t="s">
        <v>77</v>
      </c>
      <c r="BK201" s="201">
        <f t="shared" si="49"/>
        <v>0</v>
      </c>
      <c r="BL201" s="21" t="s">
        <v>132</v>
      </c>
      <c r="BM201" s="21" t="s">
        <v>573</v>
      </c>
    </row>
    <row r="202" spans="2:65" s="1" customFormat="1" ht="22.5" customHeight="1">
      <c r="B202" s="38"/>
      <c r="C202" s="202" t="s">
        <v>574</v>
      </c>
      <c r="D202" s="202" t="s">
        <v>173</v>
      </c>
      <c r="E202" s="203" t="s">
        <v>575</v>
      </c>
      <c r="F202" s="204" t="s">
        <v>576</v>
      </c>
      <c r="G202" s="205" t="s">
        <v>266</v>
      </c>
      <c r="H202" s="206">
        <v>7</v>
      </c>
      <c r="I202" s="207"/>
      <c r="J202" s="208">
        <f t="shared" si="40"/>
        <v>0</v>
      </c>
      <c r="K202" s="204" t="s">
        <v>21</v>
      </c>
      <c r="L202" s="209"/>
      <c r="M202" s="210" t="s">
        <v>21</v>
      </c>
      <c r="N202" s="211" t="s">
        <v>40</v>
      </c>
      <c r="O202" s="39"/>
      <c r="P202" s="199">
        <f t="shared" si="41"/>
        <v>0</v>
      </c>
      <c r="Q202" s="199">
        <v>0.0133</v>
      </c>
      <c r="R202" s="199">
        <f t="shared" si="42"/>
        <v>0.09309999999999999</v>
      </c>
      <c r="S202" s="199">
        <v>0</v>
      </c>
      <c r="T202" s="200">
        <f t="shared" si="43"/>
        <v>0</v>
      </c>
      <c r="AR202" s="21" t="s">
        <v>177</v>
      </c>
      <c r="AT202" s="21" t="s">
        <v>173</v>
      </c>
      <c r="AU202" s="21" t="s">
        <v>79</v>
      </c>
      <c r="AY202" s="21" t="s">
        <v>124</v>
      </c>
      <c r="BE202" s="201">
        <f t="shared" si="44"/>
        <v>0</v>
      </c>
      <c r="BF202" s="201">
        <f t="shared" si="45"/>
        <v>0</v>
      </c>
      <c r="BG202" s="201">
        <f t="shared" si="46"/>
        <v>0</v>
      </c>
      <c r="BH202" s="201">
        <f t="shared" si="47"/>
        <v>0</v>
      </c>
      <c r="BI202" s="201">
        <f t="shared" si="48"/>
        <v>0</v>
      </c>
      <c r="BJ202" s="21" t="s">
        <v>77</v>
      </c>
      <c r="BK202" s="201">
        <f t="shared" si="49"/>
        <v>0</v>
      </c>
      <c r="BL202" s="21" t="s">
        <v>132</v>
      </c>
      <c r="BM202" s="21" t="s">
        <v>577</v>
      </c>
    </row>
    <row r="203" spans="2:65" s="1" customFormat="1" ht="22.5" customHeight="1">
      <c r="B203" s="38"/>
      <c r="C203" s="190" t="s">
        <v>578</v>
      </c>
      <c r="D203" s="190" t="s">
        <v>127</v>
      </c>
      <c r="E203" s="191" t="s">
        <v>579</v>
      </c>
      <c r="F203" s="192" t="s">
        <v>580</v>
      </c>
      <c r="G203" s="193" t="s">
        <v>266</v>
      </c>
      <c r="H203" s="194">
        <v>2</v>
      </c>
      <c r="I203" s="195"/>
      <c r="J203" s="196">
        <f t="shared" si="40"/>
        <v>0</v>
      </c>
      <c r="K203" s="192" t="s">
        <v>21</v>
      </c>
      <c r="L203" s="58"/>
      <c r="M203" s="197" t="s">
        <v>21</v>
      </c>
      <c r="N203" s="198" t="s">
        <v>40</v>
      </c>
      <c r="O203" s="39"/>
      <c r="P203" s="199">
        <f t="shared" si="41"/>
        <v>0</v>
      </c>
      <c r="Q203" s="199">
        <v>0.32906</v>
      </c>
      <c r="R203" s="199">
        <f t="shared" si="42"/>
        <v>0.65812</v>
      </c>
      <c r="S203" s="199">
        <v>0</v>
      </c>
      <c r="T203" s="200">
        <f t="shared" si="43"/>
        <v>0</v>
      </c>
      <c r="AR203" s="21" t="s">
        <v>132</v>
      </c>
      <c r="AT203" s="21" t="s">
        <v>127</v>
      </c>
      <c r="AU203" s="21" t="s">
        <v>79</v>
      </c>
      <c r="AY203" s="21" t="s">
        <v>124</v>
      </c>
      <c r="BE203" s="201">
        <f t="shared" si="44"/>
        <v>0</v>
      </c>
      <c r="BF203" s="201">
        <f t="shared" si="45"/>
        <v>0</v>
      </c>
      <c r="BG203" s="201">
        <f t="shared" si="46"/>
        <v>0</v>
      </c>
      <c r="BH203" s="201">
        <f t="shared" si="47"/>
        <v>0</v>
      </c>
      <c r="BI203" s="201">
        <f t="shared" si="48"/>
        <v>0</v>
      </c>
      <c r="BJ203" s="21" t="s">
        <v>77</v>
      </c>
      <c r="BK203" s="201">
        <f t="shared" si="49"/>
        <v>0</v>
      </c>
      <c r="BL203" s="21" t="s">
        <v>132</v>
      </c>
      <c r="BM203" s="21" t="s">
        <v>581</v>
      </c>
    </row>
    <row r="204" spans="2:65" s="1" customFormat="1" ht="22.5" customHeight="1">
      <c r="B204" s="38"/>
      <c r="C204" s="202" t="s">
        <v>582</v>
      </c>
      <c r="D204" s="202" t="s">
        <v>173</v>
      </c>
      <c r="E204" s="203" t="s">
        <v>583</v>
      </c>
      <c r="F204" s="204" t="s">
        <v>584</v>
      </c>
      <c r="G204" s="205" t="s">
        <v>266</v>
      </c>
      <c r="H204" s="206">
        <v>2</v>
      </c>
      <c r="I204" s="207"/>
      <c r="J204" s="208">
        <f t="shared" si="40"/>
        <v>0</v>
      </c>
      <c r="K204" s="204" t="s">
        <v>21</v>
      </c>
      <c r="L204" s="209"/>
      <c r="M204" s="210" t="s">
        <v>21</v>
      </c>
      <c r="N204" s="211" t="s">
        <v>40</v>
      </c>
      <c r="O204" s="39"/>
      <c r="P204" s="199">
        <f t="shared" si="41"/>
        <v>0</v>
      </c>
      <c r="Q204" s="199">
        <v>0.014</v>
      </c>
      <c r="R204" s="199">
        <f t="shared" si="42"/>
        <v>0.028</v>
      </c>
      <c r="S204" s="199">
        <v>0</v>
      </c>
      <c r="T204" s="200">
        <f t="shared" si="43"/>
        <v>0</v>
      </c>
      <c r="AR204" s="21" t="s">
        <v>177</v>
      </c>
      <c r="AT204" s="21" t="s">
        <v>173</v>
      </c>
      <c r="AU204" s="21" t="s">
        <v>79</v>
      </c>
      <c r="AY204" s="21" t="s">
        <v>124</v>
      </c>
      <c r="BE204" s="201">
        <f t="shared" si="44"/>
        <v>0</v>
      </c>
      <c r="BF204" s="201">
        <f t="shared" si="45"/>
        <v>0</v>
      </c>
      <c r="BG204" s="201">
        <f t="shared" si="46"/>
        <v>0</v>
      </c>
      <c r="BH204" s="201">
        <f t="shared" si="47"/>
        <v>0</v>
      </c>
      <c r="BI204" s="201">
        <f t="shared" si="48"/>
        <v>0</v>
      </c>
      <c r="BJ204" s="21" t="s">
        <v>77</v>
      </c>
      <c r="BK204" s="201">
        <f t="shared" si="49"/>
        <v>0</v>
      </c>
      <c r="BL204" s="21" t="s">
        <v>132</v>
      </c>
      <c r="BM204" s="21" t="s">
        <v>585</v>
      </c>
    </row>
    <row r="205" spans="2:65" s="1" customFormat="1" ht="22.5" customHeight="1">
      <c r="B205" s="38"/>
      <c r="C205" s="202" t="s">
        <v>586</v>
      </c>
      <c r="D205" s="202" t="s">
        <v>173</v>
      </c>
      <c r="E205" s="203" t="s">
        <v>587</v>
      </c>
      <c r="F205" s="204" t="s">
        <v>588</v>
      </c>
      <c r="G205" s="205" t="s">
        <v>266</v>
      </c>
      <c r="H205" s="206">
        <v>2</v>
      </c>
      <c r="I205" s="207"/>
      <c r="J205" s="208">
        <f t="shared" si="40"/>
        <v>0</v>
      </c>
      <c r="K205" s="204" t="s">
        <v>21</v>
      </c>
      <c r="L205" s="209"/>
      <c r="M205" s="210" t="s">
        <v>21</v>
      </c>
      <c r="N205" s="211" t="s">
        <v>40</v>
      </c>
      <c r="O205" s="39"/>
      <c r="P205" s="199">
        <f t="shared" si="41"/>
        <v>0</v>
      </c>
      <c r="Q205" s="199">
        <v>0.0019</v>
      </c>
      <c r="R205" s="199">
        <f t="shared" si="42"/>
        <v>0.0038</v>
      </c>
      <c r="S205" s="199">
        <v>0</v>
      </c>
      <c r="T205" s="200">
        <f t="shared" si="43"/>
        <v>0</v>
      </c>
      <c r="AR205" s="21" t="s">
        <v>177</v>
      </c>
      <c r="AT205" s="21" t="s">
        <v>173</v>
      </c>
      <c r="AU205" s="21" t="s">
        <v>79</v>
      </c>
      <c r="AY205" s="21" t="s">
        <v>124</v>
      </c>
      <c r="BE205" s="201">
        <f t="shared" si="44"/>
        <v>0</v>
      </c>
      <c r="BF205" s="201">
        <f t="shared" si="45"/>
        <v>0</v>
      </c>
      <c r="BG205" s="201">
        <f t="shared" si="46"/>
        <v>0</v>
      </c>
      <c r="BH205" s="201">
        <f t="shared" si="47"/>
        <v>0</v>
      </c>
      <c r="BI205" s="201">
        <f t="shared" si="48"/>
        <v>0</v>
      </c>
      <c r="BJ205" s="21" t="s">
        <v>77</v>
      </c>
      <c r="BK205" s="201">
        <f t="shared" si="49"/>
        <v>0</v>
      </c>
      <c r="BL205" s="21" t="s">
        <v>132</v>
      </c>
      <c r="BM205" s="21" t="s">
        <v>589</v>
      </c>
    </row>
    <row r="206" spans="2:65" s="1" customFormat="1" ht="22.5" customHeight="1">
      <c r="B206" s="38"/>
      <c r="C206" s="190" t="s">
        <v>590</v>
      </c>
      <c r="D206" s="190" t="s">
        <v>127</v>
      </c>
      <c r="E206" s="191" t="s">
        <v>591</v>
      </c>
      <c r="F206" s="192" t="s">
        <v>592</v>
      </c>
      <c r="G206" s="193" t="s">
        <v>266</v>
      </c>
      <c r="H206" s="194">
        <v>4</v>
      </c>
      <c r="I206" s="195"/>
      <c r="J206" s="196">
        <f t="shared" si="40"/>
        <v>0</v>
      </c>
      <c r="K206" s="192" t="s">
        <v>21</v>
      </c>
      <c r="L206" s="58"/>
      <c r="M206" s="197" t="s">
        <v>21</v>
      </c>
      <c r="N206" s="198" t="s">
        <v>40</v>
      </c>
      <c r="O206" s="39"/>
      <c r="P206" s="199">
        <f t="shared" si="41"/>
        <v>0</v>
      </c>
      <c r="Q206" s="199">
        <v>0.00031</v>
      </c>
      <c r="R206" s="199">
        <f t="shared" si="42"/>
        <v>0.00124</v>
      </c>
      <c r="S206" s="199">
        <v>0</v>
      </c>
      <c r="T206" s="200">
        <f t="shared" si="43"/>
        <v>0</v>
      </c>
      <c r="AR206" s="21" t="s">
        <v>132</v>
      </c>
      <c r="AT206" s="21" t="s">
        <v>127</v>
      </c>
      <c r="AU206" s="21" t="s">
        <v>79</v>
      </c>
      <c r="AY206" s="21" t="s">
        <v>124</v>
      </c>
      <c r="BE206" s="201">
        <f t="shared" si="44"/>
        <v>0</v>
      </c>
      <c r="BF206" s="201">
        <f t="shared" si="45"/>
        <v>0</v>
      </c>
      <c r="BG206" s="201">
        <f t="shared" si="46"/>
        <v>0</v>
      </c>
      <c r="BH206" s="201">
        <f t="shared" si="47"/>
        <v>0</v>
      </c>
      <c r="BI206" s="201">
        <f t="shared" si="48"/>
        <v>0</v>
      </c>
      <c r="BJ206" s="21" t="s">
        <v>77</v>
      </c>
      <c r="BK206" s="201">
        <f t="shared" si="49"/>
        <v>0</v>
      </c>
      <c r="BL206" s="21" t="s">
        <v>132</v>
      </c>
      <c r="BM206" s="21" t="s">
        <v>593</v>
      </c>
    </row>
    <row r="207" spans="2:65" s="1" customFormat="1" ht="22.5" customHeight="1">
      <c r="B207" s="38"/>
      <c r="C207" s="190" t="s">
        <v>594</v>
      </c>
      <c r="D207" s="190" t="s">
        <v>127</v>
      </c>
      <c r="E207" s="191" t="s">
        <v>595</v>
      </c>
      <c r="F207" s="192" t="s">
        <v>596</v>
      </c>
      <c r="G207" s="193" t="s">
        <v>157</v>
      </c>
      <c r="H207" s="194">
        <v>176</v>
      </c>
      <c r="I207" s="195"/>
      <c r="J207" s="196">
        <f t="shared" si="40"/>
        <v>0</v>
      </c>
      <c r="K207" s="192" t="s">
        <v>21</v>
      </c>
      <c r="L207" s="58"/>
      <c r="M207" s="197" t="s">
        <v>21</v>
      </c>
      <c r="N207" s="198" t="s">
        <v>40</v>
      </c>
      <c r="O207" s="39"/>
      <c r="P207" s="199">
        <f t="shared" si="41"/>
        <v>0</v>
      </c>
      <c r="Q207" s="199">
        <v>0.00019</v>
      </c>
      <c r="R207" s="199">
        <f t="shared" si="42"/>
        <v>0.033440000000000004</v>
      </c>
      <c r="S207" s="199">
        <v>0</v>
      </c>
      <c r="T207" s="200">
        <f t="shared" si="43"/>
        <v>0</v>
      </c>
      <c r="AR207" s="21" t="s">
        <v>132</v>
      </c>
      <c r="AT207" s="21" t="s">
        <v>127</v>
      </c>
      <c r="AU207" s="21" t="s">
        <v>79</v>
      </c>
      <c r="AY207" s="21" t="s">
        <v>124</v>
      </c>
      <c r="BE207" s="201">
        <f t="shared" si="44"/>
        <v>0</v>
      </c>
      <c r="BF207" s="201">
        <f t="shared" si="45"/>
        <v>0</v>
      </c>
      <c r="BG207" s="201">
        <f t="shared" si="46"/>
        <v>0</v>
      </c>
      <c r="BH207" s="201">
        <f t="shared" si="47"/>
        <v>0</v>
      </c>
      <c r="BI207" s="201">
        <f t="shared" si="48"/>
        <v>0</v>
      </c>
      <c r="BJ207" s="21" t="s">
        <v>77</v>
      </c>
      <c r="BK207" s="201">
        <f t="shared" si="49"/>
        <v>0</v>
      </c>
      <c r="BL207" s="21" t="s">
        <v>132</v>
      </c>
      <c r="BM207" s="21" t="s">
        <v>597</v>
      </c>
    </row>
    <row r="208" spans="2:65" s="1" customFormat="1" ht="22.5" customHeight="1">
      <c r="B208" s="38"/>
      <c r="C208" s="190" t="s">
        <v>598</v>
      </c>
      <c r="D208" s="190" t="s">
        <v>127</v>
      </c>
      <c r="E208" s="191" t="s">
        <v>599</v>
      </c>
      <c r="F208" s="192" t="s">
        <v>600</v>
      </c>
      <c r="G208" s="193" t="s">
        <v>157</v>
      </c>
      <c r="H208" s="194">
        <v>166.8</v>
      </c>
      <c r="I208" s="195"/>
      <c r="J208" s="196">
        <f t="shared" si="40"/>
        <v>0</v>
      </c>
      <c r="K208" s="192" t="s">
        <v>21</v>
      </c>
      <c r="L208" s="58"/>
      <c r="M208" s="197" t="s">
        <v>21</v>
      </c>
      <c r="N208" s="198" t="s">
        <v>40</v>
      </c>
      <c r="O208" s="39"/>
      <c r="P208" s="199">
        <f t="shared" si="41"/>
        <v>0</v>
      </c>
      <c r="Q208" s="199">
        <v>6E-05</v>
      </c>
      <c r="R208" s="199">
        <f t="shared" si="42"/>
        <v>0.010008000000000001</v>
      </c>
      <c r="S208" s="199">
        <v>0</v>
      </c>
      <c r="T208" s="200">
        <f t="shared" si="43"/>
        <v>0</v>
      </c>
      <c r="AR208" s="21" t="s">
        <v>132</v>
      </c>
      <c r="AT208" s="21" t="s">
        <v>127</v>
      </c>
      <c r="AU208" s="21" t="s">
        <v>79</v>
      </c>
      <c r="AY208" s="21" t="s">
        <v>124</v>
      </c>
      <c r="BE208" s="201">
        <f t="shared" si="44"/>
        <v>0</v>
      </c>
      <c r="BF208" s="201">
        <f t="shared" si="45"/>
        <v>0</v>
      </c>
      <c r="BG208" s="201">
        <f t="shared" si="46"/>
        <v>0</v>
      </c>
      <c r="BH208" s="201">
        <f t="shared" si="47"/>
        <v>0</v>
      </c>
      <c r="BI208" s="201">
        <f t="shared" si="48"/>
        <v>0</v>
      </c>
      <c r="BJ208" s="21" t="s">
        <v>77</v>
      </c>
      <c r="BK208" s="201">
        <f t="shared" si="49"/>
        <v>0</v>
      </c>
      <c r="BL208" s="21" t="s">
        <v>132</v>
      </c>
      <c r="BM208" s="21" t="s">
        <v>601</v>
      </c>
    </row>
    <row r="209" spans="2:65" s="1" customFormat="1" ht="22.5" customHeight="1">
      <c r="B209" s="38"/>
      <c r="C209" s="190" t="s">
        <v>602</v>
      </c>
      <c r="D209" s="190" t="s">
        <v>127</v>
      </c>
      <c r="E209" s="191" t="s">
        <v>603</v>
      </c>
      <c r="F209" s="192" t="s">
        <v>604</v>
      </c>
      <c r="G209" s="193" t="s">
        <v>266</v>
      </c>
      <c r="H209" s="194">
        <v>3</v>
      </c>
      <c r="I209" s="195"/>
      <c r="J209" s="196">
        <f t="shared" si="40"/>
        <v>0</v>
      </c>
      <c r="K209" s="192" t="s">
        <v>21</v>
      </c>
      <c r="L209" s="58"/>
      <c r="M209" s="197" t="s">
        <v>21</v>
      </c>
      <c r="N209" s="198" t="s">
        <v>40</v>
      </c>
      <c r="O209" s="39"/>
      <c r="P209" s="199">
        <f t="shared" si="41"/>
        <v>0</v>
      </c>
      <c r="Q209" s="199">
        <v>8E-05</v>
      </c>
      <c r="R209" s="199">
        <f t="shared" si="42"/>
        <v>0.00024000000000000003</v>
      </c>
      <c r="S209" s="199">
        <v>0</v>
      </c>
      <c r="T209" s="200">
        <f t="shared" si="43"/>
        <v>0</v>
      </c>
      <c r="AR209" s="21" t="s">
        <v>132</v>
      </c>
      <c r="AT209" s="21" t="s">
        <v>127</v>
      </c>
      <c r="AU209" s="21" t="s">
        <v>79</v>
      </c>
      <c r="AY209" s="21" t="s">
        <v>124</v>
      </c>
      <c r="BE209" s="201">
        <f t="shared" si="44"/>
        <v>0</v>
      </c>
      <c r="BF209" s="201">
        <f t="shared" si="45"/>
        <v>0</v>
      </c>
      <c r="BG209" s="201">
        <f t="shared" si="46"/>
        <v>0</v>
      </c>
      <c r="BH209" s="201">
        <f t="shared" si="47"/>
        <v>0</v>
      </c>
      <c r="BI209" s="201">
        <f t="shared" si="48"/>
        <v>0</v>
      </c>
      <c r="BJ209" s="21" t="s">
        <v>77</v>
      </c>
      <c r="BK209" s="201">
        <f t="shared" si="49"/>
        <v>0</v>
      </c>
      <c r="BL209" s="21" t="s">
        <v>132</v>
      </c>
      <c r="BM209" s="21" t="s">
        <v>605</v>
      </c>
    </row>
    <row r="210" spans="2:65" s="1" customFormat="1" ht="22.5" customHeight="1">
      <c r="B210" s="38"/>
      <c r="C210" s="190" t="s">
        <v>606</v>
      </c>
      <c r="D210" s="190" t="s">
        <v>127</v>
      </c>
      <c r="E210" s="191" t="s">
        <v>607</v>
      </c>
      <c r="F210" s="192" t="s">
        <v>608</v>
      </c>
      <c r="G210" s="193" t="s">
        <v>266</v>
      </c>
      <c r="H210" s="194">
        <v>2</v>
      </c>
      <c r="I210" s="195"/>
      <c r="J210" s="196">
        <f t="shared" si="40"/>
        <v>0</v>
      </c>
      <c r="K210" s="192" t="s">
        <v>21</v>
      </c>
      <c r="L210" s="58"/>
      <c r="M210" s="197" t="s">
        <v>21</v>
      </c>
      <c r="N210" s="198" t="s">
        <v>40</v>
      </c>
      <c r="O210" s="39"/>
      <c r="P210" s="199">
        <f t="shared" si="41"/>
        <v>0</v>
      </c>
      <c r="Q210" s="199">
        <v>0.00101</v>
      </c>
      <c r="R210" s="199">
        <f t="shared" si="42"/>
        <v>0.00202</v>
      </c>
      <c r="S210" s="199">
        <v>0</v>
      </c>
      <c r="T210" s="200">
        <f t="shared" si="43"/>
        <v>0</v>
      </c>
      <c r="AR210" s="21" t="s">
        <v>132</v>
      </c>
      <c r="AT210" s="21" t="s">
        <v>127</v>
      </c>
      <c r="AU210" s="21" t="s">
        <v>79</v>
      </c>
      <c r="AY210" s="21" t="s">
        <v>124</v>
      </c>
      <c r="BE210" s="201">
        <f t="shared" si="44"/>
        <v>0</v>
      </c>
      <c r="BF210" s="201">
        <f t="shared" si="45"/>
        <v>0</v>
      </c>
      <c r="BG210" s="201">
        <f t="shared" si="46"/>
        <v>0</v>
      </c>
      <c r="BH210" s="201">
        <f t="shared" si="47"/>
        <v>0</v>
      </c>
      <c r="BI210" s="201">
        <f t="shared" si="48"/>
        <v>0</v>
      </c>
      <c r="BJ210" s="21" t="s">
        <v>77</v>
      </c>
      <c r="BK210" s="201">
        <f t="shared" si="49"/>
        <v>0</v>
      </c>
      <c r="BL210" s="21" t="s">
        <v>132</v>
      </c>
      <c r="BM210" s="21" t="s">
        <v>609</v>
      </c>
    </row>
    <row r="211" spans="2:65" s="1" customFormat="1" ht="22.5" customHeight="1">
      <c r="B211" s="38"/>
      <c r="C211" s="190" t="s">
        <v>610</v>
      </c>
      <c r="D211" s="190" t="s">
        <v>127</v>
      </c>
      <c r="E211" s="191" t="s">
        <v>611</v>
      </c>
      <c r="F211" s="192" t="s">
        <v>612</v>
      </c>
      <c r="G211" s="193" t="s">
        <v>157</v>
      </c>
      <c r="H211" s="194">
        <v>2.1</v>
      </c>
      <c r="I211" s="195"/>
      <c r="J211" s="196">
        <f t="shared" si="40"/>
        <v>0</v>
      </c>
      <c r="K211" s="192" t="s">
        <v>21</v>
      </c>
      <c r="L211" s="58"/>
      <c r="M211" s="197" t="s">
        <v>21</v>
      </c>
      <c r="N211" s="198" t="s">
        <v>40</v>
      </c>
      <c r="O211" s="39"/>
      <c r="P211" s="199">
        <f t="shared" si="41"/>
        <v>0</v>
      </c>
      <c r="Q211" s="199">
        <v>0.00058</v>
      </c>
      <c r="R211" s="199">
        <f t="shared" si="42"/>
        <v>0.0012180000000000001</v>
      </c>
      <c r="S211" s="199">
        <v>0</v>
      </c>
      <c r="T211" s="200">
        <f t="shared" si="43"/>
        <v>0</v>
      </c>
      <c r="AR211" s="21" t="s">
        <v>132</v>
      </c>
      <c r="AT211" s="21" t="s">
        <v>127</v>
      </c>
      <c r="AU211" s="21" t="s">
        <v>79</v>
      </c>
      <c r="AY211" s="21" t="s">
        <v>124</v>
      </c>
      <c r="BE211" s="201">
        <f t="shared" si="44"/>
        <v>0</v>
      </c>
      <c r="BF211" s="201">
        <f t="shared" si="45"/>
        <v>0</v>
      </c>
      <c r="BG211" s="201">
        <f t="shared" si="46"/>
        <v>0</v>
      </c>
      <c r="BH211" s="201">
        <f t="shared" si="47"/>
        <v>0</v>
      </c>
      <c r="BI211" s="201">
        <f t="shared" si="48"/>
        <v>0</v>
      </c>
      <c r="BJ211" s="21" t="s">
        <v>77</v>
      </c>
      <c r="BK211" s="201">
        <f t="shared" si="49"/>
        <v>0</v>
      </c>
      <c r="BL211" s="21" t="s">
        <v>132</v>
      </c>
      <c r="BM211" s="21" t="s">
        <v>613</v>
      </c>
    </row>
    <row r="212" spans="2:65" s="1" customFormat="1" ht="22.5" customHeight="1">
      <c r="B212" s="38"/>
      <c r="C212" s="202" t="s">
        <v>614</v>
      </c>
      <c r="D212" s="202" t="s">
        <v>173</v>
      </c>
      <c r="E212" s="203" t="s">
        <v>615</v>
      </c>
      <c r="F212" s="204" t="s">
        <v>616</v>
      </c>
      <c r="G212" s="205" t="s">
        <v>157</v>
      </c>
      <c r="H212" s="206">
        <v>2.163</v>
      </c>
      <c r="I212" s="207"/>
      <c r="J212" s="208">
        <f t="shared" si="40"/>
        <v>0</v>
      </c>
      <c r="K212" s="204" t="s">
        <v>21</v>
      </c>
      <c r="L212" s="209"/>
      <c r="M212" s="210" t="s">
        <v>21</v>
      </c>
      <c r="N212" s="211" t="s">
        <v>40</v>
      </c>
      <c r="O212" s="39"/>
      <c r="P212" s="199">
        <f t="shared" si="41"/>
        <v>0</v>
      </c>
      <c r="Q212" s="199">
        <v>0.0161</v>
      </c>
      <c r="R212" s="199">
        <f t="shared" si="42"/>
        <v>0.034824299999999996</v>
      </c>
      <c r="S212" s="199">
        <v>0</v>
      </c>
      <c r="T212" s="200">
        <f t="shared" si="43"/>
        <v>0</v>
      </c>
      <c r="AR212" s="21" t="s">
        <v>177</v>
      </c>
      <c r="AT212" s="21" t="s">
        <v>173</v>
      </c>
      <c r="AU212" s="21" t="s">
        <v>79</v>
      </c>
      <c r="AY212" s="21" t="s">
        <v>124</v>
      </c>
      <c r="BE212" s="201">
        <f t="shared" si="44"/>
        <v>0</v>
      </c>
      <c r="BF212" s="201">
        <f t="shared" si="45"/>
        <v>0</v>
      </c>
      <c r="BG212" s="201">
        <f t="shared" si="46"/>
        <v>0</v>
      </c>
      <c r="BH212" s="201">
        <f t="shared" si="47"/>
        <v>0</v>
      </c>
      <c r="BI212" s="201">
        <f t="shared" si="48"/>
        <v>0</v>
      </c>
      <c r="BJ212" s="21" t="s">
        <v>77</v>
      </c>
      <c r="BK212" s="201">
        <f t="shared" si="49"/>
        <v>0</v>
      </c>
      <c r="BL212" s="21" t="s">
        <v>132</v>
      </c>
      <c r="BM212" s="21" t="s">
        <v>617</v>
      </c>
    </row>
    <row r="213" spans="2:63" s="10" customFormat="1" ht="29.85" customHeight="1">
      <c r="B213" s="173"/>
      <c r="C213" s="174"/>
      <c r="D213" s="187" t="s">
        <v>68</v>
      </c>
      <c r="E213" s="188" t="s">
        <v>618</v>
      </c>
      <c r="F213" s="188" t="s">
        <v>619</v>
      </c>
      <c r="G213" s="174"/>
      <c r="H213" s="174"/>
      <c r="I213" s="177"/>
      <c r="J213" s="189">
        <f>BK213</f>
        <v>0</v>
      </c>
      <c r="K213" s="174"/>
      <c r="L213" s="179"/>
      <c r="M213" s="180"/>
      <c r="N213" s="181"/>
      <c r="O213" s="181"/>
      <c r="P213" s="182">
        <f>SUM(P214:P216)</f>
        <v>0</v>
      </c>
      <c r="Q213" s="181"/>
      <c r="R213" s="182">
        <f>SUM(R214:R216)</f>
        <v>0</v>
      </c>
      <c r="S213" s="181"/>
      <c r="T213" s="183">
        <f>SUM(T214:T216)</f>
        <v>0</v>
      </c>
      <c r="AR213" s="184" t="s">
        <v>77</v>
      </c>
      <c r="AT213" s="185" t="s">
        <v>68</v>
      </c>
      <c r="AU213" s="185" t="s">
        <v>77</v>
      </c>
      <c r="AY213" s="184" t="s">
        <v>124</v>
      </c>
      <c r="BK213" s="186">
        <f>SUM(BK214:BK216)</f>
        <v>0</v>
      </c>
    </row>
    <row r="214" spans="2:65" s="1" customFormat="1" ht="22.5" customHeight="1">
      <c r="B214" s="38"/>
      <c r="C214" s="190" t="s">
        <v>620</v>
      </c>
      <c r="D214" s="190" t="s">
        <v>127</v>
      </c>
      <c r="E214" s="191" t="s">
        <v>618</v>
      </c>
      <c r="F214" s="192" t="s">
        <v>621</v>
      </c>
      <c r="G214" s="193" t="s">
        <v>622</v>
      </c>
      <c r="H214" s="194">
        <v>1</v>
      </c>
      <c r="I214" s="195"/>
      <c r="J214" s="196">
        <f>ROUND(I214*H214,2)</f>
        <v>0</v>
      </c>
      <c r="K214" s="192" t="s">
        <v>21</v>
      </c>
      <c r="L214" s="58"/>
      <c r="M214" s="197" t="s">
        <v>21</v>
      </c>
      <c r="N214" s="198" t="s">
        <v>40</v>
      </c>
      <c r="O214" s="39"/>
      <c r="P214" s="199">
        <f>O214*H214</f>
        <v>0</v>
      </c>
      <c r="Q214" s="199">
        <v>0</v>
      </c>
      <c r="R214" s="199">
        <f>Q214*H214</f>
        <v>0</v>
      </c>
      <c r="S214" s="199">
        <v>0</v>
      </c>
      <c r="T214" s="200">
        <f>S214*H214</f>
        <v>0</v>
      </c>
      <c r="AR214" s="21" t="s">
        <v>132</v>
      </c>
      <c r="AT214" s="21" t="s">
        <v>127</v>
      </c>
      <c r="AU214" s="21" t="s">
        <v>79</v>
      </c>
      <c r="AY214" s="21" t="s">
        <v>124</v>
      </c>
      <c r="BE214" s="201">
        <f>IF(N214="základní",J214,0)</f>
        <v>0</v>
      </c>
      <c r="BF214" s="201">
        <f>IF(N214="snížená",J214,0)</f>
        <v>0</v>
      </c>
      <c r="BG214" s="201">
        <f>IF(N214="zákl. přenesená",J214,0)</f>
        <v>0</v>
      </c>
      <c r="BH214" s="201">
        <f>IF(N214="sníž. přenesená",J214,0)</f>
        <v>0</v>
      </c>
      <c r="BI214" s="201">
        <f>IF(N214="nulová",J214,0)</f>
        <v>0</v>
      </c>
      <c r="BJ214" s="21" t="s">
        <v>77</v>
      </c>
      <c r="BK214" s="201">
        <f>ROUND(I214*H214,2)</f>
        <v>0</v>
      </c>
      <c r="BL214" s="21" t="s">
        <v>132</v>
      </c>
      <c r="BM214" s="21" t="s">
        <v>623</v>
      </c>
    </row>
    <row r="215" spans="2:65" s="1" customFormat="1" ht="22.5" customHeight="1">
      <c r="B215" s="38"/>
      <c r="C215" s="190" t="s">
        <v>624</v>
      </c>
      <c r="D215" s="190" t="s">
        <v>127</v>
      </c>
      <c r="E215" s="191" t="s">
        <v>625</v>
      </c>
      <c r="F215" s="192" t="s">
        <v>626</v>
      </c>
      <c r="G215" s="193" t="s">
        <v>157</v>
      </c>
      <c r="H215" s="194">
        <v>2.1</v>
      </c>
      <c r="I215" s="195"/>
      <c r="J215" s="196">
        <f>ROUND(I215*H215,2)</f>
        <v>0</v>
      </c>
      <c r="K215" s="192" t="s">
        <v>21</v>
      </c>
      <c r="L215" s="58"/>
      <c r="M215" s="197" t="s">
        <v>21</v>
      </c>
      <c r="N215" s="198" t="s">
        <v>40</v>
      </c>
      <c r="O215" s="39"/>
      <c r="P215" s="199">
        <f>O215*H215</f>
        <v>0</v>
      </c>
      <c r="Q215" s="199">
        <v>0</v>
      </c>
      <c r="R215" s="199">
        <f>Q215*H215</f>
        <v>0</v>
      </c>
      <c r="S215" s="199">
        <v>0</v>
      </c>
      <c r="T215" s="200">
        <f>S215*H215</f>
        <v>0</v>
      </c>
      <c r="AR215" s="21" t="s">
        <v>132</v>
      </c>
      <c r="AT215" s="21" t="s">
        <v>127</v>
      </c>
      <c r="AU215" s="21" t="s">
        <v>79</v>
      </c>
      <c r="AY215" s="21" t="s">
        <v>124</v>
      </c>
      <c r="BE215" s="201">
        <f>IF(N215="základní",J215,0)</f>
        <v>0</v>
      </c>
      <c r="BF215" s="201">
        <f>IF(N215="snížená",J215,0)</f>
        <v>0</v>
      </c>
      <c r="BG215" s="201">
        <f>IF(N215="zákl. přenesená",J215,0)</f>
        <v>0</v>
      </c>
      <c r="BH215" s="201">
        <f>IF(N215="sníž. přenesená",J215,0)</f>
        <v>0</v>
      </c>
      <c r="BI215" s="201">
        <f>IF(N215="nulová",J215,0)</f>
        <v>0</v>
      </c>
      <c r="BJ215" s="21" t="s">
        <v>77</v>
      </c>
      <c r="BK215" s="201">
        <f>ROUND(I215*H215,2)</f>
        <v>0</v>
      </c>
      <c r="BL215" s="21" t="s">
        <v>132</v>
      </c>
      <c r="BM215" s="21" t="s">
        <v>627</v>
      </c>
    </row>
    <row r="216" spans="2:65" s="1" customFormat="1" ht="31.5" customHeight="1">
      <c r="B216" s="38"/>
      <c r="C216" s="190" t="s">
        <v>628</v>
      </c>
      <c r="D216" s="190" t="s">
        <v>127</v>
      </c>
      <c r="E216" s="191" t="s">
        <v>629</v>
      </c>
      <c r="F216" s="192" t="s">
        <v>630</v>
      </c>
      <c r="G216" s="193" t="s">
        <v>631</v>
      </c>
      <c r="H216" s="194">
        <v>1</v>
      </c>
      <c r="I216" s="195"/>
      <c r="J216" s="196">
        <f>ROUND(I216*H216,2)</f>
        <v>0</v>
      </c>
      <c r="K216" s="192" t="s">
        <v>21</v>
      </c>
      <c r="L216" s="58"/>
      <c r="M216" s="197" t="s">
        <v>21</v>
      </c>
      <c r="N216" s="198" t="s">
        <v>40</v>
      </c>
      <c r="O216" s="39"/>
      <c r="P216" s="199">
        <f>O216*H216</f>
        <v>0</v>
      </c>
      <c r="Q216" s="199">
        <v>0</v>
      </c>
      <c r="R216" s="199">
        <f>Q216*H216</f>
        <v>0</v>
      </c>
      <c r="S216" s="199">
        <v>0</v>
      </c>
      <c r="T216" s="200">
        <f>S216*H216</f>
        <v>0</v>
      </c>
      <c r="AR216" s="21" t="s">
        <v>132</v>
      </c>
      <c r="AT216" s="21" t="s">
        <v>127</v>
      </c>
      <c r="AU216" s="21" t="s">
        <v>79</v>
      </c>
      <c r="AY216" s="21" t="s">
        <v>124</v>
      </c>
      <c r="BE216" s="201">
        <f>IF(N216="základní",J216,0)</f>
        <v>0</v>
      </c>
      <c r="BF216" s="201">
        <f>IF(N216="snížená",J216,0)</f>
        <v>0</v>
      </c>
      <c r="BG216" s="201">
        <f>IF(N216="zákl. přenesená",J216,0)</f>
        <v>0</v>
      </c>
      <c r="BH216" s="201">
        <f>IF(N216="sníž. přenesená",J216,0)</f>
        <v>0</v>
      </c>
      <c r="BI216" s="201">
        <f>IF(N216="nulová",J216,0)</f>
        <v>0</v>
      </c>
      <c r="BJ216" s="21" t="s">
        <v>77</v>
      </c>
      <c r="BK216" s="201">
        <f>ROUND(I216*H216,2)</f>
        <v>0</v>
      </c>
      <c r="BL216" s="21" t="s">
        <v>132</v>
      </c>
      <c r="BM216" s="21" t="s">
        <v>632</v>
      </c>
    </row>
    <row r="217" spans="2:63" s="10" customFormat="1" ht="29.85" customHeight="1">
      <c r="B217" s="173"/>
      <c r="C217" s="174"/>
      <c r="D217" s="187" t="s">
        <v>68</v>
      </c>
      <c r="E217" s="188" t="s">
        <v>633</v>
      </c>
      <c r="F217" s="188" t="s">
        <v>634</v>
      </c>
      <c r="G217" s="174"/>
      <c r="H217" s="174"/>
      <c r="I217" s="177"/>
      <c r="J217" s="189">
        <f>BK217</f>
        <v>0</v>
      </c>
      <c r="K217" s="174"/>
      <c r="L217" s="179"/>
      <c r="M217" s="180"/>
      <c r="N217" s="181"/>
      <c r="O217" s="181"/>
      <c r="P217" s="182">
        <f>SUM(P218:P219)</f>
        <v>0</v>
      </c>
      <c r="Q217" s="181"/>
      <c r="R217" s="182">
        <f>SUM(R218:R219)</f>
        <v>0.16835999999999998</v>
      </c>
      <c r="S217" s="181"/>
      <c r="T217" s="183">
        <f>SUM(T218:T219)</f>
        <v>0</v>
      </c>
      <c r="AR217" s="184" t="s">
        <v>77</v>
      </c>
      <c r="AT217" s="185" t="s">
        <v>68</v>
      </c>
      <c r="AU217" s="185" t="s">
        <v>77</v>
      </c>
      <c r="AY217" s="184" t="s">
        <v>124</v>
      </c>
      <c r="BK217" s="186">
        <f>SUM(BK218:BK219)</f>
        <v>0</v>
      </c>
    </row>
    <row r="218" spans="2:65" s="1" customFormat="1" ht="31.5" customHeight="1">
      <c r="B218" s="38"/>
      <c r="C218" s="190" t="s">
        <v>635</v>
      </c>
      <c r="D218" s="190" t="s">
        <v>127</v>
      </c>
      <c r="E218" s="191" t="s">
        <v>636</v>
      </c>
      <c r="F218" s="192" t="s">
        <v>637</v>
      </c>
      <c r="G218" s="193" t="s">
        <v>157</v>
      </c>
      <c r="H218" s="194">
        <v>276</v>
      </c>
      <c r="I218" s="195"/>
      <c r="J218" s="196">
        <f>ROUND(I218*H218,2)</f>
        <v>0</v>
      </c>
      <c r="K218" s="192" t="s">
        <v>21</v>
      </c>
      <c r="L218" s="58"/>
      <c r="M218" s="197" t="s">
        <v>21</v>
      </c>
      <c r="N218" s="198" t="s">
        <v>40</v>
      </c>
      <c r="O218" s="39"/>
      <c r="P218" s="199">
        <f>O218*H218</f>
        <v>0</v>
      </c>
      <c r="Q218" s="199">
        <v>0.00061</v>
      </c>
      <c r="R218" s="199">
        <f>Q218*H218</f>
        <v>0.16835999999999998</v>
      </c>
      <c r="S218" s="199">
        <v>0</v>
      </c>
      <c r="T218" s="200">
        <f>S218*H218</f>
        <v>0</v>
      </c>
      <c r="AR218" s="21" t="s">
        <v>132</v>
      </c>
      <c r="AT218" s="21" t="s">
        <v>127</v>
      </c>
      <c r="AU218" s="21" t="s">
        <v>79</v>
      </c>
      <c r="AY218" s="21" t="s">
        <v>124</v>
      </c>
      <c r="BE218" s="201">
        <f>IF(N218="základní",J218,0)</f>
        <v>0</v>
      </c>
      <c r="BF218" s="201">
        <f>IF(N218="snížená",J218,0)</f>
        <v>0</v>
      </c>
      <c r="BG218" s="201">
        <f>IF(N218="zákl. přenesená",J218,0)</f>
        <v>0</v>
      </c>
      <c r="BH218" s="201">
        <f>IF(N218="sníž. přenesená",J218,0)</f>
        <v>0</v>
      </c>
      <c r="BI218" s="201">
        <f>IF(N218="nulová",J218,0)</f>
        <v>0</v>
      </c>
      <c r="BJ218" s="21" t="s">
        <v>77</v>
      </c>
      <c r="BK218" s="201">
        <f>ROUND(I218*H218,2)</f>
        <v>0</v>
      </c>
      <c r="BL218" s="21" t="s">
        <v>132</v>
      </c>
      <c r="BM218" s="21" t="s">
        <v>638</v>
      </c>
    </row>
    <row r="219" spans="2:65" s="1" customFormat="1" ht="22.5" customHeight="1">
      <c r="B219" s="38"/>
      <c r="C219" s="190" t="s">
        <v>639</v>
      </c>
      <c r="D219" s="190" t="s">
        <v>127</v>
      </c>
      <c r="E219" s="191" t="s">
        <v>640</v>
      </c>
      <c r="F219" s="192" t="s">
        <v>641</v>
      </c>
      <c r="G219" s="193" t="s">
        <v>157</v>
      </c>
      <c r="H219" s="194">
        <v>276</v>
      </c>
      <c r="I219" s="195"/>
      <c r="J219" s="196">
        <f>ROUND(I219*H219,2)</f>
        <v>0</v>
      </c>
      <c r="K219" s="192" t="s">
        <v>21</v>
      </c>
      <c r="L219" s="58"/>
      <c r="M219" s="197" t="s">
        <v>21</v>
      </c>
      <c r="N219" s="198" t="s">
        <v>40</v>
      </c>
      <c r="O219" s="39"/>
      <c r="P219" s="199">
        <f>O219*H219</f>
        <v>0</v>
      </c>
      <c r="Q219" s="199">
        <v>0</v>
      </c>
      <c r="R219" s="199">
        <f>Q219*H219</f>
        <v>0</v>
      </c>
      <c r="S219" s="199">
        <v>0</v>
      </c>
      <c r="T219" s="200">
        <f>S219*H219</f>
        <v>0</v>
      </c>
      <c r="AR219" s="21" t="s">
        <v>132</v>
      </c>
      <c r="AT219" s="21" t="s">
        <v>127</v>
      </c>
      <c r="AU219" s="21" t="s">
        <v>79</v>
      </c>
      <c r="AY219" s="21" t="s">
        <v>124</v>
      </c>
      <c r="BE219" s="201">
        <f>IF(N219="základní",J219,0)</f>
        <v>0</v>
      </c>
      <c r="BF219" s="201">
        <f>IF(N219="snížená",J219,0)</f>
        <v>0</v>
      </c>
      <c r="BG219" s="201">
        <f>IF(N219="zákl. přenesená",J219,0)</f>
        <v>0</v>
      </c>
      <c r="BH219" s="201">
        <f>IF(N219="sníž. přenesená",J219,0)</f>
        <v>0</v>
      </c>
      <c r="BI219" s="201">
        <f>IF(N219="nulová",J219,0)</f>
        <v>0</v>
      </c>
      <c r="BJ219" s="21" t="s">
        <v>77</v>
      </c>
      <c r="BK219" s="201">
        <f>ROUND(I219*H219,2)</f>
        <v>0</v>
      </c>
      <c r="BL219" s="21" t="s">
        <v>132</v>
      </c>
      <c r="BM219" s="21" t="s">
        <v>642</v>
      </c>
    </row>
    <row r="220" spans="2:63" s="10" customFormat="1" ht="29.85" customHeight="1">
      <c r="B220" s="173"/>
      <c r="C220" s="174"/>
      <c r="D220" s="187" t="s">
        <v>68</v>
      </c>
      <c r="E220" s="188" t="s">
        <v>643</v>
      </c>
      <c r="F220" s="188" t="s">
        <v>644</v>
      </c>
      <c r="G220" s="174"/>
      <c r="H220" s="174"/>
      <c r="I220" s="177"/>
      <c r="J220" s="189">
        <f>BK220</f>
        <v>0</v>
      </c>
      <c r="K220" s="174"/>
      <c r="L220" s="179"/>
      <c r="M220" s="180"/>
      <c r="N220" s="181"/>
      <c r="O220" s="181"/>
      <c r="P220" s="182">
        <f>SUM(P221:P225)</f>
        <v>0</v>
      </c>
      <c r="Q220" s="181"/>
      <c r="R220" s="182">
        <f>SUM(R221:R225)</f>
        <v>0</v>
      </c>
      <c r="S220" s="181"/>
      <c r="T220" s="183">
        <f>SUM(T221:T225)</f>
        <v>0</v>
      </c>
      <c r="AR220" s="184" t="s">
        <v>77</v>
      </c>
      <c r="AT220" s="185" t="s">
        <v>68</v>
      </c>
      <c r="AU220" s="185" t="s">
        <v>77</v>
      </c>
      <c r="AY220" s="184" t="s">
        <v>124</v>
      </c>
      <c r="BK220" s="186">
        <f>SUM(BK221:BK225)</f>
        <v>0</v>
      </c>
    </row>
    <row r="221" spans="2:65" s="1" customFormat="1" ht="22.5" customHeight="1">
      <c r="B221" s="38"/>
      <c r="C221" s="190" t="s">
        <v>645</v>
      </c>
      <c r="D221" s="190" t="s">
        <v>127</v>
      </c>
      <c r="E221" s="191" t="s">
        <v>646</v>
      </c>
      <c r="F221" s="192" t="s">
        <v>647</v>
      </c>
      <c r="G221" s="193" t="s">
        <v>176</v>
      </c>
      <c r="H221" s="194">
        <v>300.64</v>
      </c>
      <c r="I221" s="195"/>
      <c r="J221" s="196">
        <f>ROUND(I221*H221,2)</f>
        <v>0</v>
      </c>
      <c r="K221" s="192" t="s">
        <v>21</v>
      </c>
      <c r="L221" s="58"/>
      <c r="M221" s="197" t="s">
        <v>21</v>
      </c>
      <c r="N221" s="198" t="s">
        <v>40</v>
      </c>
      <c r="O221" s="39"/>
      <c r="P221" s="199">
        <f>O221*H221</f>
        <v>0</v>
      </c>
      <c r="Q221" s="199">
        <v>0</v>
      </c>
      <c r="R221" s="199">
        <f>Q221*H221</f>
        <v>0</v>
      </c>
      <c r="S221" s="199">
        <v>0</v>
      </c>
      <c r="T221" s="200">
        <f>S221*H221</f>
        <v>0</v>
      </c>
      <c r="AR221" s="21" t="s">
        <v>132</v>
      </c>
      <c r="AT221" s="21" t="s">
        <v>127</v>
      </c>
      <c r="AU221" s="21" t="s">
        <v>79</v>
      </c>
      <c r="AY221" s="21" t="s">
        <v>124</v>
      </c>
      <c r="BE221" s="201">
        <f>IF(N221="základní",J221,0)</f>
        <v>0</v>
      </c>
      <c r="BF221" s="201">
        <f>IF(N221="snížená",J221,0)</f>
        <v>0</v>
      </c>
      <c r="BG221" s="201">
        <f>IF(N221="zákl. přenesená",J221,0)</f>
        <v>0</v>
      </c>
      <c r="BH221" s="201">
        <f>IF(N221="sníž. přenesená",J221,0)</f>
        <v>0</v>
      </c>
      <c r="BI221" s="201">
        <f>IF(N221="nulová",J221,0)</f>
        <v>0</v>
      </c>
      <c r="BJ221" s="21" t="s">
        <v>77</v>
      </c>
      <c r="BK221" s="201">
        <f>ROUND(I221*H221,2)</f>
        <v>0</v>
      </c>
      <c r="BL221" s="21" t="s">
        <v>132</v>
      </c>
      <c r="BM221" s="21" t="s">
        <v>648</v>
      </c>
    </row>
    <row r="222" spans="2:65" s="1" customFormat="1" ht="22.5" customHeight="1">
      <c r="B222" s="38"/>
      <c r="C222" s="190" t="s">
        <v>649</v>
      </c>
      <c r="D222" s="190" t="s">
        <v>127</v>
      </c>
      <c r="E222" s="191" t="s">
        <v>650</v>
      </c>
      <c r="F222" s="192" t="s">
        <v>651</v>
      </c>
      <c r="G222" s="193" t="s">
        <v>176</v>
      </c>
      <c r="H222" s="194">
        <v>3422.304</v>
      </c>
      <c r="I222" s="195"/>
      <c r="J222" s="196">
        <f>ROUND(I222*H222,2)</f>
        <v>0</v>
      </c>
      <c r="K222" s="192" t="s">
        <v>21</v>
      </c>
      <c r="L222" s="58"/>
      <c r="M222" s="197" t="s">
        <v>21</v>
      </c>
      <c r="N222" s="198" t="s">
        <v>40</v>
      </c>
      <c r="O222" s="39"/>
      <c r="P222" s="199">
        <f>O222*H222</f>
        <v>0</v>
      </c>
      <c r="Q222" s="199">
        <v>0</v>
      </c>
      <c r="R222" s="199">
        <f>Q222*H222</f>
        <v>0</v>
      </c>
      <c r="S222" s="199">
        <v>0</v>
      </c>
      <c r="T222" s="200">
        <f>S222*H222</f>
        <v>0</v>
      </c>
      <c r="AR222" s="21" t="s">
        <v>132</v>
      </c>
      <c r="AT222" s="21" t="s">
        <v>127</v>
      </c>
      <c r="AU222" s="21" t="s">
        <v>79</v>
      </c>
      <c r="AY222" s="21" t="s">
        <v>124</v>
      </c>
      <c r="BE222" s="201">
        <f>IF(N222="základní",J222,0)</f>
        <v>0</v>
      </c>
      <c r="BF222" s="201">
        <f>IF(N222="snížená",J222,0)</f>
        <v>0</v>
      </c>
      <c r="BG222" s="201">
        <f>IF(N222="zákl. přenesená",J222,0)</f>
        <v>0</v>
      </c>
      <c r="BH222" s="201">
        <f>IF(N222="sníž. přenesená",J222,0)</f>
        <v>0</v>
      </c>
      <c r="BI222" s="201">
        <f>IF(N222="nulová",J222,0)</f>
        <v>0</v>
      </c>
      <c r="BJ222" s="21" t="s">
        <v>77</v>
      </c>
      <c r="BK222" s="201">
        <f>ROUND(I222*H222,2)</f>
        <v>0</v>
      </c>
      <c r="BL222" s="21" t="s">
        <v>132</v>
      </c>
      <c r="BM222" s="21" t="s">
        <v>652</v>
      </c>
    </row>
    <row r="223" spans="2:51" s="11" customFormat="1" ht="13.5">
      <c r="B223" s="212"/>
      <c r="C223" s="213"/>
      <c r="D223" s="214" t="s">
        <v>202</v>
      </c>
      <c r="E223" s="213"/>
      <c r="F223" s="215" t="s">
        <v>653</v>
      </c>
      <c r="G223" s="213"/>
      <c r="H223" s="216">
        <v>3422.304</v>
      </c>
      <c r="I223" s="217"/>
      <c r="J223" s="213"/>
      <c r="K223" s="213"/>
      <c r="L223" s="218"/>
      <c r="M223" s="219"/>
      <c r="N223" s="220"/>
      <c r="O223" s="220"/>
      <c r="P223" s="220"/>
      <c r="Q223" s="220"/>
      <c r="R223" s="220"/>
      <c r="S223" s="220"/>
      <c r="T223" s="221"/>
      <c r="AT223" s="222" t="s">
        <v>202</v>
      </c>
      <c r="AU223" s="222" t="s">
        <v>79</v>
      </c>
      <c r="AV223" s="11" t="s">
        <v>79</v>
      </c>
      <c r="AW223" s="11" t="s">
        <v>6</v>
      </c>
      <c r="AX223" s="11" t="s">
        <v>77</v>
      </c>
      <c r="AY223" s="222" t="s">
        <v>124</v>
      </c>
    </row>
    <row r="224" spans="2:65" s="1" customFormat="1" ht="22.5" customHeight="1">
      <c r="B224" s="38"/>
      <c r="C224" s="190" t="s">
        <v>654</v>
      </c>
      <c r="D224" s="190" t="s">
        <v>127</v>
      </c>
      <c r="E224" s="191" t="s">
        <v>655</v>
      </c>
      <c r="F224" s="192" t="s">
        <v>656</v>
      </c>
      <c r="G224" s="193" t="s">
        <v>176</v>
      </c>
      <c r="H224" s="194">
        <v>201.312</v>
      </c>
      <c r="I224" s="195"/>
      <c r="J224" s="196">
        <f>ROUND(I224*H224,2)</f>
        <v>0</v>
      </c>
      <c r="K224" s="192" t="s">
        <v>21</v>
      </c>
      <c r="L224" s="58"/>
      <c r="M224" s="197" t="s">
        <v>21</v>
      </c>
      <c r="N224" s="198" t="s">
        <v>40</v>
      </c>
      <c r="O224" s="39"/>
      <c r="P224" s="199">
        <f>O224*H224</f>
        <v>0</v>
      </c>
      <c r="Q224" s="199">
        <v>0</v>
      </c>
      <c r="R224" s="199">
        <f>Q224*H224</f>
        <v>0</v>
      </c>
      <c r="S224" s="199">
        <v>0</v>
      </c>
      <c r="T224" s="200">
        <f>S224*H224</f>
        <v>0</v>
      </c>
      <c r="AR224" s="21" t="s">
        <v>132</v>
      </c>
      <c r="AT224" s="21" t="s">
        <v>127</v>
      </c>
      <c r="AU224" s="21" t="s">
        <v>79</v>
      </c>
      <c r="AY224" s="21" t="s">
        <v>124</v>
      </c>
      <c r="BE224" s="201">
        <f>IF(N224="základní",J224,0)</f>
        <v>0</v>
      </c>
      <c r="BF224" s="201">
        <f>IF(N224="snížená",J224,0)</f>
        <v>0</v>
      </c>
      <c r="BG224" s="201">
        <f>IF(N224="zákl. přenesená",J224,0)</f>
        <v>0</v>
      </c>
      <c r="BH224" s="201">
        <f>IF(N224="sníž. přenesená",J224,0)</f>
        <v>0</v>
      </c>
      <c r="BI224" s="201">
        <f>IF(N224="nulová",J224,0)</f>
        <v>0</v>
      </c>
      <c r="BJ224" s="21" t="s">
        <v>77</v>
      </c>
      <c r="BK224" s="201">
        <f>ROUND(I224*H224,2)</f>
        <v>0</v>
      </c>
      <c r="BL224" s="21" t="s">
        <v>132</v>
      </c>
      <c r="BM224" s="21" t="s">
        <v>657</v>
      </c>
    </row>
    <row r="225" spans="2:65" s="1" customFormat="1" ht="22.5" customHeight="1">
      <c r="B225" s="38"/>
      <c r="C225" s="190" t="s">
        <v>658</v>
      </c>
      <c r="D225" s="190" t="s">
        <v>127</v>
      </c>
      <c r="E225" s="191" t="s">
        <v>659</v>
      </c>
      <c r="F225" s="192" t="s">
        <v>660</v>
      </c>
      <c r="G225" s="193" t="s">
        <v>176</v>
      </c>
      <c r="H225" s="194">
        <v>99.328</v>
      </c>
      <c r="I225" s="195"/>
      <c r="J225" s="196">
        <f>ROUND(I225*H225,2)</f>
        <v>0</v>
      </c>
      <c r="K225" s="192" t="s">
        <v>21</v>
      </c>
      <c r="L225" s="58"/>
      <c r="M225" s="197" t="s">
        <v>21</v>
      </c>
      <c r="N225" s="198" t="s">
        <v>40</v>
      </c>
      <c r="O225" s="39"/>
      <c r="P225" s="199">
        <f>O225*H225</f>
        <v>0</v>
      </c>
      <c r="Q225" s="199">
        <v>0</v>
      </c>
      <c r="R225" s="199">
        <f>Q225*H225</f>
        <v>0</v>
      </c>
      <c r="S225" s="199">
        <v>0</v>
      </c>
      <c r="T225" s="200">
        <f>S225*H225</f>
        <v>0</v>
      </c>
      <c r="AR225" s="21" t="s">
        <v>132</v>
      </c>
      <c r="AT225" s="21" t="s">
        <v>127</v>
      </c>
      <c r="AU225" s="21" t="s">
        <v>79</v>
      </c>
      <c r="AY225" s="21" t="s">
        <v>124</v>
      </c>
      <c r="BE225" s="201">
        <f>IF(N225="základní",J225,0)</f>
        <v>0</v>
      </c>
      <c r="BF225" s="201">
        <f>IF(N225="snížená",J225,0)</f>
        <v>0</v>
      </c>
      <c r="BG225" s="201">
        <f>IF(N225="zákl. přenesená",J225,0)</f>
        <v>0</v>
      </c>
      <c r="BH225" s="201">
        <f>IF(N225="sníž. přenesená",J225,0)</f>
        <v>0</v>
      </c>
      <c r="BI225" s="201">
        <f>IF(N225="nulová",J225,0)</f>
        <v>0</v>
      </c>
      <c r="BJ225" s="21" t="s">
        <v>77</v>
      </c>
      <c r="BK225" s="201">
        <f>ROUND(I225*H225,2)</f>
        <v>0</v>
      </c>
      <c r="BL225" s="21" t="s">
        <v>132</v>
      </c>
      <c r="BM225" s="21" t="s">
        <v>661</v>
      </c>
    </row>
    <row r="226" spans="2:63" s="10" customFormat="1" ht="29.85" customHeight="1">
      <c r="B226" s="173"/>
      <c r="C226" s="174"/>
      <c r="D226" s="187" t="s">
        <v>68</v>
      </c>
      <c r="E226" s="188" t="s">
        <v>662</v>
      </c>
      <c r="F226" s="188" t="s">
        <v>663</v>
      </c>
      <c r="G226" s="174"/>
      <c r="H226" s="174"/>
      <c r="I226" s="177"/>
      <c r="J226" s="189">
        <f>BK226</f>
        <v>0</v>
      </c>
      <c r="K226" s="174"/>
      <c r="L226" s="179"/>
      <c r="M226" s="180"/>
      <c r="N226" s="181"/>
      <c r="O226" s="181"/>
      <c r="P226" s="182">
        <f>SUM(P227:P228)</f>
        <v>0</v>
      </c>
      <c r="Q226" s="181"/>
      <c r="R226" s="182">
        <f>SUM(R227:R228)</f>
        <v>0</v>
      </c>
      <c r="S226" s="181"/>
      <c r="T226" s="183">
        <f>SUM(T227:T228)</f>
        <v>0</v>
      </c>
      <c r="AR226" s="184" t="s">
        <v>77</v>
      </c>
      <c r="AT226" s="185" t="s">
        <v>68</v>
      </c>
      <c r="AU226" s="185" t="s">
        <v>77</v>
      </c>
      <c r="AY226" s="184" t="s">
        <v>124</v>
      </c>
      <c r="BK226" s="186">
        <f>SUM(BK227:BK228)</f>
        <v>0</v>
      </c>
    </row>
    <row r="227" spans="2:65" s="1" customFormat="1" ht="31.5" customHeight="1">
      <c r="B227" s="38"/>
      <c r="C227" s="190" t="s">
        <v>664</v>
      </c>
      <c r="D227" s="190" t="s">
        <v>127</v>
      </c>
      <c r="E227" s="191" t="s">
        <v>665</v>
      </c>
      <c r="F227" s="192" t="s">
        <v>666</v>
      </c>
      <c r="G227" s="193" t="s">
        <v>176</v>
      </c>
      <c r="H227" s="194">
        <v>593.646</v>
      </c>
      <c r="I227" s="195"/>
      <c r="J227" s="196">
        <f>ROUND(I227*H227,2)</f>
        <v>0</v>
      </c>
      <c r="K227" s="192" t="s">
        <v>21</v>
      </c>
      <c r="L227" s="58"/>
      <c r="M227" s="197" t="s">
        <v>21</v>
      </c>
      <c r="N227" s="198" t="s">
        <v>40</v>
      </c>
      <c r="O227" s="39"/>
      <c r="P227" s="199">
        <f>O227*H227</f>
        <v>0</v>
      </c>
      <c r="Q227" s="199">
        <v>0</v>
      </c>
      <c r="R227" s="199">
        <f>Q227*H227</f>
        <v>0</v>
      </c>
      <c r="S227" s="199">
        <v>0</v>
      </c>
      <c r="T227" s="200">
        <f>S227*H227</f>
        <v>0</v>
      </c>
      <c r="AR227" s="21" t="s">
        <v>132</v>
      </c>
      <c r="AT227" s="21" t="s">
        <v>127</v>
      </c>
      <c r="AU227" s="21" t="s">
        <v>79</v>
      </c>
      <c r="AY227" s="21" t="s">
        <v>124</v>
      </c>
      <c r="BE227" s="201">
        <f>IF(N227="základní",J227,0)</f>
        <v>0</v>
      </c>
      <c r="BF227" s="201">
        <f>IF(N227="snížená",J227,0)</f>
        <v>0</v>
      </c>
      <c r="BG227" s="201">
        <f>IF(N227="zákl. přenesená",J227,0)</f>
        <v>0</v>
      </c>
      <c r="BH227" s="201">
        <f>IF(N227="sníž. přenesená",J227,0)</f>
        <v>0</v>
      </c>
      <c r="BI227" s="201">
        <f>IF(N227="nulová",J227,0)</f>
        <v>0</v>
      </c>
      <c r="BJ227" s="21" t="s">
        <v>77</v>
      </c>
      <c r="BK227" s="201">
        <f>ROUND(I227*H227,2)</f>
        <v>0</v>
      </c>
      <c r="BL227" s="21" t="s">
        <v>132</v>
      </c>
      <c r="BM227" s="21" t="s">
        <v>667</v>
      </c>
    </row>
    <row r="228" spans="2:65" s="1" customFormat="1" ht="22.5" customHeight="1">
      <c r="B228" s="38"/>
      <c r="C228" s="190" t="s">
        <v>668</v>
      </c>
      <c r="D228" s="190" t="s">
        <v>127</v>
      </c>
      <c r="E228" s="191" t="s">
        <v>669</v>
      </c>
      <c r="F228" s="192" t="s">
        <v>670</v>
      </c>
      <c r="G228" s="193" t="s">
        <v>176</v>
      </c>
      <c r="H228" s="194">
        <v>5.483</v>
      </c>
      <c r="I228" s="195"/>
      <c r="J228" s="196">
        <f>ROUND(I228*H228,2)</f>
        <v>0</v>
      </c>
      <c r="K228" s="192" t="s">
        <v>21</v>
      </c>
      <c r="L228" s="58"/>
      <c r="M228" s="197" t="s">
        <v>21</v>
      </c>
      <c r="N228" s="223" t="s">
        <v>40</v>
      </c>
      <c r="O228" s="224"/>
      <c r="P228" s="225">
        <f>O228*H228</f>
        <v>0</v>
      </c>
      <c r="Q228" s="225">
        <v>0</v>
      </c>
      <c r="R228" s="225">
        <f>Q228*H228</f>
        <v>0</v>
      </c>
      <c r="S228" s="225">
        <v>0</v>
      </c>
      <c r="T228" s="226">
        <f>S228*H228</f>
        <v>0</v>
      </c>
      <c r="AR228" s="21" t="s">
        <v>132</v>
      </c>
      <c r="AT228" s="21" t="s">
        <v>127</v>
      </c>
      <c r="AU228" s="21" t="s">
        <v>79</v>
      </c>
      <c r="AY228" s="21" t="s">
        <v>124</v>
      </c>
      <c r="BE228" s="201">
        <f>IF(N228="základní",J228,0)</f>
        <v>0</v>
      </c>
      <c r="BF228" s="201">
        <f>IF(N228="snížená",J228,0)</f>
        <v>0</v>
      </c>
      <c r="BG228" s="201">
        <f>IF(N228="zákl. přenesená",J228,0)</f>
        <v>0</v>
      </c>
      <c r="BH228" s="201">
        <f>IF(N228="sníž. přenesená",J228,0)</f>
        <v>0</v>
      </c>
      <c r="BI228" s="201">
        <f>IF(N228="nulová",J228,0)</f>
        <v>0</v>
      </c>
      <c r="BJ228" s="21" t="s">
        <v>77</v>
      </c>
      <c r="BK228" s="201">
        <f>ROUND(I228*H228,2)</f>
        <v>0</v>
      </c>
      <c r="BL228" s="21" t="s">
        <v>132</v>
      </c>
      <c r="BM228" s="21" t="s">
        <v>671</v>
      </c>
    </row>
    <row r="229" spans="2:12" s="1" customFormat="1" ht="6.95" customHeight="1">
      <c r="B229" s="53"/>
      <c r="C229" s="54"/>
      <c r="D229" s="54"/>
      <c r="E229" s="54"/>
      <c r="F229" s="54"/>
      <c r="G229" s="54"/>
      <c r="H229" s="54"/>
      <c r="I229" s="136"/>
      <c r="J229" s="54"/>
      <c r="K229" s="54"/>
      <c r="L229" s="58"/>
    </row>
  </sheetData>
  <sheetProtection algorithmName="SHA-512" hashValue="axjoWm/G3eLw/8IQ/Qq/Hq8nWgTgQ33708WOTMNkTme1Lbv7IGatFk4wHZLczMoa35bVCbs1eopbbMvCTa0CtQ==" saltValue="M/lcVBL8iw4e86Ye0TL2tw==" spinCount="100000" sheet="1" objects="1" scenarios="1" formatCells="0" formatColumns="0" formatRows="0" sort="0" autoFilter="0"/>
  <autoFilter ref="C84:K228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86</v>
      </c>
      <c r="G1" s="355" t="s">
        <v>87</v>
      </c>
      <c r="H1" s="355"/>
      <c r="I1" s="112"/>
      <c r="J1" s="111" t="s">
        <v>88</v>
      </c>
      <c r="K1" s="110" t="s">
        <v>89</v>
      </c>
      <c r="L1" s="111" t="s">
        <v>90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21" t="s">
        <v>82</v>
      </c>
    </row>
    <row r="3" spans="2:46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79</v>
      </c>
    </row>
    <row r="4" spans="2:46" ht="36.95" customHeight="1">
      <c r="B4" s="25"/>
      <c r="C4" s="26"/>
      <c r="D4" s="27" t="s">
        <v>91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3.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22.5" customHeight="1">
      <c r="B7" s="25"/>
      <c r="C7" s="26"/>
      <c r="D7" s="26"/>
      <c r="E7" s="348" t="str">
        <f>'Rekapitulace stavby'!K6</f>
        <v>Vodovod a kanalizace, Plzeňská ulice, Horažďovice</v>
      </c>
      <c r="F7" s="349"/>
      <c r="G7" s="349"/>
      <c r="H7" s="349"/>
      <c r="I7" s="114"/>
      <c r="J7" s="26"/>
      <c r="K7" s="28"/>
    </row>
    <row r="8" spans="2:11" s="1" customFormat="1" ht="13.5">
      <c r="B8" s="38"/>
      <c r="C8" s="39"/>
      <c r="D8" s="34" t="s">
        <v>92</v>
      </c>
      <c r="E8" s="39"/>
      <c r="F8" s="39"/>
      <c r="G8" s="39"/>
      <c r="H8" s="39"/>
      <c r="I8" s="115"/>
      <c r="J8" s="39"/>
      <c r="K8" s="42"/>
    </row>
    <row r="9" spans="2:11" s="1" customFormat="1" ht="36.95" customHeight="1">
      <c r="B9" s="38"/>
      <c r="C9" s="39"/>
      <c r="D9" s="39"/>
      <c r="E9" s="350" t="s">
        <v>672</v>
      </c>
      <c r="F9" s="351"/>
      <c r="G9" s="351"/>
      <c r="H9" s="351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1. 2. 2018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">
        <v>21</v>
      </c>
      <c r="K14" s="42"/>
    </row>
    <row r="15" spans="2:11" s="1" customFormat="1" ht="18" customHeight="1">
      <c r="B15" s="38"/>
      <c r="C15" s="39"/>
      <c r="D15" s="39"/>
      <c r="E15" s="32" t="s">
        <v>24</v>
      </c>
      <c r="F15" s="39"/>
      <c r="G15" s="39"/>
      <c r="H15" s="39"/>
      <c r="I15" s="116" t="s">
        <v>29</v>
      </c>
      <c r="J15" s="32" t="s">
        <v>21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30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29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32</v>
      </c>
      <c r="E20" s="39"/>
      <c r="F20" s="39"/>
      <c r="G20" s="39"/>
      <c r="H20" s="39"/>
      <c r="I20" s="116" t="s">
        <v>28</v>
      </c>
      <c r="J20" s="32" t="s">
        <v>21</v>
      </c>
      <c r="K20" s="42"/>
    </row>
    <row r="21" spans="2:11" s="1" customFormat="1" ht="18" customHeight="1">
      <c r="B21" s="38"/>
      <c r="C21" s="39"/>
      <c r="D21" s="39"/>
      <c r="E21" s="32" t="s">
        <v>24</v>
      </c>
      <c r="F21" s="39"/>
      <c r="G21" s="39"/>
      <c r="H21" s="39"/>
      <c r="I21" s="116" t="s">
        <v>29</v>
      </c>
      <c r="J21" s="32" t="s">
        <v>21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34</v>
      </c>
      <c r="E23" s="39"/>
      <c r="F23" s="39"/>
      <c r="G23" s="39"/>
      <c r="H23" s="39"/>
      <c r="I23" s="115"/>
      <c r="J23" s="39"/>
      <c r="K23" s="42"/>
    </row>
    <row r="24" spans="2:11" s="6" customFormat="1" ht="22.5" customHeight="1">
      <c r="B24" s="118"/>
      <c r="C24" s="119"/>
      <c r="D24" s="119"/>
      <c r="E24" s="317" t="s">
        <v>21</v>
      </c>
      <c r="F24" s="317"/>
      <c r="G24" s="317"/>
      <c r="H24" s="317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35</v>
      </c>
      <c r="E27" s="39"/>
      <c r="F27" s="39"/>
      <c r="G27" s="39"/>
      <c r="H27" s="39"/>
      <c r="I27" s="115"/>
      <c r="J27" s="125">
        <f>ROUND(J86,2)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37</v>
      </c>
      <c r="G29" s="39"/>
      <c r="H29" s="39"/>
      <c r="I29" s="126" t="s">
        <v>36</v>
      </c>
      <c r="J29" s="43" t="s">
        <v>38</v>
      </c>
      <c r="K29" s="42"/>
    </row>
    <row r="30" spans="2:11" s="1" customFormat="1" ht="14.45" customHeight="1">
      <c r="B30" s="38"/>
      <c r="C30" s="39"/>
      <c r="D30" s="46" t="s">
        <v>39</v>
      </c>
      <c r="E30" s="46" t="s">
        <v>40</v>
      </c>
      <c r="F30" s="127">
        <f>ROUND(SUM(BE86:BE189),2)</f>
        <v>0</v>
      </c>
      <c r="G30" s="39"/>
      <c r="H30" s="39"/>
      <c r="I30" s="128">
        <v>0.21</v>
      </c>
      <c r="J30" s="127">
        <f>ROUND(ROUND((SUM(BE86:BE189)),2)*I30,2)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41</v>
      </c>
      <c r="F31" s="127">
        <f>ROUND(SUM(BF86:BF189),2)</f>
        <v>0</v>
      </c>
      <c r="G31" s="39"/>
      <c r="H31" s="39"/>
      <c r="I31" s="128">
        <v>0.15</v>
      </c>
      <c r="J31" s="127">
        <f>ROUND(ROUND((SUM(BF86:BF189)),2)*I31,2)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42</v>
      </c>
      <c r="F32" s="127">
        <f>ROUND(SUM(BG86:BG189),2)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43</v>
      </c>
      <c r="F33" s="127">
        <f>ROUND(SUM(BH86:BH189),2)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44</v>
      </c>
      <c r="F34" s="127">
        <f>ROUND(SUM(BI86:BI189),2)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45</v>
      </c>
      <c r="E36" s="76"/>
      <c r="F36" s="76"/>
      <c r="G36" s="131" t="s">
        <v>46</v>
      </c>
      <c r="H36" s="132" t="s">
        <v>47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8"/>
      <c r="C42" s="27" t="s">
        <v>94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22.5" customHeight="1">
      <c r="B45" s="38"/>
      <c r="C45" s="39"/>
      <c r="D45" s="39"/>
      <c r="E45" s="348" t="str">
        <f>E7</f>
        <v>Vodovod a kanalizace, Plzeňská ulice, Horažďovice</v>
      </c>
      <c r="F45" s="349"/>
      <c r="G45" s="349"/>
      <c r="H45" s="349"/>
      <c r="I45" s="115"/>
      <c r="J45" s="39"/>
      <c r="K45" s="42"/>
    </row>
    <row r="46" spans="2:11" s="1" customFormat="1" ht="14.45" customHeight="1">
      <c r="B46" s="38"/>
      <c r="C46" s="34" t="s">
        <v>92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23.25" customHeight="1">
      <c r="B47" s="38"/>
      <c r="C47" s="39"/>
      <c r="D47" s="39"/>
      <c r="E47" s="350" t="str">
        <f>E9</f>
        <v>02 - Kanalizace vč. ACO pro SUS</v>
      </c>
      <c r="F47" s="351"/>
      <c r="G47" s="351"/>
      <c r="H47" s="351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 xml:space="preserve"> </v>
      </c>
      <c r="G49" s="39"/>
      <c r="H49" s="39"/>
      <c r="I49" s="116" t="s">
        <v>25</v>
      </c>
      <c r="J49" s="117" t="str">
        <f>IF(J12="","",J12)</f>
        <v>1. 2. 2018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3.5">
      <c r="B51" s="38"/>
      <c r="C51" s="34" t="s">
        <v>27</v>
      </c>
      <c r="D51" s="39"/>
      <c r="E51" s="39"/>
      <c r="F51" s="32" t="str">
        <f>E15</f>
        <v xml:space="preserve"> </v>
      </c>
      <c r="G51" s="39"/>
      <c r="H51" s="39"/>
      <c r="I51" s="116" t="s">
        <v>32</v>
      </c>
      <c r="J51" s="32" t="str">
        <f>E21</f>
        <v xml:space="preserve"> </v>
      </c>
      <c r="K51" s="42"/>
    </row>
    <row r="52" spans="2:11" s="1" customFormat="1" ht="14.45" customHeight="1">
      <c r="B52" s="38"/>
      <c r="C52" s="34" t="s">
        <v>30</v>
      </c>
      <c r="D52" s="39"/>
      <c r="E52" s="39"/>
      <c r="F52" s="32" t="str">
        <f>IF(E18="","",E18)</f>
        <v/>
      </c>
      <c r="G52" s="39"/>
      <c r="H52" s="39"/>
      <c r="I52" s="115"/>
      <c r="J52" s="39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95</v>
      </c>
      <c r="D54" s="129"/>
      <c r="E54" s="129"/>
      <c r="F54" s="129"/>
      <c r="G54" s="129"/>
      <c r="H54" s="129"/>
      <c r="I54" s="142"/>
      <c r="J54" s="143" t="s">
        <v>96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97</v>
      </c>
      <c r="D56" s="39"/>
      <c r="E56" s="39"/>
      <c r="F56" s="39"/>
      <c r="G56" s="39"/>
      <c r="H56" s="39"/>
      <c r="I56" s="115"/>
      <c r="J56" s="125">
        <f>J86</f>
        <v>0</v>
      </c>
      <c r="K56" s="42"/>
      <c r="AU56" s="21" t="s">
        <v>98</v>
      </c>
    </row>
    <row r="57" spans="2:11" s="7" customFormat="1" ht="24.95" customHeight="1">
      <c r="B57" s="146"/>
      <c r="C57" s="147"/>
      <c r="D57" s="148" t="s">
        <v>99</v>
      </c>
      <c r="E57" s="149"/>
      <c r="F57" s="149"/>
      <c r="G57" s="149"/>
      <c r="H57" s="149"/>
      <c r="I57" s="150"/>
      <c r="J57" s="151">
        <f>J87</f>
        <v>0</v>
      </c>
      <c r="K57" s="152"/>
    </row>
    <row r="58" spans="2:11" s="8" customFormat="1" ht="19.9" customHeight="1">
      <c r="B58" s="153"/>
      <c r="C58" s="154"/>
      <c r="D58" s="155" t="s">
        <v>100</v>
      </c>
      <c r="E58" s="156"/>
      <c r="F58" s="156"/>
      <c r="G58" s="156"/>
      <c r="H58" s="156"/>
      <c r="I58" s="157"/>
      <c r="J58" s="158">
        <f>J88</f>
        <v>0</v>
      </c>
      <c r="K58" s="159"/>
    </row>
    <row r="59" spans="2:11" s="8" customFormat="1" ht="19.9" customHeight="1">
      <c r="B59" s="153"/>
      <c r="C59" s="154"/>
      <c r="D59" s="155" t="s">
        <v>673</v>
      </c>
      <c r="E59" s="156"/>
      <c r="F59" s="156"/>
      <c r="G59" s="156"/>
      <c r="H59" s="156"/>
      <c r="I59" s="157"/>
      <c r="J59" s="158">
        <f>J115</f>
        <v>0</v>
      </c>
      <c r="K59" s="159"/>
    </row>
    <row r="60" spans="2:11" s="8" customFormat="1" ht="19.9" customHeight="1">
      <c r="B60" s="153"/>
      <c r="C60" s="154"/>
      <c r="D60" s="155" t="s">
        <v>101</v>
      </c>
      <c r="E60" s="156"/>
      <c r="F60" s="156"/>
      <c r="G60" s="156"/>
      <c r="H60" s="156"/>
      <c r="I60" s="157"/>
      <c r="J60" s="158">
        <f>J119</f>
        <v>0</v>
      </c>
      <c r="K60" s="159"/>
    </row>
    <row r="61" spans="2:11" s="8" customFormat="1" ht="19.9" customHeight="1">
      <c r="B61" s="153"/>
      <c r="C61" s="154"/>
      <c r="D61" s="155" t="s">
        <v>102</v>
      </c>
      <c r="E61" s="156"/>
      <c r="F61" s="156"/>
      <c r="G61" s="156"/>
      <c r="H61" s="156"/>
      <c r="I61" s="157"/>
      <c r="J61" s="158">
        <f>J123</f>
        <v>0</v>
      </c>
      <c r="K61" s="159"/>
    </row>
    <row r="62" spans="2:11" s="8" customFormat="1" ht="19.9" customHeight="1">
      <c r="B62" s="153"/>
      <c r="C62" s="154"/>
      <c r="D62" s="155" t="s">
        <v>103</v>
      </c>
      <c r="E62" s="156"/>
      <c r="F62" s="156"/>
      <c r="G62" s="156"/>
      <c r="H62" s="156"/>
      <c r="I62" s="157"/>
      <c r="J62" s="158">
        <f>J134</f>
        <v>0</v>
      </c>
      <c r="K62" s="159"/>
    </row>
    <row r="63" spans="2:11" s="8" customFormat="1" ht="19.9" customHeight="1">
      <c r="B63" s="153"/>
      <c r="C63" s="154"/>
      <c r="D63" s="155" t="s">
        <v>104</v>
      </c>
      <c r="E63" s="156"/>
      <c r="F63" s="156"/>
      <c r="G63" s="156"/>
      <c r="H63" s="156"/>
      <c r="I63" s="157"/>
      <c r="J63" s="158">
        <f>J171</f>
        <v>0</v>
      </c>
      <c r="K63" s="159"/>
    </row>
    <row r="64" spans="2:11" s="8" customFormat="1" ht="19.9" customHeight="1">
      <c r="B64" s="153"/>
      <c r="C64" s="154"/>
      <c r="D64" s="155" t="s">
        <v>105</v>
      </c>
      <c r="E64" s="156"/>
      <c r="F64" s="156"/>
      <c r="G64" s="156"/>
      <c r="H64" s="156"/>
      <c r="I64" s="157"/>
      <c r="J64" s="158">
        <f>J175</f>
        <v>0</v>
      </c>
      <c r="K64" s="159"/>
    </row>
    <row r="65" spans="2:11" s="8" customFormat="1" ht="19.9" customHeight="1">
      <c r="B65" s="153"/>
      <c r="C65" s="154"/>
      <c r="D65" s="155" t="s">
        <v>106</v>
      </c>
      <c r="E65" s="156"/>
      <c r="F65" s="156"/>
      <c r="G65" s="156"/>
      <c r="H65" s="156"/>
      <c r="I65" s="157"/>
      <c r="J65" s="158">
        <f>J178</f>
        <v>0</v>
      </c>
      <c r="K65" s="159"/>
    </row>
    <row r="66" spans="2:11" s="8" customFormat="1" ht="19.9" customHeight="1">
      <c r="B66" s="153"/>
      <c r="C66" s="154"/>
      <c r="D66" s="155" t="s">
        <v>107</v>
      </c>
      <c r="E66" s="156"/>
      <c r="F66" s="156"/>
      <c r="G66" s="156"/>
      <c r="H66" s="156"/>
      <c r="I66" s="157"/>
      <c r="J66" s="158">
        <f>J188</f>
        <v>0</v>
      </c>
      <c r="K66" s="159"/>
    </row>
    <row r="67" spans="2:11" s="1" customFormat="1" ht="21.75" customHeight="1">
      <c r="B67" s="38"/>
      <c r="C67" s="39"/>
      <c r="D67" s="39"/>
      <c r="E67" s="39"/>
      <c r="F67" s="39"/>
      <c r="G67" s="39"/>
      <c r="H67" s="39"/>
      <c r="I67" s="115"/>
      <c r="J67" s="39"/>
      <c r="K67" s="42"/>
    </row>
    <row r="68" spans="2:11" s="1" customFormat="1" ht="6.95" customHeight="1">
      <c r="B68" s="53"/>
      <c r="C68" s="54"/>
      <c r="D68" s="54"/>
      <c r="E68" s="54"/>
      <c r="F68" s="54"/>
      <c r="G68" s="54"/>
      <c r="H68" s="54"/>
      <c r="I68" s="136"/>
      <c r="J68" s="54"/>
      <c r="K68" s="55"/>
    </row>
    <row r="72" spans="2:12" s="1" customFormat="1" ht="6.95" customHeight="1">
      <c r="B72" s="56"/>
      <c r="C72" s="57"/>
      <c r="D72" s="57"/>
      <c r="E72" s="57"/>
      <c r="F72" s="57"/>
      <c r="G72" s="57"/>
      <c r="H72" s="57"/>
      <c r="I72" s="139"/>
      <c r="J72" s="57"/>
      <c r="K72" s="57"/>
      <c r="L72" s="58"/>
    </row>
    <row r="73" spans="2:12" s="1" customFormat="1" ht="36.95" customHeight="1">
      <c r="B73" s="38"/>
      <c r="C73" s="59" t="s">
        <v>108</v>
      </c>
      <c r="D73" s="60"/>
      <c r="E73" s="60"/>
      <c r="F73" s="60"/>
      <c r="G73" s="60"/>
      <c r="H73" s="60"/>
      <c r="I73" s="160"/>
      <c r="J73" s="60"/>
      <c r="K73" s="60"/>
      <c r="L73" s="58"/>
    </row>
    <row r="74" spans="2:12" s="1" customFormat="1" ht="6.95" customHeight="1">
      <c r="B74" s="38"/>
      <c r="C74" s="60"/>
      <c r="D74" s="60"/>
      <c r="E74" s="60"/>
      <c r="F74" s="60"/>
      <c r="G74" s="60"/>
      <c r="H74" s="60"/>
      <c r="I74" s="160"/>
      <c r="J74" s="60"/>
      <c r="K74" s="60"/>
      <c r="L74" s="58"/>
    </row>
    <row r="75" spans="2:12" s="1" customFormat="1" ht="14.45" customHeight="1">
      <c r="B75" s="38"/>
      <c r="C75" s="62" t="s">
        <v>18</v>
      </c>
      <c r="D75" s="60"/>
      <c r="E75" s="60"/>
      <c r="F75" s="60"/>
      <c r="G75" s="60"/>
      <c r="H75" s="60"/>
      <c r="I75" s="160"/>
      <c r="J75" s="60"/>
      <c r="K75" s="60"/>
      <c r="L75" s="58"/>
    </row>
    <row r="76" spans="2:12" s="1" customFormat="1" ht="22.5" customHeight="1">
      <c r="B76" s="38"/>
      <c r="C76" s="60"/>
      <c r="D76" s="60"/>
      <c r="E76" s="352" t="str">
        <f>E7</f>
        <v>Vodovod a kanalizace, Plzeňská ulice, Horažďovice</v>
      </c>
      <c r="F76" s="353"/>
      <c r="G76" s="353"/>
      <c r="H76" s="353"/>
      <c r="I76" s="160"/>
      <c r="J76" s="60"/>
      <c r="K76" s="60"/>
      <c r="L76" s="58"/>
    </row>
    <row r="77" spans="2:12" s="1" customFormat="1" ht="14.45" customHeight="1">
      <c r="B77" s="38"/>
      <c r="C77" s="62" t="s">
        <v>92</v>
      </c>
      <c r="D77" s="60"/>
      <c r="E77" s="60"/>
      <c r="F77" s="60"/>
      <c r="G77" s="60"/>
      <c r="H77" s="60"/>
      <c r="I77" s="160"/>
      <c r="J77" s="60"/>
      <c r="K77" s="60"/>
      <c r="L77" s="58"/>
    </row>
    <row r="78" spans="2:12" s="1" customFormat="1" ht="23.25" customHeight="1">
      <c r="B78" s="38"/>
      <c r="C78" s="60"/>
      <c r="D78" s="60"/>
      <c r="E78" s="328" t="str">
        <f>E9</f>
        <v>02 - Kanalizace vč. ACO pro SUS</v>
      </c>
      <c r="F78" s="354"/>
      <c r="G78" s="354"/>
      <c r="H78" s="354"/>
      <c r="I78" s="160"/>
      <c r="J78" s="60"/>
      <c r="K78" s="60"/>
      <c r="L78" s="58"/>
    </row>
    <row r="79" spans="2:12" s="1" customFormat="1" ht="6.95" customHeight="1">
      <c r="B79" s="38"/>
      <c r="C79" s="60"/>
      <c r="D79" s="60"/>
      <c r="E79" s="60"/>
      <c r="F79" s="60"/>
      <c r="G79" s="60"/>
      <c r="H79" s="60"/>
      <c r="I79" s="160"/>
      <c r="J79" s="60"/>
      <c r="K79" s="60"/>
      <c r="L79" s="58"/>
    </row>
    <row r="80" spans="2:12" s="1" customFormat="1" ht="18" customHeight="1">
      <c r="B80" s="38"/>
      <c r="C80" s="62" t="s">
        <v>23</v>
      </c>
      <c r="D80" s="60"/>
      <c r="E80" s="60"/>
      <c r="F80" s="161" t="str">
        <f>F12</f>
        <v xml:space="preserve"> </v>
      </c>
      <c r="G80" s="60"/>
      <c r="H80" s="60"/>
      <c r="I80" s="162" t="s">
        <v>25</v>
      </c>
      <c r="J80" s="70" t="str">
        <f>IF(J12="","",J12)</f>
        <v>1. 2. 2018</v>
      </c>
      <c r="K80" s="60"/>
      <c r="L80" s="58"/>
    </row>
    <row r="81" spans="2:12" s="1" customFormat="1" ht="6.95" customHeight="1">
      <c r="B81" s="38"/>
      <c r="C81" s="60"/>
      <c r="D81" s="60"/>
      <c r="E81" s="60"/>
      <c r="F81" s="60"/>
      <c r="G81" s="60"/>
      <c r="H81" s="60"/>
      <c r="I81" s="160"/>
      <c r="J81" s="60"/>
      <c r="K81" s="60"/>
      <c r="L81" s="58"/>
    </row>
    <row r="82" spans="2:12" s="1" customFormat="1" ht="13.5">
      <c r="B82" s="38"/>
      <c r="C82" s="62" t="s">
        <v>27</v>
      </c>
      <c r="D82" s="60"/>
      <c r="E82" s="60"/>
      <c r="F82" s="161" t="str">
        <f>E15</f>
        <v xml:space="preserve"> </v>
      </c>
      <c r="G82" s="60"/>
      <c r="H82" s="60"/>
      <c r="I82" s="162" t="s">
        <v>32</v>
      </c>
      <c r="J82" s="161" t="str">
        <f>E21</f>
        <v xml:space="preserve"> </v>
      </c>
      <c r="K82" s="60"/>
      <c r="L82" s="58"/>
    </row>
    <row r="83" spans="2:12" s="1" customFormat="1" ht="14.45" customHeight="1">
      <c r="B83" s="38"/>
      <c r="C83" s="62" t="s">
        <v>30</v>
      </c>
      <c r="D83" s="60"/>
      <c r="E83" s="60"/>
      <c r="F83" s="161" t="str">
        <f>IF(E18="","",E18)</f>
        <v/>
      </c>
      <c r="G83" s="60"/>
      <c r="H83" s="60"/>
      <c r="I83" s="160"/>
      <c r="J83" s="60"/>
      <c r="K83" s="60"/>
      <c r="L83" s="58"/>
    </row>
    <row r="84" spans="2:12" s="1" customFormat="1" ht="10.35" customHeight="1">
      <c r="B84" s="38"/>
      <c r="C84" s="60"/>
      <c r="D84" s="60"/>
      <c r="E84" s="60"/>
      <c r="F84" s="60"/>
      <c r="G84" s="60"/>
      <c r="H84" s="60"/>
      <c r="I84" s="160"/>
      <c r="J84" s="60"/>
      <c r="K84" s="60"/>
      <c r="L84" s="58"/>
    </row>
    <row r="85" spans="2:20" s="9" customFormat="1" ht="29.25" customHeight="1">
      <c r="B85" s="163"/>
      <c r="C85" s="164" t="s">
        <v>109</v>
      </c>
      <c r="D85" s="165" t="s">
        <v>54</v>
      </c>
      <c r="E85" s="165" t="s">
        <v>50</v>
      </c>
      <c r="F85" s="165" t="s">
        <v>110</v>
      </c>
      <c r="G85" s="165" t="s">
        <v>111</v>
      </c>
      <c r="H85" s="165" t="s">
        <v>112</v>
      </c>
      <c r="I85" s="166" t="s">
        <v>113</v>
      </c>
      <c r="J85" s="165" t="s">
        <v>96</v>
      </c>
      <c r="K85" s="167" t="s">
        <v>114</v>
      </c>
      <c r="L85" s="168"/>
      <c r="M85" s="78" t="s">
        <v>115</v>
      </c>
      <c r="N85" s="79" t="s">
        <v>39</v>
      </c>
      <c r="O85" s="79" t="s">
        <v>116</v>
      </c>
      <c r="P85" s="79" t="s">
        <v>117</v>
      </c>
      <c r="Q85" s="79" t="s">
        <v>118</v>
      </c>
      <c r="R85" s="79" t="s">
        <v>119</v>
      </c>
      <c r="S85" s="79" t="s">
        <v>120</v>
      </c>
      <c r="T85" s="80" t="s">
        <v>121</v>
      </c>
    </row>
    <row r="86" spans="2:63" s="1" customFormat="1" ht="29.25" customHeight="1">
      <c r="B86" s="38"/>
      <c r="C86" s="84" t="s">
        <v>97</v>
      </c>
      <c r="D86" s="60"/>
      <c r="E86" s="60"/>
      <c r="F86" s="60"/>
      <c r="G86" s="60"/>
      <c r="H86" s="60"/>
      <c r="I86" s="160"/>
      <c r="J86" s="169">
        <f>BK86</f>
        <v>0</v>
      </c>
      <c r="K86" s="60"/>
      <c r="L86" s="58"/>
      <c r="M86" s="81"/>
      <c r="N86" s="82"/>
      <c r="O86" s="82"/>
      <c r="P86" s="170">
        <f>P87</f>
        <v>0</v>
      </c>
      <c r="Q86" s="82"/>
      <c r="R86" s="170">
        <f>R87</f>
        <v>237.43430899999998</v>
      </c>
      <c r="S86" s="82"/>
      <c r="T86" s="171">
        <f>T87</f>
        <v>252.13280000000003</v>
      </c>
      <c r="AT86" s="21" t="s">
        <v>68</v>
      </c>
      <c r="AU86" s="21" t="s">
        <v>98</v>
      </c>
      <c r="BK86" s="172">
        <f>BK87</f>
        <v>0</v>
      </c>
    </row>
    <row r="87" spans="2:63" s="10" customFormat="1" ht="37.35" customHeight="1">
      <c r="B87" s="173"/>
      <c r="C87" s="174"/>
      <c r="D87" s="175" t="s">
        <v>68</v>
      </c>
      <c r="E87" s="176" t="s">
        <v>122</v>
      </c>
      <c r="F87" s="176" t="s">
        <v>123</v>
      </c>
      <c r="G87" s="174"/>
      <c r="H87" s="174"/>
      <c r="I87" s="177"/>
      <c r="J87" s="178">
        <f>BK87</f>
        <v>0</v>
      </c>
      <c r="K87" s="174"/>
      <c r="L87" s="179"/>
      <c r="M87" s="180"/>
      <c r="N87" s="181"/>
      <c r="O87" s="181"/>
      <c r="P87" s="182">
        <f>P88+P115+P119+P123+P134+P171+P175+P178+P188</f>
        <v>0</v>
      </c>
      <c r="Q87" s="181"/>
      <c r="R87" s="182">
        <f>R88+R115+R119+R123+R134+R171+R175+R178+R188</f>
        <v>237.43430899999998</v>
      </c>
      <c r="S87" s="181"/>
      <c r="T87" s="183">
        <f>T88+T115+T119+T123+T134+T171+T175+T178+T188</f>
        <v>252.13280000000003</v>
      </c>
      <c r="AR87" s="184" t="s">
        <v>77</v>
      </c>
      <c r="AT87" s="185" t="s">
        <v>68</v>
      </c>
      <c r="AU87" s="185" t="s">
        <v>69</v>
      </c>
      <c r="AY87" s="184" t="s">
        <v>124</v>
      </c>
      <c r="BK87" s="186">
        <f>BK88+BK115+BK119+BK123+BK134+BK171+BK175+BK178+BK188</f>
        <v>0</v>
      </c>
    </row>
    <row r="88" spans="2:63" s="10" customFormat="1" ht="19.9" customHeight="1">
      <c r="B88" s="173"/>
      <c r="C88" s="174"/>
      <c r="D88" s="187" t="s">
        <v>68</v>
      </c>
      <c r="E88" s="188" t="s">
        <v>77</v>
      </c>
      <c r="F88" s="188" t="s">
        <v>125</v>
      </c>
      <c r="G88" s="174"/>
      <c r="H88" s="174"/>
      <c r="I88" s="177"/>
      <c r="J88" s="189">
        <f>BK88</f>
        <v>0</v>
      </c>
      <c r="K88" s="174"/>
      <c r="L88" s="179"/>
      <c r="M88" s="180"/>
      <c r="N88" s="181"/>
      <c r="O88" s="181"/>
      <c r="P88" s="182">
        <f>SUM(P89:P114)</f>
        <v>0</v>
      </c>
      <c r="Q88" s="181"/>
      <c r="R88" s="182">
        <f>SUM(R89:R114)</f>
        <v>85.20665399999999</v>
      </c>
      <c r="S88" s="181"/>
      <c r="T88" s="183">
        <f>SUM(T89:T114)</f>
        <v>224.53600000000003</v>
      </c>
      <c r="AR88" s="184" t="s">
        <v>77</v>
      </c>
      <c r="AT88" s="185" t="s">
        <v>68</v>
      </c>
      <c r="AU88" s="185" t="s">
        <v>77</v>
      </c>
      <c r="AY88" s="184" t="s">
        <v>124</v>
      </c>
      <c r="BK88" s="186">
        <f>SUM(BK89:BK114)</f>
        <v>0</v>
      </c>
    </row>
    <row r="89" spans="2:65" s="1" customFormat="1" ht="44.25" customHeight="1">
      <c r="B89" s="38"/>
      <c r="C89" s="190" t="s">
        <v>528</v>
      </c>
      <c r="D89" s="190" t="s">
        <v>127</v>
      </c>
      <c r="E89" s="191" t="s">
        <v>128</v>
      </c>
      <c r="F89" s="192" t="s">
        <v>129</v>
      </c>
      <c r="G89" s="193" t="s">
        <v>130</v>
      </c>
      <c r="H89" s="194">
        <v>75.6</v>
      </c>
      <c r="I89" s="195"/>
      <c r="J89" s="196">
        <f aca="true" t="shared" si="0" ref="J89:J108">ROUND(I89*H89,2)</f>
        <v>0</v>
      </c>
      <c r="K89" s="192" t="s">
        <v>131</v>
      </c>
      <c r="L89" s="58"/>
      <c r="M89" s="197" t="s">
        <v>21</v>
      </c>
      <c r="N89" s="198" t="s">
        <v>40</v>
      </c>
      <c r="O89" s="39"/>
      <c r="P89" s="199">
        <f aca="true" t="shared" si="1" ref="P89:P108">O89*H89</f>
        <v>0</v>
      </c>
      <c r="Q89" s="199">
        <v>0</v>
      </c>
      <c r="R89" s="199">
        <f aca="true" t="shared" si="2" ref="R89:R108">Q89*H89</f>
        <v>0</v>
      </c>
      <c r="S89" s="199">
        <v>0.22</v>
      </c>
      <c r="T89" s="200">
        <f aca="true" t="shared" si="3" ref="T89:T108">S89*H89</f>
        <v>16.631999999999998</v>
      </c>
      <c r="AR89" s="21" t="s">
        <v>132</v>
      </c>
      <c r="AT89" s="21" t="s">
        <v>127</v>
      </c>
      <c r="AU89" s="21" t="s">
        <v>79</v>
      </c>
      <c r="AY89" s="21" t="s">
        <v>124</v>
      </c>
      <c r="BE89" s="201">
        <f aca="true" t="shared" si="4" ref="BE89:BE108">IF(N89="základní",J89,0)</f>
        <v>0</v>
      </c>
      <c r="BF89" s="201">
        <f aca="true" t="shared" si="5" ref="BF89:BF108">IF(N89="snížená",J89,0)</f>
        <v>0</v>
      </c>
      <c r="BG89" s="201">
        <f aca="true" t="shared" si="6" ref="BG89:BG108">IF(N89="zákl. přenesená",J89,0)</f>
        <v>0</v>
      </c>
      <c r="BH89" s="201">
        <f aca="true" t="shared" si="7" ref="BH89:BH108">IF(N89="sníž. přenesená",J89,0)</f>
        <v>0</v>
      </c>
      <c r="BI89" s="201">
        <f aca="true" t="shared" si="8" ref="BI89:BI108">IF(N89="nulová",J89,0)</f>
        <v>0</v>
      </c>
      <c r="BJ89" s="21" t="s">
        <v>77</v>
      </c>
      <c r="BK89" s="201">
        <f aca="true" t="shared" si="9" ref="BK89:BK108">ROUND(I89*H89,2)</f>
        <v>0</v>
      </c>
      <c r="BL89" s="21" t="s">
        <v>132</v>
      </c>
      <c r="BM89" s="21" t="s">
        <v>674</v>
      </c>
    </row>
    <row r="90" spans="2:65" s="1" customFormat="1" ht="44.25" customHeight="1">
      <c r="B90" s="38"/>
      <c r="C90" s="190" t="s">
        <v>552</v>
      </c>
      <c r="D90" s="190" t="s">
        <v>127</v>
      </c>
      <c r="E90" s="191" t="s">
        <v>135</v>
      </c>
      <c r="F90" s="192" t="s">
        <v>136</v>
      </c>
      <c r="G90" s="193" t="s">
        <v>130</v>
      </c>
      <c r="H90" s="194">
        <v>81.2</v>
      </c>
      <c r="I90" s="195"/>
      <c r="J90" s="196">
        <f t="shared" si="0"/>
        <v>0</v>
      </c>
      <c r="K90" s="192" t="s">
        <v>131</v>
      </c>
      <c r="L90" s="58"/>
      <c r="M90" s="197" t="s">
        <v>21</v>
      </c>
      <c r="N90" s="198" t="s">
        <v>40</v>
      </c>
      <c r="O90" s="39"/>
      <c r="P90" s="199">
        <f t="shared" si="1"/>
        <v>0</v>
      </c>
      <c r="Q90" s="199">
        <v>0</v>
      </c>
      <c r="R90" s="199">
        <f t="shared" si="2"/>
        <v>0</v>
      </c>
      <c r="S90" s="199">
        <v>0.316</v>
      </c>
      <c r="T90" s="200">
        <f t="shared" si="3"/>
        <v>25.659200000000002</v>
      </c>
      <c r="AR90" s="21" t="s">
        <v>132</v>
      </c>
      <c r="AT90" s="21" t="s">
        <v>127</v>
      </c>
      <c r="AU90" s="21" t="s">
        <v>79</v>
      </c>
      <c r="AY90" s="21" t="s">
        <v>124</v>
      </c>
      <c r="BE90" s="201">
        <f t="shared" si="4"/>
        <v>0</v>
      </c>
      <c r="BF90" s="201">
        <f t="shared" si="5"/>
        <v>0</v>
      </c>
      <c r="BG90" s="201">
        <f t="shared" si="6"/>
        <v>0</v>
      </c>
      <c r="BH90" s="201">
        <f t="shared" si="7"/>
        <v>0</v>
      </c>
      <c r="BI90" s="201">
        <f t="shared" si="8"/>
        <v>0</v>
      </c>
      <c r="BJ90" s="21" t="s">
        <v>77</v>
      </c>
      <c r="BK90" s="201">
        <f t="shared" si="9"/>
        <v>0</v>
      </c>
      <c r="BL90" s="21" t="s">
        <v>132</v>
      </c>
      <c r="BM90" s="21" t="s">
        <v>675</v>
      </c>
    </row>
    <row r="91" spans="2:65" s="1" customFormat="1" ht="22.5" customHeight="1">
      <c r="B91" s="38"/>
      <c r="C91" s="190" t="s">
        <v>476</v>
      </c>
      <c r="D91" s="190" t="s">
        <v>127</v>
      </c>
      <c r="E91" s="191" t="s">
        <v>676</v>
      </c>
      <c r="F91" s="192" t="s">
        <v>677</v>
      </c>
      <c r="G91" s="193" t="s">
        <v>130</v>
      </c>
      <c r="H91" s="194">
        <v>128.8</v>
      </c>
      <c r="I91" s="195"/>
      <c r="J91" s="196">
        <f t="shared" si="0"/>
        <v>0</v>
      </c>
      <c r="K91" s="192" t="s">
        <v>21</v>
      </c>
      <c r="L91" s="58"/>
      <c r="M91" s="197" t="s">
        <v>21</v>
      </c>
      <c r="N91" s="198" t="s">
        <v>40</v>
      </c>
      <c r="O91" s="39"/>
      <c r="P91" s="199">
        <f t="shared" si="1"/>
        <v>0</v>
      </c>
      <c r="Q91" s="199">
        <v>0</v>
      </c>
      <c r="R91" s="199">
        <f t="shared" si="2"/>
        <v>0</v>
      </c>
      <c r="S91" s="199">
        <v>0.582</v>
      </c>
      <c r="T91" s="200">
        <f t="shared" si="3"/>
        <v>74.9616</v>
      </c>
      <c r="AR91" s="21" t="s">
        <v>132</v>
      </c>
      <c r="AT91" s="21" t="s">
        <v>127</v>
      </c>
      <c r="AU91" s="21" t="s">
        <v>79</v>
      </c>
      <c r="AY91" s="21" t="s">
        <v>124</v>
      </c>
      <c r="BE91" s="201">
        <f t="shared" si="4"/>
        <v>0</v>
      </c>
      <c r="BF91" s="201">
        <f t="shared" si="5"/>
        <v>0</v>
      </c>
      <c r="BG91" s="201">
        <f t="shared" si="6"/>
        <v>0</v>
      </c>
      <c r="BH91" s="201">
        <f t="shared" si="7"/>
        <v>0</v>
      </c>
      <c r="BI91" s="201">
        <f t="shared" si="8"/>
        <v>0</v>
      </c>
      <c r="BJ91" s="21" t="s">
        <v>77</v>
      </c>
      <c r="BK91" s="201">
        <f t="shared" si="9"/>
        <v>0</v>
      </c>
      <c r="BL91" s="21" t="s">
        <v>132</v>
      </c>
      <c r="BM91" s="21" t="s">
        <v>678</v>
      </c>
    </row>
    <row r="92" spans="2:65" s="1" customFormat="1" ht="44.25" customHeight="1">
      <c r="B92" s="38"/>
      <c r="C92" s="190" t="s">
        <v>556</v>
      </c>
      <c r="D92" s="190" t="s">
        <v>127</v>
      </c>
      <c r="E92" s="191" t="s">
        <v>679</v>
      </c>
      <c r="F92" s="192" t="s">
        <v>680</v>
      </c>
      <c r="G92" s="193" t="s">
        <v>130</v>
      </c>
      <c r="H92" s="194">
        <v>128.8</v>
      </c>
      <c r="I92" s="195"/>
      <c r="J92" s="196">
        <f t="shared" si="0"/>
        <v>0</v>
      </c>
      <c r="K92" s="192" t="s">
        <v>131</v>
      </c>
      <c r="L92" s="58"/>
      <c r="M92" s="197" t="s">
        <v>21</v>
      </c>
      <c r="N92" s="198" t="s">
        <v>40</v>
      </c>
      <c r="O92" s="39"/>
      <c r="P92" s="199">
        <f t="shared" si="1"/>
        <v>0</v>
      </c>
      <c r="Q92" s="199">
        <v>0</v>
      </c>
      <c r="R92" s="199">
        <f t="shared" si="2"/>
        <v>0</v>
      </c>
      <c r="S92" s="199">
        <v>0.44</v>
      </c>
      <c r="T92" s="200">
        <f t="shared" si="3"/>
        <v>56.672000000000004</v>
      </c>
      <c r="AR92" s="21" t="s">
        <v>132</v>
      </c>
      <c r="AT92" s="21" t="s">
        <v>127</v>
      </c>
      <c r="AU92" s="21" t="s">
        <v>79</v>
      </c>
      <c r="AY92" s="21" t="s">
        <v>124</v>
      </c>
      <c r="BE92" s="201">
        <f t="shared" si="4"/>
        <v>0</v>
      </c>
      <c r="BF92" s="201">
        <f t="shared" si="5"/>
        <v>0</v>
      </c>
      <c r="BG92" s="201">
        <f t="shared" si="6"/>
        <v>0</v>
      </c>
      <c r="BH92" s="201">
        <f t="shared" si="7"/>
        <v>0</v>
      </c>
      <c r="BI92" s="201">
        <f t="shared" si="8"/>
        <v>0</v>
      </c>
      <c r="BJ92" s="21" t="s">
        <v>77</v>
      </c>
      <c r="BK92" s="201">
        <f t="shared" si="9"/>
        <v>0</v>
      </c>
      <c r="BL92" s="21" t="s">
        <v>132</v>
      </c>
      <c r="BM92" s="21" t="s">
        <v>681</v>
      </c>
    </row>
    <row r="93" spans="2:65" s="1" customFormat="1" ht="31.5" customHeight="1">
      <c r="B93" s="38"/>
      <c r="C93" s="190" t="s">
        <v>560</v>
      </c>
      <c r="D93" s="190" t="s">
        <v>127</v>
      </c>
      <c r="E93" s="191" t="s">
        <v>143</v>
      </c>
      <c r="F93" s="192" t="s">
        <v>144</v>
      </c>
      <c r="G93" s="193" t="s">
        <v>130</v>
      </c>
      <c r="H93" s="194">
        <v>81.2</v>
      </c>
      <c r="I93" s="195"/>
      <c r="J93" s="196">
        <f t="shared" si="0"/>
        <v>0</v>
      </c>
      <c r="K93" s="192" t="s">
        <v>131</v>
      </c>
      <c r="L93" s="58"/>
      <c r="M93" s="197" t="s">
        <v>21</v>
      </c>
      <c r="N93" s="198" t="s">
        <v>40</v>
      </c>
      <c r="O93" s="39"/>
      <c r="P93" s="199">
        <f t="shared" si="1"/>
        <v>0</v>
      </c>
      <c r="Q93" s="199">
        <v>0.00012</v>
      </c>
      <c r="R93" s="199">
        <f t="shared" si="2"/>
        <v>0.009744000000000001</v>
      </c>
      <c r="S93" s="199">
        <v>0.256</v>
      </c>
      <c r="T93" s="200">
        <f t="shared" si="3"/>
        <v>20.787200000000002</v>
      </c>
      <c r="AR93" s="21" t="s">
        <v>132</v>
      </c>
      <c r="AT93" s="21" t="s">
        <v>127</v>
      </c>
      <c r="AU93" s="21" t="s">
        <v>79</v>
      </c>
      <c r="AY93" s="21" t="s">
        <v>124</v>
      </c>
      <c r="BE93" s="201">
        <f t="shared" si="4"/>
        <v>0</v>
      </c>
      <c r="BF93" s="201">
        <f t="shared" si="5"/>
        <v>0</v>
      </c>
      <c r="BG93" s="201">
        <f t="shared" si="6"/>
        <v>0</v>
      </c>
      <c r="BH93" s="201">
        <f t="shared" si="7"/>
        <v>0</v>
      </c>
      <c r="BI93" s="201">
        <f t="shared" si="8"/>
        <v>0</v>
      </c>
      <c r="BJ93" s="21" t="s">
        <v>77</v>
      </c>
      <c r="BK93" s="201">
        <f t="shared" si="9"/>
        <v>0</v>
      </c>
      <c r="BL93" s="21" t="s">
        <v>132</v>
      </c>
      <c r="BM93" s="21" t="s">
        <v>682</v>
      </c>
    </row>
    <row r="94" spans="2:65" s="1" customFormat="1" ht="44.25" customHeight="1">
      <c r="B94" s="38"/>
      <c r="C94" s="190" t="s">
        <v>683</v>
      </c>
      <c r="D94" s="190" t="s">
        <v>127</v>
      </c>
      <c r="E94" s="191" t="s">
        <v>684</v>
      </c>
      <c r="F94" s="192" t="s">
        <v>685</v>
      </c>
      <c r="G94" s="193" t="s">
        <v>130</v>
      </c>
      <c r="H94" s="194">
        <v>233</v>
      </c>
      <c r="I94" s="195"/>
      <c r="J94" s="196">
        <f t="shared" si="0"/>
        <v>0</v>
      </c>
      <c r="K94" s="192" t="s">
        <v>131</v>
      </c>
      <c r="L94" s="58"/>
      <c r="M94" s="197" t="s">
        <v>21</v>
      </c>
      <c r="N94" s="198" t="s">
        <v>40</v>
      </c>
      <c r="O94" s="39"/>
      <c r="P94" s="199">
        <f t="shared" si="1"/>
        <v>0</v>
      </c>
      <c r="Q94" s="199">
        <v>9E-05</v>
      </c>
      <c r="R94" s="199">
        <f t="shared" si="2"/>
        <v>0.020970000000000003</v>
      </c>
      <c r="S94" s="199">
        <v>0.128</v>
      </c>
      <c r="T94" s="200">
        <f t="shared" si="3"/>
        <v>29.824</v>
      </c>
      <c r="AR94" s="21" t="s">
        <v>132</v>
      </c>
      <c r="AT94" s="21" t="s">
        <v>127</v>
      </c>
      <c r="AU94" s="21" t="s">
        <v>79</v>
      </c>
      <c r="AY94" s="21" t="s">
        <v>124</v>
      </c>
      <c r="BE94" s="201">
        <f t="shared" si="4"/>
        <v>0</v>
      </c>
      <c r="BF94" s="201">
        <f t="shared" si="5"/>
        <v>0</v>
      </c>
      <c r="BG94" s="201">
        <f t="shared" si="6"/>
        <v>0</v>
      </c>
      <c r="BH94" s="201">
        <f t="shared" si="7"/>
        <v>0</v>
      </c>
      <c r="BI94" s="201">
        <f t="shared" si="8"/>
        <v>0</v>
      </c>
      <c r="BJ94" s="21" t="s">
        <v>77</v>
      </c>
      <c r="BK94" s="201">
        <f t="shared" si="9"/>
        <v>0</v>
      </c>
      <c r="BL94" s="21" t="s">
        <v>132</v>
      </c>
      <c r="BM94" s="21" t="s">
        <v>686</v>
      </c>
    </row>
    <row r="95" spans="2:65" s="1" customFormat="1" ht="22.5" customHeight="1">
      <c r="B95" s="38"/>
      <c r="C95" s="190" t="s">
        <v>79</v>
      </c>
      <c r="D95" s="190" t="s">
        <v>127</v>
      </c>
      <c r="E95" s="191" t="s">
        <v>146</v>
      </c>
      <c r="F95" s="192" t="s">
        <v>147</v>
      </c>
      <c r="G95" s="193" t="s">
        <v>148</v>
      </c>
      <c r="H95" s="194">
        <v>100</v>
      </c>
      <c r="I95" s="195"/>
      <c r="J95" s="196">
        <f t="shared" si="0"/>
        <v>0</v>
      </c>
      <c r="K95" s="192" t="s">
        <v>21</v>
      </c>
      <c r="L95" s="58"/>
      <c r="M95" s="197" t="s">
        <v>21</v>
      </c>
      <c r="N95" s="198" t="s">
        <v>40</v>
      </c>
      <c r="O95" s="39"/>
      <c r="P95" s="199">
        <f t="shared" si="1"/>
        <v>0</v>
      </c>
      <c r="Q95" s="199">
        <v>0</v>
      </c>
      <c r="R95" s="199">
        <f t="shared" si="2"/>
        <v>0</v>
      </c>
      <c r="S95" s="199">
        <v>0</v>
      </c>
      <c r="T95" s="200">
        <f t="shared" si="3"/>
        <v>0</v>
      </c>
      <c r="AR95" s="21" t="s">
        <v>132</v>
      </c>
      <c r="AT95" s="21" t="s">
        <v>127</v>
      </c>
      <c r="AU95" s="21" t="s">
        <v>79</v>
      </c>
      <c r="AY95" s="21" t="s">
        <v>124</v>
      </c>
      <c r="BE95" s="201">
        <f t="shared" si="4"/>
        <v>0</v>
      </c>
      <c r="BF95" s="201">
        <f t="shared" si="5"/>
        <v>0</v>
      </c>
      <c r="BG95" s="201">
        <f t="shared" si="6"/>
        <v>0</v>
      </c>
      <c r="BH95" s="201">
        <f t="shared" si="7"/>
        <v>0</v>
      </c>
      <c r="BI95" s="201">
        <f t="shared" si="8"/>
        <v>0</v>
      </c>
      <c r="BJ95" s="21" t="s">
        <v>77</v>
      </c>
      <c r="BK95" s="201">
        <f t="shared" si="9"/>
        <v>0</v>
      </c>
      <c r="BL95" s="21" t="s">
        <v>132</v>
      </c>
      <c r="BM95" s="21" t="s">
        <v>687</v>
      </c>
    </row>
    <row r="96" spans="2:65" s="1" customFormat="1" ht="22.5" customHeight="1">
      <c r="B96" s="38"/>
      <c r="C96" s="190" t="s">
        <v>150</v>
      </c>
      <c r="D96" s="190" t="s">
        <v>127</v>
      </c>
      <c r="E96" s="191" t="s">
        <v>151</v>
      </c>
      <c r="F96" s="192" t="s">
        <v>152</v>
      </c>
      <c r="G96" s="193" t="s">
        <v>153</v>
      </c>
      <c r="H96" s="194">
        <v>10</v>
      </c>
      <c r="I96" s="195"/>
      <c r="J96" s="196">
        <f t="shared" si="0"/>
        <v>0</v>
      </c>
      <c r="K96" s="192" t="s">
        <v>21</v>
      </c>
      <c r="L96" s="58"/>
      <c r="M96" s="197" t="s">
        <v>21</v>
      </c>
      <c r="N96" s="198" t="s">
        <v>40</v>
      </c>
      <c r="O96" s="39"/>
      <c r="P96" s="199">
        <f t="shared" si="1"/>
        <v>0</v>
      </c>
      <c r="Q96" s="199">
        <v>0</v>
      </c>
      <c r="R96" s="199">
        <f t="shared" si="2"/>
        <v>0</v>
      </c>
      <c r="S96" s="199">
        <v>0</v>
      </c>
      <c r="T96" s="200">
        <f t="shared" si="3"/>
        <v>0</v>
      </c>
      <c r="AR96" s="21" t="s">
        <v>132</v>
      </c>
      <c r="AT96" s="21" t="s">
        <v>127</v>
      </c>
      <c r="AU96" s="21" t="s">
        <v>79</v>
      </c>
      <c r="AY96" s="21" t="s">
        <v>124</v>
      </c>
      <c r="BE96" s="201">
        <f t="shared" si="4"/>
        <v>0</v>
      </c>
      <c r="BF96" s="201">
        <f t="shared" si="5"/>
        <v>0</v>
      </c>
      <c r="BG96" s="201">
        <f t="shared" si="6"/>
        <v>0</v>
      </c>
      <c r="BH96" s="201">
        <f t="shared" si="7"/>
        <v>0</v>
      </c>
      <c r="BI96" s="201">
        <f t="shared" si="8"/>
        <v>0</v>
      </c>
      <c r="BJ96" s="21" t="s">
        <v>77</v>
      </c>
      <c r="BK96" s="201">
        <f t="shared" si="9"/>
        <v>0</v>
      </c>
      <c r="BL96" s="21" t="s">
        <v>132</v>
      </c>
      <c r="BM96" s="21" t="s">
        <v>688</v>
      </c>
    </row>
    <row r="97" spans="2:65" s="1" customFormat="1" ht="22.5" customHeight="1">
      <c r="B97" s="38"/>
      <c r="C97" s="190" t="s">
        <v>132</v>
      </c>
      <c r="D97" s="190" t="s">
        <v>127</v>
      </c>
      <c r="E97" s="191" t="s">
        <v>155</v>
      </c>
      <c r="F97" s="192" t="s">
        <v>156</v>
      </c>
      <c r="G97" s="193" t="s">
        <v>157</v>
      </c>
      <c r="H97" s="194">
        <v>18</v>
      </c>
      <c r="I97" s="195"/>
      <c r="J97" s="196">
        <f t="shared" si="0"/>
        <v>0</v>
      </c>
      <c r="K97" s="192" t="s">
        <v>21</v>
      </c>
      <c r="L97" s="58"/>
      <c r="M97" s="197" t="s">
        <v>21</v>
      </c>
      <c r="N97" s="198" t="s">
        <v>40</v>
      </c>
      <c r="O97" s="39"/>
      <c r="P97" s="199">
        <f t="shared" si="1"/>
        <v>0</v>
      </c>
      <c r="Q97" s="199">
        <v>0.00868</v>
      </c>
      <c r="R97" s="199">
        <f t="shared" si="2"/>
        <v>0.15624</v>
      </c>
      <c r="S97" s="199">
        <v>0</v>
      </c>
      <c r="T97" s="200">
        <f t="shared" si="3"/>
        <v>0</v>
      </c>
      <c r="AR97" s="21" t="s">
        <v>132</v>
      </c>
      <c r="AT97" s="21" t="s">
        <v>127</v>
      </c>
      <c r="AU97" s="21" t="s">
        <v>79</v>
      </c>
      <c r="AY97" s="21" t="s">
        <v>124</v>
      </c>
      <c r="BE97" s="201">
        <f t="shared" si="4"/>
        <v>0</v>
      </c>
      <c r="BF97" s="201">
        <f t="shared" si="5"/>
        <v>0</v>
      </c>
      <c r="BG97" s="201">
        <f t="shared" si="6"/>
        <v>0</v>
      </c>
      <c r="BH97" s="201">
        <f t="shared" si="7"/>
        <v>0</v>
      </c>
      <c r="BI97" s="201">
        <f t="shared" si="8"/>
        <v>0</v>
      </c>
      <c r="BJ97" s="21" t="s">
        <v>77</v>
      </c>
      <c r="BK97" s="201">
        <f t="shared" si="9"/>
        <v>0</v>
      </c>
      <c r="BL97" s="21" t="s">
        <v>132</v>
      </c>
      <c r="BM97" s="21" t="s">
        <v>689</v>
      </c>
    </row>
    <row r="98" spans="2:65" s="1" customFormat="1" ht="22.5" customHeight="1">
      <c r="B98" s="38"/>
      <c r="C98" s="190" t="s">
        <v>163</v>
      </c>
      <c r="D98" s="190" t="s">
        <v>127</v>
      </c>
      <c r="E98" s="191" t="s">
        <v>633</v>
      </c>
      <c r="F98" s="192" t="s">
        <v>165</v>
      </c>
      <c r="G98" s="193" t="s">
        <v>157</v>
      </c>
      <c r="H98" s="194">
        <v>9</v>
      </c>
      <c r="I98" s="195"/>
      <c r="J98" s="196">
        <f t="shared" si="0"/>
        <v>0</v>
      </c>
      <c r="K98" s="192" t="s">
        <v>21</v>
      </c>
      <c r="L98" s="58"/>
      <c r="M98" s="197" t="s">
        <v>21</v>
      </c>
      <c r="N98" s="198" t="s">
        <v>40</v>
      </c>
      <c r="O98" s="39"/>
      <c r="P98" s="199">
        <f t="shared" si="1"/>
        <v>0</v>
      </c>
      <c r="Q98" s="199">
        <v>0.0369</v>
      </c>
      <c r="R98" s="199">
        <f t="shared" si="2"/>
        <v>0.3321</v>
      </c>
      <c r="S98" s="199">
        <v>0</v>
      </c>
      <c r="T98" s="200">
        <f t="shared" si="3"/>
        <v>0</v>
      </c>
      <c r="AR98" s="21" t="s">
        <v>132</v>
      </c>
      <c r="AT98" s="21" t="s">
        <v>127</v>
      </c>
      <c r="AU98" s="21" t="s">
        <v>79</v>
      </c>
      <c r="AY98" s="21" t="s">
        <v>124</v>
      </c>
      <c r="BE98" s="201">
        <f t="shared" si="4"/>
        <v>0</v>
      </c>
      <c r="BF98" s="201">
        <f t="shared" si="5"/>
        <v>0</v>
      </c>
      <c r="BG98" s="201">
        <f t="shared" si="6"/>
        <v>0</v>
      </c>
      <c r="BH98" s="201">
        <f t="shared" si="7"/>
        <v>0</v>
      </c>
      <c r="BI98" s="201">
        <f t="shared" si="8"/>
        <v>0</v>
      </c>
      <c r="BJ98" s="21" t="s">
        <v>77</v>
      </c>
      <c r="BK98" s="201">
        <f t="shared" si="9"/>
        <v>0</v>
      </c>
      <c r="BL98" s="21" t="s">
        <v>132</v>
      </c>
      <c r="BM98" s="21" t="s">
        <v>690</v>
      </c>
    </row>
    <row r="99" spans="2:65" s="1" customFormat="1" ht="22.5" customHeight="1">
      <c r="B99" s="38"/>
      <c r="C99" s="190" t="s">
        <v>480</v>
      </c>
      <c r="D99" s="190" t="s">
        <v>127</v>
      </c>
      <c r="E99" s="191" t="s">
        <v>168</v>
      </c>
      <c r="F99" s="192" t="s">
        <v>169</v>
      </c>
      <c r="G99" s="193" t="s">
        <v>170</v>
      </c>
      <c r="H99" s="194">
        <v>56.98</v>
      </c>
      <c r="I99" s="195"/>
      <c r="J99" s="196">
        <f t="shared" si="0"/>
        <v>0</v>
      </c>
      <c r="K99" s="192" t="s">
        <v>21</v>
      </c>
      <c r="L99" s="58"/>
      <c r="M99" s="197" t="s">
        <v>21</v>
      </c>
      <c r="N99" s="198" t="s">
        <v>40</v>
      </c>
      <c r="O99" s="39"/>
      <c r="P99" s="199">
        <f t="shared" si="1"/>
        <v>0</v>
      </c>
      <c r="Q99" s="199">
        <v>0</v>
      </c>
      <c r="R99" s="199">
        <f t="shared" si="2"/>
        <v>0</v>
      </c>
      <c r="S99" s="199">
        <v>0</v>
      </c>
      <c r="T99" s="200">
        <f t="shared" si="3"/>
        <v>0</v>
      </c>
      <c r="AR99" s="21" t="s">
        <v>132</v>
      </c>
      <c r="AT99" s="21" t="s">
        <v>127</v>
      </c>
      <c r="AU99" s="21" t="s">
        <v>79</v>
      </c>
      <c r="AY99" s="21" t="s">
        <v>124</v>
      </c>
      <c r="BE99" s="201">
        <f t="shared" si="4"/>
        <v>0</v>
      </c>
      <c r="BF99" s="201">
        <f t="shared" si="5"/>
        <v>0</v>
      </c>
      <c r="BG99" s="201">
        <f t="shared" si="6"/>
        <v>0</v>
      </c>
      <c r="BH99" s="201">
        <f t="shared" si="7"/>
        <v>0</v>
      </c>
      <c r="BI99" s="201">
        <f t="shared" si="8"/>
        <v>0</v>
      </c>
      <c r="BJ99" s="21" t="s">
        <v>77</v>
      </c>
      <c r="BK99" s="201">
        <f t="shared" si="9"/>
        <v>0</v>
      </c>
      <c r="BL99" s="21" t="s">
        <v>132</v>
      </c>
      <c r="BM99" s="21" t="s">
        <v>691</v>
      </c>
    </row>
    <row r="100" spans="2:65" s="1" customFormat="1" ht="22.5" customHeight="1">
      <c r="B100" s="38"/>
      <c r="C100" s="202" t="s">
        <v>484</v>
      </c>
      <c r="D100" s="202" t="s">
        <v>173</v>
      </c>
      <c r="E100" s="203" t="s">
        <v>174</v>
      </c>
      <c r="F100" s="204" t="s">
        <v>175</v>
      </c>
      <c r="G100" s="205" t="s">
        <v>176</v>
      </c>
      <c r="H100" s="206">
        <v>43.41</v>
      </c>
      <c r="I100" s="207"/>
      <c r="J100" s="208">
        <f t="shared" si="0"/>
        <v>0</v>
      </c>
      <c r="K100" s="204" t="s">
        <v>21</v>
      </c>
      <c r="L100" s="209"/>
      <c r="M100" s="210" t="s">
        <v>21</v>
      </c>
      <c r="N100" s="211" t="s">
        <v>40</v>
      </c>
      <c r="O100" s="39"/>
      <c r="P100" s="199">
        <f t="shared" si="1"/>
        <v>0</v>
      </c>
      <c r="Q100" s="199">
        <v>1</v>
      </c>
      <c r="R100" s="199">
        <f t="shared" si="2"/>
        <v>43.41</v>
      </c>
      <c r="S100" s="199">
        <v>0</v>
      </c>
      <c r="T100" s="200">
        <f t="shared" si="3"/>
        <v>0</v>
      </c>
      <c r="AR100" s="21" t="s">
        <v>177</v>
      </c>
      <c r="AT100" s="21" t="s">
        <v>173</v>
      </c>
      <c r="AU100" s="21" t="s">
        <v>79</v>
      </c>
      <c r="AY100" s="21" t="s">
        <v>124</v>
      </c>
      <c r="BE100" s="201">
        <f t="shared" si="4"/>
        <v>0</v>
      </c>
      <c r="BF100" s="201">
        <f t="shared" si="5"/>
        <v>0</v>
      </c>
      <c r="BG100" s="201">
        <f t="shared" si="6"/>
        <v>0</v>
      </c>
      <c r="BH100" s="201">
        <f t="shared" si="7"/>
        <v>0</v>
      </c>
      <c r="BI100" s="201">
        <f t="shared" si="8"/>
        <v>0</v>
      </c>
      <c r="BJ100" s="21" t="s">
        <v>77</v>
      </c>
      <c r="BK100" s="201">
        <f t="shared" si="9"/>
        <v>0</v>
      </c>
      <c r="BL100" s="21" t="s">
        <v>132</v>
      </c>
      <c r="BM100" s="21" t="s">
        <v>692</v>
      </c>
    </row>
    <row r="101" spans="2:65" s="1" customFormat="1" ht="22.5" customHeight="1">
      <c r="B101" s="38"/>
      <c r="C101" s="190" t="s">
        <v>179</v>
      </c>
      <c r="D101" s="190" t="s">
        <v>127</v>
      </c>
      <c r="E101" s="191" t="s">
        <v>180</v>
      </c>
      <c r="F101" s="192" t="s">
        <v>181</v>
      </c>
      <c r="G101" s="193" t="s">
        <v>170</v>
      </c>
      <c r="H101" s="194">
        <v>61.09</v>
      </c>
      <c r="I101" s="195"/>
      <c r="J101" s="196">
        <f t="shared" si="0"/>
        <v>0</v>
      </c>
      <c r="K101" s="192" t="s">
        <v>21</v>
      </c>
      <c r="L101" s="58"/>
      <c r="M101" s="197" t="s">
        <v>21</v>
      </c>
      <c r="N101" s="198" t="s">
        <v>40</v>
      </c>
      <c r="O101" s="39"/>
      <c r="P101" s="199">
        <f t="shared" si="1"/>
        <v>0</v>
      </c>
      <c r="Q101" s="199">
        <v>0</v>
      </c>
      <c r="R101" s="199">
        <f t="shared" si="2"/>
        <v>0</v>
      </c>
      <c r="S101" s="199">
        <v>0</v>
      </c>
      <c r="T101" s="200">
        <f t="shared" si="3"/>
        <v>0</v>
      </c>
      <c r="AR101" s="21" t="s">
        <v>132</v>
      </c>
      <c r="AT101" s="21" t="s">
        <v>127</v>
      </c>
      <c r="AU101" s="21" t="s">
        <v>79</v>
      </c>
      <c r="AY101" s="21" t="s">
        <v>124</v>
      </c>
      <c r="BE101" s="201">
        <f t="shared" si="4"/>
        <v>0</v>
      </c>
      <c r="BF101" s="201">
        <f t="shared" si="5"/>
        <v>0</v>
      </c>
      <c r="BG101" s="201">
        <f t="shared" si="6"/>
        <v>0</v>
      </c>
      <c r="BH101" s="201">
        <f t="shared" si="7"/>
        <v>0</v>
      </c>
      <c r="BI101" s="201">
        <f t="shared" si="8"/>
        <v>0</v>
      </c>
      <c r="BJ101" s="21" t="s">
        <v>77</v>
      </c>
      <c r="BK101" s="201">
        <f t="shared" si="9"/>
        <v>0</v>
      </c>
      <c r="BL101" s="21" t="s">
        <v>132</v>
      </c>
      <c r="BM101" s="21" t="s">
        <v>693</v>
      </c>
    </row>
    <row r="102" spans="2:65" s="1" customFormat="1" ht="31.5" customHeight="1">
      <c r="B102" s="38"/>
      <c r="C102" s="190" t="s">
        <v>564</v>
      </c>
      <c r="D102" s="190" t="s">
        <v>127</v>
      </c>
      <c r="E102" s="191" t="s">
        <v>184</v>
      </c>
      <c r="F102" s="192" t="s">
        <v>185</v>
      </c>
      <c r="G102" s="193" t="s">
        <v>170</v>
      </c>
      <c r="H102" s="194">
        <v>61.09</v>
      </c>
      <c r="I102" s="195"/>
      <c r="J102" s="196">
        <f t="shared" si="0"/>
        <v>0</v>
      </c>
      <c r="K102" s="192" t="s">
        <v>131</v>
      </c>
      <c r="L102" s="58"/>
      <c r="M102" s="197" t="s">
        <v>21</v>
      </c>
      <c r="N102" s="198" t="s">
        <v>40</v>
      </c>
      <c r="O102" s="39"/>
      <c r="P102" s="199">
        <f t="shared" si="1"/>
        <v>0</v>
      </c>
      <c r="Q102" s="199">
        <v>0</v>
      </c>
      <c r="R102" s="199">
        <f t="shared" si="2"/>
        <v>0</v>
      </c>
      <c r="S102" s="199">
        <v>0</v>
      </c>
      <c r="T102" s="200">
        <f t="shared" si="3"/>
        <v>0</v>
      </c>
      <c r="AR102" s="21" t="s">
        <v>132</v>
      </c>
      <c r="AT102" s="21" t="s">
        <v>127</v>
      </c>
      <c r="AU102" s="21" t="s">
        <v>79</v>
      </c>
      <c r="AY102" s="21" t="s">
        <v>124</v>
      </c>
      <c r="BE102" s="201">
        <f t="shared" si="4"/>
        <v>0</v>
      </c>
      <c r="BF102" s="201">
        <f t="shared" si="5"/>
        <v>0</v>
      </c>
      <c r="BG102" s="201">
        <f t="shared" si="6"/>
        <v>0</v>
      </c>
      <c r="BH102" s="201">
        <f t="shared" si="7"/>
        <v>0</v>
      </c>
      <c r="BI102" s="201">
        <f t="shared" si="8"/>
        <v>0</v>
      </c>
      <c r="BJ102" s="21" t="s">
        <v>77</v>
      </c>
      <c r="BK102" s="201">
        <f t="shared" si="9"/>
        <v>0</v>
      </c>
      <c r="BL102" s="21" t="s">
        <v>132</v>
      </c>
      <c r="BM102" s="21" t="s">
        <v>694</v>
      </c>
    </row>
    <row r="103" spans="2:65" s="1" customFormat="1" ht="31.5" customHeight="1">
      <c r="B103" s="38"/>
      <c r="C103" s="190" t="s">
        <v>568</v>
      </c>
      <c r="D103" s="190" t="s">
        <v>127</v>
      </c>
      <c r="E103" s="191" t="s">
        <v>695</v>
      </c>
      <c r="F103" s="192" t="s">
        <v>696</v>
      </c>
      <c r="G103" s="193" t="s">
        <v>170</v>
      </c>
      <c r="H103" s="194">
        <v>13.5</v>
      </c>
      <c r="I103" s="195"/>
      <c r="J103" s="196">
        <f t="shared" si="0"/>
        <v>0</v>
      </c>
      <c r="K103" s="192" t="s">
        <v>131</v>
      </c>
      <c r="L103" s="58"/>
      <c r="M103" s="197" t="s">
        <v>21</v>
      </c>
      <c r="N103" s="198" t="s">
        <v>40</v>
      </c>
      <c r="O103" s="39"/>
      <c r="P103" s="199">
        <f t="shared" si="1"/>
        <v>0</v>
      </c>
      <c r="Q103" s="199">
        <v>0</v>
      </c>
      <c r="R103" s="199">
        <f t="shared" si="2"/>
        <v>0</v>
      </c>
      <c r="S103" s="199">
        <v>0</v>
      </c>
      <c r="T103" s="200">
        <f t="shared" si="3"/>
        <v>0</v>
      </c>
      <c r="AR103" s="21" t="s">
        <v>132</v>
      </c>
      <c r="AT103" s="21" t="s">
        <v>127</v>
      </c>
      <c r="AU103" s="21" t="s">
        <v>79</v>
      </c>
      <c r="AY103" s="21" t="s">
        <v>124</v>
      </c>
      <c r="BE103" s="201">
        <f t="shared" si="4"/>
        <v>0</v>
      </c>
      <c r="BF103" s="201">
        <f t="shared" si="5"/>
        <v>0</v>
      </c>
      <c r="BG103" s="201">
        <f t="shared" si="6"/>
        <v>0</v>
      </c>
      <c r="BH103" s="201">
        <f t="shared" si="7"/>
        <v>0</v>
      </c>
      <c r="BI103" s="201">
        <f t="shared" si="8"/>
        <v>0</v>
      </c>
      <c r="BJ103" s="21" t="s">
        <v>77</v>
      </c>
      <c r="BK103" s="201">
        <f t="shared" si="9"/>
        <v>0</v>
      </c>
      <c r="BL103" s="21" t="s">
        <v>132</v>
      </c>
      <c r="BM103" s="21" t="s">
        <v>697</v>
      </c>
    </row>
    <row r="104" spans="2:65" s="1" customFormat="1" ht="31.5" customHeight="1">
      <c r="B104" s="38"/>
      <c r="C104" s="190" t="s">
        <v>578</v>
      </c>
      <c r="D104" s="190" t="s">
        <v>127</v>
      </c>
      <c r="E104" s="191" t="s">
        <v>698</v>
      </c>
      <c r="F104" s="192" t="s">
        <v>699</v>
      </c>
      <c r="G104" s="193" t="s">
        <v>170</v>
      </c>
      <c r="H104" s="194">
        <v>13.5</v>
      </c>
      <c r="I104" s="195"/>
      <c r="J104" s="196">
        <f t="shared" si="0"/>
        <v>0</v>
      </c>
      <c r="K104" s="192" t="s">
        <v>131</v>
      </c>
      <c r="L104" s="58"/>
      <c r="M104" s="197" t="s">
        <v>21</v>
      </c>
      <c r="N104" s="198" t="s">
        <v>40</v>
      </c>
      <c r="O104" s="39"/>
      <c r="P104" s="199">
        <f t="shared" si="1"/>
        <v>0</v>
      </c>
      <c r="Q104" s="199">
        <v>0</v>
      </c>
      <c r="R104" s="199">
        <f t="shared" si="2"/>
        <v>0</v>
      </c>
      <c r="S104" s="199">
        <v>0</v>
      </c>
      <c r="T104" s="200">
        <f t="shared" si="3"/>
        <v>0</v>
      </c>
      <c r="AR104" s="21" t="s">
        <v>132</v>
      </c>
      <c r="AT104" s="21" t="s">
        <v>127</v>
      </c>
      <c r="AU104" s="21" t="s">
        <v>79</v>
      </c>
      <c r="AY104" s="21" t="s">
        <v>124</v>
      </c>
      <c r="BE104" s="201">
        <f t="shared" si="4"/>
        <v>0</v>
      </c>
      <c r="BF104" s="201">
        <f t="shared" si="5"/>
        <v>0</v>
      </c>
      <c r="BG104" s="201">
        <f t="shared" si="6"/>
        <v>0</v>
      </c>
      <c r="BH104" s="201">
        <f t="shared" si="7"/>
        <v>0</v>
      </c>
      <c r="BI104" s="201">
        <f t="shared" si="8"/>
        <v>0</v>
      </c>
      <c r="BJ104" s="21" t="s">
        <v>77</v>
      </c>
      <c r="BK104" s="201">
        <f t="shared" si="9"/>
        <v>0</v>
      </c>
      <c r="BL104" s="21" t="s">
        <v>132</v>
      </c>
      <c r="BM104" s="21" t="s">
        <v>700</v>
      </c>
    </row>
    <row r="105" spans="2:65" s="1" customFormat="1" ht="22.5" customHeight="1">
      <c r="B105" s="38"/>
      <c r="C105" s="190" t="s">
        <v>187</v>
      </c>
      <c r="D105" s="190" t="s">
        <v>127</v>
      </c>
      <c r="E105" s="191" t="s">
        <v>188</v>
      </c>
      <c r="F105" s="192" t="s">
        <v>189</v>
      </c>
      <c r="G105" s="193" t="s">
        <v>130</v>
      </c>
      <c r="H105" s="194">
        <v>140</v>
      </c>
      <c r="I105" s="195"/>
      <c r="J105" s="196">
        <f t="shared" si="0"/>
        <v>0</v>
      </c>
      <c r="K105" s="192" t="s">
        <v>21</v>
      </c>
      <c r="L105" s="58"/>
      <c r="M105" s="197" t="s">
        <v>21</v>
      </c>
      <c r="N105" s="198" t="s">
        <v>40</v>
      </c>
      <c r="O105" s="39"/>
      <c r="P105" s="199">
        <f t="shared" si="1"/>
        <v>0</v>
      </c>
      <c r="Q105" s="199">
        <v>0.00084</v>
      </c>
      <c r="R105" s="199">
        <f t="shared" si="2"/>
        <v>0.11760000000000001</v>
      </c>
      <c r="S105" s="199">
        <v>0</v>
      </c>
      <c r="T105" s="200">
        <f t="shared" si="3"/>
        <v>0</v>
      </c>
      <c r="AR105" s="21" t="s">
        <v>132</v>
      </c>
      <c r="AT105" s="21" t="s">
        <v>127</v>
      </c>
      <c r="AU105" s="21" t="s">
        <v>79</v>
      </c>
      <c r="AY105" s="21" t="s">
        <v>124</v>
      </c>
      <c r="BE105" s="201">
        <f t="shared" si="4"/>
        <v>0</v>
      </c>
      <c r="BF105" s="201">
        <f t="shared" si="5"/>
        <v>0</v>
      </c>
      <c r="BG105" s="201">
        <f t="shared" si="6"/>
        <v>0</v>
      </c>
      <c r="BH105" s="201">
        <f t="shared" si="7"/>
        <v>0</v>
      </c>
      <c r="BI105" s="201">
        <f t="shared" si="8"/>
        <v>0</v>
      </c>
      <c r="BJ105" s="21" t="s">
        <v>77</v>
      </c>
      <c r="BK105" s="201">
        <f t="shared" si="9"/>
        <v>0</v>
      </c>
      <c r="BL105" s="21" t="s">
        <v>132</v>
      </c>
      <c r="BM105" s="21" t="s">
        <v>701</v>
      </c>
    </row>
    <row r="106" spans="2:65" s="1" customFormat="1" ht="22.5" customHeight="1">
      <c r="B106" s="38"/>
      <c r="C106" s="190" t="s">
        <v>191</v>
      </c>
      <c r="D106" s="190" t="s">
        <v>127</v>
      </c>
      <c r="E106" s="191" t="s">
        <v>192</v>
      </c>
      <c r="F106" s="192" t="s">
        <v>193</v>
      </c>
      <c r="G106" s="193" t="s">
        <v>130</v>
      </c>
      <c r="H106" s="194">
        <v>140</v>
      </c>
      <c r="I106" s="195"/>
      <c r="J106" s="196">
        <f t="shared" si="0"/>
        <v>0</v>
      </c>
      <c r="K106" s="192" t="s">
        <v>21</v>
      </c>
      <c r="L106" s="58"/>
      <c r="M106" s="197" t="s">
        <v>21</v>
      </c>
      <c r="N106" s="198" t="s">
        <v>40</v>
      </c>
      <c r="O106" s="39"/>
      <c r="P106" s="199">
        <f t="shared" si="1"/>
        <v>0</v>
      </c>
      <c r="Q106" s="199">
        <v>0</v>
      </c>
      <c r="R106" s="199">
        <f t="shared" si="2"/>
        <v>0</v>
      </c>
      <c r="S106" s="199">
        <v>0</v>
      </c>
      <c r="T106" s="200">
        <f t="shared" si="3"/>
        <v>0</v>
      </c>
      <c r="AR106" s="21" t="s">
        <v>132</v>
      </c>
      <c r="AT106" s="21" t="s">
        <v>127</v>
      </c>
      <c r="AU106" s="21" t="s">
        <v>79</v>
      </c>
      <c r="AY106" s="21" t="s">
        <v>124</v>
      </c>
      <c r="BE106" s="201">
        <f t="shared" si="4"/>
        <v>0</v>
      </c>
      <c r="BF106" s="201">
        <f t="shared" si="5"/>
        <v>0</v>
      </c>
      <c r="BG106" s="201">
        <f t="shared" si="6"/>
        <v>0</v>
      </c>
      <c r="BH106" s="201">
        <f t="shared" si="7"/>
        <v>0</v>
      </c>
      <c r="BI106" s="201">
        <f t="shared" si="8"/>
        <v>0</v>
      </c>
      <c r="BJ106" s="21" t="s">
        <v>77</v>
      </c>
      <c r="BK106" s="201">
        <f t="shared" si="9"/>
        <v>0</v>
      </c>
      <c r="BL106" s="21" t="s">
        <v>132</v>
      </c>
      <c r="BM106" s="21" t="s">
        <v>702</v>
      </c>
    </row>
    <row r="107" spans="2:65" s="1" customFormat="1" ht="22.5" customHeight="1">
      <c r="B107" s="38"/>
      <c r="C107" s="190" t="s">
        <v>10</v>
      </c>
      <c r="D107" s="190" t="s">
        <v>127</v>
      </c>
      <c r="E107" s="191" t="s">
        <v>195</v>
      </c>
      <c r="F107" s="192" t="s">
        <v>196</v>
      </c>
      <c r="G107" s="193" t="s">
        <v>170</v>
      </c>
      <c r="H107" s="194">
        <v>49.06</v>
      </c>
      <c r="I107" s="195"/>
      <c r="J107" s="196">
        <f t="shared" si="0"/>
        <v>0</v>
      </c>
      <c r="K107" s="192" t="s">
        <v>21</v>
      </c>
      <c r="L107" s="58"/>
      <c r="M107" s="197" t="s">
        <v>21</v>
      </c>
      <c r="N107" s="198" t="s">
        <v>40</v>
      </c>
      <c r="O107" s="39"/>
      <c r="P107" s="199">
        <f t="shared" si="1"/>
        <v>0</v>
      </c>
      <c r="Q107" s="199">
        <v>0</v>
      </c>
      <c r="R107" s="199">
        <f t="shared" si="2"/>
        <v>0</v>
      </c>
      <c r="S107" s="199">
        <v>0</v>
      </c>
      <c r="T107" s="200">
        <f t="shared" si="3"/>
        <v>0</v>
      </c>
      <c r="AR107" s="21" t="s">
        <v>132</v>
      </c>
      <c r="AT107" s="21" t="s">
        <v>127</v>
      </c>
      <c r="AU107" s="21" t="s">
        <v>79</v>
      </c>
      <c r="AY107" s="21" t="s">
        <v>124</v>
      </c>
      <c r="BE107" s="201">
        <f t="shared" si="4"/>
        <v>0</v>
      </c>
      <c r="BF107" s="201">
        <f t="shared" si="5"/>
        <v>0</v>
      </c>
      <c r="BG107" s="201">
        <f t="shared" si="6"/>
        <v>0</v>
      </c>
      <c r="BH107" s="201">
        <f t="shared" si="7"/>
        <v>0</v>
      </c>
      <c r="BI107" s="201">
        <f t="shared" si="8"/>
        <v>0</v>
      </c>
      <c r="BJ107" s="21" t="s">
        <v>77</v>
      </c>
      <c r="BK107" s="201">
        <f t="shared" si="9"/>
        <v>0</v>
      </c>
      <c r="BL107" s="21" t="s">
        <v>132</v>
      </c>
      <c r="BM107" s="21" t="s">
        <v>703</v>
      </c>
    </row>
    <row r="108" spans="2:65" s="1" customFormat="1" ht="31.5" customHeight="1">
      <c r="B108" s="38"/>
      <c r="C108" s="190" t="s">
        <v>198</v>
      </c>
      <c r="D108" s="190" t="s">
        <v>127</v>
      </c>
      <c r="E108" s="191" t="s">
        <v>199</v>
      </c>
      <c r="F108" s="192" t="s">
        <v>200</v>
      </c>
      <c r="G108" s="193" t="s">
        <v>170</v>
      </c>
      <c r="H108" s="194">
        <v>343.42</v>
      </c>
      <c r="I108" s="195"/>
      <c r="J108" s="196">
        <f t="shared" si="0"/>
        <v>0</v>
      </c>
      <c r="K108" s="192" t="s">
        <v>21</v>
      </c>
      <c r="L108" s="58"/>
      <c r="M108" s="197" t="s">
        <v>21</v>
      </c>
      <c r="N108" s="198" t="s">
        <v>40</v>
      </c>
      <c r="O108" s="39"/>
      <c r="P108" s="199">
        <f t="shared" si="1"/>
        <v>0</v>
      </c>
      <c r="Q108" s="199">
        <v>0</v>
      </c>
      <c r="R108" s="199">
        <f t="shared" si="2"/>
        <v>0</v>
      </c>
      <c r="S108" s="199">
        <v>0</v>
      </c>
      <c r="T108" s="200">
        <f t="shared" si="3"/>
        <v>0</v>
      </c>
      <c r="AR108" s="21" t="s">
        <v>132</v>
      </c>
      <c r="AT108" s="21" t="s">
        <v>127</v>
      </c>
      <c r="AU108" s="21" t="s">
        <v>79</v>
      </c>
      <c r="AY108" s="21" t="s">
        <v>124</v>
      </c>
      <c r="BE108" s="201">
        <f t="shared" si="4"/>
        <v>0</v>
      </c>
      <c r="BF108" s="201">
        <f t="shared" si="5"/>
        <v>0</v>
      </c>
      <c r="BG108" s="201">
        <f t="shared" si="6"/>
        <v>0</v>
      </c>
      <c r="BH108" s="201">
        <f t="shared" si="7"/>
        <v>0</v>
      </c>
      <c r="BI108" s="201">
        <f t="shared" si="8"/>
        <v>0</v>
      </c>
      <c r="BJ108" s="21" t="s">
        <v>77</v>
      </c>
      <c r="BK108" s="201">
        <f t="shared" si="9"/>
        <v>0</v>
      </c>
      <c r="BL108" s="21" t="s">
        <v>132</v>
      </c>
      <c r="BM108" s="21" t="s">
        <v>704</v>
      </c>
    </row>
    <row r="109" spans="2:51" s="11" customFormat="1" ht="13.5">
      <c r="B109" s="212"/>
      <c r="C109" s="213"/>
      <c r="D109" s="214" t="s">
        <v>202</v>
      </c>
      <c r="E109" s="213"/>
      <c r="F109" s="215" t="s">
        <v>705</v>
      </c>
      <c r="G109" s="213"/>
      <c r="H109" s="216">
        <v>343.42</v>
      </c>
      <c r="I109" s="217"/>
      <c r="J109" s="213"/>
      <c r="K109" s="213"/>
      <c r="L109" s="218"/>
      <c r="M109" s="219"/>
      <c r="N109" s="220"/>
      <c r="O109" s="220"/>
      <c r="P109" s="220"/>
      <c r="Q109" s="220"/>
      <c r="R109" s="220"/>
      <c r="S109" s="220"/>
      <c r="T109" s="221"/>
      <c r="AT109" s="222" t="s">
        <v>202</v>
      </c>
      <c r="AU109" s="222" t="s">
        <v>79</v>
      </c>
      <c r="AV109" s="11" t="s">
        <v>79</v>
      </c>
      <c r="AW109" s="11" t="s">
        <v>6</v>
      </c>
      <c r="AX109" s="11" t="s">
        <v>77</v>
      </c>
      <c r="AY109" s="222" t="s">
        <v>124</v>
      </c>
    </row>
    <row r="110" spans="2:65" s="1" customFormat="1" ht="22.5" customHeight="1">
      <c r="B110" s="38"/>
      <c r="C110" s="190" t="s">
        <v>204</v>
      </c>
      <c r="D110" s="190" t="s">
        <v>127</v>
      </c>
      <c r="E110" s="191" t="s">
        <v>205</v>
      </c>
      <c r="F110" s="192" t="s">
        <v>206</v>
      </c>
      <c r="G110" s="193" t="s">
        <v>170</v>
      </c>
      <c r="H110" s="194">
        <v>49.06</v>
      </c>
      <c r="I110" s="195"/>
      <c r="J110" s="196">
        <f>ROUND(I110*H110,2)</f>
        <v>0</v>
      </c>
      <c r="K110" s="192" t="s">
        <v>21</v>
      </c>
      <c r="L110" s="58"/>
      <c r="M110" s="197" t="s">
        <v>21</v>
      </c>
      <c r="N110" s="198" t="s">
        <v>40</v>
      </c>
      <c r="O110" s="39"/>
      <c r="P110" s="199">
        <f>O110*H110</f>
        <v>0</v>
      </c>
      <c r="Q110" s="199">
        <v>0</v>
      </c>
      <c r="R110" s="199">
        <f>Q110*H110</f>
        <v>0</v>
      </c>
      <c r="S110" s="199">
        <v>0</v>
      </c>
      <c r="T110" s="200">
        <f>S110*H110</f>
        <v>0</v>
      </c>
      <c r="AR110" s="21" t="s">
        <v>132</v>
      </c>
      <c r="AT110" s="21" t="s">
        <v>127</v>
      </c>
      <c r="AU110" s="21" t="s">
        <v>79</v>
      </c>
      <c r="AY110" s="21" t="s">
        <v>124</v>
      </c>
      <c r="BE110" s="201">
        <f>IF(N110="základní",J110,0)</f>
        <v>0</v>
      </c>
      <c r="BF110" s="201">
        <f>IF(N110="snížená",J110,0)</f>
        <v>0</v>
      </c>
      <c r="BG110" s="201">
        <f>IF(N110="zákl. přenesená",J110,0)</f>
        <v>0</v>
      </c>
      <c r="BH110" s="201">
        <f>IF(N110="sníž. přenesená",J110,0)</f>
        <v>0</v>
      </c>
      <c r="BI110" s="201">
        <f>IF(N110="nulová",J110,0)</f>
        <v>0</v>
      </c>
      <c r="BJ110" s="21" t="s">
        <v>77</v>
      </c>
      <c r="BK110" s="201">
        <f>ROUND(I110*H110,2)</f>
        <v>0</v>
      </c>
      <c r="BL110" s="21" t="s">
        <v>132</v>
      </c>
      <c r="BM110" s="21" t="s">
        <v>706</v>
      </c>
    </row>
    <row r="111" spans="2:65" s="1" customFormat="1" ht="22.5" customHeight="1">
      <c r="B111" s="38"/>
      <c r="C111" s="190" t="s">
        <v>208</v>
      </c>
      <c r="D111" s="190" t="s">
        <v>127</v>
      </c>
      <c r="E111" s="191" t="s">
        <v>209</v>
      </c>
      <c r="F111" s="192" t="s">
        <v>210</v>
      </c>
      <c r="G111" s="193" t="s">
        <v>176</v>
      </c>
      <c r="H111" s="194">
        <v>49.06</v>
      </c>
      <c r="I111" s="195"/>
      <c r="J111" s="196">
        <f>ROUND(I111*H111,2)</f>
        <v>0</v>
      </c>
      <c r="K111" s="192" t="s">
        <v>21</v>
      </c>
      <c r="L111" s="58"/>
      <c r="M111" s="197" t="s">
        <v>21</v>
      </c>
      <c r="N111" s="198" t="s">
        <v>40</v>
      </c>
      <c r="O111" s="39"/>
      <c r="P111" s="199">
        <f>O111*H111</f>
        <v>0</v>
      </c>
      <c r="Q111" s="199">
        <v>0</v>
      </c>
      <c r="R111" s="199">
        <f>Q111*H111</f>
        <v>0</v>
      </c>
      <c r="S111" s="199">
        <v>0</v>
      </c>
      <c r="T111" s="200">
        <f>S111*H111</f>
        <v>0</v>
      </c>
      <c r="AR111" s="21" t="s">
        <v>132</v>
      </c>
      <c r="AT111" s="21" t="s">
        <v>127</v>
      </c>
      <c r="AU111" s="21" t="s">
        <v>79</v>
      </c>
      <c r="AY111" s="21" t="s">
        <v>124</v>
      </c>
      <c r="BE111" s="201">
        <f>IF(N111="základní",J111,0)</f>
        <v>0</v>
      </c>
      <c r="BF111" s="201">
        <f>IF(N111="snížená",J111,0)</f>
        <v>0</v>
      </c>
      <c r="BG111" s="201">
        <f>IF(N111="zákl. přenesená",J111,0)</f>
        <v>0</v>
      </c>
      <c r="BH111" s="201">
        <f>IF(N111="sníž. přenesená",J111,0)</f>
        <v>0</v>
      </c>
      <c r="BI111" s="201">
        <f>IF(N111="nulová",J111,0)</f>
        <v>0</v>
      </c>
      <c r="BJ111" s="21" t="s">
        <v>77</v>
      </c>
      <c r="BK111" s="201">
        <f>ROUND(I111*H111,2)</f>
        <v>0</v>
      </c>
      <c r="BL111" s="21" t="s">
        <v>132</v>
      </c>
      <c r="BM111" s="21" t="s">
        <v>707</v>
      </c>
    </row>
    <row r="112" spans="2:65" s="1" customFormat="1" ht="22.5" customHeight="1">
      <c r="B112" s="38"/>
      <c r="C112" s="190" t="s">
        <v>213</v>
      </c>
      <c r="D112" s="190" t="s">
        <v>127</v>
      </c>
      <c r="E112" s="191" t="s">
        <v>214</v>
      </c>
      <c r="F112" s="192" t="s">
        <v>215</v>
      </c>
      <c r="G112" s="193" t="s">
        <v>170</v>
      </c>
      <c r="H112" s="194">
        <v>51.07</v>
      </c>
      <c r="I112" s="195"/>
      <c r="J112" s="196">
        <f>ROUND(I112*H112,2)</f>
        <v>0</v>
      </c>
      <c r="K112" s="192" t="s">
        <v>21</v>
      </c>
      <c r="L112" s="58"/>
      <c r="M112" s="197" t="s">
        <v>21</v>
      </c>
      <c r="N112" s="198" t="s">
        <v>40</v>
      </c>
      <c r="O112" s="39"/>
      <c r="P112" s="199">
        <f>O112*H112</f>
        <v>0</v>
      </c>
      <c r="Q112" s="199">
        <v>0</v>
      </c>
      <c r="R112" s="199">
        <f>Q112*H112</f>
        <v>0</v>
      </c>
      <c r="S112" s="199">
        <v>0</v>
      </c>
      <c r="T112" s="200">
        <f>S112*H112</f>
        <v>0</v>
      </c>
      <c r="AR112" s="21" t="s">
        <v>132</v>
      </c>
      <c r="AT112" s="21" t="s">
        <v>127</v>
      </c>
      <c r="AU112" s="21" t="s">
        <v>79</v>
      </c>
      <c r="AY112" s="21" t="s">
        <v>124</v>
      </c>
      <c r="BE112" s="201">
        <f>IF(N112="základní",J112,0)</f>
        <v>0</v>
      </c>
      <c r="BF112" s="201">
        <f>IF(N112="snížená",J112,0)</f>
        <v>0</v>
      </c>
      <c r="BG112" s="201">
        <f>IF(N112="zákl. přenesená",J112,0)</f>
        <v>0</v>
      </c>
      <c r="BH112" s="201">
        <f>IF(N112="sníž. přenesená",J112,0)</f>
        <v>0</v>
      </c>
      <c r="BI112" s="201">
        <f>IF(N112="nulová",J112,0)</f>
        <v>0</v>
      </c>
      <c r="BJ112" s="21" t="s">
        <v>77</v>
      </c>
      <c r="BK112" s="201">
        <f>ROUND(I112*H112,2)</f>
        <v>0</v>
      </c>
      <c r="BL112" s="21" t="s">
        <v>132</v>
      </c>
      <c r="BM112" s="21" t="s">
        <v>708</v>
      </c>
    </row>
    <row r="113" spans="2:65" s="1" customFormat="1" ht="22.5" customHeight="1">
      <c r="B113" s="38"/>
      <c r="C113" s="190" t="s">
        <v>9</v>
      </c>
      <c r="D113" s="190" t="s">
        <v>127</v>
      </c>
      <c r="E113" s="191" t="s">
        <v>217</v>
      </c>
      <c r="F113" s="192" t="s">
        <v>218</v>
      </c>
      <c r="G113" s="193" t="s">
        <v>170</v>
      </c>
      <c r="H113" s="194">
        <v>23.52</v>
      </c>
      <c r="I113" s="195"/>
      <c r="J113" s="196">
        <f>ROUND(I113*H113,2)</f>
        <v>0</v>
      </c>
      <c r="K113" s="192" t="s">
        <v>21</v>
      </c>
      <c r="L113" s="58"/>
      <c r="M113" s="197" t="s">
        <v>21</v>
      </c>
      <c r="N113" s="198" t="s">
        <v>40</v>
      </c>
      <c r="O113" s="39"/>
      <c r="P113" s="199">
        <f>O113*H113</f>
        <v>0</v>
      </c>
      <c r="Q113" s="199">
        <v>0</v>
      </c>
      <c r="R113" s="199">
        <f>Q113*H113</f>
        <v>0</v>
      </c>
      <c r="S113" s="199">
        <v>0</v>
      </c>
      <c r="T113" s="200">
        <f>S113*H113</f>
        <v>0</v>
      </c>
      <c r="AR113" s="21" t="s">
        <v>132</v>
      </c>
      <c r="AT113" s="21" t="s">
        <v>127</v>
      </c>
      <c r="AU113" s="21" t="s">
        <v>79</v>
      </c>
      <c r="AY113" s="21" t="s">
        <v>124</v>
      </c>
      <c r="BE113" s="201">
        <f>IF(N113="základní",J113,0)</f>
        <v>0</v>
      </c>
      <c r="BF113" s="201">
        <f>IF(N113="snížená",J113,0)</f>
        <v>0</v>
      </c>
      <c r="BG113" s="201">
        <f>IF(N113="zákl. přenesená",J113,0)</f>
        <v>0</v>
      </c>
      <c r="BH113" s="201">
        <f>IF(N113="sníž. přenesená",J113,0)</f>
        <v>0</v>
      </c>
      <c r="BI113" s="201">
        <f>IF(N113="nulová",J113,0)</f>
        <v>0</v>
      </c>
      <c r="BJ113" s="21" t="s">
        <v>77</v>
      </c>
      <c r="BK113" s="201">
        <f>ROUND(I113*H113,2)</f>
        <v>0</v>
      </c>
      <c r="BL113" s="21" t="s">
        <v>132</v>
      </c>
      <c r="BM113" s="21" t="s">
        <v>709</v>
      </c>
    </row>
    <row r="114" spans="2:65" s="1" customFormat="1" ht="22.5" customHeight="1">
      <c r="B114" s="38"/>
      <c r="C114" s="202" t="s">
        <v>220</v>
      </c>
      <c r="D114" s="202" t="s">
        <v>173</v>
      </c>
      <c r="E114" s="203" t="s">
        <v>221</v>
      </c>
      <c r="F114" s="204" t="s">
        <v>222</v>
      </c>
      <c r="G114" s="205" t="s">
        <v>176</v>
      </c>
      <c r="H114" s="206">
        <v>41.16</v>
      </c>
      <c r="I114" s="207"/>
      <c r="J114" s="208">
        <f>ROUND(I114*H114,2)</f>
        <v>0</v>
      </c>
      <c r="K114" s="204" t="s">
        <v>21</v>
      </c>
      <c r="L114" s="209"/>
      <c r="M114" s="210" t="s">
        <v>21</v>
      </c>
      <c r="N114" s="211" t="s">
        <v>40</v>
      </c>
      <c r="O114" s="39"/>
      <c r="P114" s="199">
        <f>O114*H114</f>
        <v>0</v>
      </c>
      <c r="Q114" s="199">
        <v>1</v>
      </c>
      <c r="R114" s="199">
        <f>Q114*H114</f>
        <v>41.16</v>
      </c>
      <c r="S114" s="199">
        <v>0</v>
      </c>
      <c r="T114" s="200">
        <f>S114*H114</f>
        <v>0</v>
      </c>
      <c r="AR114" s="21" t="s">
        <v>177</v>
      </c>
      <c r="AT114" s="21" t="s">
        <v>173</v>
      </c>
      <c r="AU114" s="21" t="s">
        <v>79</v>
      </c>
      <c r="AY114" s="21" t="s">
        <v>124</v>
      </c>
      <c r="BE114" s="201">
        <f>IF(N114="základní",J114,0)</f>
        <v>0</v>
      </c>
      <c r="BF114" s="201">
        <f>IF(N114="snížená",J114,0)</f>
        <v>0</v>
      </c>
      <c r="BG114" s="201">
        <f>IF(N114="zákl. přenesená",J114,0)</f>
        <v>0</v>
      </c>
      <c r="BH114" s="201">
        <f>IF(N114="sníž. přenesená",J114,0)</f>
        <v>0</v>
      </c>
      <c r="BI114" s="201">
        <f>IF(N114="nulová",J114,0)</f>
        <v>0</v>
      </c>
      <c r="BJ114" s="21" t="s">
        <v>77</v>
      </c>
      <c r="BK114" s="201">
        <f>ROUND(I114*H114,2)</f>
        <v>0</v>
      </c>
      <c r="BL114" s="21" t="s">
        <v>132</v>
      </c>
      <c r="BM114" s="21" t="s">
        <v>710</v>
      </c>
    </row>
    <row r="115" spans="2:63" s="10" customFormat="1" ht="29.85" customHeight="1">
      <c r="B115" s="173"/>
      <c r="C115" s="174"/>
      <c r="D115" s="187" t="s">
        <v>68</v>
      </c>
      <c r="E115" s="188" t="s">
        <v>150</v>
      </c>
      <c r="F115" s="188" t="s">
        <v>711</v>
      </c>
      <c r="G115" s="174"/>
      <c r="H115" s="174"/>
      <c r="I115" s="177"/>
      <c r="J115" s="189">
        <f>BK115</f>
        <v>0</v>
      </c>
      <c r="K115" s="174"/>
      <c r="L115" s="179"/>
      <c r="M115" s="180"/>
      <c r="N115" s="181"/>
      <c r="O115" s="181"/>
      <c r="P115" s="182">
        <f>SUM(P116:P118)</f>
        <v>0</v>
      </c>
      <c r="Q115" s="181"/>
      <c r="R115" s="182">
        <f>SUM(R116:R118)</f>
        <v>11.165532</v>
      </c>
      <c r="S115" s="181"/>
      <c r="T115" s="183">
        <f>SUM(T116:T118)</f>
        <v>27.5968</v>
      </c>
      <c r="AR115" s="184" t="s">
        <v>77</v>
      </c>
      <c r="AT115" s="185" t="s">
        <v>68</v>
      </c>
      <c r="AU115" s="185" t="s">
        <v>77</v>
      </c>
      <c r="AY115" s="184" t="s">
        <v>124</v>
      </c>
      <c r="BK115" s="186">
        <f>SUM(BK116:BK118)</f>
        <v>0</v>
      </c>
    </row>
    <row r="116" spans="2:65" s="1" customFormat="1" ht="22.5" customHeight="1">
      <c r="B116" s="38"/>
      <c r="C116" s="190" t="s">
        <v>712</v>
      </c>
      <c r="D116" s="190" t="s">
        <v>127</v>
      </c>
      <c r="E116" s="191" t="s">
        <v>713</v>
      </c>
      <c r="F116" s="192" t="s">
        <v>714</v>
      </c>
      <c r="G116" s="193" t="s">
        <v>170</v>
      </c>
      <c r="H116" s="194">
        <v>12.544</v>
      </c>
      <c r="I116" s="195"/>
      <c r="J116" s="196">
        <f>ROUND(I116*H116,2)</f>
        <v>0</v>
      </c>
      <c r="K116" s="192" t="s">
        <v>21</v>
      </c>
      <c r="L116" s="58"/>
      <c r="M116" s="197" t="s">
        <v>21</v>
      </c>
      <c r="N116" s="198" t="s">
        <v>40</v>
      </c>
      <c r="O116" s="39"/>
      <c r="P116" s="199">
        <f>O116*H116</f>
        <v>0</v>
      </c>
      <c r="Q116" s="199">
        <v>0</v>
      </c>
      <c r="R116" s="199">
        <f>Q116*H116</f>
        <v>0</v>
      </c>
      <c r="S116" s="199">
        <v>2.2</v>
      </c>
      <c r="T116" s="200">
        <f>S116*H116</f>
        <v>27.5968</v>
      </c>
      <c r="AR116" s="21" t="s">
        <v>132</v>
      </c>
      <c r="AT116" s="21" t="s">
        <v>127</v>
      </c>
      <c r="AU116" s="21" t="s">
        <v>79</v>
      </c>
      <c r="AY116" s="21" t="s">
        <v>124</v>
      </c>
      <c r="BE116" s="201">
        <f>IF(N116="základní",J116,0)</f>
        <v>0</v>
      </c>
      <c r="BF116" s="201">
        <f>IF(N116="snížená",J116,0)</f>
        <v>0</v>
      </c>
      <c r="BG116" s="201">
        <f>IF(N116="zákl. přenesená",J116,0)</f>
        <v>0</v>
      </c>
      <c r="BH116" s="201">
        <f>IF(N116="sníž. přenesená",J116,0)</f>
        <v>0</v>
      </c>
      <c r="BI116" s="201">
        <f>IF(N116="nulová",J116,0)</f>
        <v>0</v>
      </c>
      <c r="BJ116" s="21" t="s">
        <v>77</v>
      </c>
      <c r="BK116" s="201">
        <f>ROUND(I116*H116,2)</f>
        <v>0</v>
      </c>
      <c r="BL116" s="21" t="s">
        <v>132</v>
      </c>
      <c r="BM116" s="21" t="s">
        <v>715</v>
      </c>
    </row>
    <row r="117" spans="2:65" s="1" customFormat="1" ht="22.5" customHeight="1">
      <c r="B117" s="38"/>
      <c r="C117" s="190" t="s">
        <v>508</v>
      </c>
      <c r="D117" s="190" t="s">
        <v>127</v>
      </c>
      <c r="E117" s="191" t="s">
        <v>716</v>
      </c>
      <c r="F117" s="192" t="s">
        <v>717</v>
      </c>
      <c r="G117" s="193" t="s">
        <v>170</v>
      </c>
      <c r="H117" s="194">
        <v>4.9</v>
      </c>
      <c r="I117" s="195"/>
      <c r="J117" s="196">
        <f>ROUND(I117*H117,2)</f>
        <v>0</v>
      </c>
      <c r="K117" s="192" t="s">
        <v>21</v>
      </c>
      <c r="L117" s="58"/>
      <c r="M117" s="197" t="s">
        <v>21</v>
      </c>
      <c r="N117" s="198" t="s">
        <v>40</v>
      </c>
      <c r="O117" s="39"/>
      <c r="P117" s="199">
        <f>O117*H117</f>
        <v>0</v>
      </c>
      <c r="Q117" s="199">
        <v>2.27868</v>
      </c>
      <c r="R117" s="199">
        <f>Q117*H117</f>
        <v>11.165532</v>
      </c>
      <c r="S117" s="199">
        <v>0</v>
      </c>
      <c r="T117" s="200">
        <f>S117*H117</f>
        <v>0</v>
      </c>
      <c r="AR117" s="21" t="s">
        <v>132</v>
      </c>
      <c r="AT117" s="21" t="s">
        <v>127</v>
      </c>
      <c r="AU117" s="21" t="s">
        <v>79</v>
      </c>
      <c r="AY117" s="21" t="s">
        <v>124</v>
      </c>
      <c r="BE117" s="201">
        <f>IF(N117="základní",J117,0)</f>
        <v>0</v>
      </c>
      <c r="BF117" s="201">
        <f>IF(N117="snížená",J117,0)</f>
        <v>0</v>
      </c>
      <c r="BG117" s="201">
        <f>IF(N117="zákl. přenesená",J117,0)</f>
        <v>0</v>
      </c>
      <c r="BH117" s="201">
        <f>IF(N117="sníž. přenesená",J117,0)</f>
        <v>0</v>
      </c>
      <c r="BI117" s="201">
        <f>IF(N117="nulová",J117,0)</f>
        <v>0</v>
      </c>
      <c r="BJ117" s="21" t="s">
        <v>77</v>
      </c>
      <c r="BK117" s="201">
        <f>ROUND(I117*H117,2)</f>
        <v>0</v>
      </c>
      <c r="BL117" s="21" t="s">
        <v>132</v>
      </c>
      <c r="BM117" s="21" t="s">
        <v>718</v>
      </c>
    </row>
    <row r="118" spans="2:65" s="1" customFormat="1" ht="22.5" customHeight="1">
      <c r="B118" s="38"/>
      <c r="C118" s="190" t="s">
        <v>719</v>
      </c>
      <c r="D118" s="190" t="s">
        <v>127</v>
      </c>
      <c r="E118" s="191" t="s">
        <v>720</v>
      </c>
      <c r="F118" s="192" t="s">
        <v>721</v>
      </c>
      <c r="G118" s="193" t="s">
        <v>157</v>
      </c>
      <c r="H118" s="194">
        <v>27</v>
      </c>
      <c r="I118" s="195"/>
      <c r="J118" s="196">
        <f>ROUND(I118*H118,2)</f>
        <v>0</v>
      </c>
      <c r="K118" s="192" t="s">
        <v>21</v>
      </c>
      <c r="L118" s="58"/>
      <c r="M118" s="197" t="s">
        <v>21</v>
      </c>
      <c r="N118" s="198" t="s">
        <v>40</v>
      </c>
      <c r="O118" s="39"/>
      <c r="P118" s="199">
        <f>O118*H118</f>
        <v>0</v>
      </c>
      <c r="Q118" s="199">
        <v>0</v>
      </c>
      <c r="R118" s="199">
        <f>Q118*H118</f>
        <v>0</v>
      </c>
      <c r="S118" s="199">
        <v>0</v>
      </c>
      <c r="T118" s="200">
        <f>S118*H118</f>
        <v>0</v>
      </c>
      <c r="AR118" s="21" t="s">
        <v>132</v>
      </c>
      <c r="AT118" s="21" t="s">
        <v>127</v>
      </c>
      <c r="AU118" s="21" t="s">
        <v>79</v>
      </c>
      <c r="AY118" s="21" t="s">
        <v>124</v>
      </c>
      <c r="BE118" s="201">
        <f>IF(N118="základní",J118,0)</f>
        <v>0</v>
      </c>
      <c r="BF118" s="201">
        <f>IF(N118="snížená",J118,0)</f>
        <v>0</v>
      </c>
      <c r="BG118" s="201">
        <f>IF(N118="zákl. přenesená",J118,0)</f>
        <v>0</v>
      </c>
      <c r="BH118" s="201">
        <f>IF(N118="sníž. přenesená",J118,0)</f>
        <v>0</v>
      </c>
      <c r="BI118" s="201">
        <f>IF(N118="nulová",J118,0)</f>
        <v>0</v>
      </c>
      <c r="BJ118" s="21" t="s">
        <v>77</v>
      </c>
      <c r="BK118" s="201">
        <f>ROUND(I118*H118,2)</f>
        <v>0</v>
      </c>
      <c r="BL118" s="21" t="s">
        <v>132</v>
      </c>
      <c r="BM118" s="21" t="s">
        <v>722</v>
      </c>
    </row>
    <row r="119" spans="2:63" s="10" customFormat="1" ht="29.85" customHeight="1">
      <c r="B119" s="173"/>
      <c r="C119" s="174"/>
      <c r="D119" s="187" t="s">
        <v>68</v>
      </c>
      <c r="E119" s="188" t="s">
        <v>132</v>
      </c>
      <c r="F119" s="188" t="s">
        <v>224</v>
      </c>
      <c r="G119" s="174"/>
      <c r="H119" s="174"/>
      <c r="I119" s="177"/>
      <c r="J119" s="189">
        <f>BK119</f>
        <v>0</v>
      </c>
      <c r="K119" s="174"/>
      <c r="L119" s="179"/>
      <c r="M119" s="180"/>
      <c r="N119" s="181"/>
      <c r="O119" s="181"/>
      <c r="P119" s="182">
        <f>SUM(P120:P122)</f>
        <v>0</v>
      </c>
      <c r="Q119" s="181"/>
      <c r="R119" s="182">
        <f>SUM(R120:R122)</f>
        <v>0.1868</v>
      </c>
      <c r="S119" s="181"/>
      <c r="T119" s="183">
        <f>SUM(T120:T122)</f>
        <v>0</v>
      </c>
      <c r="AR119" s="184" t="s">
        <v>77</v>
      </c>
      <c r="AT119" s="185" t="s">
        <v>68</v>
      </c>
      <c r="AU119" s="185" t="s">
        <v>77</v>
      </c>
      <c r="AY119" s="184" t="s">
        <v>124</v>
      </c>
      <c r="BK119" s="186">
        <f>SUM(BK120:BK122)</f>
        <v>0</v>
      </c>
    </row>
    <row r="120" spans="2:65" s="1" customFormat="1" ht="22.5" customHeight="1">
      <c r="B120" s="38"/>
      <c r="C120" s="190" t="s">
        <v>234</v>
      </c>
      <c r="D120" s="190" t="s">
        <v>127</v>
      </c>
      <c r="E120" s="191" t="s">
        <v>723</v>
      </c>
      <c r="F120" s="192" t="s">
        <v>724</v>
      </c>
      <c r="G120" s="193" t="s">
        <v>266</v>
      </c>
      <c r="H120" s="194">
        <v>3</v>
      </c>
      <c r="I120" s="195"/>
      <c r="J120" s="196">
        <f>ROUND(I120*H120,2)</f>
        <v>0</v>
      </c>
      <c r="K120" s="192" t="s">
        <v>21</v>
      </c>
      <c r="L120" s="58"/>
      <c r="M120" s="197" t="s">
        <v>21</v>
      </c>
      <c r="N120" s="198" t="s">
        <v>40</v>
      </c>
      <c r="O120" s="39"/>
      <c r="P120" s="199">
        <f>O120*H120</f>
        <v>0</v>
      </c>
      <c r="Q120" s="199">
        <v>0.0066</v>
      </c>
      <c r="R120" s="199">
        <f>Q120*H120</f>
        <v>0.019799999999999998</v>
      </c>
      <c r="S120" s="199">
        <v>0</v>
      </c>
      <c r="T120" s="200">
        <f>S120*H120</f>
        <v>0</v>
      </c>
      <c r="AR120" s="21" t="s">
        <v>132</v>
      </c>
      <c r="AT120" s="21" t="s">
        <v>127</v>
      </c>
      <c r="AU120" s="21" t="s">
        <v>79</v>
      </c>
      <c r="AY120" s="21" t="s">
        <v>124</v>
      </c>
      <c r="BE120" s="201">
        <f>IF(N120="základní",J120,0)</f>
        <v>0</v>
      </c>
      <c r="BF120" s="201">
        <f>IF(N120="snížená",J120,0)</f>
        <v>0</v>
      </c>
      <c r="BG120" s="201">
        <f>IF(N120="zákl. přenesená",J120,0)</f>
        <v>0</v>
      </c>
      <c r="BH120" s="201">
        <f>IF(N120="sníž. přenesená",J120,0)</f>
        <v>0</v>
      </c>
      <c r="BI120" s="201">
        <f>IF(N120="nulová",J120,0)</f>
        <v>0</v>
      </c>
      <c r="BJ120" s="21" t="s">
        <v>77</v>
      </c>
      <c r="BK120" s="201">
        <f>ROUND(I120*H120,2)</f>
        <v>0</v>
      </c>
      <c r="BL120" s="21" t="s">
        <v>132</v>
      </c>
      <c r="BM120" s="21" t="s">
        <v>725</v>
      </c>
    </row>
    <row r="121" spans="2:65" s="1" customFormat="1" ht="22.5" customHeight="1">
      <c r="B121" s="38"/>
      <c r="C121" s="202" t="s">
        <v>726</v>
      </c>
      <c r="D121" s="202" t="s">
        <v>173</v>
      </c>
      <c r="E121" s="203" t="s">
        <v>727</v>
      </c>
      <c r="F121" s="204" t="s">
        <v>728</v>
      </c>
      <c r="G121" s="205" t="s">
        <v>266</v>
      </c>
      <c r="H121" s="206">
        <v>1</v>
      </c>
      <c r="I121" s="207"/>
      <c r="J121" s="208">
        <f>ROUND(I121*H121,2)</f>
        <v>0</v>
      </c>
      <c r="K121" s="204" t="s">
        <v>21</v>
      </c>
      <c r="L121" s="209"/>
      <c r="M121" s="210" t="s">
        <v>21</v>
      </c>
      <c r="N121" s="211" t="s">
        <v>40</v>
      </c>
      <c r="O121" s="39"/>
      <c r="P121" s="199">
        <f>O121*H121</f>
        <v>0</v>
      </c>
      <c r="Q121" s="199">
        <v>0.039</v>
      </c>
      <c r="R121" s="199">
        <f>Q121*H121</f>
        <v>0.039</v>
      </c>
      <c r="S121" s="199">
        <v>0</v>
      </c>
      <c r="T121" s="200">
        <f>S121*H121</f>
        <v>0</v>
      </c>
      <c r="AR121" s="21" t="s">
        <v>177</v>
      </c>
      <c r="AT121" s="21" t="s">
        <v>173</v>
      </c>
      <c r="AU121" s="21" t="s">
        <v>79</v>
      </c>
      <c r="AY121" s="21" t="s">
        <v>124</v>
      </c>
      <c r="BE121" s="201">
        <f>IF(N121="základní",J121,0)</f>
        <v>0</v>
      </c>
      <c r="BF121" s="201">
        <f>IF(N121="snížená",J121,0)</f>
        <v>0</v>
      </c>
      <c r="BG121" s="201">
        <f>IF(N121="zákl. přenesená",J121,0)</f>
        <v>0</v>
      </c>
      <c r="BH121" s="201">
        <f>IF(N121="sníž. přenesená",J121,0)</f>
        <v>0</v>
      </c>
      <c r="BI121" s="201">
        <f>IF(N121="nulová",J121,0)</f>
        <v>0</v>
      </c>
      <c r="BJ121" s="21" t="s">
        <v>77</v>
      </c>
      <c r="BK121" s="201">
        <f>ROUND(I121*H121,2)</f>
        <v>0</v>
      </c>
      <c r="BL121" s="21" t="s">
        <v>132</v>
      </c>
      <c r="BM121" s="21" t="s">
        <v>729</v>
      </c>
    </row>
    <row r="122" spans="2:65" s="1" customFormat="1" ht="22.5" customHeight="1">
      <c r="B122" s="38"/>
      <c r="C122" s="202" t="s">
        <v>246</v>
      </c>
      <c r="D122" s="202" t="s">
        <v>173</v>
      </c>
      <c r="E122" s="203" t="s">
        <v>730</v>
      </c>
      <c r="F122" s="204" t="s">
        <v>731</v>
      </c>
      <c r="G122" s="205" t="s">
        <v>266</v>
      </c>
      <c r="H122" s="206">
        <v>2</v>
      </c>
      <c r="I122" s="207"/>
      <c r="J122" s="208">
        <f>ROUND(I122*H122,2)</f>
        <v>0</v>
      </c>
      <c r="K122" s="204" t="s">
        <v>21</v>
      </c>
      <c r="L122" s="209"/>
      <c r="M122" s="210" t="s">
        <v>21</v>
      </c>
      <c r="N122" s="211" t="s">
        <v>40</v>
      </c>
      <c r="O122" s="39"/>
      <c r="P122" s="199">
        <f>O122*H122</f>
        <v>0</v>
      </c>
      <c r="Q122" s="199">
        <v>0.064</v>
      </c>
      <c r="R122" s="199">
        <f>Q122*H122</f>
        <v>0.128</v>
      </c>
      <c r="S122" s="199">
        <v>0</v>
      </c>
      <c r="T122" s="200">
        <f>S122*H122</f>
        <v>0</v>
      </c>
      <c r="AR122" s="21" t="s">
        <v>177</v>
      </c>
      <c r="AT122" s="21" t="s">
        <v>173</v>
      </c>
      <c r="AU122" s="21" t="s">
        <v>79</v>
      </c>
      <c r="AY122" s="21" t="s">
        <v>124</v>
      </c>
      <c r="BE122" s="201">
        <f>IF(N122="základní",J122,0)</f>
        <v>0</v>
      </c>
      <c r="BF122" s="201">
        <f>IF(N122="snížená",J122,0)</f>
        <v>0</v>
      </c>
      <c r="BG122" s="201">
        <f>IF(N122="zákl. přenesená",J122,0)</f>
        <v>0</v>
      </c>
      <c r="BH122" s="201">
        <f>IF(N122="sníž. přenesená",J122,0)</f>
        <v>0</v>
      </c>
      <c r="BI122" s="201">
        <f>IF(N122="nulová",J122,0)</f>
        <v>0</v>
      </c>
      <c r="BJ122" s="21" t="s">
        <v>77</v>
      </c>
      <c r="BK122" s="201">
        <f>ROUND(I122*H122,2)</f>
        <v>0</v>
      </c>
      <c r="BL122" s="21" t="s">
        <v>132</v>
      </c>
      <c r="BM122" s="21" t="s">
        <v>732</v>
      </c>
    </row>
    <row r="123" spans="2:63" s="10" customFormat="1" ht="29.85" customHeight="1">
      <c r="B123" s="173"/>
      <c r="C123" s="174"/>
      <c r="D123" s="187" t="s">
        <v>68</v>
      </c>
      <c r="E123" s="188" t="s">
        <v>159</v>
      </c>
      <c r="F123" s="188" t="s">
        <v>233</v>
      </c>
      <c r="G123" s="174"/>
      <c r="H123" s="174"/>
      <c r="I123" s="177"/>
      <c r="J123" s="189">
        <f>BK123</f>
        <v>0</v>
      </c>
      <c r="K123" s="174"/>
      <c r="L123" s="179"/>
      <c r="M123" s="180"/>
      <c r="N123" s="181"/>
      <c r="O123" s="181"/>
      <c r="P123" s="182">
        <f>SUM(P124:P133)</f>
        <v>0</v>
      </c>
      <c r="Q123" s="181"/>
      <c r="R123" s="182">
        <f>SUM(R124:R133)</f>
        <v>127.05151800000002</v>
      </c>
      <c r="S123" s="181"/>
      <c r="T123" s="183">
        <f>SUM(T124:T133)</f>
        <v>0</v>
      </c>
      <c r="AR123" s="184" t="s">
        <v>77</v>
      </c>
      <c r="AT123" s="185" t="s">
        <v>68</v>
      </c>
      <c r="AU123" s="185" t="s">
        <v>77</v>
      </c>
      <c r="AY123" s="184" t="s">
        <v>124</v>
      </c>
      <c r="BK123" s="186">
        <f>SUM(BK124:BK133)</f>
        <v>0</v>
      </c>
    </row>
    <row r="124" spans="2:65" s="1" customFormat="1" ht="22.5" customHeight="1">
      <c r="B124" s="38"/>
      <c r="C124" s="190" t="s">
        <v>733</v>
      </c>
      <c r="D124" s="190" t="s">
        <v>127</v>
      </c>
      <c r="E124" s="191" t="s">
        <v>235</v>
      </c>
      <c r="F124" s="192" t="s">
        <v>236</v>
      </c>
      <c r="G124" s="193" t="s">
        <v>130</v>
      </c>
      <c r="H124" s="194">
        <v>128.8</v>
      </c>
      <c r="I124" s="195"/>
      <c r="J124" s="196">
        <f>ROUND(I124*H124,2)</f>
        <v>0</v>
      </c>
      <c r="K124" s="192" t="s">
        <v>21</v>
      </c>
      <c r="L124" s="58"/>
      <c r="M124" s="197" t="s">
        <v>21</v>
      </c>
      <c r="N124" s="198" t="s">
        <v>40</v>
      </c>
      <c r="O124" s="39"/>
      <c r="P124" s="199">
        <f>O124*H124</f>
        <v>0</v>
      </c>
      <c r="Q124" s="199">
        <v>0.378</v>
      </c>
      <c r="R124" s="199">
        <f>Q124*H124</f>
        <v>48.686400000000006</v>
      </c>
      <c r="S124" s="199">
        <v>0</v>
      </c>
      <c r="T124" s="200">
        <f>S124*H124</f>
        <v>0</v>
      </c>
      <c r="AR124" s="21" t="s">
        <v>132</v>
      </c>
      <c r="AT124" s="21" t="s">
        <v>127</v>
      </c>
      <c r="AU124" s="21" t="s">
        <v>79</v>
      </c>
      <c r="AY124" s="21" t="s">
        <v>124</v>
      </c>
      <c r="BE124" s="201">
        <f>IF(N124="základní",J124,0)</f>
        <v>0</v>
      </c>
      <c r="BF124" s="201">
        <f>IF(N124="snížená",J124,0)</f>
        <v>0</v>
      </c>
      <c r="BG124" s="201">
        <f>IF(N124="zákl. přenesená",J124,0)</f>
        <v>0</v>
      </c>
      <c r="BH124" s="201">
        <f>IF(N124="sníž. přenesená",J124,0)</f>
        <v>0</v>
      </c>
      <c r="BI124" s="201">
        <f>IF(N124="nulová",J124,0)</f>
        <v>0</v>
      </c>
      <c r="BJ124" s="21" t="s">
        <v>77</v>
      </c>
      <c r="BK124" s="201">
        <f>ROUND(I124*H124,2)</f>
        <v>0</v>
      </c>
      <c r="BL124" s="21" t="s">
        <v>132</v>
      </c>
      <c r="BM124" s="21" t="s">
        <v>734</v>
      </c>
    </row>
    <row r="125" spans="2:65" s="1" customFormat="1" ht="22.5" customHeight="1">
      <c r="B125" s="38"/>
      <c r="C125" s="190" t="s">
        <v>512</v>
      </c>
      <c r="D125" s="190" t="s">
        <v>127</v>
      </c>
      <c r="E125" s="191" t="s">
        <v>239</v>
      </c>
      <c r="F125" s="192" t="s">
        <v>240</v>
      </c>
      <c r="G125" s="193" t="s">
        <v>130</v>
      </c>
      <c r="H125" s="194">
        <v>128.8</v>
      </c>
      <c r="I125" s="195"/>
      <c r="J125" s="196">
        <f>ROUND(I125*H125,2)</f>
        <v>0</v>
      </c>
      <c r="K125" s="192" t="s">
        <v>21</v>
      </c>
      <c r="L125" s="58"/>
      <c r="M125" s="197" t="s">
        <v>21</v>
      </c>
      <c r="N125" s="198" t="s">
        <v>40</v>
      </c>
      <c r="O125" s="39"/>
      <c r="P125" s="199">
        <f>O125*H125</f>
        <v>0</v>
      </c>
      <c r="Q125" s="199">
        <v>0.3719</v>
      </c>
      <c r="R125" s="199">
        <f>Q125*H125</f>
        <v>47.90072000000001</v>
      </c>
      <c r="S125" s="199">
        <v>0</v>
      </c>
      <c r="T125" s="200">
        <f>S125*H125</f>
        <v>0</v>
      </c>
      <c r="AR125" s="21" t="s">
        <v>132</v>
      </c>
      <c r="AT125" s="21" t="s">
        <v>127</v>
      </c>
      <c r="AU125" s="21" t="s">
        <v>79</v>
      </c>
      <c r="AY125" s="21" t="s">
        <v>124</v>
      </c>
      <c r="BE125" s="201">
        <f>IF(N125="základní",J125,0)</f>
        <v>0</v>
      </c>
      <c r="BF125" s="201">
        <f>IF(N125="snížená",J125,0)</f>
        <v>0</v>
      </c>
      <c r="BG125" s="201">
        <f>IF(N125="zákl. přenesená",J125,0)</f>
        <v>0</v>
      </c>
      <c r="BH125" s="201">
        <f>IF(N125="sníž. přenesená",J125,0)</f>
        <v>0</v>
      </c>
      <c r="BI125" s="201">
        <f>IF(N125="nulová",J125,0)</f>
        <v>0</v>
      </c>
      <c r="BJ125" s="21" t="s">
        <v>77</v>
      </c>
      <c r="BK125" s="201">
        <f>ROUND(I125*H125,2)</f>
        <v>0</v>
      </c>
      <c r="BL125" s="21" t="s">
        <v>132</v>
      </c>
      <c r="BM125" s="21" t="s">
        <v>735</v>
      </c>
    </row>
    <row r="126" spans="2:65" s="1" customFormat="1" ht="31.5" customHeight="1">
      <c r="B126" s="38"/>
      <c r="C126" s="190" t="s">
        <v>590</v>
      </c>
      <c r="D126" s="190" t="s">
        <v>127</v>
      </c>
      <c r="E126" s="191" t="s">
        <v>243</v>
      </c>
      <c r="F126" s="192" t="s">
        <v>244</v>
      </c>
      <c r="G126" s="193" t="s">
        <v>130</v>
      </c>
      <c r="H126" s="194">
        <v>128.8</v>
      </c>
      <c r="I126" s="195"/>
      <c r="J126" s="196">
        <f>ROUND(I126*H126,2)</f>
        <v>0</v>
      </c>
      <c r="K126" s="192" t="s">
        <v>131</v>
      </c>
      <c r="L126" s="58"/>
      <c r="M126" s="197" t="s">
        <v>21</v>
      </c>
      <c r="N126" s="198" t="s">
        <v>40</v>
      </c>
      <c r="O126" s="39"/>
      <c r="P126" s="199">
        <f>O126*H126</f>
        <v>0</v>
      </c>
      <c r="Q126" s="199">
        <v>0</v>
      </c>
      <c r="R126" s="199">
        <f>Q126*H126</f>
        <v>0</v>
      </c>
      <c r="S126" s="199">
        <v>0</v>
      </c>
      <c r="T126" s="200">
        <f>S126*H126</f>
        <v>0</v>
      </c>
      <c r="AR126" s="21" t="s">
        <v>132</v>
      </c>
      <c r="AT126" s="21" t="s">
        <v>127</v>
      </c>
      <c r="AU126" s="21" t="s">
        <v>79</v>
      </c>
      <c r="AY126" s="21" t="s">
        <v>124</v>
      </c>
      <c r="BE126" s="201">
        <f>IF(N126="základní",J126,0)</f>
        <v>0</v>
      </c>
      <c r="BF126" s="201">
        <f>IF(N126="snížená",J126,0)</f>
        <v>0</v>
      </c>
      <c r="BG126" s="201">
        <f>IF(N126="zákl. přenesená",J126,0)</f>
        <v>0</v>
      </c>
      <c r="BH126" s="201">
        <f>IF(N126="sníž. přenesená",J126,0)</f>
        <v>0</v>
      </c>
      <c r="BI126" s="201">
        <f>IF(N126="nulová",J126,0)</f>
        <v>0</v>
      </c>
      <c r="BJ126" s="21" t="s">
        <v>77</v>
      </c>
      <c r="BK126" s="201">
        <f>ROUND(I126*H126,2)</f>
        <v>0</v>
      </c>
      <c r="BL126" s="21" t="s">
        <v>132</v>
      </c>
      <c r="BM126" s="21" t="s">
        <v>736</v>
      </c>
    </row>
    <row r="127" spans="2:65" s="1" customFormat="1" ht="22.5" customHeight="1">
      <c r="B127" s="38"/>
      <c r="C127" s="190" t="s">
        <v>635</v>
      </c>
      <c r="D127" s="190" t="s">
        <v>127</v>
      </c>
      <c r="E127" s="191" t="s">
        <v>247</v>
      </c>
      <c r="F127" s="192" t="s">
        <v>248</v>
      </c>
      <c r="G127" s="193" t="s">
        <v>130</v>
      </c>
      <c r="H127" s="194">
        <v>389.8</v>
      </c>
      <c r="I127" s="195"/>
      <c r="J127" s="196">
        <f>ROUND(I127*H127,2)</f>
        <v>0</v>
      </c>
      <c r="K127" s="192" t="s">
        <v>21</v>
      </c>
      <c r="L127" s="58"/>
      <c r="M127" s="197" t="s">
        <v>21</v>
      </c>
      <c r="N127" s="198" t="s">
        <v>40</v>
      </c>
      <c r="O127" s="39"/>
      <c r="P127" s="199">
        <f>O127*H127</f>
        <v>0</v>
      </c>
      <c r="Q127" s="199">
        <v>0.00071</v>
      </c>
      <c r="R127" s="199">
        <f>Q127*H127</f>
        <v>0.276758</v>
      </c>
      <c r="S127" s="199">
        <v>0</v>
      </c>
      <c r="T127" s="200">
        <f>S127*H127</f>
        <v>0</v>
      </c>
      <c r="AR127" s="21" t="s">
        <v>132</v>
      </c>
      <c r="AT127" s="21" t="s">
        <v>127</v>
      </c>
      <c r="AU127" s="21" t="s">
        <v>79</v>
      </c>
      <c r="AY127" s="21" t="s">
        <v>124</v>
      </c>
      <c r="BE127" s="201">
        <f>IF(N127="základní",J127,0)</f>
        <v>0</v>
      </c>
      <c r="BF127" s="201">
        <f>IF(N127="snížená",J127,0)</f>
        <v>0</v>
      </c>
      <c r="BG127" s="201">
        <f>IF(N127="zákl. přenesená",J127,0)</f>
        <v>0</v>
      </c>
      <c r="BH127" s="201">
        <f>IF(N127="sníž. přenesená",J127,0)</f>
        <v>0</v>
      </c>
      <c r="BI127" s="201">
        <f>IF(N127="nulová",J127,0)</f>
        <v>0</v>
      </c>
      <c r="BJ127" s="21" t="s">
        <v>77</v>
      </c>
      <c r="BK127" s="201">
        <f>ROUND(I127*H127,2)</f>
        <v>0</v>
      </c>
      <c r="BL127" s="21" t="s">
        <v>132</v>
      </c>
      <c r="BM127" s="21" t="s">
        <v>737</v>
      </c>
    </row>
    <row r="128" spans="2:51" s="11" customFormat="1" ht="13.5">
      <c r="B128" s="212"/>
      <c r="C128" s="213"/>
      <c r="D128" s="214" t="s">
        <v>202</v>
      </c>
      <c r="E128" s="227" t="s">
        <v>21</v>
      </c>
      <c r="F128" s="215" t="s">
        <v>738</v>
      </c>
      <c r="G128" s="213"/>
      <c r="H128" s="216">
        <v>389.8</v>
      </c>
      <c r="I128" s="217"/>
      <c r="J128" s="213"/>
      <c r="K128" s="213"/>
      <c r="L128" s="218"/>
      <c r="M128" s="219"/>
      <c r="N128" s="220"/>
      <c r="O128" s="220"/>
      <c r="P128" s="220"/>
      <c r="Q128" s="220"/>
      <c r="R128" s="220"/>
      <c r="S128" s="220"/>
      <c r="T128" s="221"/>
      <c r="AT128" s="222" t="s">
        <v>202</v>
      </c>
      <c r="AU128" s="222" t="s">
        <v>79</v>
      </c>
      <c r="AV128" s="11" t="s">
        <v>79</v>
      </c>
      <c r="AW128" s="11" t="s">
        <v>33</v>
      </c>
      <c r="AX128" s="11" t="s">
        <v>77</v>
      </c>
      <c r="AY128" s="222" t="s">
        <v>124</v>
      </c>
    </row>
    <row r="129" spans="2:65" s="1" customFormat="1" ht="22.5" customHeight="1">
      <c r="B129" s="38"/>
      <c r="C129" s="190" t="s">
        <v>649</v>
      </c>
      <c r="D129" s="190" t="s">
        <v>127</v>
      </c>
      <c r="E129" s="191" t="s">
        <v>251</v>
      </c>
      <c r="F129" s="192" t="s">
        <v>252</v>
      </c>
      <c r="G129" s="193" t="s">
        <v>130</v>
      </c>
      <c r="H129" s="194">
        <v>156.8</v>
      </c>
      <c r="I129" s="195"/>
      <c r="J129" s="196">
        <f>ROUND(I129*H129,2)</f>
        <v>0</v>
      </c>
      <c r="K129" s="192" t="s">
        <v>21</v>
      </c>
      <c r="L129" s="58"/>
      <c r="M129" s="197" t="s">
        <v>21</v>
      </c>
      <c r="N129" s="198" t="s">
        <v>40</v>
      </c>
      <c r="O129" s="39"/>
      <c r="P129" s="199">
        <f>O129*H129</f>
        <v>0</v>
      </c>
      <c r="Q129" s="199">
        <v>0.00081</v>
      </c>
      <c r="R129" s="199">
        <f>Q129*H129</f>
        <v>0.127008</v>
      </c>
      <c r="S129" s="199">
        <v>0</v>
      </c>
      <c r="T129" s="200">
        <f>S129*H129</f>
        <v>0</v>
      </c>
      <c r="AR129" s="21" t="s">
        <v>132</v>
      </c>
      <c r="AT129" s="21" t="s">
        <v>127</v>
      </c>
      <c r="AU129" s="21" t="s">
        <v>79</v>
      </c>
      <c r="AY129" s="21" t="s">
        <v>124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21" t="s">
        <v>77</v>
      </c>
      <c r="BK129" s="201">
        <f>ROUND(I129*H129,2)</f>
        <v>0</v>
      </c>
      <c r="BL129" s="21" t="s">
        <v>132</v>
      </c>
      <c r="BM129" s="21" t="s">
        <v>739</v>
      </c>
    </row>
    <row r="130" spans="2:65" s="1" customFormat="1" ht="31.5" customHeight="1">
      <c r="B130" s="38"/>
      <c r="C130" s="190" t="s">
        <v>582</v>
      </c>
      <c r="D130" s="190" t="s">
        <v>127</v>
      </c>
      <c r="E130" s="191" t="s">
        <v>255</v>
      </c>
      <c r="F130" s="192" t="s">
        <v>256</v>
      </c>
      <c r="G130" s="193" t="s">
        <v>130</v>
      </c>
      <c r="H130" s="194">
        <v>389.8</v>
      </c>
      <c r="I130" s="195"/>
      <c r="J130" s="196">
        <f>ROUND(I130*H130,2)</f>
        <v>0</v>
      </c>
      <c r="K130" s="192" t="s">
        <v>131</v>
      </c>
      <c r="L130" s="58"/>
      <c r="M130" s="197" t="s">
        <v>21</v>
      </c>
      <c r="N130" s="198" t="s">
        <v>40</v>
      </c>
      <c r="O130" s="39"/>
      <c r="P130" s="199">
        <f>O130*H130</f>
        <v>0</v>
      </c>
      <c r="Q130" s="199">
        <v>0</v>
      </c>
      <c r="R130" s="199">
        <f>Q130*H130</f>
        <v>0</v>
      </c>
      <c r="S130" s="199">
        <v>0</v>
      </c>
      <c r="T130" s="200">
        <f>S130*H130</f>
        <v>0</v>
      </c>
      <c r="AR130" s="21" t="s">
        <v>132</v>
      </c>
      <c r="AT130" s="21" t="s">
        <v>127</v>
      </c>
      <c r="AU130" s="21" t="s">
        <v>79</v>
      </c>
      <c r="AY130" s="21" t="s">
        <v>124</v>
      </c>
      <c r="BE130" s="201">
        <f>IF(N130="základní",J130,0)</f>
        <v>0</v>
      </c>
      <c r="BF130" s="201">
        <f>IF(N130="snížená",J130,0)</f>
        <v>0</v>
      </c>
      <c r="BG130" s="201">
        <f>IF(N130="zákl. přenesená",J130,0)</f>
        <v>0</v>
      </c>
      <c r="BH130" s="201">
        <f>IF(N130="sníž. přenesená",J130,0)</f>
        <v>0</v>
      </c>
      <c r="BI130" s="201">
        <f>IF(N130="nulová",J130,0)</f>
        <v>0</v>
      </c>
      <c r="BJ130" s="21" t="s">
        <v>77</v>
      </c>
      <c r="BK130" s="201">
        <f>ROUND(I130*H130,2)</f>
        <v>0</v>
      </c>
      <c r="BL130" s="21" t="s">
        <v>132</v>
      </c>
      <c r="BM130" s="21" t="s">
        <v>740</v>
      </c>
    </row>
    <row r="131" spans="2:51" s="11" customFormat="1" ht="13.5">
      <c r="B131" s="212"/>
      <c r="C131" s="213"/>
      <c r="D131" s="214" t="s">
        <v>202</v>
      </c>
      <c r="E131" s="227" t="s">
        <v>21</v>
      </c>
      <c r="F131" s="215" t="s">
        <v>738</v>
      </c>
      <c r="G131" s="213"/>
      <c r="H131" s="216">
        <v>389.8</v>
      </c>
      <c r="I131" s="217"/>
      <c r="J131" s="213"/>
      <c r="K131" s="213"/>
      <c r="L131" s="218"/>
      <c r="M131" s="219"/>
      <c r="N131" s="220"/>
      <c r="O131" s="220"/>
      <c r="P131" s="220"/>
      <c r="Q131" s="220"/>
      <c r="R131" s="220"/>
      <c r="S131" s="220"/>
      <c r="T131" s="221"/>
      <c r="AT131" s="222" t="s">
        <v>202</v>
      </c>
      <c r="AU131" s="222" t="s">
        <v>79</v>
      </c>
      <c r="AV131" s="11" t="s">
        <v>79</v>
      </c>
      <c r="AW131" s="11" t="s">
        <v>33</v>
      </c>
      <c r="AX131" s="11" t="s">
        <v>77</v>
      </c>
      <c r="AY131" s="222" t="s">
        <v>124</v>
      </c>
    </row>
    <row r="132" spans="2:65" s="1" customFormat="1" ht="31.5" customHeight="1">
      <c r="B132" s="38"/>
      <c r="C132" s="190" t="s">
        <v>586</v>
      </c>
      <c r="D132" s="190" t="s">
        <v>127</v>
      </c>
      <c r="E132" s="191" t="s">
        <v>259</v>
      </c>
      <c r="F132" s="192" t="s">
        <v>260</v>
      </c>
      <c r="G132" s="193" t="s">
        <v>130</v>
      </c>
      <c r="H132" s="194">
        <v>156.8</v>
      </c>
      <c r="I132" s="195"/>
      <c r="J132" s="196">
        <f>ROUND(I132*H132,2)</f>
        <v>0</v>
      </c>
      <c r="K132" s="192" t="s">
        <v>131</v>
      </c>
      <c r="L132" s="58"/>
      <c r="M132" s="197" t="s">
        <v>21</v>
      </c>
      <c r="N132" s="198" t="s">
        <v>40</v>
      </c>
      <c r="O132" s="39"/>
      <c r="P132" s="199">
        <f>O132*H132</f>
        <v>0</v>
      </c>
      <c r="Q132" s="199">
        <v>0</v>
      </c>
      <c r="R132" s="199">
        <f>Q132*H132</f>
        <v>0</v>
      </c>
      <c r="S132" s="199">
        <v>0</v>
      </c>
      <c r="T132" s="200">
        <f>S132*H132</f>
        <v>0</v>
      </c>
      <c r="AR132" s="21" t="s">
        <v>132</v>
      </c>
      <c r="AT132" s="21" t="s">
        <v>127</v>
      </c>
      <c r="AU132" s="21" t="s">
        <v>79</v>
      </c>
      <c r="AY132" s="21" t="s">
        <v>124</v>
      </c>
      <c r="BE132" s="201">
        <f>IF(N132="základní",J132,0)</f>
        <v>0</v>
      </c>
      <c r="BF132" s="201">
        <f>IF(N132="snížená",J132,0)</f>
        <v>0</v>
      </c>
      <c r="BG132" s="201">
        <f>IF(N132="zákl. přenesená",J132,0)</f>
        <v>0</v>
      </c>
      <c r="BH132" s="201">
        <f>IF(N132="sníž. přenesená",J132,0)</f>
        <v>0</v>
      </c>
      <c r="BI132" s="201">
        <f>IF(N132="nulová",J132,0)</f>
        <v>0</v>
      </c>
      <c r="BJ132" s="21" t="s">
        <v>77</v>
      </c>
      <c r="BK132" s="201">
        <f>ROUND(I132*H132,2)</f>
        <v>0</v>
      </c>
      <c r="BL132" s="21" t="s">
        <v>132</v>
      </c>
      <c r="BM132" s="21" t="s">
        <v>741</v>
      </c>
    </row>
    <row r="133" spans="2:65" s="1" customFormat="1" ht="22.5" customHeight="1">
      <c r="B133" s="38"/>
      <c r="C133" s="190" t="s">
        <v>742</v>
      </c>
      <c r="D133" s="190" t="s">
        <v>127</v>
      </c>
      <c r="E133" s="191" t="s">
        <v>743</v>
      </c>
      <c r="F133" s="192" t="s">
        <v>744</v>
      </c>
      <c r="G133" s="193" t="s">
        <v>130</v>
      </c>
      <c r="H133" s="194">
        <v>128.8</v>
      </c>
      <c r="I133" s="195"/>
      <c r="J133" s="196">
        <f>ROUND(I133*H133,2)</f>
        <v>0</v>
      </c>
      <c r="K133" s="192" t="s">
        <v>21</v>
      </c>
      <c r="L133" s="58"/>
      <c r="M133" s="197" t="s">
        <v>21</v>
      </c>
      <c r="N133" s="198" t="s">
        <v>40</v>
      </c>
      <c r="O133" s="39"/>
      <c r="P133" s="199">
        <f>O133*H133</f>
        <v>0</v>
      </c>
      <c r="Q133" s="199">
        <v>0.23339</v>
      </c>
      <c r="R133" s="199">
        <f>Q133*H133</f>
        <v>30.060632000000002</v>
      </c>
      <c r="S133" s="199">
        <v>0</v>
      </c>
      <c r="T133" s="200">
        <f>S133*H133</f>
        <v>0</v>
      </c>
      <c r="AR133" s="21" t="s">
        <v>132</v>
      </c>
      <c r="AT133" s="21" t="s">
        <v>127</v>
      </c>
      <c r="AU133" s="21" t="s">
        <v>79</v>
      </c>
      <c r="AY133" s="21" t="s">
        <v>124</v>
      </c>
      <c r="BE133" s="201">
        <f>IF(N133="základní",J133,0)</f>
        <v>0</v>
      </c>
      <c r="BF133" s="201">
        <f>IF(N133="snížená",J133,0)</f>
        <v>0</v>
      </c>
      <c r="BG133" s="201">
        <f>IF(N133="zákl. přenesená",J133,0)</f>
        <v>0</v>
      </c>
      <c r="BH133" s="201">
        <f>IF(N133="sníž. přenesená",J133,0)</f>
        <v>0</v>
      </c>
      <c r="BI133" s="201">
        <f>IF(N133="nulová",J133,0)</f>
        <v>0</v>
      </c>
      <c r="BJ133" s="21" t="s">
        <v>77</v>
      </c>
      <c r="BK133" s="201">
        <f>ROUND(I133*H133,2)</f>
        <v>0</v>
      </c>
      <c r="BL133" s="21" t="s">
        <v>132</v>
      </c>
      <c r="BM133" s="21" t="s">
        <v>745</v>
      </c>
    </row>
    <row r="134" spans="2:63" s="10" customFormat="1" ht="29.85" customHeight="1">
      <c r="B134" s="173"/>
      <c r="C134" s="174"/>
      <c r="D134" s="187" t="s">
        <v>68</v>
      </c>
      <c r="E134" s="188" t="s">
        <v>177</v>
      </c>
      <c r="F134" s="188" t="s">
        <v>262</v>
      </c>
      <c r="G134" s="174"/>
      <c r="H134" s="174"/>
      <c r="I134" s="177"/>
      <c r="J134" s="189">
        <f>BK134</f>
        <v>0</v>
      </c>
      <c r="K134" s="174"/>
      <c r="L134" s="179"/>
      <c r="M134" s="180"/>
      <c r="N134" s="181"/>
      <c r="O134" s="181"/>
      <c r="P134" s="182">
        <f>SUM(P135:P170)</f>
        <v>0</v>
      </c>
      <c r="Q134" s="181"/>
      <c r="R134" s="182">
        <f>SUM(R135:R170)</f>
        <v>13.738404999999997</v>
      </c>
      <c r="S134" s="181"/>
      <c r="T134" s="183">
        <f>SUM(T135:T170)</f>
        <v>0</v>
      </c>
      <c r="AR134" s="184" t="s">
        <v>77</v>
      </c>
      <c r="AT134" s="185" t="s">
        <v>68</v>
      </c>
      <c r="AU134" s="185" t="s">
        <v>77</v>
      </c>
      <c r="AY134" s="184" t="s">
        <v>124</v>
      </c>
      <c r="BK134" s="186">
        <f>SUM(BK135:BK170)</f>
        <v>0</v>
      </c>
    </row>
    <row r="135" spans="2:65" s="1" customFormat="1" ht="22.5" customHeight="1">
      <c r="B135" s="38"/>
      <c r="C135" s="190" t="s">
        <v>746</v>
      </c>
      <c r="D135" s="190" t="s">
        <v>127</v>
      </c>
      <c r="E135" s="191" t="s">
        <v>747</v>
      </c>
      <c r="F135" s="192" t="s">
        <v>748</v>
      </c>
      <c r="G135" s="193" t="s">
        <v>266</v>
      </c>
      <c r="H135" s="194">
        <v>6</v>
      </c>
      <c r="I135" s="195"/>
      <c r="J135" s="196">
        <f aca="true" t="shared" si="10" ref="J135:J170">ROUND(I135*H135,2)</f>
        <v>0</v>
      </c>
      <c r="K135" s="192" t="s">
        <v>21</v>
      </c>
      <c r="L135" s="58"/>
      <c r="M135" s="197" t="s">
        <v>21</v>
      </c>
      <c r="N135" s="198" t="s">
        <v>40</v>
      </c>
      <c r="O135" s="39"/>
      <c r="P135" s="199">
        <f aca="true" t="shared" si="11" ref="P135:P170">O135*H135</f>
        <v>0</v>
      </c>
      <c r="Q135" s="199">
        <v>0.06864</v>
      </c>
      <c r="R135" s="199">
        <f aca="true" t="shared" si="12" ref="R135:R170">Q135*H135</f>
        <v>0.41184000000000004</v>
      </c>
      <c r="S135" s="199">
        <v>0</v>
      </c>
      <c r="T135" s="200">
        <f aca="true" t="shared" si="13" ref="T135:T170">S135*H135</f>
        <v>0</v>
      </c>
      <c r="AR135" s="21" t="s">
        <v>132</v>
      </c>
      <c r="AT135" s="21" t="s">
        <v>127</v>
      </c>
      <c r="AU135" s="21" t="s">
        <v>79</v>
      </c>
      <c r="AY135" s="21" t="s">
        <v>124</v>
      </c>
      <c r="BE135" s="201">
        <f aca="true" t="shared" si="14" ref="BE135:BE170">IF(N135="základní",J135,0)</f>
        <v>0</v>
      </c>
      <c r="BF135" s="201">
        <f aca="true" t="shared" si="15" ref="BF135:BF170">IF(N135="snížená",J135,0)</f>
        <v>0</v>
      </c>
      <c r="BG135" s="201">
        <f aca="true" t="shared" si="16" ref="BG135:BG170">IF(N135="zákl. přenesená",J135,0)</f>
        <v>0</v>
      </c>
      <c r="BH135" s="201">
        <f aca="true" t="shared" si="17" ref="BH135:BH170">IF(N135="sníž. přenesená",J135,0)</f>
        <v>0</v>
      </c>
      <c r="BI135" s="201">
        <f aca="true" t="shared" si="18" ref="BI135:BI170">IF(N135="nulová",J135,0)</f>
        <v>0</v>
      </c>
      <c r="BJ135" s="21" t="s">
        <v>77</v>
      </c>
      <c r="BK135" s="201">
        <f aca="true" t="shared" si="19" ref="BK135:BK170">ROUND(I135*H135,2)</f>
        <v>0</v>
      </c>
      <c r="BL135" s="21" t="s">
        <v>132</v>
      </c>
      <c r="BM135" s="21" t="s">
        <v>749</v>
      </c>
    </row>
    <row r="136" spans="2:65" s="1" customFormat="1" ht="31.5" customHeight="1">
      <c r="B136" s="38"/>
      <c r="C136" s="190" t="s">
        <v>750</v>
      </c>
      <c r="D136" s="190" t="s">
        <v>127</v>
      </c>
      <c r="E136" s="191" t="s">
        <v>751</v>
      </c>
      <c r="F136" s="192" t="s">
        <v>752</v>
      </c>
      <c r="G136" s="193" t="s">
        <v>157</v>
      </c>
      <c r="H136" s="194">
        <v>29.9</v>
      </c>
      <c r="I136" s="195"/>
      <c r="J136" s="196">
        <f t="shared" si="10"/>
        <v>0</v>
      </c>
      <c r="K136" s="192" t="s">
        <v>21</v>
      </c>
      <c r="L136" s="58"/>
      <c r="M136" s="197" t="s">
        <v>21</v>
      </c>
      <c r="N136" s="198" t="s">
        <v>40</v>
      </c>
      <c r="O136" s="39"/>
      <c r="P136" s="199">
        <f t="shared" si="11"/>
        <v>0</v>
      </c>
      <c r="Q136" s="199">
        <v>1E-05</v>
      </c>
      <c r="R136" s="199">
        <f t="shared" si="12"/>
        <v>0.000299</v>
      </c>
      <c r="S136" s="199">
        <v>0</v>
      </c>
      <c r="T136" s="200">
        <f t="shared" si="13"/>
        <v>0</v>
      </c>
      <c r="AR136" s="21" t="s">
        <v>132</v>
      </c>
      <c r="AT136" s="21" t="s">
        <v>127</v>
      </c>
      <c r="AU136" s="21" t="s">
        <v>79</v>
      </c>
      <c r="AY136" s="21" t="s">
        <v>124</v>
      </c>
      <c r="BE136" s="201">
        <f t="shared" si="14"/>
        <v>0</v>
      </c>
      <c r="BF136" s="201">
        <f t="shared" si="15"/>
        <v>0</v>
      </c>
      <c r="BG136" s="201">
        <f t="shared" si="16"/>
        <v>0</v>
      </c>
      <c r="BH136" s="201">
        <f t="shared" si="17"/>
        <v>0</v>
      </c>
      <c r="BI136" s="201">
        <f t="shared" si="18"/>
        <v>0</v>
      </c>
      <c r="BJ136" s="21" t="s">
        <v>77</v>
      </c>
      <c r="BK136" s="201">
        <f t="shared" si="19"/>
        <v>0</v>
      </c>
      <c r="BL136" s="21" t="s">
        <v>132</v>
      </c>
      <c r="BM136" s="21" t="s">
        <v>753</v>
      </c>
    </row>
    <row r="137" spans="2:65" s="1" customFormat="1" ht="22.5" customHeight="1">
      <c r="B137" s="38"/>
      <c r="C137" s="202" t="s">
        <v>754</v>
      </c>
      <c r="D137" s="202" t="s">
        <v>173</v>
      </c>
      <c r="E137" s="203" t="s">
        <v>755</v>
      </c>
      <c r="F137" s="204" t="s">
        <v>756</v>
      </c>
      <c r="G137" s="205" t="s">
        <v>266</v>
      </c>
      <c r="H137" s="206">
        <v>5</v>
      </c>
      <c r="I137" s="207"/>
      <c r="J137" s="208">
        <f t="shared" si="10"/>
        <v>0</v>
      </c>
      <c r="K137" s="204" t="s">
        <v>21</v>
      </c>
      <c r="L137" s="209"/>
      <c r="M137" s="210" t="s">
        <v>21</v>
      </c>
      <c r="N137" s="211" t="s">
        <v>40</v>
      </c>
      <c r="O137" s="39"/>
      <c r="P137" s="199">
        <f t="shared" si="11"/>
        <v>0</v>
      </c>
      <c r="Q137" s="199">
        <v>0.02581</v>
      </c>
      <c r="R137" s="199">
        <f t="shared" si="12"/>
        <v>0.12905</v>
      </c>
      <c r="S137" s="199">
        <v>0</v>
      </c>
      <c r="T137" s="200">
        <f t="shared" si="13"/>
        <v>0</v>
      </c>
      <c r="AR137" s="21" t="s">
        <v>177</v>
      </c>
      <c r="AT137" s="21" t="s">
        <v>173</v>
      </c>
      <c r="AU137" s="21" t="s">
        <v>79</v>
      </c>
      <c r="AY137" s="21" t="s">
        <v>124</v>
      </c>
      <c r="BE137" s="201">
        <f t="shared" si="14"/>
        <v>0</v>
      </c>
      <c r="BF137" s="201">
        <f t="shared" si="15"/>
        <v>0</v>
      </c>
      <c r="BG137" s="201">
        <f t="shared" si="16"/>
        <v>0</v>
      </c>
      <c r="BH137" s="201">
        <f t="shared" si="17"/>
        <v>0</v>
      </c>
      <c r="BI137" s="201">
        <f t="shared" si="18"/>
        <v>0</v>
      </c>
      <c r="BJ137" s="21" t="s">
        <v>77</v>
      </c>
      <c r="BK137" s="201">
        <f t="shared" si="19"/>
        <v>0</v>
      </c>
      <c r="BL137" s="21" t="s">
        <v>132</v>
      </c>
      <c r="BM137" s="21" t="s">
        <v>757</v>
      </c>
    </row>
    <row r="138" spans="2:65" s="1" customFormat="1" ht="31.5" customHeight="1">
      <c r="B138" s="38"/>
      <c r="C138" s="190" t="s">
        <v>758</v>
      </c>
      <c r="D138" s="190" t="s">
        <v>127</v>
      </c>
      <c r="E138" s="191" t="s">
        <v>759</v>
      </c>
      <c r="F138" s="192" t="s">
        <v>760</v>
      </c>
      <c r="G138" s="193" t="s">
        <v>157</v>
      </c>
      <c r="H138" s="194">
        <v>15.6</v>
      </c>
      <c r="I138" s="195"/>
      <c r="J138" s="196">
        <f t="shared" si="10"/>
        <v>0</v>
      </c>
      <c r="K138" s="192" t="s">
        <v>21</v>
      </c>
      <c r="L138" s="58"/>
      <c r="M138" s="197" t="s">
        <v>21</v>
      </c>
      <c r="N138" s="198" t="s">
        <v>40</v>
      </c>
      <c r="O138" s="39"/>
      <c r="P138" s="199">
        <f t="shared" si="11"/>
        <v>0</v>
      </c>
      <c r="Q138" s="199">
        <v>1E-05</v>
      </c>
      <c r="R138" s="199">
        <f t="shared" si="12"/>
        <v>0.000156</v>
      </c>
      <c r="S138" s="199">
        <v>0</v>
      </c>
      <c r="T138" s="200">
        <f t="shared" si="13"/>
        <v>0</v>
      </c>
      <c r="AR138" s="21" t="s">
        <v>132</v>
      </c>
      <c r="AT138" s="21" t="s">
        <v>127</v>
      </c>
      <c r="AU138" s="21" t="s">
        <v>79</v>
      </c>
      <c r="AY138" s="21" t="s">
        <v>124</v>
      </c>
      <c r="BE138" s="201">
        <f t="shared" si="14"/>
        <v>0</v>
      </c>
      <c r="BF138" s="201">
        <f t="shared" si="15"/>
        <v>0</v>
      </c>
      <c r="BG138" s="201">
        <f t="shared" si="16"/>
        <v>0</v>
      </c>
      <c r="BH138" s="201">
        <f t="shared" si="17"/>
        <v>0</v>
      </c>
      <c r="BI138" s="201">
        <f t="shared" si="18"/>
        <v>0</v>
      </c>
      <c r="BJ138" s="21" t="s">
        <v>77</v>
      </c>
      <c r="BK138" s="201">
        <f t="shared" si="19"/>
        <v>0</v>
      </c>
      <c r="BL138" s="21" t="s">
        <v>132</v>
      </c>
      <c r="BM138" s="21" t="s">
        <v>761</v>
      </c>
    </row>
    <row r="139" spans="2:65" s="1" customFormat="1" ht="22.5" customHeight="1">
      <c r="B139" s="38"/>
      <c r="C139" s="202" t="s">
        <v>664</v>
      </c>
      <c r="D139" s="202" t="s">
        <v>173</v>
      </c>
      <c r="E139" s="203" t="s">
        <v>762</v>
      </c>
      <c r="F139" s="204" t="s">
        <v>763</v>
      </c>
      <c r="G139" s="205" t="s">
        <v>266</v>
      </c>
      <c r="H139" s="206">
        <v>6</v>
      </c>
      <c r="I139" s="207"/>
      <c r="J139" s="208">
        <f t="shared" si="10"/>
        <v>0</v>
      </c>
      <c r="K139" s="204" t="s">
        <v>21</v>
      </c>
      <c r="L139" s="209"/>
      <c r="M139" s="210" t="s">
        <v>21</v>
      </c>
      <c r="N139" s="211" t="s">
        <v>40</v>
      </c>
      <c r="O139" s="39"/>
      <c r="P139" s="199">
        <f t="shared" si="11"/>
        <v>0</v>
      </c>
      <c r="Q139" s="199">
        <v>0.0055</v>
      </c>
      <c r="R139" s="199">
        <f t="shared" si="12"/>
        <v>0.033</v>
      </c>
      <c r="S139" s="199">
        <v>0</v>
      </c>
      <c r="T139" s="200">
        <f t="shared" si="13"/>
        <v>0</v>
      </c>
      <c r="AR139" s="21" t="s">
        <v>177</v>
      </c>
      <c r="AT139" s="21" t="s">
        <v>173</v>
      </c>
      <c r="AU139" s="21" t="s">
        <v>79</v>
      </c>
      <c r="AY139" s="21" t="s">
        <v>124</v>
      </c>
      <c r="BE139" s="201">
        <f t="shared" si="14"/>
        <v>0</v>
      </c>
      <c r="BF139" s="201">
        <f t="shared" si="15"/>
        <v>0</v>
      </c>
      <c r="BG139" s="201">
        <f t="shared" si="16"/>
        <v>0</v>
      </c>
      <c r="BH139" s="201">
        <f t="shared" si="17"/>
        <v>0</v>
      </c>
      <c r="BI139" s="201">
        <f t="shared" si="18"/>
        <v>0</v>
      </c>
      <c r="BJ139" s="21" t="s">
        <v>77</v>
      </c>
      <c r="BK139" s="201">
        <f t="shared" si="19"/>
        <v>0</v>
      </c>
      <c r="BL139" s="21" t="s">
        <v>132</v>
      </c>
      <c r="BM139" s="21" t="s">
        <v>764</v>
      </c>
    </row>
    <row r="140" spans="2:65" s="1" customFormat="1" ht="31.5" customHeight="1">
      <c r="B140" s="38"/>
      <c r="C140" s="190" t="s">
        <v>645</v>
      </c>
      <c r="D140" s="190" t="s">
        <v>127</v>
      </c>
      <c r="E140" s="191" t="s">
        <v>765</v>
      </c>
      <c r="F140" s="192" t="s">
        <v>766</v>
      </c>
      <c r="G140" s="193" t="s">
        <v>157</v>
      </c>
      <c r="H140" s="194">
        <v>27</v>
      </c>
      <c r="I140" s="195"/>
      <c r="J140" s="196">
        <f t="shared" si="10"/>
        <v>0</v>
      </c>
      <c r="K140" s="192" t="s">
        <v>21</v>
      </c>
      <c r="L140" s="58"/>
      <c r="M140" s="197" t="s">
        <v>21</v>
      </c>
      <c r="N140" s="198" t="s">
        <v>40</v>
      </c>
      <c r="O140" s="39"/>
      <c r="P140" s="199">
        <f t="shared" si="11"/>
        <v>0</v>
      </c>
      <c r="Q140" s="199">
        <v>2E-05</v>
      </c>
      <c r="R140" s="199">
        <f t="shared" si="12"/>
        <v>0.00054</v>
      </c>
      <c r="S140" s="199">
        <v>0</v>
      </c>
      <c r="T140" s="200">
        <f t="shared" si="13"/>
        <v>0</v>
      </c>
      <c r="AR140" s="21" t="s">
        <v>132</v>
      </c>
      <c r="AT140" s="21" t="s">
        <v>127</v>
      </c>
      <c r="AU140" s="21" t="s">
        <v>79</v>
      </c>
      <c r="AY140" s="21" t="s">
        <v>124</v>
      </c>
      <c r="BE140" s="201">
        <f t="shared" si="14"/>
        <v>0</v>
      </c>
      <c r="BF140" s="201">
        <f t="shared" si="15"/>
        <v>0</v>
      </c>
      <c r="BG140" s="201">
        <f t="shared" si="16"/>
        <v>0</v>
      </c>
      <c r="BH140" s="201">
        <f t="shared" si="17"/>
        <v>0</v>
      </c>
      <c r="BI140" s="201">
        <f t="shared" si="18"/>
        <v>0</v>
      </c>
      <c r="BJ140" s="21" t="s">
        <v>77</v>
      </c>
      <c r="BK140" s="201">
        <f t="shared" si="19"/>
        <v>0</v>
      </c>
      <c r="BL140" s="21" t="s">
        <v>132</v>
      </c>
      <c r="BM140" s="21" t="s">
        <v>767</v>
      </c>
    </row>
    <row r="141" spans="2:65" s="1" customFormat="1" ht="22.5" customHeight="1">
      <c r="B141" s="38"/>
      <c r="C141" s="202" t="s">
        <v>768</v>
      </c>
      <c r="D141" s="202" t="s">
        <v>173</v>
      </c>
      <c r="E141" s="203" t="s">
        <v>769</v>
      </c>
      <c r="F141" s="204" t="s">
        <v>770</v>
      </c>
      <c r="G141" s="205" t="s">
        <v>266</v>
      </c>
      <c r="H141" s="206">
        <v>5</v>
      </c>
      <c r="I141" s="207"/>
      <c r="J141" s="208">
        <f t="shared" si="10"/>
        <v>0</v>
      </c>
      <c r="K141" s="204" t="s">
        <v>21</v>
      </c>
      <c r="L141" s="209"/>
      <c r="M141" s="210" t="s">
        <v>21</v>
      </c>
      <c r="N141" s="211" t="s">
        <v>40</v>
      </c>
      <c r="O141" s="39"/>
      <c r="P141" s="199">
        <f t="shared" si="11"/>
        <v>0</v>
      </c>
      <c r="Q141" s="199">
        <v>0.00952</v>
      </c>
      <c r="R141" s="199">
        <f t="shared" si="12"/>
        <v>0.0476</v>
      </c>
      <c r="S141" s="199">
        <v>0</v>
      </c>
      <c r="T141" s="200">
        <f t="shared" si="13"/>
        <v>0</v>
      </c>
      <c r="AR141" s="21" t="s">
        <v>177</v>
      </c>
      <c r="AT141" s="21" t="s">
        <v>173</v>
      </c>
      <c r="AU141" s="21" t="s">
        <v>79</v>
      </c>
      <c r="AY141" s="21" t="s">
        <v>124</v>
      </c>
      <c r="BE141" s="201">
        <f t="shared" si="14"/>
        <v>0</v>
      </c>
      <c r="BF141" s="201">
        <f t="shared" si="15"/>
        <v>0</v>
      </c>
      <c r="BG141" s="201">
        <f t="shared" si="16"/>
        <v>0</v>
      </c>
      <c r="BH141" s="201">
        <f t="shared" si="17"/>
        <v>0</v>
      </c>
      <c r="BI141" s="201">
        <f t="shared" si="18"/>
        <v>0</v>
      </c>
      <c r="BJ141" s="21" t="s">
        <v>77</v>
      </c>
      <c r="BK141" s="201">
        <f t="shared" si="19"/>
        <v>0</v>
      </c>
      <c r="BL141" s="21" t="s">
        <v>132</v>
      </c>
      <c r="BM141" s="21" t="s">
        <v>771</v>
      </c>
    </row>
    <row r="142" spans="2:65" s="1" customFormat="1" ht="22.5" customHeight="1">
      <c r="B142" s="38"/>
      <c r="C142" s="190" t="s">
        <v>654</v>
      </c>
      <c r="D142" s="190" t="s">
        <v>127</v>
      </c>
      <c r="E142" s="191" t="s">
        <v>772</v>
      </c>
      <c r="F142" s="192" t="s">
        <v>773</v>
      </c>
      <c r="G142" s="193" t="s">
        <v>266</v>
      </c>
      <c r="H142" s="194">
        <v>4</v>
      </c>
      <c r="I142" s="195"/>
      <c r="J142" s="196">
        <f t="shared" si="10"/>
        <v>0</v>
      </c>
      <c r="K142" s="192" t="s">
        <v>21</v>
      </c>
      <c r="L142" s="58"/>
      <c r="M142" s="197" t="s">
        <v>21</v>
      </c>
      <c r="N142" s="198" t="s">
        <v>40</v>
      </c>
      <c r="O142" s="39"/>
      <c r="P142" s="199">
        <f t="shared" si="11"/>
        <v>0</v>
      </c>
      <c r="Q142" s="199">
        <v>0</v>
      </c>
      <c r="R142" s="199">
        <f t="shared" si="12"/>
        <v>0</v>
      </c>
      <c r="S142" s="199">
        <v>0</v>
      </c>
      <c r="T142" s="200">
        <f t="shared" si="13"/>
        <v>0</v>
      </c>
      <c r="AR142" s="21" t="s">
        <v>132</v>
      </c>
      <c r="AT142" s="21" t="s">
        <v>127</v>
      </c>
      <c r="AU142" s="21" t="s">
        <v>79</v>
      </c>
      <c r="AY142" s="21" t="s">
        <v>124</v>
      </c>
      <c r="BE142" s="201">
        <f t="shared" si="14"/>
        <v>0</v>
      </c>
      <c r="BF142" s="201">
        <f t="shared" si="15"/>
        <v>0</v>
      </c>
      <c r="BG142" s="201">
        <f t="shared" si="16"/>
        <v>0</v>
      </c>
      <c r="BH142" s="201">
        <f t="shared" si="17"/>
        <v>0</v>
      </c>
      <c r="BI142" s="201">
        <f t="shared" si="18"/>
        <v>0</v>
      </c>
      <c r="BJ142" s="21" t="s">
        <v>77</v>
      </c>
      <c r="BK142" s="201">
        <f t="shared" si="19"/>
        <v>0</v>
      </c>
      <c r="BL142" s="21" t="s">
        <v>132</v>
      </c>
      <c r="BM142" s="21" t="s">
        <v>774</v>
      </c>
    </row>
    <row r="143" spans="2:65" s="1" customFormat="1" ht="22.5" customHeight="1">
      <c r="B143" s="38"/>
      <c r="C143" s="202" t="s">
        <v>172</v>
      </c>
      <c r="D143" s="202" t="s">
        <v>173</v>
      </c>
      <c r="E143" s="203" t="s">
        <v>775</v>
      </c>
      <c r="F143" s="204" t="s">
        <v>776</v>
      </c>
      <c r="G143" s="205" t="s">
        <v>266</v>
      </c>
      <c r="H143" s="206">
        <v>2</v>
      </c>
      <c r="I143" s="207"/>
      <c r="J143" s="208">
        <f t="shared" si="10"/>
        <v>0</v>
      </c>
      <c r="K143" s="204" t="s">
        <v>21</v>
      </c>
      <c r="L143" s="209"/>
      <c r="M143" s="210" t="s">
        <v>21</v>
      </c>
      <c r="N143" s="211" t="s">
        <v>40</v>
      </c>
      <c r="O143" s="39"/>
      <c r="P143" s="199">
        <f t="shared" si="11"/>
        <v>0</v>
      </c>
      <c r="Q143" s="199">
        <v>0.0014</v>
      </c>
      <c r="R143" s="199">
        <f t="shared" si="12"/>
        <v>0.0028</v>
      </c>
      <c r="S143" s="199">
        <v>0</v>
      </c>
      <c r="T143" s="200">
        <f t="shared" si="13"/>
        <v>0</v>
      </c>
      <c r="AR143" s="21" t="s">
        <v>177</v>
      </c>
      <c r="AT143" s="21" t="s">
        <v>173</v>
      </c>
      <c r="AU143" s="21" t="s">
        <v>79</v>
      </c>
      <c r="AY143" s="21" t="s">
        <v>124</v>
      </c>
      <c r="BE143" s="201">
        <f t="shared" si="14"/>
        <v>0</v>
      </c>
      <c r="BF143" s="201">
        <f t="shared" si="15"/>
        <v>0</v>
      </c>
      <c r="BG143" s="201">
        <f t="shared" si="16"/>
        <v>0</v>
      </c>
      <c r="BH143" s="201">
        <f t="shared" si="17"/>
        <v>0</v>
      </c>
      <c r="BI143" s="201">
        <f t="shared" si="18"/>
        <v>0</v>
      </c>
      <c r="BJ143" s="21" t="s">
        <v>77</v>
      </c>
      <c r="BK143" s="201">
        <f t="shared" si="19"/>
        <v>0</v>
      </c>
      <c r="BL143" s="21" t="s">
        <v>132</v>
      </c>
      <c r="BM143" s="21" t="s">
        <v>777</v>
      </c>
    </row>
    <row r="144" spans="2:65" s="1" customFormat="1" ht="22.5" customHeight="1">
      <c r="B144" s="38"/>
      <c r="C144" s="190" t="s">
        <v>778</v>
      </c>
      <c r="D144" s="190" t="s">
        <v>127</v>
      </c>
      <c r="E144" s="191" t="s">
        <v>779</v>
      </c>
      <c r="F144" s="192" t="s">
        <v>780</v>
      </c>
      <c r="G144" s="193" t="s">
        <v>266</v>
      </c>
      <c r="H144" s="194">
        <v>2</v>
      </c>
      <c r="I144" s="195"/>
      <c r="J144" s="196">
        <f t="shared" si="10"/>
        <v>0</v>
      </c>
      <c r="K144" s="192" t="s">
        <v>21</v>
      </c>
      <c r="L144" s="58"/>
      <c r="M144" s="197" t="s">
        <v>21</v>
      </c>
      <c r="N144" s="198" t="s">
        <v>40</v>
      </c>
      <c r="O144" s="39"/>
      <c r="P144" s="199">
        <f t="shared" si="11"/>
        <v>0</v>
      </c>
      <c r="Q144" s="199">
        <v>0</v>
      </c>
      <c r="R144" s="199">
        <f t="shared" si="12"/>
        <v>0</v>
      </c>
      <c r="S144" s="199">
        <v>0</v>
      </c>
      <c r="T144" s="200">
        <f t="shared" si="13"/>
        <v>0</v>
      </c>
      <c r="AR144" s="21" t="s">
        <v>132</v>
      </c>
      <c r="AT144" s="21" t="s">
        <v>127</v>
      </c>
      <c r="AU144" s="21" t="s">
        <v>79</v>
      </c>
      <c r="AY144" s="21" t="s">
        <v>124</v>
      </c>
      <c r="BE144" s="201">
        <f t="shared" si="14"/>
        <v>0</v>
      </c>
      <c r="BF144" s="201">
        <f t="shared" si="15"/>
        <v>0</v>
      </c>
      <c r="BG144" s="201">
        <f t="shared" si="16"/>
        <v>0</v>
      </c>
      <c r="BH144" s="201">
        <f t="shared" si="17"/>
        <v>0</v>
      </c>
      <c r="BI144" s="201">
        <f t="shared" si="18"/>
        <v>0</v>
      </c>
      <c r="BJ144" s="21" t="s">
        <v>77</v>
      </c>
      <c r="BK144" s="201">
        <f t="shared" si="19"/>
        <v>0</v>
      </c>
      <c r="BL144" s="21" t="s">
        <v>132</v>
      </c>
      <c r="BM144" s="21" t="s">
        <v>781</v>
      </c>
    </row>
    <row r="145" spans="2:65" s="1" customFormat="1" ht="22.5" customHeight="1">
      <c r="B145" s="38"/>
      <c r="C145" s="202" t="s">
        <v>263</v>
      </c>
      <c r="D145" s="202" t="s">
        <v>173</v>
      </c>
      <c r="E145" s="203" t="s">
        <v>782</v>
      </c>
      <c r="F145" s="204" t="s">
        <v>783</v>
      </c>
      <c r="G145" s="205" t="s">
        <v>266</v>
      </c>
      <c r="H145" s="206">
        <v>4</v>
      </c>
      <c r="I145" s="207"/>
      <c r="J145" s="208">
        <f t="shared" si="10"/>
        <v>0</v>
      </c>
      <c r="K145" s="204" t="s">
        <v>21</v>
      </c>
      <c r="L145" s="209"/>
      <c r="M145" s="210" t="s">
        <v>21</v>
      </c>
      <c r="N145" s="211" t="s">
        <v>40</v>
      </c>
      <c r="O145" s="39"/>
      <c r="P145" s="199">
        <f t="shared" si="11"/>
        <v>0</v>
      </c>
      <c r="Q145" s="199">
        <v>0.0014</v>
      </c>
      <c r="R145" s="199">
        <f t="shared" si="12"/>
        <v>0.0056</v>
      </c>
      <c r="S145" s="199">
        <v>0</v>
      </c>
      <c r="T145" s="200">
        <f t="shared" si="13"/>
        <v>0</v>
      </c>
      <c r="AR145" s="21" t="s">
        <v>177</v>
      </c>
      <c r="AT145" s="21" t="s">
        <v>173</v>
      </c>
      <c r="AU145" s="21" t="s">
        <v>79</v>
      </c>
      <c r="AY145" s="21" t="s">
        <v>124</v>
      </c>
      <c r="BE145" s="201">
        <f t="shared" si="14"/>
        <v>0</v>
      </c>
      <c r="BF145" s="201">
        <f t="shared" si="15"/>
        <v>0</v>
      </c>
      <c r="BG145" s="201">
        <f t="shared" si="16"/>
        <v>0</v>
      </c>
      <c r="BH145" s="201">
        <f t="shared" si="17"/>
        <v>0</v>
      </c>
      <c r="BI145" s="201">
        <f t="shared" si="18"/>
        <v>0</v>
      </c>
      <c r="BJ145" s="21" t="s">
        <v>77</v>
      </c>
      <c r="BK145" s="201">
        <f t="shared" si="19"/>
        <v>0</v>
      </c>
      <c r="BL145" s="21" t="s">
        <v>132</v>
      </c>
      <c r="BM145" s="21" t="s">
        <v>784</v>
      </c>
    </row>
    <row r="146" spans="2:65" s="1" customFormat="1" ht="31.5" customHeight="1">
      <c r="B146" s="38"/>
      <c r="C146" s="190" t="s">
        <v>268</v>
      </c>
      <c r="D146" s="190" t="s">
        <v>127</v>
      </c>
      <c r="E146" s="191" t="s">
        <v>785</v>
      </c>
      <c r="F146" s="192" t="s">
        <v>786</v>
      </c>
      <c r="G146" s="193" t="s">
        <v>266</v>
      </c>
      <c r="H146" s="194">
        <v>5</v>
      </c>
      <c r="I146" s="195"/>
      <c r="J146" s="196">
        <f t="shared" si="10"/>
        <v>0</v>
      </c>
      <c r="K146" s="192" t="s">
        <v>21</v>
      </c>
      <c r="L146" s="58"/>
      <c r="M146" s="197" t="s">
        <v>21</v>
      </c>
      <c r="N146" s="198" t="s">
        <v>40</v>
      </c>
      <c r="O146" s="39"/>
      <c r="P146" s="199">
        <f t="shared" si="11"/>
        <v>0</v>
      </c>
      <c r="Q146" s="199">
        <v>2E-05</v>
      </c>
      <c r="R146" s="199">
        <f t="shared" si="12"/>
        <v>0.0001</v>
      </c>
      <c r="S146" s="199">
        <v>0</v>
      </c>
      <c r="T146" s="200">
        <f t="shared" si="13"/>
        <v>0</v>
      </c>
      <c r="AR146" s="21" t="s">
        <v>132</v>
      </c>
      <c r="AT146" s="21" t="s">
        <v>127</v>
      </c>
      <c r="AU146" s="21" t="s">
        <v>79</v>
      </c>
      <c r="AY146" s="21" t="s">
        <v>124</v>
      </c>
      <c r="BE146" s="201">
        <f t="shared" si="14"/>
        <v>0</v>
      </c>
      <c r="BF146" s="201">
        <f t="shared" si="15"/>
        <v>0</v>
      </c>
      <c r="BG146" s="201">
        <f t="shared" si="16"/>
        <v>0</v>
      </c>
      <c r="BH146" s="201">
        <f t="shared" si="17"/>
        <v>0</v>
      </c>
      <c r="BI146" s="201">
        <f t="shared" si="18"/>
        <v>0</v>
      </c>
      <c r="BJ146" s="21" t="s">
        <v>77</v>
      </c>
      <c r="BK146" s="201">
        <f t="shared" si="19"/>
        <v>0</v>
      </c>
      <c r="BL146" s="21" t="s">
        <v>132</v>
      </c>
      <c r="BM146" s="21" t="s">
        <v>787</v>
      </c>
    </row>
    <row r="147" spans="2:65" s="1" customFormat="1" ht="22.5" customHeight="1">
      <c r="B147" s="38"/>
      <c r="C147" s="202" t="s">
        <v>272</v>
      </c>
      <c r="D147" s="202" t="s">
        <v>173</v>
      </c>
      <c r="E147" s="203" t="s">
        <v>788</v>
      </c>
      <c r="F147" s="204" t="s">
        <v>789</v>
      </c>
      <c r="G147" s="205" t="s">
        <v>266</v>
      </c>
      <c r="H147" s="206">
        <v>2</v>
      </c>
      <c r="I147" s="207"/>
      <c r="J147" s="208">
        <f t="shared" si="10"/>
        <v>0</v>
      </c>
      <c r="K147" s="204" t="s">
        <v>21</v>
      </c>
      <c r="L147" s="209"/>
      <c r="M147" s="210" t="s">
        <v>21</v>
      </c>
      <c r="N147" s="211" t="s">
        <v>40</v>
      </c>
      <c r="O147" s="39"/>
      <c r="P147" s="199">
        <f t="shared" si="11"/>
        <v>0</v>
      </c>
      <c r="Q147" s="199">
        <v>0.00445</v>
      </c>
      <c r="R147" s="199">
        <f t="shared" si="12"/>
        <v>0.0089</v>
      </c>
      <c r="S147" s="199">
        <v>0</v>
      </c>
      <c r="T147" s="200">
        <f t="shared" si="13"/>
        <v>0</v>
      </c>
      <c r="AR147" s="21" t="s">
        <v>177</v>
      </c>
      <c r="AT147" s="21" t="s">
        <v>173</v>
      </c>
      <c r="AU147" s="21" t="s">
        <v>79</v>
      </c>
      <c r="AY147" s="21" t="s">
        <v>124</v>
      </c>
      <c r="BE147" s="201">
        <f t="shared" si="14"/>
        <v>0</v>
      </c>
      <c r="BF147" s="201">
        <f t="shared" si="15"/>
        <v>0</v>
      </c>
      <c r="BG147" s="201">
        <f t="shared" si="16"/>
        <v>0</v>
      </c>
      <c r="BH147" s="201">
        <f t="shared" si="17"/>
        <v>0</v>
      </c>
      <c r="BI147" s="201">
        <f t="shared" si="18"/>
        <v>0</v>
      </c>
      <c r="BJ147" s="21" t="s">
        <v>77</v>
      </c>
      <c r="BK147" s="201">
        <f t="shared" si="19"/>
        <v>0</v>
      </c>
      <c r="BL147" s="21" t="s">
        <v>132</v>
      </c>
      <c r="BM147" s="21" t="s">
        <v>790</v>
      </c>
    </row>
    <row r="148" spans="2:65" s="1" customFormat="1" ht="22.5" customHeight="1">
      <c r="B148" s="38"/>
      <c r="C148" s="202" t="s">
        <v>276</v>
      </c>
      <c r="D148" s="202" t="s">
        <v>173</v>
      </c>
      <c r="E148" s="203" t="s">
        <v>791</v>
      </c>
      <c r="F148" s="204" t="s">
        <v>792</v>
      </c>
      <c r="G148" s="205" t="s">
        <v>266</v>
      </c>
      <c r="H148" s="206">
        <v>3</v>
      </c>
      <c r="I148" s="207"/>
      <c r="J148" s="208">
        <f t="shared" si="10"/>
        <v>0</v>
      </c>
      <c r="K148" s="204" t="s">
        <v>21</v>
      </c>
      <c r="L148" s="209"/>
      <c r="M148" s="210" t="s">
        <v>21</v>
      </c>
      <c r="N148" s="211" t="s">
        <v>40</v>
      </c>
      <c r="O148" s="39"/>
      <c r="P148" s="199">
        <f t="shared" si="11"/>
        <v>0</v>
      </c>
      <c r="Q148" s="199">
        <v>0.00718</v>
      </c>
      <c r="R148" s="199">
        <f t="shared" si="12"/>
        <v>0.02154</v>
      </c>
      <c r="S148" s="199">
        <v>0</v>
      </c>
      <c r="T148" s="200">
        <f t="shared" si="13"/>
        <v>0</v>
      </c>
      <c r="AR148" s="21" t="s">
        <v>177</v>
      </c>
      <c r="AT148" s="21" t="s">
        <v>173</v>
      </c>
      <c r="AU148" s="21" t="s">
        <v>79</v>
      </c>
      <c r="AY148" s="21" t="s">
        <v>124</v>
      </c>
      <c r="BE148" s="201">
        <f t="shared" si="14"/>
        <v>0</v>
      </c>
      <c r="BF148" s="201">
        <f t="shared" si="15"/>
        <v>0</v>
      </c>
      <c r="BG148" s="201">
        <f t="shared" si="16"/>
        <v>0</v>
      </c>
      <c r="BH148" s="201">
        <f t="shared" si="17"/>
        <v>0</v>
      </c>
      <c r="BI148" s="201">
        <f t="shared" si="18"/>
        <v>0</v>
      </c>
      <c r="BJ148" s="21" t="s">
        <v>77</v>
      </c>
      <c r="BK148" s="201">
        <f t="shared" si="19"/>
        <v>0</v>
      </c>
      <c r="BL148" s="21" t="s">
        <v>132</v>
      </c>
      <c r="BM148" s="21" t="s">
        <v>793</v>
      </c>
    </row>
    <row r="149" spans="2:65" s="1" customFormat="1" ht="22.5" customHeight="1">
      <c r="B149" s="38"/>
      <c r="C149" s="190" t="s">
        <v>280</v>
      </c>
      <c r="D149" s="190" t="s">
        <v>127</v>
      </c>
      <c r="E149" s="191" t="s">
        <v>794</v>
      </c>
      <c r="F149" s="192" t="s">
        <v>795</v>
      </c>
      <c r="G149" s="193" t="s">
        <v>796</v>
      </c>
      <c r="H149" s="194">
        <v>6</v>
      </c>
      <c r="I149" s="195"/>
      <c r="J149" s="196">
        <f t="shared" si="10"/>
        <v>0</v>
      </c>
      <c r="K149" s="192" t="s">
        <v>21</v>
      </c>
      <c r="L149" s="58"/>
      <c r="M149" s="197" t="s">
        <v>21</v>
      </c>
      <c r="N149" s="198" t="s">
        <v>40</v>
      </c>
      <c r="O149" s="39"/>
      <c r="P149" s="199">
        <f t="shared" si="11"/>
        <v>0</v>
      </c>
      <c r="Q149" s="199">
        <v>0.00018</v>
      </c>
      <c r="R149" s="199">
        <f t="shared" si="12"/>
        <v>0.00108</v>
      </c>
      <c r="S149" s="199">
        <v>0</v>
      </c>
      <c r="T149" s="200">
        <f t="shared" si="13"/>
        <v>0</v>
      </c>
      <c r="AR149" s="21" t="s">
        <v>132</v>
      </c>
      <c r="AT149" s="21" t="s">
        <v>127</v>
      </c>
      <c r="AU149" s="21" t="s">
        <v>79</v>
      </c>
      <c r="AY149" s="21" t="s">
        <v>124</v>
      </c>
      <c r="BE149" s="201">
        <f t="shared" si="14"/>
        <v>0</v>
      </c>
      <c r="BF149" s="201">
        <f t="shared" si="15"/>
        <v>0</v>
      </c>
      <c r="BG149" s="201">
        <f t="shared" si="16"/>
        <v>0</v>
      </c>
      <c r="BH149" s="201">
        <f t="shared" si="17"/>
        <v>0</v>
      </c>
      <c r="BI149" s="201">
        <f t="shared" si="18"/>
        <v>0</v>
      </c>
      <c r="BJ149" s="21" t="s">
        <v>77</v>
      </c>
      <c r="BK149" s="201">
        <f t="shared" si="19"/>
        <v>0</v>
      </c>
      <c r="BL149" s="21" t="s">
        <v>132</v>
      </c>
      <c r="BM149" s="21" t="s">
        <v>797</v>
      </c>
    </row>
    <row r="150" spans="2:65" s="1" customFormat="1" ht="22.5" customHeight="1">
      <c r="B150" s="38"/>
      <c r="C150" s="190" t="s">
        <v>284</v>
      </c>
      <c r="D150" s="190" t="s">
        <v>127</v>
      </c>
      <c r="E150" s="191" t="s">
        <v>798</v>
      </c>
      <c r="F150" s="192" t="s">
        <v>799</v>
      </c>
      <c r="G150" s="193" t="s">
        <v>796</v>
      </c>
      <c r="H150" s="194">
        <v>2</v>
      </c>
      <c r="I150" s="195"/>
      <c r="J150" s="196">
        <f t="shared" si="10"/>
        <v>0</v>
      </c>
      <c r="K150" s="192" t="s">
        <v>21</v>
      </c>
      <c r="L150" s="58"/>
      <c r="M150" s="197" t="s">
        <v>21</v>
      </c>
      <c r="N150" s="198" t="s">
        <v>40</v>
      </c>
      <c r="O150" s="39"/>
      <c r="P150" s="199">
        <f t="shared" si="11"/>
        <v>0</v>
      </c>
      <c r="Q150" s="199">
        <v>0.00031</v>
      </c>
      <c r="R150" s="199">
        <f t="shared" si="12"/>
        <v>0.00062</v>
      </c>
      <c r="S150" s="199">
        <v>0</v>
      </c>
      <c r="T150" s="200">
        <f t="shared" si="13"/>
        <v>0</v>
      </c>
      <c r="AR150" s="21" t="s">
        <v>132</v>
      </c>
      <c r="AT150" s="21" t="s">
        <v>127</v>
      </c>
      <c r="AU150" s="21" t="s">
        <v>79</v>
      </c>
      <c r="AY150" s="21" t="s">
        <v>124</v>
      </c>
      <c r="BE150" s="201">
        <f t="shared" si="14"/>
        <v>0</v>
      </c>
      <c r="BF150" s="201">
        <f t="shared" si="15"/>
        <v>0</v>
      </c>
      <c r="BG150" s="201">
        <f t="shared" si="16"/>
        <v>0</v>
      </c>
      <c r="BH150" s="201">
        <f t="shared" si="17"/>
        <v>0</v>
      </c>
      <c r="BI150" s="201">
        <f t="shared" si="18"/>
        <v>0</v>
      </c>
      <c r="BJ150" s="21" t="s">
        <v>77</v>
      </c>
      <c r="BK150" s="201">
        <f t="shared" si="19"/>
        <v>0</v>
      </c>
      <c r="BL150" s="21" t="s">
        <v>132</v>
      </c>
      <c r="BM150" s="21" t="s">
        <v>800</v>
      </c>
    </row>
    <row r="151" spans="2:65" s="1" customFormat="1" ht="31.5" customHeight="1">
      <c r="B151" s="38"/>
      <c r="C151" s="190" t="s">
        <v>288</v>
      </c>
      <c r="D151" s="190" t="s">
        <v>127</v>
      </c>
      <c r="E151" s="191" t="s">
        <v>801</v>
      </c>
      <c r="F151" s="192" t="s">
        <v>802</v>
      </c>
      <c r="G151" s="193" t="s">
        <v>170</v>
      </c>
      <c r="H151" s="194">
        <v>1</v>
      </c>
      <c r="I151" s="195"/>
      <c r="J151" s="196">
        <f t="shared" si="10"/>
        <v>0</v>
      </c>
      <c r="K151" s="192" t="s">
        <v>21</v>
      </c>
      <c r="L151" s="58"/>
      <c r="M151" s="197" t="s">
        <v>21</v>
      </c>
      <c r="N151" s="198" t="s">
        <v>40</v>
      </c>
      <c r="O151" s="39"/>
      <c r="P151" s="199">
        <f t="shared" si="11"/>
        <v>0</v>
      </c>
      <c r="Q151" s="199">
        <v>2.47758</v>
      </c>
      <c r="R151" s="199">
        <f t="shared" si="12"/>
        <v>2.47758</v>
      </c>
      <c r="S151" s="199">
        <v>0</v>
      </c>
      <c r="T151" s="200">
        <f t="shared" si="13"/>
        <v>0</v>
      </c>
      <c r="AR151" s="21" t="s">
        <v>132</v>
      </c>
      <c r="AT151" s="21" t="s">
        <v>127</v>
      </c>
      <c r="AU151" s="21" t="s">
        <v>79</v>
      </c>
      <c r="AY151" s="21" t="s">
        <v>124</v>
      </c>
      <c r="BE151" s="201">
        <f t="shared" si="14"/>
        <v>0</v>
      </c>
      <c r="BF151" s="201">
        <f t="shared" si="15"/>
        <v>0</v>
      </c>
      <c r="BG151" s="201">
        <f t="shared" si="16"/>
        <v>0</v>
      </c>
      <c r="BH151" s="201">
        <f t="shared" si="17"/>
        <v>0</v>
      </c>
      <c r="BI151" s="201">
        <f t="shared" si="18"/>
        <v>0</v>
      </c>
      <c r="BJ151" s="21" t="s">
        <v>77</v>
      </c>
      <c r="BK151" s="201">
        <f t="shared" si="19"/>
        <v>0</v>
      </c>
      <c r="BL151" s="21" t="s">
        <v>132</v>
      </c>
      <c r="BM151" s="21" t="s">
        <v>803</v>
      </c>
    </row>
    <row r="152" spans="2:65" s="1" customFormat="1" ht="22.5" customHeight="1">
      <c r="B152" s="38"/>
      <c r="C152" s="190" t="s">
        <v>304</v>
      </c>
      <c r="D152" s="190" t="s">
        <v>127</v>
      </c>
      <c r="E152" s="191" t="s">
        <v>804</v>
      </c>
      <c r="F152" s="192" t="s">
        <v>805</v>
      </c>
      <c r="G152" s="193" t="s">
        <v>266</v>
      </c>
      <c r="H152" s="194">
        <v>4</v>
      </c>
      <c r="I152" s="195"/>
      <c r="J152" s="196">
        <f t="shared" si="10"/>
        <v>0</v>
      </c>
      <c r="K152" s="192" t="s">
        <v>21</v>
      </c>
      <c r="L152" s="58"/>
      <c r="M152" s="197" t="s">
        <v>21</v>
      </c>
      <c r="N152" s="198" t="s">
        <v>40</v>
      </c>
      <c r="O152" s="39"/>
      <c r="P152" s="199">
        <f t="shared" si="11"/>
        <v>0</v>
      </c>
      <c r="Q152" s="199">
        <v>0.00918</v>
      </c>
      <c r="R152" s="199">
        <f t="shared" si="12"/>
        <v>0.03672</v>
      </c>
      <c r="S152" s="199">
        <v>0</v>
      </c>
      <c r="T152" s="200">
        <f t="shared" si="13"/>
        <v>0</v>
      </c>
      <c r="AR152" s="21" t="s">
        <v>132</v>
      </c>
      <c r="AT152" s="21" t="s">
        <v>127</v>
      </c>
      <c r="AU152" s="21" t="s">
        <v>79</v>
      </c>
      <c r="AY152" s="21" t="s">
        <v>124</v>
      </c>
      <c r="BE152" s="201">
        <f t="shared" si="14"/>
        <v>0</v>
      </c>
      <c r="BF152" s="201">
        <f t="shared" si="15"/>
        <v>0</v>
      </c>
      <c r="BG152" s="201">
        <f t="shared" si="16"/>
        <v>0</v>
      </c>
      <c r="BH152" s="201">
        <f t="shared" si="17"/>
        <v>0</v>
      </c>
      <c r="BI152" s="201">
        <f t="shared" si="18"/>
        <v>0</v>
      </c>
      <c r="BJ152" s="21" t="s">
        <v>77</v>
      </c>
      <c r="BK152" s="201">
        <f t="shared" si="19"/>
        <v>0</v>
      </c>
      <c r="BL152" s="21" t="s">
        <v>132</v>
      </c>
      <c r="BM152" s="21" t="s">
        <v>806</v>
      </c>
    </row>
    <row r="153" spans="2:65" s="1" customFormat="1" ht="31.5" customHeight="1">
      <c r="B153" s="38"/>
      <c r="C153" s="202" t="s">
        <v>308</v>
      </c>
      <c r="D153" s="202" t="s">
        <v>173</v>
      </c>
      <c r="E153" s="203" t="s">
        <v>807</v>
      </c>
      <c r="F153" s="204" t="s">
        <v>808</v>
      </c>
      <c r="G153" s="205" t="s">
        <v>266</v>
      </c>
      <c r="H153" s="206">
        <v>1</v>
      </c>
      <c r="I153" s="207"/>
      <c r="J153" s="208">
        <f t="shared" si="10"/>
        <v>0</v>
      </c>
      <c r="K153" s="204" t="s">
        <v>21</v>
      </c>
      <c r="L153" s="209"/>
      <c r="M153" s="210" t="s">
        <v>21</v>
      </c>
      <c r="N153" s="211" t="s">
        <v>40</v>
      </c>
      <c r="O153" s="39"/>
      <c r="P153" s="199">
        <f t="shared" si="11"/>
        <v>0</v>
      </c>
      <c r="Q153" s="199">
        <v>0.254</v>
      </c>
      <c r="R153" s="199">
        <f t="shared" si="12"/>
        <v>0.254</v>
      </c>
      <c r="S153" s="199">
        <v>0</v>
      </c>
      <c r="T153" s="200">
        <f t="shared" si="13"/>
        <v>0</v>
      </c>
      <c r="AR153" s="21" t="s">
        <v>177</v>
      </c>
      <c r="AT153" s="21" t="s">
        <v>173</v>
      </c>
      <c r="AU153" s="21" t="s">
        <v>79</v>
      </c>
      <c r="AY153" s="21" t="s">
        <v>124</v>
      </c>
      <c r="BE153" s="201">
        <f t="shared" si="14"/>
        <v>0</v>
      </c>
      <c r="BF153" s="201">
        <f t="shared" si="15"/>
        <v>0</v>
      </c>
      <c r="BG153" s="201">
        <f t="shared" si="16"/>
        <v>0</v>
      </c>
      <c r="BH153" s="201">
        <f t="shared" si="17"/>
        <v>0</v>
      </c>
      <c r="BI153" s="201">
        <f t="shared" si="18"/>
        <v>0</v>
      </c>
      <c r="BJ153" s="21" t="s">
        <v>77</v>
      </c>
      <c r="BK153" s="201">
        <f t="shared" si="19"/>
        <v>0</v>
      </c>
      <c r="BL153" s="21" t="s">
        <v>132</v>
      </c>
      <c r="BM153" s="21" t="s">
        <v>809</v>
      </c>
    </row>
    <row r="154" spans="2:65" s="1" customFormat="1" ht="31.5" customHeight="1">
      <c r="B154" s="38"/>
      <c r="C154" s="202" t="s">
        <v>312</v>
      </c>
      <c r="D154" s="202" t="s">
        <v>173</v>
      </c>
      <c r="E154" s="203" t="s">
        <v>810</v>
      </c>
      <c r="F154" s="204" t="s">
        <v>811</v>
      </c>
      <c r="G154" s="205" t="s">
        <v>266</v>
      </c>
      <c r="H154" s="206">
        <v>3</v>
      </c>
      <c r="I154" s="207"/>
      <c r="J154" s="208">
        <f t="shared" si="10"/>
        <v>0</v>
      </c>
      <c r="K154" s="204" t="s">
        <v>21</v>
      </c>
      <c r="L154" s="209"/>
      <c r="M154" s="210" t="s">
        <v>21</v>
      </c>
      <c r="N154" s="211" t="s">
        <v>40</v>
      </c>
      <c r="O154" s="39"/>
      <c r="P154" s="199">
        <f t="shared" si="11"/>
        <v>0</v>
      </c>
      <c r="Q154" s="199">
        <v>0.506</v>
      </c>
      <c r="R154" s="199">
        <f t="shared" si="12"/>
        <v>1.518</v>
      </c>
      <c r="S154" s="199">
        <v>0</v>
      </c>
      <c r="T154" s="200">
        <f t="shared" si="13"/>
        <v>0</v>
      </c>
      <c r="AR154" s="21" t="s">
        <v>177</v>
      </c>
      <c r="AT154" s="21" t="s">
        <v>173</v>
      </c>
      <c r="AU154" s="21" t="s">
        <v>79</v>
      </c>
      <c r="AY154" s="21" t="s">
        <v>124</v>
      </c>
      <c r="BE154" s="201">
        <f t="shared" si="14"/>
        <v>0</v>
      </c>
      <c r="BF154" s="201">
        <f t="shared" si="15"/>
        <v>0</v>
      </c>
      <c r="BG154" s="201">
        <f t="shared" si="16"/>
        <v>0</v>
      </c>
      <c r="BH154" s="201">
        <f t="shared" si="17"/>
        <v>0</v>
      </c>
      <c r="BI154" s="201">
        <f t="shared" si="18"/>
        <v>0</v>
      </c>
      <c r="BJ154" s="21" t="s">
        <v>77</v>
      </c>
      <c r="BK154" s="201">
        <f t="shared" si="19"/>
        <v>0</v>
      </c>
      <c r="BL154" s="21" t="s">
        <v>132</v>
      </c>
      <c r="BM154" s="21" t="s">
        <v>812</v>
      </c>
    </row>
    <row r="155" spans="2:65" s="1" customFormat="1" ht="22.5" customHeight="1">
      <c r="B155" s="38"/>
      <c r="C155" s="190" t="s">
        <v>316</v>
      </c>
      <c r="D155" s="190" t="s">
        <v>127</v>
      </c>
      <c r="E155" s="191" t="s">
        <v>813</v>
      </c>
      <c r="F155" s="192" t="s">
        <v>814</v>
      </c>
      <c r="G155" s="193" t="s">
        <v>266</v>
      </c>
      <c r="H155" s="194">
        <v>2</v>
      </c>
      <c r="I155" s="195"/>
      <c r="J155" s="196">
        <f t="shared" si="10"/>
        <v>0</v>
      </c>
      <c r="K155" s="192" t="s">
        <v>21</v>
      </c>
      <c r="L155" s="58"/>
      <c r="M155" s="197" t="s">
        <v>21</v>
      </c>
      <c r="N155" s="198" t="s">
        <v>40</v>
      </c>
      <c r="O155" s="39"/>
      <c r="P155" s="199">
        <f t="shared" si="11"/>
        <v>0</v>
      </c>
      <c r="Q155" s="199">
        <v>0.02753</v>
      </c>
      <c r="R155" s="199">
        <f t="shared" si="12"/>
        <v>0.05506</v>
      </c>
      <c r="S155" s="199">
        <v>0</v>
      </c>
      <c r="T155" s="200">
        <f t="shared" si="13"/>
        <v>0</v>
      </c>
      <c r="AR155" s="21" t="s">
        <v>132</v>
      </c>
      <c r="AT155" s="21" t="s">
        <v>127</v>
      </c>
      <c r="AU155" s="21" t="s">
        <v>79</v>
      </c>
      <c r="AY155" s="21" t="s">
        <v>124</v>
      </c>
      <c r="BE155" s="201">
        <f t="shared" si="14"/>
        <v>0</v>
      </c>
      <c r="BF155" s="201">
        <f t="shared" si="15"/>
        <v>0</v>
      </c>
      <c r="BG155" s="201">
        <f t="shared" si="16"/>
        <v>0</v>
      </c>
      <c r="BH155" s="201">
        <f t="shared" si="17"/>
        <v>0</v>
      </c>
      <c r="BI155" s="201">
        <f t="shared" si="18"/>
        <v>0</v>
      </c>
      <c r="BJ155" s="21" t="s">
        <v>77</v>
      </c>
      <c r="BK155" s="201">
        <f t="shared" si="19"/>
        <v>0</v>
      </c>
      <c r="BL155" s="21" t="s">
        <v>132</v>
      </c>
      <c r="BM155" s="21" t="s">
        <v>815</v>
      </c>
    </row>
    <row r="156" spans="2:65" s="1" customFormat="1" ht="22.5" customHeight="1">
      <c r="B156" s="38"/>
      <c r="C156" s="202" t="s">
        <v>320</v>
      </c>
      <c r="D156" s="202" t="s">
        <v>173</v>
      </c>
      <c r="E156" s="203" t="s">
        <v>816</v>
      </c>
      <c r="F156" s="204" t="s">
        <v>817</v>
      </c>
      <c r="G156" s="205" t="s">
        <v>266</v>
      </c>
      <c r="H156" s="206">
        <v>2</v>
      </c>
      <c r="I156" s="207"/>
      <c r="J156" s="208">
        <f t="shared" si="10"/>
        <v>0</v>
      </c>
      <c r="K156" s="204" t="s">
        <v>21</v>
      </c>
      <c r="L156" s="209"/>
      <c r="M156" s="210" t="s">
        <v>21</v>
      </c>
      <c r="N156" s="211" t="s">
        <v>40</v>
      </c>
      <c r="O156" s="39"/>
      <c r="P156" s="199">
        <f t="shared" si="11"/>
        <v>0</v>
      </c>
      <c r="Q156" s="199">
        <v>2.15</v>
      </c>
      <c r="R156" s="199">
        <f t="shared" si="12"/>
        <v>4.3</v>
      </c>
      <c r="S156" s="199">
        <v>0</v>
      </c>
      <c r="T156" s="200">
        <f t="shared" si="13"/>
        <v>0</v>
      </c>
      <c r="AR156" s="21" t="s">
        <v>177</v>
      </c>
      <c r="AT156" s="21" t="s">
        <v>173</v>
      </c>
      <c r="AU156" s="21" t="s">
        <v>79</v>
      </c>
      <c r="AY156" s="21" t="s">
        <v>124</v>
      </c>
      <c r="BE156" s="201">
        <f t="shared" si="14"/>
        <v>0</v>
      </c>
      <c r="BF156" s="201">
        <f t="shared" si="15"/>
        <v>0</v>
      </c>
      <c r="BG156" s="201">
        <f t="shared" si="16"/>
        <v>0</v>
      </c>
      <c r="BH156" s="201">
        <f t="shared" si="17"/>
        <v>0</v>
      </c>
      <c r="BI156" s="201">
        <f t="shared" si="18"/>
        <v>0</v>
      </c>
      <c r="BJ156" s="21" t="s">
        <v>77</v>
      </c>
      <c r="BK156" s="201">
        <f t="shared" si="19"/>
        <v>0</v>
      </c>
      <c r="BL156" s="21" t="s">
        <v>132</v>
      </c>
      <c r="BM156" s="21" t="s">
        <v>818</v>
      </c>
    </row>
    <row r="157" spans="2:65" s="1" customFormat="1" ht="22.5" customHeight="1">
      <c r="B157" s="38"/>
      <c r="C157" s="190" t="s">
        <v>324</v>
      </c>
      <c r="D157" s="190" t="s">
        <v>127</v>
      </c>
      <c r="E157" s="191" t="s">
        <v>819</v>
      </c>
      <c r="F157" s="192" t="s">
        <v>820</v>
      </c>
      <c r="G157" s="193" t="s">
        <v>266</v>
      </c>
      <c r="H157" s="194">
        <v>3</v>
      </c>
      <c r="I157" s="195"/>
      <c r="J157" s="196">
        <f t="shared" si="10"/>
        <v>0</v>
      </c>
      <c r="K157" s="192" t="s">
        <v>21</v>
      </c>
      <c r="L157" s="58"/>
      <c r="M157" s="197" t="s">
        <v>21</v>
      </c>
      <c r="N157" s="198" t="s">
        <v>40</v>
      </c>
      <c r="O157" s="39"/>
      <c r="P157" s="199">
        <f t="shared" si="11"/>
        <v>0</v>
      </c>
      <c r="Q157" s="199">
        <v>0.03826</v>
      </c>
      <c r="R157" s="199">
        <f t="shared" si="12"/>
        <v>0.11478000000000001</v>
      </c>
      <c r="S157" s="199">
        <v>0</v>
      </c>
      <c r="T157" s="200">
        <f t="shared" si="13"/>
        <v>0</v>
      </c>
      <c r="AR157" s="21" t="s">
        <v>132</v>
      </c>
      <c r="AT157" s="21" t="s">
        <v>127</v>
      </c>
      <c r="AU157" s="21" t="s">
        <v>79</v>
      </c>
      <c r="AY157" s="21" t="s">
        <v>124</v>
      </c>
      <c r="BE157" s="201">
        <f t="shared" si="14"/>
        <v>0</v>
      </c>
      <c r="BF157" s="201">
        <f t="shared" si="15"/>
        <v>0</v>
      </c>
      <c r="BG157" s="201">
        <f t="shared" si="16"/>
        <v>0</v>
      </c>
      <c r="BH157" s="201">
        <f t="shared" si="17"/>
        <v>0</v>
      </c>
      <c r="BI157" s="201">
        <f t="shared" si="18"/>
        <v>0</v>
      </c>
      <c r="BJ157" s="21" t="s">
        <v>77</v>
      </c>
      <c r="BK157" s="201">
        <f t="shared" si="19"/>
        <v>0</v>
      </c>
      <c r="BL157" s="21" t="s">
        <v>132</v>
      </c>
      <c r="BM157" s="21" t="s">
        <v>821</v>
      </c>
    </row>
    <row r="158" spans="2:65" s="1" customFormat="1" ht="22.5" customHeight="1">
      <c r="B158" s="38"/>
      <c r="C158" s="202" t="s">
        <v>328</v>
      </c>
      <c r="D158" s="202" t="s">
        <v>173</v>
      </c>
      <c r="E158" s="203" t="s">
        <v>822</v>
      </c>
      <c r="F158" s="204" t="s">
        <v>823</v>
      </c>
      <c r="G158" s="205" t="s">
        <v>266</v>
      </c>
      <c r="H158" s="206">
        <v>3</v>
      </c>
      <c r="I158" s="207"/>
      <c r="J158" s="208">
        <f t="shared" si="10"/>
        <v>0</v>
      </c>
      <c r="K158" s="204" t="s">
        <v>21</v>
      </c>
      <c r="L158" s="209"/>
      <c r="M158" s="210" t="s">
        <v>21</v>
      </c>
      <c r="N158" s="211" t="s">
        <v>40</v>
      </c>
      <c r="O158" s="39"/>
      <c r="P158" s="199">
        <f t="shared" si="11"/>
        <v>0</v>
      </c>
      <c r="Q158" s="199">
        <v>0.449</v>
      </c>
      <c r="R158" s="199">
        <f t="shared" si="12"/>
        <v>1.347</v>
      </c>
      <c r="S158" s="199">
        <v>0</v>
      </c>
      <c r="T158" s="200">
        <f t="shared" si="13"/>
        <v>0</v>
      </c>
      <c r="AR158" s="21" t="s">
        <v>177</v>
      </c>
      <c r="AT158" s="21" t="s">
        <v>173</v>
      </c>
      <c r="AU158" s="21" t="s">
        <v>79</v>
      </c>
      <c r="AY158" s="21" t="s">
        <v>124</v>
      </c>
      <c r="BE158" s="201">
        <f t="shared" si="14"/>
        <v>0</v>
      </c>
      <c r="BF158" s="201">
        <f t="shared" si="15"/>
        <v>0</v>
      </c>
      <c r="BG158" s="201">
        <f t="shared" si="16"/>
        <v>0</v>
      </c>
      <c r="BH158" s="201">
        <f t="shared" si="17"/>
        <v>0</v>
      </c>
      <c r="BI158" s="201">
        <f t="shared" si="18"/>
        <v>0</v>
      </c>
      <c r="BJ158" s="21" t="s">
        <v>77</v>
      </c>
      <c r="BK158" s="201">
        <f t="shared" si="19"/>
        <v>0</v>
      </c>
      <c r="BL158" s="21" t="s">
        <v>132</v>
      </c>
      <c r="BM158" s="21" t="s">
        <v>824</v>
      </c>
    </row>
    <row r="159" spans="2:65" s="1" customFormat="1" ht="22.5" customHeight="1">
      <c r="B159" s="38"/>
      <c r="C159" s="190" t="s">
        <v>332</v>
      </c>
      <c r="D159" s="190" t="s">
        <v>127</v>
      </c>
      <c r="E159" s="191" t="s">
        <v>825</v>
      </c>
      <c r="F159" s="192" t="s">
        <v>826</v>
      </c>
      <c r="G159" s="193" t="s">
        <v>266</v>
      </c>
      <c r="H159" s="194">
        <v>2</v>
      </c>
      <c r="I159" s="195"/>
      <c r="J159" s="196">
        <f t="shared" si="10"/>
        <v>0</v>
      </c>
      <c r="K159" s="192" t="s">
        <v>21</v>
      </c>
      <c r="L159" s="58"/>
      <c r="M159" s="197" t="s">
        <v>21</v>
      </c>
      <c r="N159" s="198" t="s">
        <v>40</v>
      </c>
      <c r="O159" s="39"/>
      <c r="P159" s="199">
        <f t="shared" si="11"/>
        <v>0</v>
      </c>
      <c r="Q159" s="199">
        <v>0.3409</v>
      </c>
      <c r="R159" s="199">
        <f t="shared" si="12"/>
        <v>0.6818</v>
      </c>
      <c r="S159" s="199">
        <v>0</v>
      </c>
      <c r="T159" s="200">
        <f t="shared" si="13"/>
        <v>0</v>
      </c>
      <c r="AR159" s="21" t="s">
        <v>132</v>
      </c>
      <c r="AT159" s="21" t="s">
        <v>127</v>
      </c>
      <c r="AU159" s="21" t="s">
        <v>79</v>
      </c>
      <c r="AY159" s="21" t="s">
        <v>124</v>
      </c>
      <c r="BE159" s="201">
        <f t="shared" si="14"/>
        <v>0</v>
      </c>
      <c r="BF159" s="201">
        <f t="shared" si="15"/>
        <v>0</v>
      </c>
      <c r="BG159" s="201">
        <f t="shared" si="16"/>
        <v>0</v>
      </c>
      <c r="BH159" s="201">
        <f t="shared" si="17"/>
        <v>0</v>
      </c>
      <c r="BI159" s="201">
        <f t="shared" si="18"/>
        <v>0</v>
      </c>
      <c r="BJ159" s="21" t="s">
        <v>77</v>
      </c>
      <c r="BK159" s="201">
        <f t="shared" si="19"/>
        <v>0</v>
      </c>
      <c r="BL159" s="21" t="s">
        <v>132</v>
      </c>
      <c r="BM159" s="21" t="s">
        <v>827</v>
      </c>
    </row>
    <row r="160" spans="2:65" s="1" customFormat="1" ht="22.5" customHeight="1">
      <c r="B160" s="38"/>
      <c r="C160" s="202" t="s">
        <v>336</v>
      </c>
      <c r="D160" s="202" t="s">
        <v>173</v>
      </c>
      <c r="E160" s="203" t="s">
        <v>828</v>
      </c>
      <c r="F160" s="204" t="s">
        <v>829</v>
      </c>
      <c r="G160" s="205" t="s">
        <v>266</v>
      </c>
      <c r="H160" s="206">
        <v>2</v>
      </c>
      <c r="I160" s="207"/>
      <c r="J160" s="208">
        <f t="shared" si="10"/>
        <v>0</v>
      </c>
      <c r="K160" s="204" t="s">
        <v>21</v>
      </c>
      <c r="L160" s="209"/>
      <c r="M160" s="210" t="s">
        <v>21</v>
      </c>
      <c r="N160" s="211" t="s">
        <v>40</v>
      </c>
      <c r="O160" s="39"/>
      <c r="P160" s="199">
        <f t="shared" si="11"/>
        <v>0</v>
      </c>
      <c r="Q160" s="199">
        <v>0.058</v>
      </c>
      <c r="R160" s="199">
        <f t="shared" si="12"/>
        <v>0.116</v>
      </c>
      <c r="S160" s="199">
        <v>0</v>
      </c>
      <c r="T160" s="200">
        <f t="shared" si="13"/>
        <v>0</v>
      </c>
      <c r="AR160" s="21" t="s">
        <v>177</v>
      </c>
      <c r="AT160" s="21" t="s">
        <v>173</v>
      </c>
      <c r="AU160" s="21" t="s">
        <v>79</v>
      </c>
      <c r="AY160" s="21" t="s">
        <v>124</v>
      </c>
      <c r="BE160" s="201">
        <f t="shared" si="14"/>
        <v>0</v>
      </c>
      <c r="BF160" s="201">
        <f t="shared" si="15"/>
        <v>0</v>
      </c>
      <c r="BG160" s="201">
        <f t="shared" si="16"/>
        <v>0</v>
      </c>
      <c r="BH160" s="201">
        <f t="shared" si="17"/>
        <v>0</v>
      </c>
      <c r="BI160" s="201">
        <f t="shared" si="18"/>
        <v>0</v>
      </c>
      <c r="BJ160" s="21" t="s">
        <v>77</v>
      </c>
      <c r="BK160" s="201">
        <f t="shared" si="19"/>
        <v>0</v>
      </c>
      <c r="BL160" s="21" t="s">
        <v>132</v>
      </c>
      <c r="BM160" s="21" t="s">
        <v>830</v>
      </c>
    </row>
    <row r="161" spans="2:65" s="1" customFormat="1" ht="22.5" customHeight="1">
      <c r="B161" s="38"/>
      <c r="C161" s="202" t="s">
        <v>340</v>
      </c>
      <c r="D161" s="202" t="s">
        <v>173</v>
      </c>
      <c r="E161" s="203" t="s">
        <v>831</v>
      </c>
      <c r="F161" s="204" t="s">
        <v>832</v>
      </c>
      <c r="G161" s="205" t="s">
        <v>266</v>
      </c>
      <c r="H161" s="206">
        <v>2</v>
      </c>
      <c r="I161" s="207"/>
      <c r="J161" s="208">
        <f t="shared" si="10"/>
        <v>0</v>
      </c>
      <c r="K161" s="204" t="s">
        <v>21</v>
      </c>
      <c r="L161" s="209"/>
      <c r="M161" s="210" t="s">
        <v>21</v>
      </c>
      <c r="N161" s="211" t="s">
        <v>40</v>
      </c>
      <c r="O161" s="39"/>
      <c r="P161" s="199">
        <f t="shared" si="11"/>
        <v>0</v>
      </c>
      <c r="Q161" s="199">
        <v>0.004</v>
      </c>
      <c r="R161" s="199">
        <f t="shared" si="12"/>
        <v>0.008</v>
      </c>
      <c r="S161" s="199">
        <v>0</v>
      </c>
      <c r="T161" s="200">
        <f t="shared" si="13"/>
        <v>0</v>
      </c>
      <c r="AR161" s="21" t="s">
        <v>177</v>
      </c>
      <c r="AT161" s="21" t="s">
        <v>173</v>
      </c>
      <c r="AU161" s="21" t="s">
        <v>79</v>
      </c>
      <c r="AY161" s="21" t="s">
        <v>124</v>
      </c>
      <c r="BE161" s="201">
        <f t="shared" si="14"/>
        <v>0</v>
      </c>
      <c r="BF161" s="201">
        <f t="shared" si="15"/>
        <v>0</v>
      </c>
      <c r="BG161" s="201">
        <f t="shared" si="16"/>
        <v>0</v>
      </c>
      <c r="BH161" s="201">
        <f t="shared" si="17"/>
        <v>0</v>
      </c>
      <c r="BI161" s="201">
        <f t="shared" si="18"/>
        <v>0</v>
      </c>
      <c r="BJ161" s="21" t="s">
        <v>77</v>
      </c>
      <c r="BK161" s="201">
        <f t="shared" si="19"/>
        <v>0</v>
      </c>
      <c r="BL161" s="21" t="s">
        <v>132</v>
      </c>
      <c r="BM161" s="21" t="s">
        <v>833</v>
      </c>
    </row>
    <row r="162" spans="2:65" s="1" customFormat="1" ht="22.5" customHeight="1">
      <c r="B162" s="38"/>
      <c r="C162" s="202" t="s">
        <v>344</v>
      </c>
      <c r="D162" s="202" t="s">
        <v>173</v>
      </c>
      <c r="E162" s="203" t="s">
        <v>834</v>
      </c>
      <c r="F162" s="204" t="s">
        <v>835</v>
      </c>
      <c r="G162" s="205" t="s">
        <v>266</v>
      </c>
      <c r="H162" s="206">
        <v>3</v>
      </c>
      <c r="I162" s="207"/>
      <c r="J162" s="208">
        <f t="shared" si="10"/>
        <v>0</v>
      </c>
      <c r="K162" s="204" t="s">
        <v>21</v>
      </c>
      <c r="L162" s="209"/>
      <c r="M162" s="210" t="s">
        <v>21</v>
      </c>
      <c r="N162" s="211" t="s">
        <v>40</v>
      </c>
      <c r="O162" s="39"/>
      <c r="P162" s="199">
        <f t="shared" si="11"/>
        <v>0</v>
      </c>
      <c r="Q162" s="199">
        <v>0.111</v>
      </c>
      <c r="R162" s="199">
        <f t="shared" si="12"/>
        <v>0.333</v>
      </c>
      <c r="S162" s="199">
        <v>0</v>
      </c>
      <c r="T162" s="200">
        <f t="shared" si="13"/>
        <v>0</v>
      </c>
      <c r="AR162" s="21" t="s">
        <v>177</v>
      </c>
      <c r="AT162" s="21" t="s">
        <v>173</v>
      </c>
      <c r="AU162" s="21" t="s">
        <v>79</v>
      </c>
      <c r="AY162" s="21" t="s">
        <v>124</v>
      </c>
      <c r="BE162" s="201">
        <f t="shared" si="14"/>
        <v>0</v>
      </c>
      <c r="BF162" s="201">
        <f t="shared" si="15"/>
        <v>0</v>
      </c>
      <c r="BG162" s="201">
        <f t="shared" si="16"/>
        <v>0</v>
      </c>
      <c r="BH162" s="201">
        <f t="shared" si="17"/>
        <v>0</v>
      </c>
      <c r="BI162" s="201">
        <f t="shared" si="18"/>
        <v>0</v>
      </c>
      <c r="BJ162" s="21" t="s">
        <v>77</v>
      </c>
      <c r="BK162" s="201">
        <f t="shared" si="19"/>
        <v>0</v>
      </c>
      <c r="BL162" s="21" t="s">
        <v>132</v>
      </c>
      <c r="BM162" s="21" t="s">
        <v>836</v>
      </c>
    </row>
    <row r="163" spans="2:65" s="1" customFormat="1" ht="22.5" customHeight="1">
      <c r="B163" s="38"/>
      <c r="C163" s="202" t="s">
        <v>348</v>
      </c>
      <c r="D163" s="202" t="s">
        <v>173</v>
      </c>
      <c r="E163" s="203" t="s">
        <v>837</v>
      </c>
      <c r="F163" s="204" t="s">
        <v>838</v>
      </c>
      <c r="G163" s="205" t="s">
        <v>266</v>
      </c>
      <c r="H163" s="206">
        <v>2</v>
      </c>
      <c r="I163" s="207"/>
      <c r="J163" s="208">
        <f t="shared" si="10"/>
        <v>0</v>
      </c>
      <c r="K163" s="204" t="s">
        <v>21</v>
      </c>
      <c r="L163" s="209"/>
      <c r="M163" s="210" t="s">
        <v>21</v>
      </c>
      <c r="N163" s="211" t="s">
        <v>40</v>
      </c>
      <c r="O163" s="39"/>
      <c r="P163" s="199">
        <f t="shared" si="11"/>
        <v>0</v>
      </c>
      <c r="Q163" s="199">
        <v>0.027</v>
      </c>
      <c r="R163" s="199">
        <f t="shared" si="12"/>
        <v>0.054</v>
      </c>
      <c r="S163" s="199">
        <v>0</v>
      </c>
      <c r="T163" s="200">
        <f t="shared" si="13"/>
        <v>0</v>
      </c>
      <c r="AR163" s="21" t="s">
        <v>177</v>
      </c>
      <c r="AT163" s="21" t="s">
        <v>173</v>
      </c>
      <c r="AU163" s="21" t="s">
        <v>79</v>
      </c>
      <c r="AY163" s="21" t="s">
        <v>124</v>
      </c>
      <c r="BE163" s="201">
        <f t="shared" si="14"/>
        <v>0</v>
      </c>
      <c r="BF163" s="201">
        <f t="shared" si="15"/>
        <v>0</v>
      </c>
      <c r="BG163" s="201">
        <f t="shared" si="16"/>
        <v>0</v>
      </c>
      <c r="BH163" s="201">
        <f t="shared" si="17"/>
        <v>0</v>
      </c>
      <c r="BI163" s="201">
        <f t="shared" si="18"/>
        <v>0</v>
      </c>
      <c r="BJ163" s="21" t="s">
        <v>77</v>
      </c>
      <c r="BK163" s="201">
        <f t="shared" si="19"/>
        <v>0</v>
      </c>
      <c r="BL163" s="21" t="s">
        <v>132</v>
      </c>
      <c r="BM163" s="21" t="s">
        <v>839</v>
      </c>
    </row>
    <row r="164" spans="2:65" s="1" customFormat="1" ht="22.5" customHeight="1">
      <c r="B164" s="38"/>
      <c r="C164" s="202" t="s">
        <v>352</v>
      </c>
      <c r="D164" s="202" t="s">
        <v>173</v>
      </c>
      <c r="E164" s="203" t="s">
        <v>840</v>
      </c>
      <c r="F164" s="204" t="s">
        <v>841</v>
      </c>
      <c r="G164" s="205" t="s">
        <v>266</v>
      </c>
      <c r="H164" s="206">
        <v>2</v>
      </c>
      <c r="I164" s="207"/>
      <c r="J164" s="208">
        <f t="shared" si="10"/>
        <v>0</v>
      </c>
      <c r="K164" s="204" t="s">
        <v>21</v>
      </c>
      <c r="L164" s="209"/>
      <c r="M164" s="210" t="s">
        <v>21</v>
      </c>
      <c r="N164" s="211" t="s">
        <v>40</v>
      </c>
      <c r="O164" s="39"/>
      <c r="P164" s="199">
        <f t="shared" si="11"/>
        <v>0</v>
      </c>
      <c r="Q164" s="199">
        <v>0.072</v>
      </c>
      <c r="R164" s="199">
        <f t="shared" si="12"/>
        <v>0.144</v>
      </c>
      <c r="S164" s="199">
        <v>0</v>
      </c>
      <c r="T164" s="200">
        <f t="shared" si="13"/>
        <v>0</v>
      </c>
      <c r="AR164" s="21" t="s">
        <v>177</v>
      </c>
      <c r="AT164" s="21" t="s">
        <v>173</v>
      </c>
      <c r="AU164" s="21" t="s">
        <v>79</v>
      </c>
      <c r="AY164" s="21" t="s">
        <v>124</v>
      </c>
      <c r="BE164" s="201">
        <f t="shared" si="14"/>
        <v>0</v>
      </c>
      <c r="BF164" s="201">
        <f t="shared" si="15"/>
        <v>0</v>
      </c>
      <c r="BG164" s="201">
        <f t="shared" si="16"/>
        <v>0</v>
      </c>
      <c r="BH164" s="201">
        <f t="shared" si="17"/>
        <v>0</v>
      </c>
      <c r="BI164" s="201">
        <f t="shared" si="18"/>
        <v>0</v>
      </c>
      <c r="BJ164" s="21" t="s">
        <v>77</v>
      </c>
      <c r="BK164" s="201">
        <f t="shared" si="19"/>
        <v>0</v>
      </c>
      <c r="BL164" s="21" t="s">
        <v>132</v>
      </c>
      <c r="BM164" s="21" t="s">
        <v>842</v>
      </c>
    </row>
    <row r="165" spans="2:65" s="1" customFormat="1" ht="22.5" customHeight="1">
      <c r="B165" s="38"/>
      <c r="C165" s="202" t="s">
        <v>356</v>
      </c>
      <c r="D165" s="202" t="s">
        <v>173</v>
      </c>
      <c r="E165" s="203" t="s">
        <v>843</v>
      </c>
      <c r="F165" s="204" t="s">
        <v>844</v>
      </c>
      <c r="G165" s="205" t="s">
        <v>266</v>
      </c>
      <c r="H165" s="206">
        <v>2</v>
      </c>
      <c r="I165" s="207"/>
      <c r="J165" s="208">
        <f t="shared" si="10"/>
        <v>0</v>
      </c>
      <c r="K165" s="204" t="s">
        <v>21</v>
      </c>
      <c r="L165" s="209"/>
      <c r="M165" s="210" t="s">
        <v>21</v>
      </c>
      <c r="N165" s="211" t="s">
        <v>40</v>
      </c>
      <c r="O165" s="39"/>
      <c r="P165" s="199">
        <f t="shared" si="11"/>
        <v>0</v>
      </c>
      <c r="Q165" s="199">
        <v>0.111</v>
      </c>
      <c r="R165" s="199">
        <f t="shared" si="12"/>
        <v>0.222</v>
      </c>
      <c r="S165" s="199">
        <v>0</v>
      </c>
      <c r="T165" s="200">
        <f t="shared" si="13"/>
        <v>0</v>
      </c>
      <c r="AR165" s="21" t="s">
        <v>177</v>
      </c>
      <c r="AT165" s="21" t="s">
        <v>173</v>
      </c>
      <c r="AU165" s="21" t="s">
        <v>79</v>
      </c>
      <c r="AY165" s="21" t="s">
        <v>124</v>
      </c>
      <c r="BE165" s="201">
        <f t="shared" si="14"/>
        <v>0</v>
      </c>
      <c r="BF165" s="201">
        <f t="shared" si="15"/>
        <v>0</v>
      </c>
      <c r="BG165" s="201">
        <f t="shared" si="16"/>
        <v>0</v>
      </c>
      <c r="BH165" s="201">
        <f t="shared" si="17"/>
        <v>0</v>
      </c>
      <c r="BI165" s="201">
        <f t="shared" si="18"/>
        <v>0</v>
      </c>
      <c r="BJ165" s="21" t="s">
        <v>77</v>
      </c>
      <c r="BK165" s="201">
        <f t="shared" si="19"/>
        <v>0</v>
      </c>
      <c r="BL165" s="21" t="s">
        <v>132</v>
      </c>
      <c r="BM165" s="21" t="s">
        <v>845</v>
      </c>
    </row>
    <row r="166" spans="2:65" s="1" customFormat="1" ht="22.5" customHeight="1">
      <c r="B166" s="38"/>
      <c r="C166" s="202" t="s">
        <v>360</v>
      </c>
      <c r="D166" s="202" t="s">
        <v>173</v>
      </c>
      <c r="E166" s="203" t="s">
        <v>834</v>
      </c>
      <c r="F166" s="204" t="s">
        <v>835</v>
      </c>
      <c r="G166" s="205" t="s">
        <v>266</v>
      </c>
      <c r="H166" s="206">
        <v>2</v>
      </c>
      <c r="I166" s="207"/>
      <c r="J166" s="208">
        <f t="shared" si="10"/>
        <v>0</v>
      </c>
      <c r="K166" s="204" t="s">
        <v>21</v>
      </c>
      <c r="L166" s="209"/>
      <c r="M166" s="210" t="s">
        <v>21</v>
      </c>
      <c r="N166" s="211" t="s">
        <v>40</v>
      </c>
      <c r="O166" s="39"/>
      <c r="P166" s="199">
        <f t="shared" si="11"/>
        <v>0</v>
      </c>
      <c r="Q166" s="199">
        <v>0.111</v>
      </c>
      <c r="R166" s="199">
        <f t="shared" si="12"/>
        <v>0.222</v>
      </c>
      <c r="S166" s="199">
        <v>0</v>
      </c>
      <c r="T166" s="200">
        <f t="shared" si="13"/>
        <v>0</v>
      </c>
      <c r="AR166" s="21" t="s">
        <v>177</v>
      </c>
      <c r="AT166" s="21" t="s">
        <v>173</v>
      </c>
      <c r="AU166" s="21" t="s">
        <v>79</v>
      </c>
      <c r="AY166" s="21" t="s">
        <v>124</v>
      </c>
      <c r="BE166" s="201">
        <f t="shared" si="14"/>
        <v>0</v>
      </c>
      <c r="BF166" s="201">
        <f t="shared" si="15"/>
        <v>0</v>
      </c>
      <c r="BG166" s="201">
        <f t="shared" si="16"/>
        <v>0</v>
      </c>
      <c r="BH166" s="201">
        <f t="shared" si="17"/>
        <v>0</v>
      </c>
      <c r="BI166" s="201">
        <f t="shared" si="18"/>
        <v>0</v>
      </c>
      <c r="BJ166" s="21" t="s">
        <v>77</v>
      </c>
      <c r="BK166" s="201">
        <f t="shared" si="19"/>
        <v>0</v>
      </c>
      <c r="BL166" s="21" t="s">
        <v>132</v>
      </c>
      <c r="BM166" s="21" t="s">
        <v>846</v>
      </c>
    </row>
    <row r="167" spans="2:65" s="1" customFormat="1" ht="22.5" customHeight="1">
      <c r="B167" s="38"/>
      <c r="C167" s="202" t="s">
        <v>364</v>
      </c>
      <c r="D167" s="202" t="s">
        <v>173</v>
      </c>
      <c r="E167" s="203" t="s">
        <v>847</v>
      </c>
      <c r="F167" s="204" t="s">
        <v>848</v>
      </c>
      <c r="G167" s="205" t="s">
        <v>266</v>
      </c>
      <c r="H167" s="206">
        <v>1</v>
      </c>
      <c r="I167" s="207"/>
      <c r="J167" s="208">
        <f t="shared" si="10"/>
        <v>0</v>
      </c>
      <c r="K167" s="204" t="s">
        <v>21</v>
      </c>
      <c r="L167" s="209"/>
      <c r="M167" s="210" t="s">
        <v>21</v>
      </c>
      <c r="N167" s="211" t="s">
        <v>40</v>
      </c>
      <c r="O167" s="39"/>
      <c r="P167" s="199">
        <f t="shared" si="11"/>
        <v>0</v>
      </c>
      <c r="Q167" s="199">
        <v>0.04</v>
      </c>
      <c r="R167" s="199">
        <f t="shared" si="12"/>
        <v>0.04</v>
      </c>
      <c r="S167" s="199">
        <v>0</v>
      </c>
      <c r="T167" s="200">
        <f t="shared" si="13"/>
        <v>0</v>
      </c>
      <c r="AR167" s="21" t="s">
        <v>177</v>
      </c>
      <c r="AT167" s="21" t="s">
        <v>173</v>
      </c>
      <c r="AU167" s="21" t="s">
        <v>79</v>
      </c>
      <c r="AY167" s="21" t="s">
        <v>124</v>
      </c>
      <c r="BE167" s="201">
        <f t="shared" si="14"/>
        <v>0</v>
      </c>
      <c r="BF167" s="201">
        <f t="shared" si="15"/>
        <v>0</v>
      </c>
      <c r="BG167" s="201">
        <f t="shared" si="16"/>
        <v>0</v>
      </c>
      <c r="BH167" s="201">
        <f t="shared" si="17"/>
        <v>0</v>
      </c>
      <c r="BI167" s="201">
        <f t="shared" si="18"/>
        <v>0</v>
      </c>
      <c r="BJ167" s="21" t="s">
        <v>77</v>
      </c>
      <c r="BK167" s="201">
        <f t="shared" si="19"/>
        <v>0</v>
      </c>
      <c r="BL167" s="21" t="s">
        <v>132</v>
      </c>
      <c r="BM167" s="21" t="s">
        <v>849</v>
      </c>
    </row>
    <row r="168" spans="2:65" s="1" customFormat="1" ht="22.5" customHeight="1">
      <c r="B168" s="38"/>
      <c r="C168" s="190" t="s">
        <v>368</v>
      </c>
      <c r="D168" s="190" t="s">
        <v>127</v>
      </c>
      <c r="E168" s="191" t="s">
        <v>850</v>
      </c>
      <c r="F168" s="192" t="s">
        <v>851</v>
      </c>
      <c r="G168" s="193" t="s">
        <v>266</v>
      </c>
      <c r="H168" s="194">
        <v>3</v>
      </c>
      <c r="I168" s="195"/>
      <c r="J168" s="196">
        <f t="shared" si="10"/>
        <v>0</v>
      </c>
      <c r="K168" s="192" t="s">
        <v>21</v>
      </c>
      <c r="L168" s="58"/>
      <c r="M168" s="197" t="s">
        <v>21</v>
      </c>
      <c r="N168" s="198" t="s">
        <v>40</v>
      </c>
      <c r="O168" s="39"/>
      <c r="P168" s="199">
        <f t="shared" si="11"/>
        <v>0</v>
      </c>
      <c r="Q168" s="199">
        <v>0.21734</v>
      </c>
      <c r="R168" s="199">
        <f t="shared" si="12"/>
        <v>0.65202</v>
      </c>
      <c r="S168" s="199">
        <v>0</v>
      </c>
      <c r="T168" s="200">
        <f t="shared" si="13"/>
        <v>0</v>
      </c>
      <c r="AR168" s="21" t="s">
        <v>132</v>
      </c>
      <c r="AT168" s="21" t="s">
        <v>127</v>
      </c>
      <c r="AU168" s="21" t="s">
        <v>79</v>
      </c>
      <c r="AY168" s="21" t="s">
        <v>124</v>
      </c>
      <c r="BE168" s="201">
        <f t="shared" si="14"/>
        <v>0</v>
      </c>
      <c r="BF168" s="201">
        <f t="shared" si="15"/>
        <v>0</v>
      </c>
      <c r="BG168" s="201">
        <f t="shared" si="16"/>
        <v>0</v>
      </c>
      <c r="BH168" s="201">
        <f t="shared" si="17"/>
        <v>0</v>
      </c>
      <c r="BI168" s="201">
        <f t="shared" si="18"/>
        <v>0</v>
      </c>
      <c r="BJ168" s="21" t="s">
        <v>77</v>
      </c>
      <c r="BK168" s="201">
        <f t="shared" si="19"/>
        <v>0</v>
      </c>
      <c r="BL168" s="21" t="s">
        <v>132</v>
      </c>
      <c r="BM168" s="21" t="s">
        <v>852</v>
      </c>
    </row>
    <row r="169" spans="2:65" s="1" customFormat="1" ht="22.5" customHeight="1">
      <c r="B169" s="38"/>
      <c r="C169" s="202" t="s">
        <v>372</v>
      </c>
      <c r="D169" s="202" t="s">
        <v>173</v>
      </c>
      <c r="E169" s="203" t="s">
        <v>853</v>
      </c>
      <c r="F169" s="204" t="s">
        <v>854</v>
      </c>
      <c r="G169" s="205" t="s">
        <v>266</v>
      </c>
      <c r="H169" s="206">
        <v>3</v>
      </c>
      <c r="I169" s="207"/>
      <c r="J169" s="208">
        <f t="shared" si="10"/>
        <v>0</v>
      </c>
      <c r="K169" s="204" t="s">
        <v>21</v>
      </c>
      <c r="L169" s="209"/>
      <c r="M169" s="210" t="s">
        <v>21</v>
      </c>
      <c r="N169" s="211" t="s">
        <v>40</v>
      </c>
      <c r="O169" s="39"/>
      <c r="P169" s="199">
        <f t="shared" si="11"/>
        <v>0</v>
      </c>
      <c r="Q169" s="199">
        <v>0.165</v>
      </c>
      <c r="R169" s="199">
        <f t="shared" si="12"/>
        <v>0.495</v>
      </c>
      <c r="S169" s="199">
        <v>0</v>
      </c>
      <c r="T169" s="200">
        <f t="shared" si="13"/>
        <v>0</v>
      </c>
      <c r="AR169" s="21" t="s">
        <v>177</v>
      </c>
      <c r="AT169" s="21" t="s">
        <v>173</v>
      </c>
      <c r="AU169" s="21" t="s">
        <v>79</v>
      </c>
      <c r="AY169" s="21" t="s">
        <v>124</v>
      </c>
      <c r="BE169" s="201">
        <f t="shared" si="14"/>
        <v>0</v>
      </c>
      <c r="BF169" s="201">
        <f t="shared" si="15"/>
        <v>0</v>
      </c>
      <c r="BG169" s="201">
        <f t="shared" si="16"/>
        <v>0</v>
      </c>
      <c r="BH169" s="201">
        <f t="shared" si="17"/>
        <v>0</v>
      </c>
      <c r="BI169" s="201">
        <f t="shared" si="18"/>
        <v>0</v>
      </c>
      <c r="BJ169" s="21" t="s">
        <v>77</v>
      </c>
      <c r="BK169" s="201">
        <f t="shared" si="19"/>
        <v>0</v>
      </c>
      <c r="BL169" s="21" t="s">
        <v>132</v>
      </c>
      <c r="BM169" s="21" t="s">
        <v>855</v>
      </c>
    </row>
    <row r="170" spans="2:65" s="1" customFormat="1" ht="22.5" customHeight="1">
      <c r="B170" s="38"/>
      <c r="C170" s="190" t="s">
        <v>380</v>
      </c>
      <c r="D170" s="190" t="s">
        <v>127</v>
      </c>
      <c r="E170" s="191" t="s">
        <v>599</v>
      </c>
      <c r="F170" s="192" t="s">
        <v>600</v>
      </c>
      <c r="G170" s="193" t="s">
        <v>157</v>
      </c>
      <c r="H170" s="194">
        <v>72</v>
      </c>
      <c r="I170" s="195"/>
      <c r="J170" s="196">
        <f t="shared" si="10"/>
        <v>0</v>
      </c>
      <c r="K170" s="192" t="s">
        <v>21</v>
      </c>
      <c r="L170" s="58"/>
      <c r="M170" s="197" t="s">
        <v>21</v>
      </c>
      <c r="N170" s="198" t="s">
        <v>40</v>
      </c>
      <c r="O170" s="39"/>
      <c r="P170" s="199">
        <f t="shared" si="11"/>
        <v>0</v>
      </c>
      <c r="Q170" s="199">
        <v>6E-05</v>
      </c>
      <c r="R170" s="199">
        <f t="shared" si="12"/>
        <v>0.00432</v>
      </c>
      <c r="S170" s="199">
        <v>0</v>
      </c>
      <c r="T170" s="200">
        <f t="shared" si="13"/>
        <v>0</v>
      </c>
      <c r="AR170" s="21" t="s">
        <v>132</v>
      </c>
      <c r="AT170" s="21" t="s">
        <v>127</v>
      </c>
      <c r="AU170" s="21" t="s">
        <v>79</v>
      </c>
      <c r="AY170" s="21" t="s">
        <v>124</v>
      </c>
      <c r="BE170" s="201">
        <f t="shared" si="14"/>
        <v>0</v>
      </c>
      <c r="BF170" s="201">
        <f t="shared" si="15"/>
        <v>0</v>
      </c>
      <c r="BG170" s="201">
        <f t="shared" si="16"/>
        <v>0</v>
      </c>
      <c r="BH170" s="201">
        <f t="shared" si="17"/>
        <v>0</v>
      </c>
      <c r="BI170" s="201">
        <f t="shared" si="18"/>
        <v>0</v>
      </c>
      <c r="BJ170" s="21" t="s">
        <v>77</v>
      </c>
      <c r="BK170" s="201">
        <f t="shared" si="19"/>
        <v>0</v>
      </c>
      <c r="BL170" s="21" t="s">
        <v>132</v>
      </c>
      <c r="BM170" s="21" t="s">
        <v>856</v>
      </c>
    </row>
    <row r="171" spans="2:63" s="10" customFormat="1" ht="29.85" customHeight="1">
      <c r="B171" s="173"/>
      <c r="C171" s="174"/>
      <c r="D171" s="187" t="s">
        <v>68</v>
      </c>
      <c r="E171" s="188" t="s">
        <v>618</v>
      </c>
      <c r="F171" s="188" t="s">
        <v>619</v>
      </c>
      <c r="G171" s="174"/>
      <c r="H171" s="174"/>
      <c r="I171" s="177"/>
      <c r="J171" s="189">
        <f>BK171</f>
        <v>0</v>
      </c>
      <c r="K171" s="174"/>
      <c r="L171" s="179"/>
      <c r="M171" s="180"/>
      <c r="N171" s="181"/>
      <c r="O171" s="181"/>
      <c r="P171" s="182">
        <f>SUM(P172:P174)</f>
        <v>0</v>
      </c>
      <c r="Q171" s="181"/>
      <c r="R171" s="182">
        <f>SUM(R172:R174)</f>
        <v>0</v>
      </c>
      <c r="S171" s="181"/>
      <c r="T171" s="183">
        <f>SUM(T172:T174)</f>
        <v>0</v>
      </c>
      <c r="AR171" s="184" t="s">
        <v>77</v>
      </c>
      <c r="AT171" s="185" t="s">
        <v>68</v>
      </c>
      <c r="AU171" s="185" t="s">
        <v>77</v>
      </c>
      <c r="AY171" s="184" t="s">
        <v>124</v>
      </c>
      <c r="BK171" s="186">
        <f>SUM(BK172:BK174)</f>
        <v>0</v>
      </c>
    </row>
    <row r="172" spans="2:65" s="1" customFormat="1" ht="22.5" customHeight="1">
      <c r="B172" s="38"/>
      <c r="C172" s="190" t="s">
        <v>520</v>
      </c>
      <c r="D172" s="190" t="s">
        <v>127</v>
      </c>
      <c r="E172" s="191" t="s">
        <v>857</v>
      </c>
      <c r="F172" s="192" t="s">
        <v>858</v>
      </c>
      <c r="G172" s="193" t="s">
        <v>622</v>
      </c>
      <c r="H172" s="194">
        <v>1</v>
      </c>
      <c r="I172" s="195"/>
      <c r="J172" s="196">
        <f>ROUND(I172*H172,2)</f>
        <v>0</v>
      </c>
      <c r="K172" s="192" t="s">
        <v>21</v>
      </c>
      <c r="L172" s="58"/>
      <c r="M172" s="197" t="s">
        <v>21</v>
      </c>
      <c r="N172" s="198" t="s">
        <v>40</v>
      </c>
      <c r="O172" s="39"/>
      <c r="P172" s="199">
        <f>O172*H172</f>
        <v>0</v>
      </c>
      <c r="Q172" s="199">
        <v>0</v>
      </c>
      <c r="R172" s="199">
        <f>Q172*H172</f>
        <v>0</v>
      </c>
      <c r="S172" s="199">
        <v>0</v>
      </c>
      <c r="T172" s="200">
        <f>S172*H172</f>
        <v>0</v>
      </c>
      <c r="AR172" s="21" t="s">
        <v>132</v>
      </c>
      <c r="AT172" s="21" t="s">
        <v>127</v>
      </c>
      <c r="AU172" s="21" t="s">
        <v>79</v>
      </c>
      <c r="AY172" s="21" t="s">
        <v>124</v>
      </c>
      <c r="BE172" s="201">
        <f>IF(N172="základní",J172,0)</f>
        <v>0</v>
      </c>
      <c r="BF172" s="201">
        <f>IF(N172="snížená",J172,0)</f>
        <v>0</v>
      </c>
      <c r="BG172" s="201">
        <f>IF(N172="zákl. přenesená",J172,0)</f>
        <v>0</v>
      </c>
      <c r="BH172" s="201">
        <f>IF(N172="sníž. přenesená",J172,0)</f>
        <v>0</v>
      </c>
      <c r="BI172" s="201">
        <f>IF(N172="nulová",J172,0)</f>
        <v>0</v>
      </c>
      <c r="BJ172" s="21" t="s">
        <v>77</v>
      </c>
      <c r="BK172" s="201">
        <f>ROUND(I172*H172,2)</f>
        <v>0</v>
      </c>
      <c r="BL172" s="21" t="s">
        <v>132</v>
      </c>
      <c r="BM172" s="21" t="s">
        <v>859</v>
      </c>
    </row>
    <row r="173" spans="2:65" s="1" customFormat="1" ht="22.5" customHeight="1">
      <c r="B173" s="38"/>
      <c r="C173" s="190" t="s">
        <v>500</v>
      </c>
      <c r="D173" s="190" t="s">
        <v>127</v>
      </c>
      <c r="E173" s="191" t="s">
        <v>860</v>
      </c>
      <c r="F173" s="192" t="s">
        <v>861</v>
      </c>
      <c r="G173" s="193" t="s">
        <v>631</v>
      </c>
      <c r="H173" s="194">
        <v>3</v>
      </c>
      <c r="I173" s="195"/>
      <c r="J173" s="196">
        <f>ROUND(I173*H173,2)</f>
        <v>0</v>
      </c>
      <c r="K173" s="192" t="s">
        <v>21</v>
      </c>
      <c r="L173" s="58"/>
      <c r="M173" s="197" t="s">
        <v>21</v>
      </c>
      <c r="N173" s="198" t="s">
        <v>40</v>
      </c>
      <c r="O173" s="39"/>
      <c r="P173" s="199">
        <f>O173*H173</f>
        <v>0</v>
      </c>
      <c r="Q173" s="199">
        <v>0</v>
      </c>
      <c r="R173" s="199">
        <f>Q173*H173</f>
        <v>0</v>
      </c>
      <c r="S173" s="199">
        <v>0</v>
      </c>
      <c r="T173" s="200">
        <f>S173*H173</f>
        <v>0</v>
      </c>
      <c r="AR173" s="21" t="s">
        <v>132</v>
      </c>
      <c r="AT173" s="21" t="s">
        <v>127</v>
      </c>
      <c r="AU173" s="21" t="s">
        <v>79</v>
      </c>
      <c r="AY173" s="21" t="s">
        <v>124</v>
      </c>
      <c r="BE173" s="201">
        <f>IF(N173="základní",J173,0)</f>
        <v>0</v>
      </c>
      <c r="BF173" s="201">
        <f>IF(N173="snížená",J173,0)</f>
        <v>0</v>
      </c>
      <c r="BG173" s="201">
        <f>IF(N173="zákl. přenesená",J173,0)</f>
        <v>0</v>
      </c>
      <c r="BH173" s="201">
        <f>IF(N173="sníž. přenesená",J173,0)</f>
        <v>0</v>
      </c>
      <c r="BI173" s="201">
        <f>IF(N173="nulová",J173,0)</f>
        <v>0</v>
      </c>
      <c r="BJ173" s="21" t="s">
        <v>77</v>
      </c>
      <c r="BK173" s="201">
        <f>ROUND(I173*H173,2)</f>
        <v>0</v>
      </c>
      <c r="BL173" s="21" t="s">
        <v>132</v>
      </c>
      <c r="BM173" s="21" t="s">
        <v>862</v>
      </c>
    </row>
    <row r="174" spans="2:65" s="1" customFormat="1" ht="31.5" customHeight="1">
      <c r="B174" s="38"/>
      <c r="C174" s="190" t="s">
        <v>524</v>
      </c>
      <c r="D174" s="190" t="s">
        <v>127</v>
      </c>
      <c r="E174" s="191" t="s">
        <v>629</v>
      </c>
      <c r="F174" s="192" t="s">
        <v>630</v>
      </c>
      <c r="G174" s="193" t="s">
        <v>631</v>
      </c>
      <c r="H174" s="194">
        <v>1</v>
      </c>
      <c r="I174" s="195"/>
      <c r="J174" s="196">
        <f>ROUND(I174*H174,2)</f>
        <v>0</v>
      </c>
      <c r="K174" s="192" t="s">
        <v>21</v>
      </c>
      <c r="L174" s="58"/>
      <c r="M174" s="197" t="s">
        <v>21</v>
      </c>
      <c r="N174" s="198" t="s">
        <v>40</v>
      </c>
      <c r="O174" s="39"/>
      <c r="P174" s="199">
        <f>O174*H174</f>
        <v>0</v>
      </c>
      <c r="Q174" s="199">
        <v>0</v>
      </c>
      <c r="R174" s="199">
        <f>Q174*H174</f>
        <v>0</v>
      </c>
      <c r="S174" s="199">
        <v>0</v>
      </c>
      <c r="T174" s="200">
        <f>S174*H174</f>
        <v>0</v>
      </c>
      <c r="AR174" s="21" t="s">
        <v>132</v>
      </c>
      <c r="AT174" s="21" t="s">
        <v>127</v>
      </c>
      <c r="AU174" s="21" t="s">
        <v>79</v>
      </c>
      <c r="AY174" s="21" t="s">
        <v>124</v>
      </c>
      <c r="BE174" s="201">
        <f>IF(N174="základní",J174,0)</f>
        <v>0</v>
      </c>
      <c r="BF174" s="201">
        <f>IF(N174="snížená",J174,0)</f>
        <v>0</v>
      </c>
      <c r="BG174" s="201">
        <f>IF(N174="zákl. přenesená",J174,0)</f>
        <v>0</v>
      </c>
      <c r="BH174" s="201">
        <f>IF(N174="sníž. přenesená",J174,0)</f>
        <v>0</v>
      </c>
      <c r="BI174" s="201">
        <f>IF(N174="nulová",J174,0)</f>
        <v>0</v>
      </c>
      <c r="BJ174" s="21" t="s">
        <v>77</v>
      </c>
      <c r="BK174" s="201">
        <f>ROUND(I174*H174,2)</f>
        <v>0</v>
      </c>
      <c r="BL174" s="21" t="s">
        <v>132</v>
      </c>
      <c r="BM174" s="21" t="s">
        <v>863</v>
      </c>
    </row>
    <row r="175" spans="2:63" s="10" customFormat="1" ht="29.85" customHeight="1">
      <c r="B175" s="173"/>
      <c r="C175" s="174"/>
      <c r="D175" s="187" t="s">
        <v>68</v>
      </c>
      <c r="E175" s="188" t="s">
        <v>633</v>
      </c>
      <c r="F175" s="188" t="s">
        <v>634</v>
      </c>
      <c r="G175" s="174"/>
      <c r="H175" s="174"/>
      <c r="I175" s="177"/>
      <c r="J175" s="189">
        <f>BK175</f>
        <v>0</v>
      </c>
      <c r="K175" s="174"/>
      <c r="L175" s="179"/>
      <c r="M175" s="180"/>
      <c r="N175" s="181"/>
      <c r="O175" s="181"/>
      <c r="P175" s="182">
        <f>SUM(P176:P177)</f>
        <v>0</v>
      </c>
      <c r="Q175" s="181"/>
      <c r="R175" s="182">
        <f>SUM(R176:R177)</f>
        <v>0.08539999999999999</v>
      </c>
      <c r="S175" s="181"/>
      <c r="T175" s="183">
        <f>SUM(T176:T177)</f>
        <v>0</v>
      </c>
      <c r="AR175" s="184" t="s">
        <v>77</v>
      </c>
      <c r="AT175" s="185" t="s">
        <v>68</v>
      </c>
      <c r="AU175" s="185" t="s">
        <v>77</v>
      </c>
      <c r="AY175" s="184" t="s">
        <v>124</v>
      </c>
      <c r="BK175" s="186">
        <f>SUM(BK176:BK177)</f>
        <v>0</v>
      </c>
    </row>
    <row r="176" spans="2:65" s="1" customFormat="1" ht="31.5" customHeight="1">
      <c r="B176" s="38"/>
      <c r="C176" s="190" t="s">
        <v>384</v>
      </c>
      <c r="D176" s="190" t="s">
        <v>127</v>
      </c>
      <c r="E176" s="191" t="s">
        <v>636</v>
      </c>
      <c r="F176" s="192" t="s">
        <v>637</v>
      </c>
      <c r="G176" s="193" t="s">
        <v>157</v>
      </c>
      <c r="H176" s="194">
        <v>140</v>
      </c>
      <c r="I176" s="195"/>
      <c r="J176" s="196">
        <f>ROUND(I176*H176,2)</f>
        <v>0</v>
      </c>
      <c r="K176" s="192" t="s">
        <v>21</v>
      </c>
      <c r="L176" s="58"/>
      <c r="M176" s="197" t="s">
        <v>21</v>
      </c>
      <c r="N176" s="198" t="s">
        <v>40</v>
      </c>
      <c r="O176" s="39"/>
      <c r="P176" s="199">
        <f>O176*H176</f>
        <v>0</v>
      </c>
      <c r="Q176" s="199">
        <v>0.00061</v>
      </c>
      <c r="R176" s="199">
        <f>Q176*H176</f>
        <v>0.08539999999999999</v>
      </c>
      <c r="S176" s="199">
        <v>0</v>
      </c>
      <c r="T176" s="200">
        <f>S176*H176</f>
        <v>0</v>
      </c>
      <c r="AR176" s="21" t="s">
        <v>132</v>
      </c>
      <c r="AT176" s="21" t="s">
        <v>127</v>
      </c>
      <c r="AU176" s="21" t="s">
        <v>79</v>
      </c>
      <c r="AY176" s="21" t="s">
        <v>124</v>
      </c>
      <c r="BE176" s="201">
        <f>IF(N176="základní",J176,0)</f>
        <v>0</v>
      </c>
      <c r="BF176" s="201">
        <f>IF(N176="snížená",J176,0)</f>
        <v>0</v>
      </c>
      <c r="BG176" s="201">
        <f>IF(N176="zákl. přenesená",J176,0)</f>
        <v>0</v>
      </c>
      <c r="BH176" s="201">
        <f>IF(N176="sníž. přenesená",J176,0)</f>
        <v>0</v>
      </c>
      <c r="BI176" s="201">
        <f>IF(N176="nulová",J176,0)</f>
        <v>0</v>
      </c>
      <c r="BJ176" s="21" t="s">
        <v>77</v>
      </c>
      <c r="BK176" s="201">
        <f>ROUND(I176*H176,2)</f>
        <v>0</v>
      </c>
      <c r="BL176" s="21" t="s">
        <v>132</v>
      </c>
      <c r="BM176" s="21" t="s">
        <v>864</v>
      </c>
    </row>
    <row r="177" spans="2:65" s="1" customFormat="1" ht="22.5" customHeight="1">
      <c r="B177" s="38"/>
      <c r="C177" s="190" t="s">
        <v>488</v>
      </c>
      <c r="D177" s="190" t="s">
        <v>127</v>
      </c>
      <c r="E177" s="191" t="s">
        <v>640</v>
      </c>
      <c r="F177" s="192" t="s">
        <v>641</v>
      </c>
      <c r="G177" s="193" t="s">
        <v>157</v>
      </c>
      <c r="H177" s="194">
        <v>140</v>
      </c>
      <c r="I177" s="195"/>
      <c r="J177" s="196">
        <f>ROUND(I177*H177,2)</f>
        <v>0</v>
      </c>
      <c r="K177" s="192" t="s">
        <v>21</v>
      </c>
      <c r="L177" s="58"/>
      <c r="M177" s="197" t="s">
        <v>21</v>
      </c>
      <c r="N177" s="198" t="s">
        <v>40</v>
      </c>
      <c r="O177" s="39"/>
      <c r="P177" s="199">
        <f>O177*H177</f>
        <v>0</v>
      </c>
      <c r="Q177" s="199">
        <v>0</v>
      </c>
      <c r="R177" s="199">
        <f>Q177*H177</f>
        <v>0</v>
      </c>
      <c r="S177" s="199">
        <v>0</v>
      </c>
      <c r="T177" s="200">
        <f>S177*H177</f>
        <v>0</v>
      </c>
      <c r="AR177" s="21" t="s">
        <v>132</v>
      </c>
      <c r="AT177" s="21" t="s">
        <v>127</v>
      </c>
      <c r="AU177" s="21" t="s">
        <v>79</v>
      </c>
      <c r="AY177" s="21" t="s">
        <v>124</v>
      </c>
      <c r="BE177" s="201">
        <f>IF(N177="základní",J177,0)</f>
        <v>0</v>
      </c>
      <c r="BF177" s="201">
        <f>IF(N177="snížená",J177,0)</f>
        <v>0</v>
      </c>
      <c r="BG177" s="201">
        <f>IF(N177="zákl. přenesená",J177,0)</f>
        <v>0</v>
      </c>
      <c r="BH177" s="201">
        <f>IF(N177="sníž. přenesená",J177,0)</f>
        <v>0</v>
      </c>
      <c r="BI177" s="201">
        <f>IF(N177="nulová",J177,0)</f>
        <v>0</v>
      </c>
      <c r="BJ177" s="21" t="s">
        <v>77</v>
      </c>
      <c r="BK177" s="201">
        <f>ROUND(I177*H177,2)</f>
        <v>0</v>
      </c>
      <c r="BL177" s="21" t="s">
        <v>132</v>
      </c>
      <c r="BM177" s="21" t="s">
        <v>865</v>
      </c>
    </row>
    <row r="178" spans="2:63" s="10" customFormat="1" ht="29.85" customHeight="1">
      <c r="B178" s="173"/>
      <c r="C178" s="174"/>
      <c r="D178" s="187" t="s">
        <v>68</v>
      </c>
      <c r="E178" s="188" t="s">
        <v>643</v>
      </c>
      <c r="F178" s="188" t="s">
        <v>644</v>
      </c>
      <c r="G178" s="174"/>
      <c r="H178" s="174"/>
      <c r="I178" s="177"/>
      <c r="J178" s="189">
        <f>BK178</f>
        <v>0</v>
      </c>
      <c r="K178" s="174"/>
      <c r="L178" s="179"/>
      <c r="M178" s="180"/>
      <c r="N178" s="181"/>
      <c r="O178" s="181"/>
      <c r="P178" s="182">
        <f>SUM(P179:P187)</f>
        <v>0</v>
      </c>
      <c r="Q178" s="181"/>
      <c r="R178" s="182">
        <f>SUM(R179:R187)</f>
        <v>0</v>
      </c>
      <c r="S178" s="181"/>
      <c r="T178" s="183">
        <f>SUM(T179:T187)</f>
        <v>0</v>
      </c>
      <c r="AR178" s="184" t="s">
        <v>77</v>
      </c>
      <c r="AT178" s="185" t="s">
        <v>68</v>
      </c>
      <c r="AU178" s="185" t="s">
        <v>77</v>
      </c>
      <c r="AY178" s="184" t="s">
        <v>124</v>
      </c>
      <c r="BK178" s="186">
        <f>SUM(BK179:BK187)</f>
        <v>0</v>
      </c>
    </row>
    <row r="179" spans="2:65" s="1" customFormat="1" ht="22.5" customHeight="1">
      <c r="B179" s="38"/>
      <c r="C179" s="190" t="s">
        <v>412</v>
      </c>
      <c r="D179" s="190" t="s">
        <v>127</v>
      </c>
      <c r="E179" s="191" t="s">
        <v>646</v>
      </c>
      <c r="F179" s="192" t="s">
        <v>647</v>
      </c>
      <c r="G179" s="193" t="s">
        <v>176</v>
      </c>
      <c r="H179" s="194">
        <v>182.573</v>
      </c>
      <c r="I179" s="195"/>
      <c r="J179" s="196">
        <f>ROUND(I179*H179,2)</f>
        <v>0</v>
      </c>
      <c r="K179" s="192" t="s">
        <v>21</v>
      </c>
      <c r="L179" s="58"/>
      <c r="M179" s="197" t="s">
        <v>21</v>
      </c>
      <c r="N179" s="198" t="s">
        <v>40</v>
      </c>
      <c r="O179" s="39"/>
      <c r="P179" s="199">
        <f>O179*H179</f>
        <v>0</v>
      </c>
      <c r="Q179" s="199">
        <v>0</v>
      </c>
      <c r="R179" s="199">
        <f>Q179*H179</f>
        <v>0</v>
      </c>
      <c r="S179" s="199">
        <v>0</v>
      </c>
      <c r="T179" s="200">
        <f>S179*H179</f>
        <v>0</v>
      </c>
      <c r="AR179" s="21" t="s">
        <v>132</v>
      </c>
      <c r="AT179" s="21" t="s">
        <v>127</v>
      </c>
      <c r="AU179" s="21" t="s">
        <v>79</v>
      </c>
      <c r="AY179" s="21" t="s">
        <v>124</v>
      </c>
      <c r="BE179" s="201">
        <f>IF(N179="základní",J179,0)</f>
        <v>0</v>
      </c>
      <c r="BF179" s="201">
        <f>IF(N179="snížená",J179,0)</f>
        <v>0</v>
      </c>
      <c r="BG179" s="201">
        <f>IF(N179="zákl. přenesená",J179,0)</f>
        <v>0</v>
      </c>
      <c r="BH179" s="201">
        <f>IF(N179="sníž. přenesená",J179,0)</f>
        <v>0</v>
      </c>
      <c r="BI179" s="201">
        <f>IF(N179="nulová",J179,0)</f>
        <v>0</v>
      </c>
      <c r="BJ179" s="21" t="s">
        <v>77</v>
      </c>
      <c r="BK179" s="201">
        <f>ROUND(I179*H179,2)</f>
        <v>0</v>
      </c>
      <c r="BL179" s="21" t="s">
        <v>132</v>
      </c>
      <c r="BM179" s="21" t="s">
        <v>866</v>
      </c>
    </row>
    <row r="180" spans="2:65" s="1" customFormat="1" ht="22.5" customHeight="1">
      <c r="B180" s="38"/>
      <c r="C180" s="190" t="s">
        <v>416</v>
      </c>
      <c r="D180" s="190" t="s">
        <v>127</v>
      </c>
      <c r="E180" s="191" t="s">
        <v>650</v>
      </c>
      <c r="F180" s="192" t="s">
        <v>651</v>
      </c>
      <c r="G180" s="193" t="s">
        <v>176</v>
      </c>
      <c r="H180" s="194">
        <v>923.783</v>
      </c>
      <c r="I180" s="195"/>
      <c r="J180" s="196">
        <f>ROUND(I180*H180,2)</f>
        <v>0</v>
      </c>
      <c r="K180" s="192" t="s">
        <v>21</v>
      </c>
      <c r="L180" s="58"/>
      <c r="M180" s="197" t="s">
        <v>21</v>
      </c>
      <c r="N180" s="198" t="s">
        <v>40</v>
      </c>
      <c r="O180" s="39"/>
      <c r="P180" s="199">
        <f>O180*H180</f>
        <v>0</v>
      </c>
      <c r="Q180" s="199">
        <v>0</v>
      </c>
      <c r="R180" s="199">
        <f>Q180*H180</f>
        <v>0</v>
      </c>
      <c r="S180" s="199">
        <v>0</v>
      </c>
      <c r="T180" s="200">
        <f>S180*H180</f>
        <v>0</v>
      </c>
      <c r="AR180" s="21" t="s">
        <v>132</v>
      </c>
      <c r="AT180" s="21" t="s">
        <v>127</v>
      </c>
      <c r="AU180" s="21" t="s">
        <v>79</v>
      </c>
      <c r="AY180" s="21" t="s">
        <v>124</v>
      </c>
      <c r="BE180" s="201">
        <f>IF(N180="základní",J180,0)</f>
        <v>0</v>
      </c>
      <c r="BF180" s="201">
        <f>IF(N180="snížená",J180,0)</f>
        <v>0</v>
      </c>
      <c r="BG180" s="201">
        <f>IF(N180="zákl. přenesená",J180,0)</f>
        <v>0</v>
      </c>
      <c r="BH180" s="201">
        <f>IF(N180="sníž. přenesená",J180,0)</f>
        <v>0</v>
      </c>
      <c r="BI180" s="201">
        <f>IF(N180="nulová",J180,0)</f>
        <v>0</v>
      </c>
      <c r="BJ180" s="21" t="s">
        <v>77</v>
      </c>
      <c r="BK180" s="201">
        <f>ROUND(I180*H180,2)</f>
        <v>0</v>
      </c>
      <c r="BL180" s="21" t="s">
        <v>132</v>
      </c>
      <c r="BM180" s="21" t="s">
        <v>867</v>
      </c>
    </row>
    <row r="181" spans="2:51" s="11" customFormat="1" ht="13.5">
      <c r="B181" s="212"/>
      <c r="C181" s="213"/>
      <c r="D181" s="228" t="s">
        <v>202</v>
      </c>
      <c r="E181" s="229" t="s">
        <v>21</v>
      </c>
      <c r="F181" s="230" t="s">
        <v>868</v>
      </c>
      <c r="G181" s="213"/>
      <c r="H181" s="231">
        <v>131.969</v>
      </c>
      <c r="I181" s="217"/>
      <c r="J181" s="213"/>
      <c r="K181" s="213"/>
      <c r="L181" s="218"/>
      <c r="M181" s="219"/>
      <c r="N181" s="220"/>
      <c r="O181" s="220"/>
      <c r="P181" s="220"/>
      <c r="Q181" s="220"/>
      <c r="R181" s="220"/>
      <c r="S181" s="220"/>
      <c r="T181" s="221"/>
      <c r="AT181" s="222" t="s">
        <v>202</v>
      </c>
      <c r="AU181" s="222" t="s">
        <v>79</v>
      </c>
      <c r="AV181" s="11" t="s">
        <v>79</v>
      </c>
      <c r="AW181" s="11" t="s">
        <v>33</v>
      </c>
      <c r="AX181" s="11" t="s">
        <v>77</v>
      </c>
      <c r="AY181" s="222" t="s">
        <v>124</v>
      </c>
    </row>
    <row r="182" spans="2:51" s="11" customFormat="1" ht="13.5">
      <c r="B182" s="212"/>
      <c r="C182" s="213"/>
      <c r="D182" s="214" t="s">
        <v>202</v>
      </c>
      <c r="E182" s="213"/>
      <c r="F182" s="215" t="s">
        <v>869</v>
      </c>
      <c r="G182" s="213"/>
      <c r="H182" s="216">
        <v>923.783</v>
      </c>
      <c r="I182" s="217"/>
      <c r="J182" s="213"/>
      <c r="K182" s="213"/>
      <c r="L182" s="218"/>
      <c r="M182" s="219"/>
      <c r="N182" s="220"/>
      <c r="O182" s="220"/>
      <c r="P182" s="220"/>
      <c r="Q182" s="220"/>
      <c r="R182" s="220"/>
      <c r="S182" s="220"/>
      <c r="T182" s="221"/>
      <c r="AT182" s="222" t="s">
        <v>202</v>
      </c>
      <c r="AU182" s="222" t="s">
        <v>79</v>
      </c>
      <c r="AV182" s="11" t="s">
        <v>79</v>
      </c>
      <c r="AW182" s="11" t="s">
        <v>6</v>
      </c>
      <c r="AX182" s="11" t="s">
        <v>77</v>
      </c>
      <c r="AY182" s="222" t="s">
        <v>124</v>
      </c>
    </row>
    <row r="183" spans="2:65" s="1" customFormat="1" ht="22.5" customHeight="1">
      <c r="B183" s="38"/>
      <c r="C183" s="190" t="s">
        <v>420</v>
      </c>
      <c r="D183" s="190" t="s">
        <v>127</v>
      </c>
      <c r="E183" s="191" t="s">
        <v>870</v>
      </c>
      <c r="F183" s="192" t="s">
        <v>871</v>
      </c>
      <c r="G183" s="193" t="s">
        <v>176</v>
      </c>
      <c r="H183" s="194">
        <v>27.6</v>
      </c>
      <c r="I183" s="195"/>
      <c r="J183" s="196">
        <f>ROUND(I183*H183,2)</f>
        <v>0</v>
      </c>
      <c r="K183" s="192" t="s">
        <v>21</v>
      </c>
      <c r="L183" s="58"/>
      <c r="M183" s="197" t="s">
        <v>21</v>
      </c>
      <c r="N183" s="198" t="s">
        <v>40</v>
      </c>
      <c r="O183" s="39"/>
      <c r="P183" s="199">
        <f>O183*H183</f>
        <v>0</v>
      </c>
      <c r="Q183" s="199">
        <v>0</v>
      </c>
      <c r="R183" s="199">
        <f>Q183*H183</f>
        <v>0</v>
      </c>
      <c r="S183" s="199">
        <v>0</v>
      </c>
      <c r="T183" s="200">
        <f>S183*H183</f>
        <v>0</v>
      </c>
      <c r="AR183" s="21" t="s">
        <v>132</v>
      </c>
      <c r="AT183" s="21" t="s">
        <v>127</v>
      </c>
      <c r="AU183" s="21" t="s">
        <v>79</v>
      </c>
      <c r="AY183" s="21" t="s">
        <v>124</v>
      </c>
      <c r="BE183" s="201">
        <f>IF(N183="základní",J183,0)</f>
        <v>0</v>
      </c>
      <c r="BF183" s="201">
        <f>IF(N183="snížená",J183,0)</f>
        <v>0</v>
      </c>
      <c r="BG183" s="201">
        <f>IF(N183="zákl. přenesená",J183,0)</f>
        <v>0</v>
      </c>
      <c r="BH183" s="201">
        <f>IF(N183="sníž. přenesená",J183,0)</f>
        <v>0</v>
      </c>
      <c r="BI183" s="201">
        <f>IF(N183="nulová",J183,0)</f>
        <v>0</v>
      </c>
      <c r="BJ183" s="21" t="s">
        <v>77</v>
      </c>
      <c r="BK183" s="201">
        <f>ROUND(I183*H183,2)</f>
        <v>0</v>
      </c>
      <c r="BL183" s="21" t="s">
        <v>132</v>
      </c>
      <c r="BM183" s="21" t="s">
        <v>872</v>
      </c>
    </row>
    <row r="184" spans="2:65" s="1" customFormat="1" ht="22.5" customHeight="1">
      <c r="B184" s="38"/>
      <c r="C184" s="190" t="s">
        <v>424</v>
      </c>
      <c r="D184" s="190" t="s">
        <v>127</v>
      </c>
      <c r="E184" s="191" t="s">
        <v>655</v>
      </c>
      <c r="F184" s="192" t="s">
        <v>656</v>
      </c>
      <c r="G184" s="193" t="s">
        <v>176</v>
      </c>
      <c r="H184" s="194">
        <v>104.369</v>
      </c>
      <c r="I184" s="195"/>
      <c r="J184" s="196">
        <f>ROUND(I184*H184,2)</f>
        <v>0</v>
      </c>
      <c r="K184" s="192" t="s">
        <v>21</v>
      </c>
      <c r="L184" s="58"/>
      <c r="M184" s="197" t="s">
        <v>21</v>
      </c>
      <c r="N184" s="198" t="s">
        <v>40</v>
      </c>
      <c r="O184" s="39"/>
      <c r="P184" s="199">
        <f>O184*H184</f>
        <v>0</v>
      </c>
      <c r="Q184" s="199">
        <v>0</v>
      </c>
      <c r="R184" s="199">
        <f>Q184*H184</f>
        <v>0</v>
      </c>
      <c r="S184" s="199">
        <v>0</v>
      </c>
      <c r="T184" s="200">
        <f>S184*H184</f>
        <v>0</v>
      </c>
      <c r="AR184" s="21" t="s">
        <v>132</v>
      </c>
      <c r="AT184" s="21" t="s">
        <v>127</v>
      </c>
      <c r="AU184" s="21" t="s">
        <v>79</v>
      </c>
      <c r="AY184" s="21" t="s">
        <v>124</v>
      </c>
      <c r="BE184" s="201">
        <f>IF(N184="základní",J184,0)</f>
        <v>0</v>
      </c>
      <c r="BF184" s="201">
        <f>IF(N184="snížená",J184,0)</f>
        <v>0</v>
      </c>
      <c r="BG184" s="201">
        <f>IF(N184="zákl. přenesená",J184,0)</f>
        <v>0</v>
      </c>
      <c r="BH184" s="201">
        <f>IF(N184="sníž. přenesená",J184,0)</f>
        <v>0</v>
      </c>
      <c r="BI184" s="201">
        <f>IF(N184="nulová",J184,0)</f>
        <v>0</v>
      </c>
      <c r="BJ184" s="21" t="s">
        <v>77</v>
      </c>
      <c r="BK184" s="201">
        <f>ROUND(I184*H184,2)</f>
        <v>0</v>
      </c>
      <c r="BL184" s="21" t="s">
        <v>132</v>
      </c>
      <c r="BM184" s="21" t="s">
        <v>873</v>
      </c>
    </row>
    <row r="185" spans="2:51" s="11" customFormat="1" ht="13.5">
      <c r="B185" s="212"/>
      <c r="C185" s="213"/>
      <c r="D185" s="214" t="s">
        <v>202</v>
      </c>
      <c r="E185" s="227" t="s">
        <v>21</v>
      </c>
      <c r="F185" s="215" t="s">
        <v>874</v>
      </c>
      <c r="G185" s="213"/>
      <c r="H185" s="216">
        <v>104.369</v>
      </c>
      <c r="I185" s="217"/>
      <c r="J185" s="213"/>
      <c r="K185" s="213"/>
      <c r="L185" s="218"/>
      <c r="M185" s="219"/>
      <c r="N185" s="220"/>
      <c r="O185" s="220"/>
      <c r="P185" s="220"/>
      <c r="Q185" s="220"/>
      <c r="R185" s="220"/>
      <c r="S185" s="220"/>
      <c r="T185" s="221"/>
      <c r="AT185" s="222" t="s">
        <v>202</v>
      </c>
      <c r="AU185" s="222" t="s">
        <v>79</v>
      </c>
      <c r="AV185" s="11" t="s">
        <v>79</v>
      </c>
      <c r="AW185" s="11" t="s">
        <v>33</v>
      </c>
      <c r="AX185" s="11" t="s">
        <v>77</v>
      </c>
      <c r="AY185" s="222" t="s">
        <v>124</v>
      </c>
    </row>
    <row r="186" spans="2:65" s="1" customFormat="1" ht="22.5" customHeight="1">
      <c r="B186" s="38"/>
      <c r="C186" s="190" t="s">
        <v>594</v>
      </c>
      <c r="D186" s="190" t="s">
        <v>127</v>
      </c>
      <c r="E186" s="191" t="s">
        <v>659</v>
      </c>
      <c r="F186" s="192" t="s">
        <v>660</v>
      </c>
      <c r="G186" s="193" t="s">
        <v>176</v>
      </c>
      <c r="H186" s="194">
        <v>50.611</v>
      </c>
      <c r="I186" s="195"/>
      <c r="J186" s="196">
        <f>ROUND(I186*H186,2)</f>
        <v>0</v>
      </c>
      <c r="K186" s="192" t="s">
        <v>21</v>
      </c>
      <c r="L186" s="58"/>
      <c r="M186" s="197" t="s">
        <v>21</v>
      </c>
      <c r="N186" s="198" t="s">
        <v>40</v>
      </c>
      <c r="O186" s="39"/>
      <c r="P186" s="199">
        <f>O186*H186</f>
        <v>0</v>
      </c>
      <c r="Q186" s="199">
        <v>0</v>
      </c>
      <c r="R186" s="199">
        <f>Q186*H186</f>
        <v>0</v>
      </c>
      <c r="S186" s="199">
        <v>0</v>
      </c>
      <c r="T186" s="200">
        <f>S186*H186</f>
        <v>0</v>
      </c>
      <c r="AR186" s="21" t="s">
        <v>132</v>
      </c>
      <c r="AT186" s="21" t="s">
        <v>127</v>
      </c>
      <c r="AU186" s="21" t="s">
        <v>79</v>
      </c>
      <c r="AY186" s="21" t="s">
        <v>124</v>
      </c>
      <c r="BE186" s="201">
        <f>IF(N186="základní",J186,0)</f>
        <v>0</v>
      </c>
      <c r="BF186" s="201">
        <f>IF(N186="snížená",J186,0)</f>
        <v>0</v>
      </c>
      <c r="BG186" s="201">
        <f>IF(N186="zákl. přenesená",J186,0)</f>
        <v>0</v>
      </c>
      <c r="BH186" s="201">
        <f>IF(N186="sníž. přenesená",J186,0)</f>
        <v>0</v>
      </c>
      <c r="BI186" s="201">
        <f>IF(N186="nulová",J186,0)</f>
        <v>0</v>
      </c>
      <c r="BJ186" s="21" t="s">
        <v>77</v>
      </c>
      <c r="BK186" s="201">
        <f>ROUND(I186*H186,2)</f>
        <v>0</v>
      </c>
      <c r="BL186" s="21" t="s">
        <v>132</v>
      </c>
      <c r="BM186" s="21" t="s">
        <v>875</v>
      </c>
    </row>
    <row r="187" spans="2:51" s="11" customFormat="1" ht="13.5">
      <c r="B187" s="212"/>
      <c r="C187" s="213"/>
      <c r="D187" s="228" t="s">
        <v>202</v>
      </c>
      <c r="E187" s="229" t="s">
        <v>21</v>
      </c>
      <c r="F187" s="230" t="s">
        <v>876</v>
      </c>
      <c r="G187" s="213"/>
      <c r="H187" s="231">
        <v>50.611</v>
      </c>
      <c r="I187" s="217"/>
      <c r="J187" s="213"/>
      <c r="K187" s="213"/>
      <c r="L187" s="218"/>
      <c r="M187" s="219"/>
      <c r="N187" s="220"/>
      <c r="O187" s="220"/>
      <c r="P187" s="220"/>
      <c r="Q187" s="220"/>
      <c r="R187" s="220"/>
      <c r="S187" s="220"/>
      <c r="T187" s="221"/>
      <c r="AT187" s="222" t="s">
        <v>202</v>
      </c>
      <c r="AU187" s="222" t="s">
        <v>79</v>
      </c>
      <c r="AV187" s="11" t="s">
        <v>79</v>
      </c>
      <c r="AW187" s="11" t="s">
        <v>33</v>
      </c>
      <c r="AX187" s="11" t="s">
        <v>77</v>
      </c>
      <c r="AY187" s="222" t="s">
        <v>124</v>
      </c>
    </row>
    <row r="188" spans="2:63" s="10" customFormat="1" ht="29.85" customHeight="1">
      <c r="B188" s="173"/>
      <c r="C188" s="174"/>
      <c r="D188" s="187" t="s">
        <v>68</v>
      </c>
      <c r="E188" s="188" t="s">
        <v>662</v>
      </c>
      <c r="F188" s="188" t="s">
        <v>663</v>
      </c>
      <c r="G188" s="174"/>
      <c r="H188" s="174"/>
      <c r="I188" s="177"/>
      <c r="J188" s="189">
        <f>BK188</f>
        <v>0</v>
      </c>
      <c r="K188" s="174"/>
      <c r="L188" s="179"/>
      <c r="M188" s="180"/>
      <c r="N188" s="181"/>
      <c r="O188" s="181"/>
      <c r="P188" s="182">
        <f>P189</f>
        <v>0</v>
      </c>
      <c r="Q188" s="181"/>
      <c r="R188" s="182">
        <f>R189</f>
        <v>0</v>
      </c>
      <c r="S188" s="181"/>
      <c r="T188" s="183">
        <f>T189</f>
        <v>0</v>
      </c>
      <c r="AR188" s="184" t="s">
        <v>77</v>
      </c>
      <c r="AT188" s="185" t="s">
        <v>68</v>
      </c>
      <c r="AU188" s="185" t="s">
        <v>77</v>
      </c>
      <c r="AY188" s="184" t="s">
        <v>124</v>
      </c>
      <c r="BK188" s="186">
        <f>BK189</f>
        <v>0</v>
      </c>
    </row>
    <row r="189" spans="2:65" s="1" customFormat="1" ht="31.5" customHeight="1">
      <c r="B189" s="38"/>
      <c r="C189" s="190" t="s">
        <v>428</v>
      </c>
      <c r="D189" s="190" t="s">
        <v>127</v>
      </c>
      <c r="E189" s="191" t="s">
        <v>665</v>
      </c>
      <c r="F189" s="192" t="s">
        <v>666</v>
      </c>
      <c r="G189" s="193" t="s">
        <v>176</v>
      </c>
      <c r="H189" s="194">
        <v>436.461</v>
      </c>
      <c r="I189" s="195"/>
      <c r="J189" s="196">
        <f>ROUND(I189*H189,2)</f>
        <v>0</v>
      </c>
      <c r="K189" s="192" t="s">
        <v>21</v>
      </c>
      <c r="L189" s="58"/>
      <c r="M189" s="197" t="s">
        <v>21</v>
      </c>
      <c r="N189" s="223" t="s">
        <v>40</v>
      </c>
      <c r="O189" s="224"/>
      <c r="P189" s="225">
        <f>O189*H189</f>
        <v>0</v>
      </c>
      <c r="Q189" s="225">
        <v>0</v>
      </c>
      <c r="R189" s="225">
        <f>Q189*H189</f>
        <v>0</v>
      </c>
      <c r="S189" s="225">
        <v>0</v>
      </c>
      <c r="T189" s="226">
        <f>S189*H189</f>
        <v>0</v>
      </c>
      <c r="AR189" s="21" t="s">
        <v>132</v>
      </c>
      <c r="AT189" s="21" t="s">
        <v>127</v>
      </c>
      <c r="AU189" s="21" t="s">
        <v>79</v>
      </c>
      <c r="AY189" s="21" t="s">
        <v>124</v>
      </c>
      <c r="BE189" s="201">
        <f>IF(N189="základní",J189,0)</f>
        <v>0</v>
      </c>
      <c r="BF189" s="201">
        <f>IF(N189="snížená",J189,0)</f>
        <v>0</v>
      </c>
      <c r="BG189" s="201">
        <f>IF(N189="zákl. přenesená",J189,0)</f>
        <v>0</v>
      </c>
      <c r="BH189" s="201">
        <f>IF(N189="sníž. přenesená",J189,0)</f>
        <v>0</v>
      </c>
      <c r="BI189" s="201">
        <f>IF(N189="nulová",J189,0)</f>
        <v>0</v>
      </c>
      <c r="BJ189" s="21" t="s">
        <v>77</v>
      </c>
      <c r="BK189" s="201">
        <f>ROUND(I189*H189,2)</f>
        <v>0</v>
      </c>
      <c r="BL189" s="21" t="s">
        <v>132</v>
      </c>
      <c r="BM189" s="21" t="s">
        <v>877</v>
      </c>
    </row>
    <row r="190" spans="2:12" s="1" customFormat="1" ht="6.95" customHeight="1">
      <c r="B190" s="53"/>
      <c r="C190" s="54"/>
      <c r="D190" s="54"/>
      <c r="E190" s="54"/>
      <c r="F190" s="54"/>
      <c r="G190" s="54"/>
      <c r="H190" s="54"/>
      <c r="I190" s="136"/>
      <c r="J190" s="54"/>
      <c r="K190" s="54"/>
      <c r="L190" s="58"/>
    </row>
  </sheetData>
  <sheetProtection algorithmName="SHA-512" hashValue="g4aZyvoPWIjH+ZCOx1sHWRGTM87A2qG79TXaekWgOn46tf9TJOmMOjlRys8MX16WRoYc6+w/2JBEUkGJD0B5aA==" saltValue="me5YixTrx+nLWN8Nsskqkw==" spinCount="100000" sheet="1" objects="1" scenarios="1" formatCells="0" formatColumns="0" formatRows="0" sort="0" autoFilter="0"/>
  <autoFilter ref="C85:K189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86</v>
      </c>
      <c r="G1" s="355" t="s">
        <v>87</v>
      </c>
      <c r="H1" s="355"/>
      <c r="I1" s="112"/>
      <c r="J1" s="111" t="s">
        <v>88</v>
      </c>
      <c r="K1" s="110" t="s">
        <v>89</v>
      </c>
      <c r="L1" s="111" t="s">
        <v>90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21" t="s">
        <v>85</v>
      </c>
    </row>
    <row r="3" spans="2:46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79</v>
      </c>
    </row>
    <row r="4" spans="2:46" ht="36.95" customHeight="1">
      <c r="B4" s="25"/>
      <c r="C4" s="26"/>
      <c r="D4" s="27" t="s">
        <v>91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3.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22.5" customHeight="1">
      <c r="B7" s="25"/>
      <c r="C7" s="26"/>
      <c r="D7" s="26"/>
      <c r="E7" s="348" t="str">
        <f>'Rekapitulace stavby'!K6</f>
        <v>Vodovod a kanalizace, Plzeňská ulice, Horažďovice</v>
      </c>
      <c r="F7" s="349"/>
      <c r="G7" s="349"/>
      <c r="H7" s="349"/>
      <c r="I7" s="114"/>
      <c r="J7" s="26"/>
      <c r="K7" s="28"/>
    </row>
    <row r="8" spans="2:11" s="1" customFormat="1" ht="13.5">
      <c r="B8" s="38"/>
      <c r="C8" s="39"/>
      <c r="D8" s="34" t="s">
        <v>92</v>
      </c>
      <c r="E8" s="39"/>
      <c r="F8" s="39"/>
      <c r="G8" s="39"/>
      <c r="H8" s="39"/>
      <c r="I8" s="115"/>
      <c r="J8" s="39"/>
      <c r="K8" s="42"/>
    </row>
    <row r="9" spans="2:11" s="1" customFormat="1" ht="36.95" customHeight="1">
      <c r="B9" s="38"/>
      <c r="C9" s="39"/>
      <c r="D9" s="39"/>
      <c r="E9" s="350" t="s">
        <v>878</v>
      </c>
      <c r="F9" s="351"/>
      <c r="G9" s="351"/>
      <c r="H9" s="351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1. 2. 2018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">
        <v>21</v>
      </c>
      <c r="K14" s="42"/>
    </row>
    <row r="15" spans="2:11" s="1" customFormat="1" ht="18" customHeight="1">
      <c r="B15" s="38"/>
      <c r="C15" s="39"/>
      <c r="D15" s="39"/>
      <c r="E15" s="32" t="s">
        <v>24</v>
      </c>
      <c r="F15" s="39"/>
      <c r="G15" s="39"/>
      <c r="H15" s="39"/>
      <c r="I15" s="116" t="s">
        <v>29</v>
      </c>
      <c r="J15" s="32" t="s">
        <v>21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30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29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32</v>
      </c>
      <c r="E20" s="39"/>
      <c r="F20" s="39"/>
      <c r="G20" s="39"/>
      <c r="H20" s="39"/>
      <c r="I20" s="116" t="s">
        <v>28</v>
      </c>
      <c r="J20" s="32" t="s">
        <v>21</v>
      </c>
      <c r="K20" s="42"/>
    </row>
    <row r="21" spans="2:11" s="1" customFormat="1" ht="18" customHeight="1">
      <c r="B21" s="38"/>
      <c r="C21" s="39"/>
      <c r="D21" s="39"/>
      <c r="E21" s="32" t="s">
        <v>24</v>
      </c>
      <c r="F21" s="39"/>
      <c r="G21" s="39"/>
      <c r="H21" s="39"/>
      <c r="I21" s="116" t="s">
        <v>29</v>
      </c>
      <c r="J21" s="32" t="s">
        <v>21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34</v>
      </c>
      <c r="E23" s="39"/>
      <c r="F23" s="39"/>
      <c r="G23" s="39"/>
      <c r="H23" s="39"/>
      <c r="I23" s="115"/>
      <c r="J23" s="39"/>
      <c r="K23" s="42"/>
    </row>
    <row r="24" spans="2:11" s="6" customFormat="1" ht="22.5" customHeight="1">
      <c r="B24" s="118"/>
      <c r="C24" s="119"/>
      <c r="D24" s="119"/>
      <c r="E24" s="317" t="s">
        <v>21</v>
      </c>
      <c r="F24" s="317"/>
      <c r="G24" s="317"/>
      <c r="H24" s="317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35</v>
      </c>
      <c r="E27" s="39"/>
      <c r="F27" s="39"/>
      <c r="G27" s="39"/>
      <c r="H27" s="39"/>
      <c r="I27" s="115"/>
      <c r="J27" s="125">
        <f>ROUND(J78,2)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37</v>
      </c>
      <c r="G29" s="39"/>
      <c r="H29" s="39"/>
      <c r="I29" s="126" t="s">
        <v>36</v>
      </c>
      <c r="J29" s="43" t="s">
        <v>38</v>
      </c>
      <c r="K29" s="42"/>
    </row>
    <row r="30" spans="2:11" s="1" customFormat="1" ht="14.45" customHeight="1">
      <c r="B30" s="38"/>
      <c r="C30" s="39"/>
      <c r="D30" s="46" t="s">
        <v>39</v>
      </c>
      <c r="E30" s="46" t="s">
        <v>40</v>
      </c>
      <c r="F30" s="127">
        <f>ROUND(SUM(BE78:BE91),2)</f>
        <v>0</v>
      </c>
      <c r="G30" s="39"/>
      <c r="H30" s="39"/>
      <c r="I30" s="128">
        <v>0.21</v>
      </c>
      <c r="J30" s="127">
        <f>ROUND(ROUND((SUM(BE78:BE91)),2)*I30,2)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41</v>
      </c>
      <c r="F31" s="127">
        <f>ROUND(SUM(BF78:BF91),2)</f>
        <v>0</v>
      </c>
      <c r="G31" s="39"/>
      <c r="H31" s="39"/>
      <c r="I31" s="128">
        <v>0.15</v>
      </c>
      <c r="J31" s="127">
        <f>ROUND(ROUND((SUM(BF78:BF91)),2)*I31,2)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42</v>
      </c>
      <c r="F32" s="127">
        <f>ROUND(SUM(BG78:BG91),2)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43</v>
      </c>
      <c r="F33" s="127">
        <f>ROUND(SUM(BH78:BH91),2)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44</v>
      </c>
      <c r="F34" s="127">
        <f>ROUND(SUM(BI78:BI91),2)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45</v>
      </c>
      <c r="E36" s="76"/>
      <c r="F36" s="76"/>
      <c r="G36" s="131" t="s">
        <v>46</v>
      </c>
      <c r="H36" s="132" t="s">
        <v>47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8"/>
      <c r="C42" s="27" t="s">
        <v>94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22.5" customHeight="1">
      <c r="B45" s="38"/>
      <c r="C45" s="39"/>
      <c r="D45" s="39"/>
      <c r="E45" s="348" t="str">
        <f>E7</f>
        <v>Vodovod a kanalizace, Plzeňská ulice, Horažďovice</v>
      </c>
      <c r="F45" s="349"/>
      <c r="G45" s="349"/>
      <c r="H45" s="349"/>
      <c r="I45" s="115"/>
      <c r="J45" s="39"/>
      <c r="K45" s="42"/>
    </row>
    <row r="46" spans="2:11" s="1" customFormat="1" ht="14.45" customHeight="1">
      <c r="B46" s="38"/>
      <c r="C46" s="34" t="s">
        <v>92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23.25" customHeight="1">
      <c r="B47" s="38"/>
      <c r="C47" s="39"/>
      <c r="D47" s="39"/>
      <c r="E47" s="350" t="str">
        <f>E9</f>
        <v>03 - VN + ON</v>
      </c>
      <c r="F47" s="351"/>
      <c r="G47" s="351"/>
      <c r="H47" s="351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 xml:space="preserve"> </v>
      </c>
      <c r="G49" s="39"/>
      <c r="H49" s="39"/>
      <c r="I49" s="116" t="s">
        <v>25</v>
      </c>
      <c r="J49" s="117" t="str">
        <f>IF(J12="","",J12)</f>
        <v>1. 2. 2018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3.5">
      <c r="B51" s="38"/>
      <c r="C51" s="34" t="s">
        <v>27</v>
      </c>
      <c r="D51" s="39"/>
      <c r="E51" s="39"/>
      <c r="F51" s="32" t="str">
        <f>E15</f>
        <v xml:space="preserve"> </v>
      </c>
      <c r="G51" s="39"/>
      <c r="H51" s="39"/>
      <c r="I51" s="116" t="s">
        <v>32</v>
      </c>
      <c r="J51" s="32" t="str">
        <f>E21</f>
        <v xml:space="preserve"> </v>
      </c>
      <c r="K51" s="42"/>
    </row>
    <row r="52" spans="2:11" s="1" customFormat="1" ht="14.45" customHeight="1">
      <c r="B52" s="38"/>
      <c r="C52" s="34" t="s">
        <v>30</v>
      </c>
      <c r="D52" s="39"/>
      <c r="E52" s="39"/>
      <c r="F52" s="32" t="str">
        <f>IF(E18="","",E18)</f>
        <v/>
      </c>
      <c r="G52" s="39"/>
      <c r="H52" s="39"/>
      <c r="I52" s="115"/>
      <c r="J52" s="39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95</v>
      </c>
      <c r="D54" s="129"/>
      <c r="E54" s="129"/>
      <c r="F54" s="129"/>
      <c r="G54" s="129"/>
      <c r="H54" s="129"/>
      <c r="I54" s="142"/>
      <c r="J54" s="143" t="s">
        <v>96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97</v>
      </c>
      <c r="D56" s="39"/>
      <c r="E56" s="39"/>
      <c r="F56" s="39"/>
      <c r="G56" s="39"/>
      <c r="H56" s="39"/>
      <c r="I56" s="115"/>
      <c r="J56" s="125">
        <f>J78</f>
        <v>0</v>
      </c>
      <c r="K56" s="42"/>
      <c r="AU56" s="21" t="s">
        <v>98</v>
      </c>
    </row>
    <row r="57" spans="2:11" s="7" customFormat="1" ht="24.95" customHeight="1">
      <c r="B57" s="146"/>
      <c r="C57" s="147"/>
      <c r="D57" s="148" t="s">
        <v>879</v>
      </c>
      <c r="E57" s="149"/>
      <c r="F57" s="149"/>
      <c r="G57" s="149"/>
      <c r="H57" s="149"/>
      <c r="I57" s="150"/>
      <c r="J57" s="151">
        <f>J79</f>
        <v>0</v>
      </c>
      <c r="K57" s="152"/>
    </row>
    <row r="58" spans="2:11" s="8" customFormat="1" ht="19.9" customHeight="1">
      <c r="B58" s="153"/>
      <c r="C58" s="154"/>
      <c r="D58" s="155" t="s">
        <v>880</v>
      </c>
      <c r="E58" s="156"/>
      <c r="F58" s="156"/>
      <c r="G58" s="156"/>
      <c r="H58" s="156"/>
      <c r="I58" s="157"/>
      <c r="J58" s="158">
        <f>J80</f>
        <v>0</v>
      </c>
      <c r="K58" s="159"/>
    </row>
    <row r="59" spans="2:11" s="1" customFormat="1" ht="21.75" customHeight="1">
      <c r="B59" s="38"/>
      <c r="C59" s="39"/>
      <c r="D59" s="39"/>
      <c r="E59" s="39"/>
      <c r="F59" s="39"/>
      <c r="G59" s="39"/>
      <c r="H59" s="39"/>
      <c r="I59" s="115"/>
      <c r="J59" s="39"/>
      <c r="K59" s="42"/>
    </row>
    <row r="60" spans="2:11" s="1" customFormat="1" ht="6.95" customHeight="1">
      <c r="B60" s="53"/>
      <c r="C60" s="54"/>
      <c r="D60" s="54"/>
      <c r="E60" s="54"/>
      <c r="F60" s="54"/>
      <c r="G60" s="54"/>
      <c r="H60" s="54"/>
      <c r="I60" s="136"/>
      <c r="J60" s="54"/>
      <c r="K60" s="55"/>
    </row>
    <row r="64" spans="2:12" s="1" customFormat="1" ht="6.95" customHeight="1">
      <c r="B64" s="56"/>
      <c r="C64" s="57"/>
      <c r="D64" s="57"/>
      <c r="E64" s="57"/>
      <c r="F64" s="57"/>
      <c r="G64" s="57"/>
      <c r="H64" s="57"/>
      <c r="I64" s="139"/>
      <c r="J64" s="57"/>
      <c r="K64" s="57"/>
      <c r="L64" s="58"/>
    </row>
    <row r="65" spans="2:12" s="1" customFormat="1" ht="36.95" customHeight="1">
      <c r="B65" s="38"/>
      <c r="C65" s="59" t="s">
        <v>108</v>
      </c>
      <c r="D65" s="60"/>
      <c r="E65" s="60"/>
      <c r="F65" s="60"/>
      <c r="G65" s="60"/>
      <c r="H65" s="60"/>
      <c r="I65" s="160"/>
      <c r="J65" s="60"/>
      <c r="K65" s="60"/>
      <c r="L65" s="58"/>
    </row>
    <row r="66" spans="2:12" s="1" customFormat="1" ht="6.95" customHeight="1">
      <c r="B66" s="38"/>
      <c r="C66" s="60"/>
      <c r="D66" s="60"/>
      <c r="E66" s="60"/>
      <c r="F66" s="60"/>
      <c r="G66" s="60"/>
      <c r="H66" s="60"/>
      <c r="I66" s="160"/>
      <c r="J66" s="60"/>
      <c r="K66" s="60"/>
      <c r="L66" s="58"/>
    </row>
    <row r="67" spans="2:12" s="1" customFormat="1" ht="14.45" customHeight="1">
      <c r="B67" s="38"/>
      <c r="C67" s="62" t="s">
        <v>18</v>
      </c>
      <c r="D67" s="60"/>
      <c r="E67" s="60"/>
      <c r="F67" s="60"/>
      <c r="G67" s="60"/>
      <c r="H67" s="60"/>
      <c r="I67" s="160"/>
      <c r="J67" s="60"/>
      <c r="K67" s="60"/>
      <c r="L67" s="58"/>
    </row>
    <row r="68" spans="2:12" s="1" customFormat="1" ht="22.5" customHeight="1">
      <c r="B68" s="38"/>
      <c r="C68" s="60"/>
      <c r="D68" s="60"/>
      <c r="E68" s="352" t="str">
        <f>E7</f>
        <v>Vodovod a kanalizace, Plzeňská ulice, Horažďovice</v>
      </c>
      <c r="F68" s="353"/>
      <c r="G68" s="353"/>
      <c r="H68" s="353"/>
      <c r="I68" s="160"/>
      <c r="J68" s="60"/>
      <c r="K68" s="60"/>
      <c r="L68" s="58"/>
    </row>
    <row r="69" spans="2:12" s="1" customFormat="1" ht="14.45" customHeight="1">
      <c r="B69" s="38"/>
      <c r="C69" s="62" t="s">
        <v>92</v>
      </c>
      <c r="D69" s="60"/>
      <c r="E69" s="60"/>
      <c r="F69" s="60"/>
      <c r="G69" s="60"/>
      <c r="H69" s="60"/>
      <c r="I69" s="160"/>
      <c r="J69" s="60"/>
      <c r="K69" s="60"/>
      <c r="L69" s="58"/>
    </row>
    <row r="70" spans="2:12" s="1" customFormat="1" ht="23.25" customHeight="1">
      <c r="B70" s="38"/>
      <c r="C70" s="60"/>
      <c r="D70" s="60"/>
      <c r="E70" s="328" t="str">
        <f>E9</f>
        <v>03 - VN + ON</v>
      </c>
      <c r="F70" s="354"/>
      <c r="G70" s="354"/>
      <c r="H70" s="354"/>
      <c r="I70" s="160"/>
      <c r="J70" s="60"/>
      <c r="K70" s="60"/>
      <c r="L70" s="58"/>
    </row>
    <row r="71" spans="2:12" s="1" customFormat="1" ht="6.95" customHeight="1">
      <c r="B71" s="38"/>
      <c r="C71" s="60"/>
      <c r="D71" s="60"/>
      <c r="E71" s="60"/>
      <c r="F71" s="60"/>
      <c r="G71" s="60"/>
      <c r="H71" s="60"/>
      <c r="I71" s="160"/>
      <c r="J71" s="60"/>
      <c r="K71" s="60"/>
      <c r="L71" s="58"/>
    </row>
    <row r="72" spans="2:12" s="1" customFormat="1" ht="18" customHeight="1">
      <c r="B72" s="38"/>
      <c r="C72" s="62" t="s">
        <v>23</v>
      </c>
      <c r="D72" s="60"/>
      <c r="E72" s="60"/>
      <c r="F72" s="161" t="str">
        <f>F12</f>
        <v xml:space="preserve"> </v>
      </c>
      <c r="G72" s="60"/>
      <c r="H72" s="60"/>
      <c r="I72" s="162" t="s">
        <v>25</v>
      </c>
      <c r="J72" s="70" t="str">
        <f>IF(J12="","",J12)</f>
        <v>1. 2. 2018</v>
      </c>
      <c r="K72" s="60"/>
      <c r="L72" s="58"/>
    </row>
    <row r="73" spans="2:12" s="1" customFormat="1" ht="6.95" customHeight="1">
      <c r="B73" s="38"/>
      <c r="C73" s="60"/>
      <c r="D73" s="60"/>
      <c r="E73" s="60"/>
      <c r="F73" s="60"/>
      <c r="G73" s="60"/>
      <c r="H73" s="60"/>
      <c r="I73" s="160"/>
      <c r="J73" s="60"/>
      <c r="K73" s="60"/>
      <c r="L73" s="58"/>
    </row>
    <row r="74" spans="2:12" s="1" customFormat="1" ht="13.5">
      <c r="B74" s="38"/>
      <c r="C74" s="62" t="s">
        <v>27</v>
      </c>
      <c r="D74" s="60"/>
      <c r="E74" s="60"/>
      <c r="F74" s="161" t="str">
        <f>E15</f>
        <v xml:space="preserve"> </v>
      </c>
      <c r="G74" s="60"/>
      <c r="H74" s="60"/>
      <c r="I74" s="162" t="s">
        <v>32</v>
      </c>
      <c r="J74" s="161" t="str">
        <f>E21</f>
        <v xml:space="preserve"> </v>
      </c>
      <c r="K74" s="60"/>
      <c r="L74" s="58"/>
    </row>
    <row r="75" spans="2:12" s="1" customFormat="1" ht="14.45" customHeight="1">
      <c r="B75" s="38"/>
      <c r="C75" s="62" t="s">
        <v>30</v>
      </c>
      <c r="D75" s="60"/>
      <c r="E75" s="60"/>
      <c r="F75" s="161" t="str">
        <f>IF(E18="","",E18)</f>
        <v/>
      </c>
      <c r="G75" s="60"/>
      <c r="H75" s="60"/>
      <c r="I75" s="160"/>
      <c r="J75" s="60"/>
      <c r="K75" s="60"/>
      <c r="L75" s="58"/>
    </row>
    <row r="76" spans="2:12" s="1" customFormat="1" ht="10.35" customHeight="1">
      <c r="B76" s="38"/>
      <c r="C76" s="60"/>
      <c r="D76" s="60"/>
      <c r="E76" s="60"/>
      <c r="F76" s="60"/>
      <c r="G76" s="60"/>
      <c r="H76" s="60"/>
      <c r="I76" s="160"/>
      <c r="J76" s="60"/>
      <c r="K76" s="60"/>
      <c r="L76" s="58"/>
    </row>
    <row r="77" spans="2:20" s="9" customFormat="1" ht="29.25" customHeight="1">
      <c r="B77" s="163"/>
      <c r="C77" s="164" t="s">
        <v>109</v>
      </c>
      <c r="D77" s="165" t="s">
        <v>54</v>
      </c>
      <c r="E77" s="165" t="s">
        <v>50</v>
      </c>
      <c r="F77" s="165" t="s">
        <v>110</v>
      </c>
      <c r="G77" s="165" t="s">
        <v>111</v>
      </c>
      <c r="H77" s="165" t="s">
        <v>112</v>
      </c>
      <c r="I77" s="166" t="s">
        <v>113</v>
      </c>
      <c r="J77" s="165" t="s">
        <v>96</v>
      </c>
      <c r="K77" s="167" t="s">
        <v>114</v>
      </c>
      <c r="L77" s="168"/>
      <c r="M77" s="78" t="s">
        <v>115</v>
      </c>
      <c r="N77" s="79" t="s">
        <v>39</v>
      </c>
      <c r="O77" s="79" t="s">
        <v>116</v>
      </c>
      <c r="P77" s="79" t="s">
        <v>117</v>
      </c>
      <c r="Q77" s="79" t="s">
        <v>118</v>
      </c>
      <c r="R77" s="79" t="s">
        <v>119</v>
      </c>
      <c r="S77" s="79" t="s">
        <v>120</v>
      </c>
      <c r="T77" s="80" t="s">
        <v>121</v>
      </c>
    </row>
    <row r="78" spans="2:63" s="1" customFormat="1" ht="29.25" customHeight="1">
      <c r="B78" s="38"/>
      <c r="C78" s="84" t="s">
        <v>97</v>
      </c>
      <c r="D78" s="60"/>
      <c r="E78" s="60"/>
      <c r="F78" s="60"/>
      <c r="G78" s="60"/>
      <c r="H78" s="60"/>
      <c r="I78" s="160"/>
      <c r="J78" s="169">
        <f>BK78</f>
        <v>0</v>
      </c>
      <c r="K78" s="60"/>
      <c r="L78" s="58"/>
      <c r="M78" s="81"/>
      <c r="N78" s="82"/>
      <c r="O78" s="82"/>
      <c r="P78" s="170">
        <f>P79</f>
        <v>0</v>
      </c>
      <c r="Q78" s="82"/>
      <c r="R78" s="170">
        <f>R79</f>
        <v>0</v>
      </c>
      <c r="S78" s="82"/>
      <c r="T78" s="171">
        <f>T79</f>
        <v>0</v>
      </c>
      <c r="AT78" s="21" t="s">
        <v>68</v>
      </c>
      <c r="AU78" s="21" t="s">
        <v>98</v>
      </c>
      <c r="BK78" s="172">
        <f>BK79</f>
        <v>0</v>
      </c>
    </row>
    <row r="79" spans="2:63" s="10" customFormat="1" ht="37.35" customHeight="1">
      <c r="B79" s="173"/>
      <c r="C79" s="174"/>
      <c r="D79" s="175" t="s">
        <v>68</v>
      </c>
      <c r="E79" s="176" t="s">
        <v>881</v>
      </c>
      <c r="F79" s="176" t="s">
        <v>882</v>
      </c>
      <c r="G79" s="174"/>
      <c r="H79" s="174"/>
      <c r="I79" s="177"/>
      <c r="J79" s="178">
        <f>BK79</f>
        <v>0</v>
      </c>
      <c r="K79" s="174"/>
      <c r="L79" s="179"/>
      <c r="M79" s="180"/>
      <c r="N79" s="181"/>
      <c r="O79" s="181"/>
      <c r="P79" s="182">
        <f>P80</f>
        <v>0</v>
      </c>
      <c r="Q79" s="181"/>
      <c r="R79" s="182">
        <f>R80</f>
        <v>0</v>
      </c>
      <c r="S79" s="181"/>
      <c r="T79" s="183">
        <f>T80</f>
        <v>0</v>
      </c>
      <c r="AR79" s="184" t="s">
        <v>132</v>
      </c>
      <c r="AT79" s="185" t="s">
        <v>68</v>
      </c>
      <c r="AU79" s="185" t="s">
        <v>69</v>
      </c>
      <c r="AY79" s="184" t="s">
        <v>124</v>
      </c>
      <c r="BK79" s="186">
        <f>BK80</f>
        <v>0</v>
      </c>
    </row>
    <row r="80" spans="2:63" s="10" customFormat="1" ht="19.9" customHeight="1">
      <c r="B80" s="173"/>
      <c r="C80" s="174"/>
      <c r="D80" s="187" t="s">
        <v>68</v>
      </c>
      <c r="E80" s="188" t="s">
        <v>883</v>
      </c>
      <c r="F80" s="188" t="s">
        <v>884</v>
      </c>
      <c r="G80" s="174"/>
      <c r="H80" s="174"/>
      <c r="I80" s="177"/>
      <c r="J80" s="189">
        <f>BK80</f>
        <v>0</v>
      </c>
      <c r="K80" s="174"/>
      <c r="L80" s="179"/>
      <c r="M80" s="180"/>
      <c r="N80" s="181"/>
      <c r="O80" s="181"/>
      <c r="P80" s="182">
        <f>SUM(P81:P91)</f>
        <v>0</v>
      </c>
      <c r="Q80" s="181"/>
      <c r="R80" s="182">
        <f>SUM(R81:R91)</f>
        <v>0</v>
      </c>
      <c r="S80" s="181"/>
      <c r="T80" s="183">
        <f>SUM(T81:T91)</f>
        <v>0</v>
      </c>
      <c r="AR80" s="184" t="s">
        <v>132</v>
      </c>
      <c r="AT80" s="185" t="s">
        <v>68</v>
      </c>
      <c r="AU80" s="185" t="s">
        <v>77</v>
      </c>
      <c r="AY80" s="184" t="s">
        <v>124</v>
      </c>
      <c r="BK80" s="186">
        <f>SUM(BK81:BK91)</f>
        <v>0</v>
      </c>
    </row>
    <row r="81" spans="2:65" s="1" customFormat="1" ht="44.25" customHeight="1">
      <c r="B81" s="38"/>
      <c r="C81" s="190" t="s">
        <v>77</v>
      </c>
      <c r="D81" s="190" t="s">
        <v>127</v>
      </c>
      <c r="E81" s="191" t="s">
        <v>885</v>
      </c>
      <c r="F81" s="192" t="s">
        <v>886</v>
      </c>
      <c r="G81" s="193" t="s">
        <v>622</v>
      </c>
      <c r="H81" s="194">
        <v>1</v>
      </c>
      <c r="I81" s="195"/>
      <c r="J81" s="196">
        <f aca="true" t="shared" si="0" ref="J81:J91">ROUND(I81*H81,2)</f>
        <v>0</v>
      </c>
      <c r="K81" s="192" t="s">
        <v>21</v>
      </c>
      <c r="L81" s="58"/>
      <c r="M81" s="197" t="s">
        <v>21</v>
      </c>
      <c r="N81" s="198" t="s">
        <v>40</v>
      </c>
      <c r="O81" s="39"/>
      <c r="P81" s="199">
        <f aca="true" t="shared" si="1" ref="P81:P91">O81*H81</f>
        <v>0</v>
      </c>
      <c r="Q81" s="199">
        <v>0</v>
      </c>
      <c r="R81" s="199">
        <f aca="true" t="shared" si="2" ref="R81:R91">Q81*H81</f>
        <v>0</v>
      </c>
      <c r="S81" s="199">
        <v>0</v>
      </c>
      <c r="T81" s="200">
        <f aca="true" t="shared" si="3" ref="T81:T91">S81*H81</f>
        <v>0</v>
      </c>
      <c r="AR81" s="21" t="s">
        <v>887</v>
      </c>
      <c r="AT81" s="21" t="s">
        <v>127</v>
      </c>
      <c r="AU81" s="21" t="s">
        <v>79</v>
      </c>
      <c r="AY81" s="21" t="s">
        <v>124</v>
      </c>
      <c r="BE81" s="201">
        <f aca="true" t="shared" si="4" ref="BE81:BE91">IF(N81="základní",J81,0)</f>
        <v>0</v>
      </c>
      <c r="BF81" s="201">
        <f aca="true" t="shared" si="5" ref="BF81:BF91">IF(N81="snížená",J81,0)</f>
        <v>0</v>
      </c>
      <c r="BG81" s="201">
        <f aca="true" t="shared" si="6" ref="BG81:BG91">IF(N81="zákl. přenesená",J81,0)</f>
        <v>0</v>
      </c>
      <c r="BH81" s="201">
        <f aca="true" t="shared" si="7" ref="BH81:BH91">IF(N81="sníž. přenesená",J81,0)</f>
        <v>0</v>
      </c>
      <c r="BI81" s="201">
        <f aca="true" t="shared" si="8" ref="BI81:BI91">IF(N81="nulová",J81,0)</f>
        <v>0</v>
      </c>
      <c r="BJ81" s="21" t="s">
        <v>77</v>
      </c>
      <c r="BK81" s="201">
        <f aca="true" t="shared" si="9" ref="BK81:BK91">ROUND(I81*H81,2)</f>
        <v>0</v>
      </c>
      <c r="BL81" s="21" t="s">
        <v>887</v>
      </c>
      <c r="BM81" s="21" t="s">
        <v>888</v>
      </c>
    </row>
    <row r="82" spans="2:65" s="1" customFormat="1" ht="44.25" customHeight="1">
      <c r="B82" s="38"/>
      <c r="C82" s="190" t="s">
        <v>79</v>
      </c>
      <c r="D82" s="190" t="s">
        <v>127</v>
      </c>
      <c r="E82" s="191" t="s">
        <v>889</v>
      </c>
      <c r="F82" s="192" t="s">
        <v>890</v>
      </c>
      <c r="G82" s="193" t="s">
        <v>622</v>
      </c>
      <c r="H82" s="194">
        <v>1</v>
      </c>
      <c r="I82" s="195"/>
      <c r="J82" s="196">
        <f t="shared" si="0"/>
        <v>0</v>
      </c>
      <c r="K82" s="192" t="s">
        <v>21</v>
      </c>
      <c r="L82" s="58"/>
      <c r="M82" s="197" t="s">
        <v>21</v>
      </c>
      <c r="N82" s="198" t="s">
        <v>40</v>
      </c>
      <c r="O82" s="39"/>
      <c r="P82" s="199">
        <f t="shared" si="1"/>
        <v>0</v>
      </c>
      <c r="Q82" s="199">
        <v>0</v>
      </c>
      <c r="R82" s="199">
        <f t="shared" si="2"/>
        <v>0</v>
      </c>
      <c r="S82" s="199">
        <v>0</v>
      </c>
      <c r="T82" s="200">
        <f t="shared" si="3"/>
        <v>0</v>
      </c>
      <c r="AR82" s="21" t="s">
        <v>887</v>
      </c>
      <c r="AT82" s="21" t="s">
        <v>127</v>
      </c>
      <c r="AU82" s="21" t="s">
        <v>79</v>
      </c>
      <c r="AY82" s="21" t="s">
        <v>124</v>
      </c>
      <c r="BE82" s="201">
        <f t="shared" si="4"/>
        <v>0</v>
      </c>
      <c r="BF82" s="201">
        <f t="shared" si="5"/>
        <v>0</v>
      </c>
      <c r="BG82" s="201">
        <f t="shared" si="6"/>
        <v>0</v>
      </c>
      <c r="BH82" s="201">
        <f t="shared" si="7"/>
        <v>0</v>
      </c>
      <c r="BI82" s="201">
        <f t="shared" si="8"/>
        <v>0</v>
      </c>
      <c r="BJ82" s="21" t="s">
        <v>77</v>
      </c>
      <c r="BK82" s="201">
        <f t="shared" si="9"/>
        <v>0</v>
      </c>
      <c r="BL82" s="21" t="s">
        <v>887</v>
      </c>
      <c r="BM82" s="21" t="s">
        <v>891</v>
      </c>
    </row>
    <row r="83" spans="2:65" s="1" customFormat="1" ht="44.25" customHeight="1">
      <c r="B83" s="38"/>
      <c r="C83" s="190" t="s">
        <v>150</v>
      </c>
      <c r="D83" s="190" t="s">
        <v>127</v>
      </c>
      <c r="E83" s="191" t="s">
        <v>892</v>
      </c>
      <c r="F83" s="192" t="s">
        <v>893</v>
      </c>
      <c r="G83" s="193" t="s">
        <v>622</v>
      </c>
      <c r="H83" s="194">
        <v>1</v>
      </c>
      <c r="I83" s="195"/>
      <c r="J83" s="196">
        <f t="shared" si="0"/>
        <v>0</v>
      </c>
      <c r="K83" s="192" t="s">
        <v>21</v>
      </c>
      <c r="L83" s="58"/>
      <c r="M83" s="197" t="s">
        <v>21</v>
      </c>
      <c r="N83" s="198" t="s">
        <v>40</v>
      </c>
      <c r="O83" s="39"/>
      <c r="P83" s="199">
        <f t="shared" si="1"/>
        <v>0</v>
      </c>
      <c r="Q83" s="199">
        <v>0</v>
      </c>
      <c r="R83" s="199">
        <f t="shared" si="2"/>
        <v>0</v>
      </c>
      <c r="S83" s="199">
        <v>0</v>
      </c>
      <c r="T83" s="200">
        <f t="shared" si="3"/>
        <v>0</v>
      </c>
      <c r="AR83" s="21" t="s">
        <v>887</v>
      </c>
      <c r="AT83" s="21" t="s">
        <v>127</v>
      </c>
      <c r="AU83" s="21" t="s">
        <v>79</v>
      </c>
      <c r="AY83" s="21" t="s">
        <v>124</v>
      </c>
      <c r="BE83" s="201">
        <f t="shared" si="4"/>
        <v>0</v>
      </c>
      <c r="BF83" s="201">
        <f t="shared" si="5"/>
        <v>0</v>
      </c>
      <c r="BG83" s="201">
        <f t="shared" si="6"/>
        <v>0</v>
      </c>
      <c r="BH83" s="201">
        <f t="shared" si="7"/>
        <v>0</v>
      </c>
      <c r="BI83" s="201">
        <f t="shared" si="8"/>
        <v>0</v>
      </c>
      <c r="BJ83" s="21" t="s">
        <v>77</v>
      </c>
      <c r="BK83" s="201">
        <f t="shared" si="9"/>
        <v>0</v>
      </c>
      <c r="BL83" s="21" t="s">
        <v>887</v>
      </c>
      <c r="BM83" s="21" t="s">
        <v>894</v>
      </c>
    </row>
    <row r="84" spans="2:65" s="1" customFormat="1" ht="22.5" customHeight="1">
      <c r="B84" s="38"/>
      <c r="C84" s="190" t="s">
        <v>132</v>
      </c>
      <c r="D84" s="190" t="s">
        <v>127</v>
      </c>
      <c r="E84" s="191" t="s">
        <v>895</v>
      </c>
      <c r="F84" s="192" t="s">
        <v>896</v>
      </c>
      <c r="G84" s="193" t="s">
        <v>622</v>
      </c>
      <c r="H84" s="194">
        <v>1</v>
      </c>
      <c r="I84" s="195"/>
      <c r="J84" s="196">
        <f t="shared" si="0"/>
        <v>0</v>
      </c>
      <c r="K84" s="192" t="s">
        <v>21</v>
      </c>
      <c r="L84" s="58"/>
      <c r="M84" s="197" t="s">
        <v>21</v>
      </c>
      <c r="N84" s="198" t="s">
        <v>40</v>
      </c>
      <c r="O84" s="39"/>
      <c r="P84" s="199">
        <f t="shared" si="1"/>
        <v>0</v>
      </c>
      <c r="Q84" s="199">
        <v>0</v>
      </c>
      <c r="R84" s="199">
        <f t="shared" si="2"/>
        <v>0</v>
      </c>
      <c r="S84" s="199">
        <v>0</v>
      </c>
      <c r="T84" s="200">
        <f t="shared" si="3"/>
        <v>0</v>
      </c>
      <c r="AR84" s="21" t="s">
        <v>887</v>
      </c>
      <c r="AT84" s="21" t="s">
        <v>127</v>
      </c>
      <c r="AU84" s="21" t="s">
        <v>79</v>
      </c>
      <c r="AY84" s="21" t="s">
        <v>124</v>
      </c>
      <c r="BE84" s="201">
        <f t="shared" si="4"/>
        <v>0</v>
      </c>
      <c r="BF84" s="201">
        <f t="shared" si="5"/>
        <v>0</v>
      </c>
      <c r="BG84" s="201">
        <f t="shared" si="6"/>
        <v>0</v>
      </c>
      <c r="BH84" s="201">
        <f t="shared" si="7"/>
        <v>0</v>
      </c>
      <c r="BI84" s="201">
        <f t="shared" si="8"/>
        <v>0</v>
      </c>
      <c r="BJ84" s="21" t="s">
        <v>77</v>
      </c>
      <c r="BK84" s="201">
        <f t="shared" si="9"/>
        <v>0</v>
      </c>
      <c r="BL84" s="21" t="s">
        <v>887</v>
      </c>
      <c r="BM84" s="21" t="s">
        <v>897</v>
      </c>
    </row>
    <row r="85" spans="2:65" s="1" customFormat="1" ht="22.5" customHeight="1">
      <c r="B85" s="38"/>
      <c r="C85" s="190" t="s">
        <v>159</v>
      </c>
      <c r="D85" s="190" t="s">
        <v>127</v>
      </c>
      <c r="E85" s="191" t="s">
        <v>898</v>
      </c>
      <c r="F85" s="192" t="s">
        <v>899</v>
      </c>
      <c r="G85" s="193" t="s">
        <v>622</v>
      </c>
      <c r="H85" s="194">
        <v>1</v>
      </c>
      <c r="I85" s="195"/>
      <c r="J85" s="196">
        <f t="shared" si="0"/>
        <v>0</v>
      </c>
      <c r="K85" s="192" t="s">
        <v>21</v>
      </c>
      <c r="L85" s="58"/>
      <c r="M85" s="197" t="s">
        <v>21</v>
      </c>
      <c r="N85" s="198" t="s">
        <v>40</v>
      </c>
      <c r="O85" s="39"/>
      <c r="P85" s="199">
        <f t="shared" si="1"/>
        <v>0</v>
      </c>
      <c r="Q85" s="199">
        <v>0</v>
      </c>
      <c r="R85" s="199">
        <f t="shared" si="2"/>
        <v>0</v>
      </c>
      <c r="S85" s="199">
        <v>0</v>
      </c>
      <c r="T85" s="200">
        <f t="shared" si="3"/>
        <v>0</v>
      </c>
      <c r="AR85" s="21" t="s">
        <v>887</v>
      </c>
      <c r="AT85" s="21" t="s">
        <v>127</v>
      </c>
      <c r="AU85" s="21" t="s">
        <v>79</v>
      </c>
      <c r="AY85" s="21" t="s">
        <v>124</v>
      </c>
      <c r="BE85" s="201">
        <f t="shared" si="4"/>
        <v>0</v>
      </c>
      <c r="BF85" s="201">
        <f t="shared" si="5"/>
        <v>0</v>
      </c>
      <c r="BG85" s="201">
        <f t="shared" si="6"/>
        <v>0</v>
      </c>
      <c r="BH85" s="201">
        <f t="shared" si="7"/>
        <v>0</v>
      </c>
      <c r="BI85" s="201">
        <f t="shared" si="8"/>
        <v>0</v>
      </c>
      <c r="BJ85" s="21" t="s">
        <v>77</v>
      </c>
      <c r="BK85" s="201">
        <f t="shared" si="9"/>
        <v>0</v>
      </c>
      <c r="BL85" s="21" t="s">
        <v>887</v>
      </c>
      <c r="BM85" s="21" t="s">
        <v>900</v>
      </c>
    </row>
    <row r="86" spans="2:65" s="1" customFormat="1" ht="31.5" customHeight="1">
      <c r="B86" s="38"/>
      <c r="C86" s="190" t="s">
        <v>163</v>
      </c>
      <c r="D86" s="190" t="s">
        <v>127</v>
      </c>
      <c r="E86" s="191" t="s">
        <v>901</v>
      </c>
      <c r="F86" s="192" t="s">
        <v>902</v>
      </c>
      <c r="G86" s="193" t="s">
        <v>622</v>
      </c>
      <c r="H86" s="194">
        <v>1</v>
      </c>
      <c r="I86" s="195"/>
      <c r="J86" s="196">
        <f t="shared" si="0"/>
        <v>0</v>
      </c>
      <c r="K86" s="192" t="s">
        <v>21</v>
      </c>
      <c r="L86" s="58"/>
      <c r="M86" s="197" t="s">
        <v>21</v>
      </c>
      <c r="N86" s="198" t="s">
        <v>40</v>
      </c>
      <c r="O86" s="39"/>
      <c r="P86" s="199">
        <f t="shared" si="1"/>
        <v>0</v>
      </c>
      <c r="Q86" s="199">
        <v>0</v>
      </c>
      <c r="R86" s="199">
        <f t="shared" si="2"/>
        <v>0</v>
      </c>
      <c r="S86" s="199">
        <v>0</v>
      </c>
      <c r="T86" s="200">
        <f t="shared" si="3"/>
        <v>0</v>
      </c>
      <c r="AR86" s="21" t="s">
        <v>887</v>
      </c>
      <c r="AT86" s="21" t="s">
        <v>127</v>
      </c>
      <c r="AU86" s="21" t="s">
        <v>79</v>
      </c>
      <c r="AY86" s="21" t="s">
        <v>124</v>
      </c>
      <c r="BE86" s="201">
        <f t="shared" si="4"/>
        <v>0</v>
      </c>
      <c r="BF86" s="201">
        <f t="shared" si="5"/>
        <v>0</v>
      </c>
      <c r="BG86" s="201">
        <f t="shared" si="6"/>
        <v>0</v>
      </c>
      <c r="BH86" s="201">
        <f t="shared" si="7"/>
        <v>0</v>
      </c>
      <c r="BI86" s="201">
        <f t="shared" si="8"/>
        <v>0</v>
      </c>
      <c r="BJ86" s="21" t="s">
        <v>77</v>
      </c>
      <c r="BK86" s="201">
        <f t="shared" si="9"/>
        <v>0</v>
      </c>
      <c r="BL86" s="21" t="s">
        <v>887</v>
      </c>
      <c r="BM86" s="21" t="s">
        <v>903</v>
      </c>
    </row>
    <row r="87" spans="2:65" s="1" customFormat="1" ht="31.5" customHeight="1">
      <c r="B87" s="38"/>
      <c r="C87" s="190" t="s">
        <v>187</v>
      </c>
      <c r="D87" s="190" t="s">
        <v>127</v>
      </c>
      <c r="E87" s="191" t="s">
        <v>904</v>
      </c>
      <c r="F87" s="192" t="s">
        <v>905</v>
      </c>
      <c r="G87" s="193" t="s">
        <v>622</v>
      </c>
      <c r="H87" s="194">
        <v>1</v>
      </c>
      <c r="I87" s="195"/>
      <c r="J87" s="196">
        <f t="shared" si="0"/>
        <v>0</v>
      </c>
      <c r="K87" s="192" t="s">
        <v>21</v>
      </c>
      <c r="L87" s="58"/>
      <c r="M87" s="197" t="s">
        <v>21</v>
      </c>
      <c r="N87" s="198" t="s">
        <v>40</v>
      </c>
      <c r="O87" s="39"/>
      <c r="P87" s="199">
        <f t="shared" si="1"/>
        <v>0</v>
      </c>
      <c r="Q87" s="199">
        <v>0</v>
      </c>
      <c r="R87" s="199">
        <f t="shared" si="2"/>
        <v>0</v>
      </c>
      <c r="S87" s="199">
        <v>0</v>
      </c>
      <c r="T87" s="200">
        <f t="shared" si="3"/>
        <v>0</v>
      </c>
      <c r="AR87" s="21" t="s">
        <v>887</v>
      </c>
      <c r="AT87" s="21" t="s">
        <v>127</v>
      </c>
      <c r="AU87" s="21" t="s">
        <v>79</v>
      </c>
      <c r="AY87" s="21" t="s">
        <v>124</v>
      </c>
      <c r="BE87" s="201">
        <f t="shared" si="4"/>
        <v>0</v>
      </c>
      <c r="BF87" s="201">
        <f t="shared" si="5"/>
        <v>0</v>
      </c>
      <c r="BG87" s="201">
        <f t="shared" si="6"/>
        <v>0</v>
      </c>
      <c r="BH87" s="201">
        <f t="shared" si="7"/>
        <v>0</v>
      </c>
      <c r="BI87" s="201">
        <f t="shared" si="8"/>
        <v>0</v>
      </c>
      <c r="BJ87" s="21" t="s">
        <v>77</v>
      </c>
      <c r="BK87" s="201">
        <f t="shared" si="9"/>
        <v>0</v>
      </c>
      <c r="BL87" s="21" t="s">
        <v>887</v>
      </c>
      <c r="BM87" s="21" t="s">
        <v>906</v>
      </c>
    </row>
    <row r="88" spans="2:65" s="1" customFormat="1" ht="31.5" customHeight="1">
      <c r="B88" s="38"/>
      <c r="C88" s="190" t="s">
        <v>167</v>
      </c>
      <c r="D88" s="190" t="s">
        <v>127</v>
      </c>
      <c r="E88" s="191" t="s">
        <v>907</v>
      </c>
      <c r="F88" s="192" t="s">
        <v>908</v>
      </c>
      <c r="G88" s="193" t="s">
        <v>622</v>
      </c>
      <c r="H88" s="194">
        <v>1</v>
      </c>
      <c r="I88" s="195"/>
      <c r="J88" s="196">
        <f t="shared" si="0"/>
        <v>0</v>
      </c>
      <c r="K88" s="192" t="s">
        <v>21</v>
      </c>
      <c r="L88" s="58"/>
      <c r="M88" s="197" t="s">
        <v>21</v>
      </c>
      <c r="N88" s="198" t="s">
        <v>40</v>
      </c>
      <c r="O88" s="39"/>
      <c r="P88" s="199">
        <f t="shared" si="1"/>
        <v>0</v>
      </c>
      <c r="Q88" s="199">
        <v>0</v>
      </c>
      <c r="R88" s="199">
        <f t="shared" si="2"/>
        <v>0</v>
      </c>
      <c r="S88" s="199">
        <v>0</v>
      </c>
      <c r="T88" s="200">
        <f t="shared" si="3"/>
        <v>0</v>
      </c>
      <c r="AR88" s="21" t="s">
        <v>887</v>
      </c>
      <c r="AT88" s="21" t="s">
        <v>127</v>
      </c>
      <c r="AU88" s="21" t="s">
        <v>79</v>
      </c>
      <c r="AY88" s="21" t="s">
        <v>124</v>
      </c>
      <c r="BE88" s="201">
        <f t="shared" si="4"/>
        <v>0</v>
      </c>
      <c r="BF88" s="201">
        <f t="shared" si="5"/>
        <v>0</v>
      </c>
      <c r="BG88" s="201">
        <f t="shared" si="6"/>
        <v>0</v>
      </c>
      <c r="BH88" s="201">
        <f t="shared" si="7"/>
        <v>0</v>
      </c>
      <c r="BI88" s="201">
        <f t="shared" si="8"/>
        <v>0</v>
      </c>
      <c r="BJ88" s="21" t="s">
        <v>77</v>
      </c>
      <c r="BK88" s="201">
        <f t="shared" si="9"/>
        <v>0</v>
      </c>
      <c r="BL88" s="21" t="s">
        <v>887</v>
      </c>
      <c r="BM88" s="21" t="s">
        <v>909</v>
      </c>
    </row>
    <row r="89" spans="2:65" s="1" customFormat="1" ht="31.5" customHeight="1">
      <c r="B89" s="38"/>
      <c r="C89" s="190" t="s">
        <v>177</v>
      </c>
      <c r="D89" s="190" t="s">
        <v>127</v>
      </c>
      <c r="E89" s="191" t="s">
        <v>910</v>
      </c>
      <c r="F89" s="192" t="s">
        <v>911</v>
      </c>
      <c r="G89" s="193" t="s">
        <v>622</v>
      </c>
      <c r="H89" s="194">
        <v>1</v>
      </c>
      <c r="I89" s="195"/>
      <c r="J89" s="196">
        <f t="shared" si="0"/>
        <v>0</v>
      </c>
      <c r="K89" s="192" t="s">
        <v>21</v>
      </c>
      <c r="L89" s="58"/>
      <c r="M89" s="197" t="s">
        <v>21</v>
      </c>
      <c r="N89" s="198" t="s">
        <v>40</v>
      </c>
      <c r="O89" s="39"/>
      <c r="P89" s="199">
        <f t="shared" si="1"/>
        <v>0</v>
      </c>
      <c r="Q89" s="199">
        <v>0</v>
      </c>
      <c r="R89" s="199">
        <f t="shared" si="2"/>
        <v>0</v>
      </c>
      <c r="S89" s="199">
        <v>0</v>
      </c>
      <c r="T89" s="200">
        <f t="shared" si="3"/>
        <v>0</v>
      </c>
      <c r="AR89" s="21" t="s">
        <v>887</v>
      </c>
      <c r="AT89" s="21" t="s">
        <v>127</v>
      </c>
      <c r="AU89" s="21" t="s">
        <v>79</v>
      </c>
      <c r="AY89" s="21" t="s">
        <v>124</v>
      </c>
      <c r="BE89" s="201">
        <f t="shared" si="4"/>
        <v>0</v>
      </c>
      <c r="BF89" s="201">
        <f t="shared" si="5"/>
        <v>0</v>
      </c>
      <c r="BG89" s="201">
        <f t="shared" si="6"/>
        <v>0</v>
      </c>
      <c r="BH89" s="201">
        <f t="shared" si="7"/>
        <v>0</v>
      </c>
      <c r="BI89" s="201">
        <f t="shared" si="8"/>
        <v>0</v>
      </c>
      <c r="BJ89" s="21" t="s">
        <v>77</v>
      </c>
      <c r="BK89" s="201">
        <f t="shared" si="9"/>
        <v>0</v>
      </c>
      <c r="BL89" s="21" t="s">
        <v>887</v>
      </c>
      <c r="BM89" s="21" t="s">
        <v>912</v>
      </c>
    </row>
    <row r="90" spans="2:65" s="1" customFormat="1" ht="22.5" customHeight="1">
      <c r="B90" s="38"/>
      <c r="C90" s="190" t="s">
        <v>633</v>
      </c>
      <c r="D90" s="190" t="s">
        <v>127</v>
      </c>
      <c r="E90" s="191" t="s">
        <v>913</v>
      </c>
      <c r="F90" s="192" t="s">
        <v>914</v>
      </c>
      <c r="G90" s="193" t="s">
        <v>622</v>
      </c>
      <c r="H90" s="194">
        <v>1</v>
      </c>
      <c r="I90" s="195"/>
      <c r="J90" s="196">
        <f t="shared" si="0"/>
        <v>0</v>
      </c>
      <c r="K90" s="192" t="s">
        <v>21</v>
      </c>
      <c r="L90" s="58"/>
      <c r="M90" s="197" t="s">
        <v>21</v>
      </c>
      <c r="N90" s="198" t="s">
        <v>40</v>
      </c>
      <c r="O90" s="39"/>
      <c r="P90" s="199">
        <f t="shared" si="1"/>
        <v>0</v>
      </c>
      <c r="Q90" s="199">
        <v>0</v>
      </c>
      <c r="R90" s="199">
        <f t="shared" si="2"/>
        <v>0</v>
      </c>
      <c r="S90" s="199">
        <v>0</v>
      </c>
      <c r="T90" s="200">
        <f t="shared" si="3"/>
        <v>0</v>
      </c>
      <c r="AR90" s="21" t="s">
        <v>887</v>
      </c>
      <c r="AT90" s="21" t="s">
        <v>127</v>
      </c>
      <c r="AU90" s="21" t="s">
        <v>79</v>
      </c>
      <c r="AY90" s="21" t="s">
        <v>124</v>
      </c>
      <c r="BE90" s="201">
        <f t="shared" si="4"/>
        <v>0</v>
      </c>
      <c r="BF90" s="201">
        <f t="shared" si="5"/>
        <v>0</v>
      </c>
      <c r="BG90" s="201">
        <f t="shared" si="6"/>
        <v>0</v>
      </c>
      <c r="BH90" s="201">
        <f t="shared" si="7"/>
        <v>0</v>
      </c>
      <c r="BI90" s="201">
        <f t="shared" si="8"/>
        <v>0</v>
      </c>
      <c r="BJ90" s="21" t="s">
        <v>77</v>
      </c>
      <c r="BK90" s="201">
        <f t="shared" si="9"/>
        <v>0</v>
      </c>
      <c r="BL90" s="21" t="s">
        <v>887</v>
      </c>
      <c r="BM90" s="21" t="s">
        <v>915</v>
      </c>
    </row>
    <row r="91" spans="2:65" s="1" customFormat="1" ht="22.5" customHeight="1">
      <c r="B91" s="38"/>
      <c r="C91" s="190" t="s">
        <v>179</v>
      </c>
      <c r="D91" s="190" t="s">
        <v>127</v>
      </c>
      <c r="E91" s="191" t="s">
        <v>916</v>
      </c>
      <c r="F91" s="192" t="s">
        <v>917</v>
      </c>
      <c r="G91" s="193" t="s">
        <v>622</v>
      </c>
      <c r="H91" s="194">
        <v>1</v>
      </c>
      <c r="I91" s="195"/>
      <c r="J91" s="196">
        <f t="shared" si="0"/>
        <v>0</v>
      </c>
      <c r="K91" s="192" t="s">
        <v>21</v>
      </c>
      <c r="L91" s="58"/>
      <c r="M91" s="197" t="s">
        <v>21</v>
      </c>
      <c r="N91" s="223" t="s">
        <v>40</v>
      </c>
      <c r="O91" s="224"/>
      <c r="P91" s="225">
        <f t="shared" si="1"/>
        <v>0</v>
      </c>
      <c r="Q91" s="225">
        <v>0</v>
      </c>
      <c r="R91" s="225">
        <f t="shared" si="2"/>
        <v>0</v>
      </c>
      <c r="S91" s="225">
        <v>0</v>
      </c>
      <c r="T91" s="226">
        <f t="shared" si="3"/>
        <v>0</v>
      </c>
      <c r="AR91" s="21" t="s">
        <v>887</v>
      </c>
      <c r="AT91" s="21" t="s">
        <v>127</v>
      </c>
      <c r="AU91" s="21" t="s">
        <v>79</v>
      </c>
      <c r="AY91" s="21" t="s">
        <v>124</v>
      </c>
      <c r="BE91" s="201">
        <f t="shared" si="4"/>
        <v>0</v>
      </c>
      <c r="BF91" s="201">
        <f t="shared" si="5"/>
        <v>0</v>
      </c>
      <c r="BG91" s="201">
        <f t="shared" si="6"/>
        <v>0</v>
      </c>
      <c r="BH91" s="201">
        <f t="shared" si="7"/>
        <v>0</v>
      </c>
      <c r="BI91" s="201">
        <f t="shared" si="8"/>
        <v>0</v>
      </c>
      <c r="BJ91" s="21" t="s">
        <v>77</v>
      </c>
      <c r="BK91" s="201">
        <f t="shared" si="9"/>
        <v>0</v>
      </c>
      <c r="BL91" s="21" t="s">
        <v>887</v>
      </c>
      <c r="BM91" s="21" t="s">
        <v>918</v>
      </c>
    </row>
    <row r="92" spans="2:12" s="1" customFormat="1" ht="6.95" customHeight="1">
      <c r="B92" s="53"/>
      <c r="C92" s="54"/>
      <c r="D92" s="54"/>
      <c r="E92" s="54"/>
      <c r="F92" s="54"/>
      <c r="G92" s="54"/>
      <c r="H92" s="54"/>
      <c r="I92" s="136"/>
      <c r="J92" s="54"/>
      <c r="K92" s="54"/>
      <c r="L92" s="58"/>
    </row>
  </sheetData>
  <sheetProtection algorithmName="SHA-512" hashValue="ayV6GtwraPweP5fLe3frHcYkRaqp0jIhvm5Lp38cwGdOxS/gtEWdRSxN6TDjQHombObCKiCCOQyeImn0lY4q2Q==" saltValue="g5rLk5zy+S9tsBqeAoBRjA==" spinCount="100000" sheet="1" objects="1" scenarios="1" formatCells="0" formatColumns="0" formatRows="0" sort="0" autoFilter="0"/>
  <autoFilter ref="C77:K91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2" customWidth="1"/>
    <col min="2" max="2" width="1.66796875" style="232" customWidth="1"/>
    <col min="3" max="4" width="5" style="232" customWidth="1"/>
    <col min="5" max="5" width="11.66015625" style="232" customWidth="1"/>
    <col min="6" max="6" width="9.16015625" style="232" customWidth="1"/>
    <col min="7" max="7" width="5" style="232" customWidth="1"/>
    <col min="8" max="8" width="77.83203125" style="232" customWidth="1"/>
    <col min="9" max="10" width="20" style="232" customWidth="1"/>
    <col min="11" max="11" width="1.66796875" style="232" customWidth="1"/>
  </cols>
  <sheetData>
    <row r="1" ht="37.5" customHeight="1"/>
    <row r="2" spans="2:11" ht="7.5" customHeight="1">
      <c r="B2" s="233"/>
      <c r="C2" s="234"/>
      <c r="D2" s="234"/>
      <c r="E2" s="234"/>
      <c r="F2" s="234"/>
      <c r="G2" s="234"/>
      <c r="H2" s="234"/>
      <c r="I2" s="234"/>
      <c r="J2" s="234"/>
      <c r="K2" s="235"/>
    </row>
    <row r="3" spans="2:11" s="12" customFormat="1" ht="45" customHeight="1">
      <c r="B3" s="236"/>
      <c r="C3" s="359" t="s">
        <v>919</v>
      </c>
      <c r="D3" s="359"/>
      <c r="E3" s="359"/>
      <c r="F3" s="359"/>
      <c r="G3" s="359"/>
      <c r="H3" s="359"/>
      <c r="I3" s="359"/>
      <c r="J3" s="359"/>
      <c r="K3" s="237"/>
    </row>
    <row r="4" spans="2:11" ht="25.5" customHeight="1">
      <c r="B4" s="238"/>
      <c r="C4" s="363" t="s">
        <v>920</v>
      </c>
      <c r="D4" s="363"/>
      <c r="E4" s="363"/>
      <c r="F4" s="363"/>
      <c r="G4" s="363"/>
      <c r="H4" s="363"/>
      <c r="I4" s="363"/>
      <c r="J4" s="363"/>
      <c r="K4" s="239"/>
    </row>
    <row r="5" spans="2:11" ht="5.25" customHeight="1">
      <c r="B5" s="238"/>
      <c r="C5" s="240"/>
      <c r="D5" s="240"/>
      <c r="E5" s="240"/>
      <c r="F5" s="240"/>
      <c r="G5" s="240"/>
      <c r="H5" s="240"/>
      <c r="I5" s="240"/>
      <c r="J5" s="240"/>
      <c r="K5" s="239"/>
    </row>
    <row r="6" spans="2:11" ht="15" customHeight="1">
      <c r="B6" s="238"/>
      <c r="C6" s="362" t="s">
        <v>921</v>
      </c>
      <c r="D6" s="362"/>
      <c r="E6" s="362"/>
      <c r="F6" s="362"/>
      <c r="G6" s="362"/>
      <c r="H6" s="362"/>
      <c r="I6" s="362"/>
      <c r="J6" s="362"/>
      <c r="K6" s="239"/>
    </row>
    <row r="7" spans="2:11" ht="15" customHeight="1">
      <c r="B7" s="242"/>
      <c r="C7" s="362" t="s">
        <v>922</v>
      </c>
      <c r="D7" s="362"/>
      <c r="E7" s="362"/>
      <c r="F7" s="362"/>
      <c r="G7" s="362"/>
      <c r="H7" s="362"/>
      <c r="I7" s="362"/>
      <c r="J7" s="362"/>
      <c r="K7" s="239"/>
    </row>
    <row r="8" spans="2:11" ht="12.75" customHeight="1">
      <c r="B8" s="242"/>
      <c r="C8" s="241"/>
      <c r="D8" s="241"/>
      <c r="E8" s="241"/>
      <c r="F8" s="241"/>
      <c r="G8" s="241"/>
      <c r="H8" s="241"/>
      <c r="I8" s="241"/>
      <c r="J8" s="241"/>
      <c r="K8" s="239"/>
    </row>
    <row r="9" spans="2:11" ht="15" customHeight="1">
      <c r="B9" s="242"/>
      <c r="C9" s="362" t="s">
        <v>923</v>
      </c>
      <c r="D9" s="362"/>
      <c r="E9" s="362"/>
      <c r="F9" s="362"/>
      <c r="G9" s="362"/>
      <c r="H9" s="362"/>
      <c r="I9" s="362"/>
      <c r="J9" s="362"/>
      <c r="K9" s="239"/>
    </row>
    <row r="10" spans="2:11" ht="15" customHeight="1">
      <c r="B10" s="242"/>
      <c r="C10" s="241"/>
      <c r="D10" s="362" t="s">
        <v>924</v>
      </c>
      <c r="E10" s="362"/>
      <c r="F10" s="362"/>
      <c r="G10" s="362"/>
      <c r="H10" s="362"/>
      <c r="I10" s="362"/>
      <c r="J10" s="362"/>
      <c r="K10" s="239"/>
    </row>
    <row r="11" spans="2:11" ht="15" customHeight="1">
      <c r="B11" s="242"/>
      <c r="C11" s="243"/>
      <c r="D11" s="362" t="s">
        <v>925</v>
      </c>
      <c r="E11" s="362"/>
      <c r="F11" s="362"/>
      <c r="G11" s="362"/>
      <c r="H11" s="362"/>
      <c r="I11" s="362"/>
      <c r="J11" s="362"/>
      <c r="K11" s="239"/>
    </row>
    <row r="12" spans="2:11" ht="12.75" customHeight="1">
      <c r="B12" s="242"/>
      <c r="C12" s="243"/>
      <c r="D12" s="243"/>
      <c r="E12" s="243"/>
      <c r="F12" s="243"/>
      <c r="G12" s="243"/>
      <c r="H12" s="243"/>
      <c r="I12" s="243"/>
      <c r="J12" s="243"/>
      <c r="K12" s="239"/>
    </row>
    <row r="13" spans="2:11" ht="15" customHeight="1">
      <c r="B13" s="242"/>
      <c r="C13" s="243"/>
      <c r="D13" s="362" t="s">
        <v>926</v>
      </c>
      <c r="E13" s="362"/>
      <c r="F13" s="362"/>
      <c r="G13" s="362"/>
      <c r="H13" s="362"/>
      <c r="I13" s="362"/>
      <c r="J13" s="362"/>
      <c r="K13" s="239"/>
    </row>
    <row r="14" spans="2:11" ht="15" customHeight="1">
      <c r="B14" s="242"/>
      <c r="C14" s="243"/>
      <c r="D14" s="362" t="s">
        <v>927</v>
      </c>
      <c r="E14" s="362"/>
      <c r="F14" s="362"/>
      <c r="G14" s="362"/>
      <c r="H14" s="362"/>
      <c r="I14" s="362"/>
      <c r="J14" s="362"/>
      <c r="K14" s="239"/>
    </row>
    <row r="15" spans="2:11" ht="15" customHeight="1">
      <c r="B15" s="242"/>
      <c r="C15" s="243"/>
      <c r="D15" s="362" t="s">
        <v>928</v>
      </c>
      <c r="E15" s="362"/>
      <c r="F15" s="362"/>
      <c r="G15" s="362"/>
      <c r="H15" s="362"/>
      <c r="I15" s="362"/>
      <c r="J15" s="362"/>
      <c r="K15" s="239"/>
    </row>
    <row r="16" spans="2:11" ht="15" customHeight="1">
      <c r="B16" s="242"/>
      <c r="C16" s="243"/>
      <c r="D16" s="243"/>
      <c r="E16" s="244" t="s">
        <v>76</v>
      </c>
      <c r="F16" s="362" t="s">
        <v>929</v>
      </c>
      <c r="G16" s="362"/>
      <c r="H16" s="362"/>
      <c r="I16" s="362"/>
      <c r="J16" s="362"/>
      <c r="K16" s="239"/>
    </row>
    <row r="17" spans="2:11" ht="15" customHeight="1">
      <c r="B17" s="242"/>
      <c r="C17" s="243"/>
      <c r="D17" s="243"/>
      <c r="E17" s="244" t="s">
        <v>930</v>
      </c>
      <c r="F17" s="362" t="s">
        <v>931</v>
      </c>
      <c r="G17" s="362"/>
      <c r="H17" s="362"/>
      <c r="I17" s="362"/>
      <c r="J17" s="362"/>
      <c r="K17" s="239"/>
    </row>
    <row r="18" spans="2:11" ht="15" customHeight="1">
      <c r="B18" s="242"/>
      <c r="C18" s="243"/>
      <c r="D18" s="243"/>
      <c r="E18" s="244" t="s">
        <v>932</v>
      </c>
      <c r="F18" s="362" t="s">
        <v>933</v>
      </c>
      <c r="G18" s="362"/>
      <c r="H18" s="362"/>
      <c r="I18" s="362"/>
      <c r="J18" s="362"/>
      <c r="K18" s="239"/>
    </row>
    <row r="19" spans="2:11" ht="15" customHeight="1">
      <c r="B19" s="242"/>
      <c r="C19" s="243"/>
      <c r="D19" s="243"/>
      <c r="E19" s="244" t="s">
        <v>934</v>
      </c>
      <c r="F19" s="362" t="s">
        <v>935</v>
      </c>
      <c r="G19" s="362"/>
      <c r="H19" s="362"/>
      <c r="I19" s="362"/>
      <c r="J19" s="362"/>
      <c r="K19" s="239"/>
    </row>
    <row r="20" spans="2:11" ht="15" customHeight="1">
      <c r="B20" s="242"/>
      <c r="C20" s="243"/>
      <c r="D20" s="243"/>
      <c r="E20" s="244" t="s">
        <v>936</v>
      </c>
      <c r="F20" s="362" t="s">
        <v>937</v>
      </c>
      <c r="G20" s="362"/>
      <c r="H20" s="362"/>
      <c r="I20" s="362"/>
      <c r="J20" s="362"/>
      <c r="K20" s="239"/>
    </row>
    <row r="21" spans="2:11" ht="15" customHeight="1">
      <c r="B21" s="242"/>
      <c r="C21" s="243"/>
      <c r="D21" s="243"/>
      <c r="E21" s="244" t="s">
        <v>938</v>
      </c>
      <c r="F21" s="362" t="s">
        <v>939</v>
      </c>
      <c r="G21" s="362"/>
      <c r="H21" s="362"/>
      <c r="I21" s="362"/>
      <c r="J21" s="362"/>
      <c r="K21" s="239"/>
    </row>
    <row r="22" spans="2:11" ht="12.75" customHeight="1">
      <c r="B22" s="242"/>
      <c r="C22" s="243"/>
      <c r="D22" s="243"/>
      <c r="E22" s="243"/>
      <c r="F22" s="243"/>
      <c r="G22" s="243"/>
      <c r="H22" s="243"/>
      <c r="I22" s="243"/>
      <c r="J22" s="243"/>
      <c r="K22" s="239"/>
    </row>
    <row r="23" spans="2:11" ht="15" customHeight="1">
      <c r="B23" s="242"/>
      <c r="C23" s="362" t="s">
        <v>940</v>
      </c>
      <c r="D23" s="362"/>
      <c r="E23" s="362"/>
      <c r="F23" s="362"/>
      <c r="G23" s="362"/>
      <c r="H23" s="362"/>
      <c r="I23" s="362"/>
      <c r="J23" s="362"/>
      <c r="K23" s="239"/>
    </row>
    <row r="24" spans="2:11" ht="15" customHeight="1">
      <c r="B24" s="242"/>
      <c r="C24" s="362" t="s">
        <v>941</v>
      </c>
      <c r="D24" s="362"/>
      <c r="E24" s="362"/>
      <c r="F24" s="362"/>
      <c r="G24" s="362"/>
      <c r="H24" s="362"/>
      <c r="I24" s="362"/>
      <c r="J24" s="362"/>
      <c r="K24" s="239"/>
    </row>
    <row r="25" spans="2:11" ht="15" customHeight="1">
      <c r="B25" s="242"/>
      <c r="C25" s="241"/>
      <c r="D25" s="362" t="s">
        <v>942</v>
      </c>
      <c r="E25" s="362"/>
      <c r="F25" s="362"/>
      <c r="G25" s="362"/>
      <c r="H25" s="362"/>
      <c r="I25" s="362"/>
      <c r="J25" s="362"/>
      <c r="K25" s="239"/>
    </row>
    <row r="26" spans="2:11" ht="15" customHeight="1">
      <c r="B26" s="242"/>
      <c r="C26" s="243"/>
      <c r="D26" s="362" t="s">
        <v>943</v>
      </c>
      <c r="E26" s="362"/>
      <c r="F26" s="362"/>
      <c r="G26" s="362"/>
      <c r="H26" s="362"/>
      <c r="I26" s="362"/>
      <c r="J26" s="362"/>
      <c r="K26" s="239"/>
    </row>
    <row r="27" spans="2:11" ht="12.75" customHeight="1">
      <c r="B27" s="242"/>
      <c r="C27" s="243"/>
      <c r="D27" s="243"/>
      <c r="E27" s="243"/>
      <c r="F27" s="243"/>
      <c r="G27" s="243"/>
      <c r="H27" s="243"/>
      <c r="I27" s="243"/>
      <c r="J27" s="243"/>
      <c r="K27" s="239"/>
    </row>
    <row r="28" spans="2:11" ht="15" customHeight="1">
      <c r="B28" s="242"/>
      <c r="C28" s="243"/>
      <c r="D28" s="362" t="s">
        <v>944</v>
      </c>
      <c r="E28" s="362"/>
      <c r="F28" s="362"/>
      <c r="G28" s="362"/>
      <c r="H28" s="362"/>
      <c r="I28" s="362"/>
      <c r="J28" s="362"/>
      <c r="K28" s="239"/>
    </row>
    <row r="29" spans="2:11" ht="15" customHeight="1">
      <c r="B29" s="242"/>
      <c r="C29" s="243"/>
      <c r="D29" s="362" t="s">
        <v>945</v>
      </c>
      <c r="E29" s="362"/>
      <c r="F29" s="362"/>
      <c r="G29" s="362"/>
      <c r="H29" s="362"/>
      <c r="I29" s="362"/>
      <c r="J29" s="362"/>
      <c r="K29" s="239"/>
    </row>
    <row r="30" spans="2:11" ht="12.75" customHeight="1">
      <c r="B30" s="242"/>
      <c r="C30" s="243"/>
      <c r="D30" s="243"/>
      <c r="E30" s="243"/>
      <c r="F30" s="243"/>
      <c r="G30" s="243"/>
      <c r="H30" s="243"/>
      <c r="I30" s="243"/>
      <c r="J30" s="243"/>
      <c r="K30" s="239"/>
    </row>
    <row r="31" spans="2:11" ht="15" customHeight="1">
      <c r="B31" s="242"/>
      <c r="C31" s="243"/>
      <c r="D31" s="362" t="s">
        <v>946</v>
      </c>
      <c r="E31" s="362"/>
      <c r="F31" s="362"/>
      <c r="G31" s="362"/>
      <c r="H31" s="362"/>
      <c r="I31" s="362"/>
      <c r="J31" s="362"/>
      <c r="K31" s="239"/>
    </row>
    <row r="32" spans="2:11" ht="15" customHeight="1">
      <c r="B32" s="242"/>
      <c r="C32" s="243"/>
      <c r="D32" s="362" t="s">
        <v>947</v>
      </c>
      <c r="E32" s="362"/>
      <c r="F32" s="362"/>
      <c r="G32" s="362"/>
      <c r="H32" s="362"/>
      <c r="I32" s="362"/>
      <c r="J32" s="362"/>
      <c r="K32" s="239"/>
    </row>
    <row r="33" spans="2:11" ht="15" customHeight="1">
      <c r="B33" s="242"/>
      <c r="C33" s="243"/>
      <c r="D33" s="362" t="s">
        <v>948</v>
      </c>
      <c r="E33" s="362"/>
      <c r="F33" s="362"/>
      <c r="G33" s="362"/>
      <c r="H33" s="362"/>
      <c r="I33" s="362"/>
      <c r="J33" s="362"/>
      <c r="K33" s="239"/>
    </row>
    <row r="34" spans="2:11" ht="15" customHeight="1">
      <c r="B34" s="242"/>
      <c r="C34" s="243"/>
      <c r="D34" s="241"/>
      <c r="E34" s="245" t="s">
        <v>109</v>
      </c>
      <c r="F34" s="241"/>
      <c r="G34" s="362" t="s">
        <v>949</v>
      </c>
      <c r="H34" s="362"/>
      <c r="I34" s="362"/>
      <c r="J34" s="362"/>
      <c r="K34" s="239"/>
    </row>
    <row r="35" spans="2:11" ht="30.75" customHeight="1">
      <c r="B35" s="242"/>
      <c r="C35" s="243"/>
      <c r="D35" s="241"/>
      <c r="E35" s="245" t="s">
        <v>950</v>
      </c>
      <c r="F35" s="241"/>
      <c r="G35" s="362" t="s">
        <v>951</v>
      </c>
      <c r="H35" s="362"/>
      <c r="I35" s="362"/>
      <c r="J35" s="362"/>
      <c r="K35" s="239"/>
    </row>
    <row r="36" spans="2:11" ht="15" customHeight="1">
      <c r="B36" s="242"/>
      <c r="C36" s="243"/>
      <c r="D36" s="241"/>
      <c r="E36" s="245" t="s">
        <v>50</v>
      </c>
      <c r="F36" s="241"/>
      <c r="G36" s="362" t="s">
        <v>952</v>
      </c>
      <c r="H36" s="362"/>
      <c r="I36" s="362"/>
      <c r="J36" s="362"/>
      <c r="K36" s="239"/>
    </row>
    <row r="37" spans="2:11" ht="15" customHeight="1">
      <c r="B37" s="242"/>
      <c r="C37" s="243"/>
      <c r="D37" s="241"/>
      <c r="E37" s="245" t="s">
        <v>110</v>
      </c>
      <c r="F37" s="241"/>
      <c r="G37" s="362" t="s">
        <v>953</v>
      </c>
      <c r="H37" s="362"/>
      <c r="I37" s="362"/>
      <c r="J37" s="362"/>
      <c r="K37" s="239"/>
    </row>
    <row r="38" spans="2:11" ht="15" customHeight="1">
      <c r="B38" s="242"/>
      <c r="C38" s="243"/>
      <c r="D38" s="241"/>
      <c r="E38" s="245" t="s">
        <v>111</v>
      </c>
      <c r="F38" s="241"/>
      <c r="G38" s="362" t="s">
        <v>954</v>
      </c>
      <c r="H38" s="362"/>
      <c r="I38" s="362"/>
      <c r="J38" s="362"/>
      <c r="K38" s="239"/>
    </row>
    <row r="39" spans="2:11" ht="15" customHeight="1">
      <c r="B39" s="242"/>
      <c r="C39" s="243"/>
      <c r="D39" s="241"/>
      <c r="E39" s="245" t="s">
        <v>112</v>
      </c>
      <c r="F39" s="241"/>
      <c r="G39" s="362" t="s">
        <v>955</v>
      </c>
      <c r="H39" s="362"/>
      <c r="I39" s="362"/>
      <c r="J39" s="362"/>
      <c r="K39" s="239"/>
    </row>
    <row r="40" spans="2:11" ht="15" customHeight="1">
      <c r="B40" s="242"/>
      <c r="C40" s="243"/>
      <c r="D40" s="241"/>
      <c r="E40" s="245" t="s">
        <v>956</v>
      </c>
      <c r="F40" s="241"/>
      <c r="G40" s="362" t="s">
        <v>957</v>
      </c>
      <c r="H40" s="362"/>
      <c r="I40" s="362"/>
      <c r="J40" s="362"/>
      <c r="K40" s="239"/>
    </row>
    <row r="41" spans="2:11" ht="15" customHeight="1">
      <c r="B41" s="242"/>
      <c r="C41" s="243"/>
      <c r="D41" s="241"/>
      <c r="E41" s="245"/>
      <c r="F41" s="241"/>
      <c r="G41" s="362" t="s">
        <v>958</v>
      </c>
      <c r="H41" s="362"/>
      <c r="I41" s="362"/>
      <c r="J41" s="362"/>
      <c r="K41" s="239"/>
    </row>
    <row r="42" spans="2:11" ht="15" customHeight="1">
      <c r="B42" s="242"/>
      <c r="C42" s="243"/>
      <c r="D42" s="241"/>
      <c r="E42" s="245" t="s">
        <v>959</v>
      </c>
      <c r="F42" s="241"/>
      <c r="G42" s="362" t="s">
        <v>960</v>
      </c>
      <c r="H42" s="362"/>
      <c r="I42" s="362"/>
      <c r="J42" s="362"/>
      <c r="K42" s="239"/>
    </row>
    <row r="43" spans="2:11" ht="15" customHeight="1">
      <c r="B43" s="242"/>
      <c r="C43" s="243"/>
      <c r="D43" s="241"/>
      <c r="E43" s="245" t="s">
        <v>114</v>
      </c>
      <c r="F43" s="241"/>
      <c r="G43" s="362" t="s">
        <v>961</v>
      </c>
      <c r="H43" s="362"/>
      <c r="I43" s="362"/>
      <c r="J43" s="362"/>
      <c r="K43" s="239"/>
    </row>
    <row r="44" spans="2:11" ht="12.75" customHeight="1">
      <c r="B44" s="242"/>
      <c r="C44" s="243"/>
      <c r="D44" s="241"/>
      <c r="E44" s="241"/>
      <c r="F44" s="241"/>
      <c r="G44" s="241"/>
      <c r="H44" s="241"/>
      <c r="I44" s="241"/>
      <c r="J44" s="241"/>
      <c r="K44" s="239"/>
    </row>
    <row r="45" spans="2:11" ht="15" customHeight="1">
      <c r="B45" s="242"/>
      <c r="C45" s="243"/>
      <c r="D45" s="362" t="s">
        <v>962</v>
      </c>
      <c r="E45" s="362"/>
      <c r="F45" s="362"/>
      <c r="G45" s="362"/>
      <c r="H45" s="362"/>
      <c r="I45" s="362"/>
      <c r="J45" s="362"/>
      <c r="K45" s="239"/>
    </row>
    <row r="46" spans="2:11" ht="15" customHeight="1">
      <c r="B46" s="242"/>
      <c r="C46" s="243"/>
      <c r="D46" s="243"/>
      <c r="E46" s="362" t="s">
        <v>963</v>
      </c>
      <c r="F46" s="362"/>
      <c r="G46" s="362"/>
      <c r="H46" s="362"/>
      <c r="I46" s="362"/>
      <c r="J46" s="362"/>
      <c r="K46" s="239"/>
    </row>
    <row r="47" spans="2:11" ht="15" customHeight="1">
      <c r="B47" s="242"/>
      <c r="C47" s="243"/>
      <c r="D47" s="243"/>
      <c r="E47" s="362" t="s">
        <v>964</v>
      </c>
      <c r="F47" s="362"/>
      <c r="G47" s="362"/>
      <c r="H47" s="362"/>
      <c r="I47" s="362"/>
      <c r="J47" s="362"/>
      <c r="K47" s="239"/>
    </row>
    <row r="48" spans="2:11" ht="15" customHeight="1">
      <c r="B48" s="242"/>
      <c r="C48" s="243"/>
      <c r="D48" s="243"/>
      <c r="E48" s="362" t="s">
        <v>965</v>
      </c>
      <c r="F48" s="362"/>
      <c r="G48" s="362"/>
      <c r="H48" s="362"/>
      <c r="I48" s="362"/>
      <c r="J48" s="362"/>
      <c r="K48" s="239"/>
    </row>
    <row r="49" spans="2:11" ht="15" customHeight="1">
      <c r="B49" s="242"/>
      <c r="C49" s="243"/>
      <c r="D49" s="362" t="s">
        <v>966</v>
      </c>
      <c r="E49" s="362"/>
      <c r="F49" s="362"/>
      <c r="G49" s="362"/>
      <c r="H49" s="362"/>
      <c r="I49" s="362"/>
      <c r="J49" s="362"/>
      <c r="K49" s="239"/>
    </row>
    <row r="50" spans="2:11" ht="25.5" customHeight="1">
      <c r="B50" s="238"/>
      <c r="C50" s="363" t="s">
        <v>967</v>
      </c>
      <c r="D50" s="363"/>
      <c r="E50" s="363"/>
      <c r="F50" s="363"/>
      <c r="G50" s="363"/>
      <c r="H50" s="363"/>
      <c r="I50" s="363"/>
      <c r="J50" s="363"/>
      <c r="K50" s="239"/>
    </row>
    <row r="51" spans="2:11" ht="5.25" customHeight="1">
      <c r="B51" s="238"/>
      <c r="C51" s="240"/>
      <c r="D51" s="240"/>
      <c r="E51" s="240"/>
      <c r="F51" s="240"/>
      <c r="G51" s="240"/>
      <c r="H51" s="240"/>
      <c r="I51" s="240"/>
      <c r="J51" s="240"/>
      <c r="K51" s="239"/>
    </row>
    <row r="52" spans="2:11" ht="15" customHeight="1">
      <c r="B52" s="238"/>
      <c r="C52" s="362" t="s">
        <v>968</v>
      </c>
      <c r="D52" s="362"/>
      <c r="E52" s="362"/>
      <c r="F52" s="362"/>
      <c r="G52" s="362"/>
      <c r="H52" s="362"/>
      <c r="I52" s="362"/>
      <c r="J52" s="362"/>
      <c r="K52" s="239"/>
    </row>
    <row r="53" spans="2:11" ht="15" customHeight="1">
      <c r="B53" s="238"/>
      <c r="C53" s="362" t="s">
        <v>969</v>
      </c>
      <c r="D53" s="362"/>
      <c r="E53" s="362"/>
      <c r="F53" s="362"/>
      <c r="G53" s="362"/>
      <c r="H53" s="362"/>
      <c r="I53" s="362"/>
      <c r="J53" s="362"/>
      <c r="K53" s="239"/>
    </row>
    <row r="54" spans="2:11" ht="12.75" customHeight="1">
      <c r="B54" s="238"/>
      <c r="C54" s="241"/>
      <c r="D54" s="241"/>
      <c r="E54" s="241"/>
      <c r="F54" s="241"/>
      <c r="G54" s="241"/>
      <c r="H54" s="241"/>
      <c r="I54" s="241"/>
      <c r="J54" s="241"/>
      <c r="K54" s="239"/>
    </row>
    <row r="55" spans="2:11" ht="15" customHeight="1">
      <c r="B55" s="238"/>
      <c r="C55" s="362" t="s">
        <v>970</v>
      </c>
      <c r="D55" s="362"/>
      <c r="E55" s="362"/>
      <c r="F55" s="362"/>
      <c r="G55" s="362"/>
      <c r="H55" s="362"/>
      <c r="I55" s="362"/>
      <c r="J55" s="362"/>
      <c r="K55" s="239"/>
    </row>
    <row r="56" spans="2:11" ht="15" customHeight="1">
      <c r="B56" s="238"/>
      <c r="C56" s="243"/>
      <c r="D56" s="362" t="s">
        <v>971</v>
      </c>
      <c r="E56" s="362"/>
      <c r="F56" s="362"/>
      <c r="G56" s="362"/>
      <c r="H56" s="362"/>
      <c r="I56" s="362"/>
      <c r="J56" s="362"/>
      <c r="K56" s="239"/>
    </row>
    <row r="57" spans="2:11" ht="15" customHeight="1">
      <c r="B57" s="238"/>
      <c r="C57" s="243"/>
      <c r="D57" s="362" t="s">
        <v>972</v>
      </c>
      <c r="E57" s="362"/>
      <c r="F57" s="362"/>
      <c r="G57" s="362"/>
      <c r="H57" s="362"/>
      <c r="I57" s="362"/>
      <c r="J57" s="362"/>
      <c r="K57" s="239"/>
    </row>
    <row r="58" spans="2:11" ht="15" customHeight="1">
      <c r="B58" s="238"/>
      <c r="C58" s="243"/>
      <c r="D58" s="362" t="s">
        <v>973</v>
      </c>
      <c r="E58" s="362"/>
      <c r="F58" s="362"/>
      <c r="G58" s="362"/>
      <c r="H58" s="362"/>
      <c r="I58" s="362"/>
      <c r="J58" s="362"/>
      <c r="K58" s="239"/>
    </row>
    <row r="59" spans="2:11" ht="15" customHeight="1">
      <c r="B59" s="238"/>
      <c r="C59" s="243"/>
      <c r="D59" s="362" t="s">
        <v>974</v>
      </c>
      <c r="E59" s="362"/>
      <c r="F59" s="362"/>
      <c r="G59" s="362"/>
      <c r="H59" s="362"/>
      <c r="I59" s="362"/>
      <c r="J59" s="362"/>
      <c r="K59" s="239"/>
    </row>
    <row r="60" spans="2:11" ht="15" customHeight="1">
      <c r="B60" s="238"/>
      <c r="C60" s="243"/>
      <c r="D60" s="361" t="s">
        <v>975</v>
      </c>
      <c r="E60" s="361"/>
      <c r="F60" s="361"/>
      <c r="G60" s="361"/>
      <c r="H60" s="361"/>
      <c r="I60" s="361"/>
      <c r="J60" s="361"/>
      <c r="K60" s="239"/>
    </row>
    <row r="61" spans="2:11" ht="15" customHeight="1">
      <c r="B61" s="238"/>
      <c r="C61" s="243"/>
      <c r="D61" s="362" t="s">
        <v>976</v>
      </c>
      <c r="E61" s="362"/>
      <c r="F61" s="362"/>
      <c r="G61" s="362"/>
      <c r="H61" s="362"/>
      <c r="I61" s="362"/>
      <c r="J61" s="362"/>
      <c r="K61" s="239"/>
    </row>
    <row r="62" spans="2:11" ht="12.75" customHeight="1">
      <c r="B62" s="238"/>
      <c r="C62" s="243"/>
      <c r="D62" s="243"/>
      <c r="E62" s="246"/>
      <c r="F62" s="243"/>
      <c r="G62" s="243"/>
      <c r="H62" s="243"/>
      <c r="I62" s="243"/>
      <c r="J62" s="243"/>
      <c r="K62" s="239"/>
    </row>
    <row r="63" spans="2:11" ht="15" customHeight="1">
      <c r="B63" s="238"/>
      <c r="C63" s="243"/>
      <c r="D63" s="362" t="s">
        <v>977</v>
      </c>
      <c r="E63" s="362"/>
      <c r="F63" s="362"/>
      <c r="G63" s="362"/>
      <c r="H63" s="362"/>
      <c r="I63" s="362"/>
      <c r="J63" s="362"/>
      <c r="K63" s="239"/>
    </row>
    <row r="64" spans="2:11" ht="15" customHeight="1">
      <c r="B64" s="238"/>
      <c r="C64" s="243"/>
      <c r="D64" s="361" t="s">
        <v>978</v>
      </c>
      <c r="E64" s="361"/>
      <c r="F64" s="361"/>
      <c r="G64" s="361"/>
      <c r="H64" s="361"/>
      <c r="I64" s="361"/>
      <c r="J64" s="361"/>
      <c r="K64" s="239"/>
    </row>
    <row r="65" spans="2:11" ht="15" customHeight="1">
      <c r="B65" s="238"/>
      <c r="C65" s="243"/>
      <c r="D65" s="362" t="s">
        <v>979</v>
      </c>
      <c r="E65" s="362"/>
      <c r="F65" s="362"/>
      <c r="G65" s="362"/>
      <c r="H65" s="362"/>
      <c r="I65" s="362"/>
      <c r="J65" s="362"/>
      <c r="K65" s="239"/>
    </row>
    <row r="66" spans="2:11" ht="15" customHeight="1">
      <c r="B66" s="238"/>
      <c r="C66" s="243"/>
      <c r="D66" s="362" t="s">
        <v>980</v>
      </c>
      <c r="E66" s="362"/>
      <c r="F66" s="362"/>
      <c r="G66" s="362"/>
      <c r="H66" s="362"/>
      <c r="I66" s="362"/>
      <c r="J66" s="362"/>
      <c r="K66" s="239"/>
    </row>
    <row r="67" spans="2:11" ht="15" customHeight="1">
      <c r="B67" s="238"/>
      <c r="C67" s="243"/>
      <c r="D67" s="362" t="s">
        <v>981</v>
      </c>
      <c r="E67" s="362"/>
      <c r="F67" s="362"/>
      <c r="G67" s="362"/>
      <c r="H67" s="362"/>
      <c r="I67" s="362"/>
      <c r="J67" s="362"/>
      <c r="K67" s="239"/>
    </row>
    <row r="68" spans="2:11" ht="15" customHeight="1">
      <c r="B68" s="238"/>
      <c r="C68" s="243"/>
      <c r="D68" s="362" t="s">
        <v>982</v>
      </c>
      <c r="E68" s="362"/>
      <c r="F68" s="362"/>
      <c r="G68" s="362"/>
      <c r="H68" s="362"/>
      <c r="I68" s="362"/>
      <c r="J68" s="362"/>
      <c r="K68" s="239"/>
    </row>
    <row r="69" spans="2:11" ht="12.75" customHeight="1">
      <c r="B69" s="247"/>
      <c r="C69" s="248"/>
      <c r="D69" s="248"/>
      <c r="E69" s="248"/>
      <c r="F69" s="248"/>
      <c r="G69" s="248"/>
      <c r="H69" s="248"/>
      <c r="I69" s="248"/>
      <c r="J69" s="248"/>
      <c r="K69" s="249"/>
    </row>
    <row r="70" spans="2:11" ht="18.75" customHeight="1">
      <c r="B70" s="250"/>
      <c r="C70" s="250"/>
      <c r="D70" s="250"/>
      <c r="E70" s="250"/>
      <c r="F70" s="250"/>
      <c r="G70" s="250"/>
      <c r="H70" s="250"/>
      <c r="I70" s="250"/>
      <c r="J70" s="250"/>
      <c r="K70" s="251"/>
    </row>
    <row r="71" spans="2:11" ht="18.75" customHeight="1">
      <c r="B71" s="251"/>
      <c r="C71" s="251"/>
      <c r="D71" s="251"/>
      <c r="E71" s="251"/>
      <c r="F71" s="251"/>
      <c r="G71" s="251"/>
      <c r="H71" s="251"/>
      <c r="I71" s="251"/>
      <c r="J71" s="251"/>
      <c r="K71" s="251"/>
    </row>
    <row r="72" spans="2:11" ht="7.5" customHeight="1">
      <c r="B72" s="252"/>
      <c r="C72" s="253"/>
      <c r="D72" s="253"/>
      <c r="E72" s="253"/>
      <c r="F72" s="253"/>
      <c r="G72" s="253"/>
      <c r="H72" s="253"/>
      <c r="I72" s="253"/>
      <c r="J72" s="253"/>
      <c r="K72" s="254"/>
    </row>
    <row r="73" spans="2:11" ht="45" customHeight="1">
      <c r="B73" s="255"/>
      <c r="C73" s="360" t="s">
        <v>90</v>
      </c>
      <c r="D73" s="360"/>
      <c r="E73" s="360"/>
      <c r="F73" s="360"/>
      <c r="G73" s="360"/>
      <c r="H73" s="360"/>
      <c r="I73" s="360"/>
      <c r="J73" s="360"/>
      <c r="K73" s="256"/>
    </row>
    <row r="74" spans="2:11" ht="17.25" customHeight="1">
      <c r="B74" s="255"/>
      <c r="C74" s="257" t="s">
        <v>983</v>
      </c>
      <c r="D74" s="257"/>
      <c r="E74" s="257"/>
      <c r="F74" s="257" t="s">
        <v>984</v>
      </c>
      <c r="G74" s="258"/>
      <c r="H74" s="257" t="s">
        <v>110</v>
      </c>
      <c r="I74" s="257" t="s">
        <v>54</v>
      </c>
      <c r="J74" s="257" t="s">
        <v>985</v>
      </c>
      <c r="K74" s="256"/>
    </row>
    <row r="75" spans="2:11" ht="17.25" customHeight="1">
      <c r="B75" s="255"/>
      <c r="C75" s="259" t="s">
        <v>986</v>
      </c>
      <c r="D75" s="259"/>
      <c r="E75" s="259"/>
      <c r="F75" s="260" t="s">
        <v>987</v>
      </c>
      <c r="G75" s="261"/>
      <c r="H75" s="259"/>
      <c r="I75" s="259"/>
      <c r="J75" s="259" t="s">
        <v>988</v>
      </c>
      <c r="K75" s="256"/>
    </row>
    <row r="76" spans="2:11" ht="5.25" customHeight="1">
      <c r="B76" s="255"/>
      <c r="C76" s="262"/>
      <c r="D76" s="262"/>
      <c r="E76" s="262"/>
      <c r="F76" s="262"/>
      <c r="G76" s="263"/>
      <c r="H76" s="262"/>
      <c r="I76" s="262"/>
      <c r="J76" s="262"/>
      <c r="K76" s="256"/>
    </row>
    <row r="77" spans="2:11" ht="15" customHeight="1">
      <c r="B77" s="255"/>
      <c r="C77" s="245" t="s">
        <v>50</v>
      </c>
      <c r="D77" s="262"/>
      <c r="E77" s="262"/>
      <c r="F77" s="264" t="s">
        <v>989</v>
      </c>
      <c r="G77" s="263"/>
      <c r="H77" s="245" t="s">
        <v>990</v>
      </c>
      <c r="I77" s="245" t="s">
        <v>991</v>
      </c>
      <c r="J77" s="245">
        <v>20</v>
      </c>
      <c r="K77" s="256"/>
    </row>
    <row r="78" spans="2:11" ht="15" customHeight="1">
      <c r="B78" s="255"/>
      <c r="C78" s="245" t="s">
        <v>992</v>
      </c>
      <c r="D78" s="245"/>
      <c r="E78" s="245"/>
      <c r="F78" s="264" t="s">
        <v>989</v>
      </c>
      <c r="G78" s="263"/>
      <c r="H78" s="245" t="s">
        <v>993</v>
      </c>
      <c r="I78" s="245" t="s">
        <v>991</v>
      </c>
      <c r="J78" s="245">
        <v>120</v>
      </c>
      <c r="K78" s="256"/>
    </row>
    <row r="79" spans="2:11" ht="15" customHeight="1">
      <c r="B79" s="265"/>
      <c r="C79" s="245" t="s">
        <v>994</v>
      </c>
      <c r="D79" s="245"/>
      <c r="E79" s="245"/>
      <c r="F79" s="264" t="s">
        <v>995</v>
      </c>
      <c r="G79" s="263"/>
      <c r="H79" s="245" t="s">
        <v>996</v>
      </c>
      <c r="I79" s="245" t="s">
        <v>991</v>
      </c>
      <c r="J79" s="245">
        <v>50</v>
      </c>
      <c r="K79" s="256"/>
    </row>
    <row r="80" spans="2:11" ht="15" customHeight="1">
      <c r="B80" s="265"/>
      <c r="C80" s="245" t="s">
        <v>997</v>
      </c>
      <c r="D80" s="245"/>
      <c r="E80" s="245"/>
      <c r="F80" s="264" t="s">
        <v>989</v>
      </c>
      <c r="G80" s="263"/>
      <c r="H80" s="245" t="s">
        <v>998</v>
      </c>
      <c r="I80" s="245" t="s">
        <v>999</v>
      </c>
      <c r="J80" s="245"/>
      <c r="K80" s="256"/>
    </row>
    <row r="81" spans="2:11" ht="15" customHeight="1">
      <c r="B81" s="265"/>
      <c r="C81" s="266" t="s">
        <v>1000</v>
      </c>
      <c r="D81" s="266"/>
      <c r="E81" s="266"/>
      <c r="F81" s="267" t="s">
        <v>995</v>
      </c>
      <c r="G81" s="266"/>
      <c r="H81" s="266" t="s">
        <v>1001</v>
      </c>
      <c r="I81" s="266" t="s">
        <v>991</v>
      </c>
      <c r="J81" s="266">
        <v>15</v>
      </c>
      <c r="K81" s="256"/>
    </row>
    <row r="82" spans="2:11" ht="15" customHeight="1">
      <c r="B82" s="265"/>
      <c r="C82" s="266" t="s">
        <v>1002</v>
      </c>
      <c r="D82" s="266"/>
      <c r="E82" s="266"/>
      <c r="F82" s="267" t="s">
        <v>995</v>
      </c>
      <c r="G82" s="266"/>
      <c r="H82" s="266" t="s">
        <v>1003</v>
      </c>
      <c r="I82" s="266" t="s">
        <v>991</v>
      </c>
      <c r="J82" s="266">
        <v>15</v>
      </c>
      <c r="K82" s="256"/>
    </row>
    <row r="83" spans="2:11" ht="15" customHeight="1">
      <c r="B83" s="265"/>
      <c r="C83" s="266" t="s">
        <v>1004</v>
      </c>
      <c r="D83" s="266"/>
      <c r="E83" s="266"/>
      <c r="F83" s="267" t="s">
        <v>995</v>
      </c>
      <c r="G83" s="266"/>
      <c r="H83" s="266" t="s">
        <v>1005</v>
      </c>
      <c r="I83" s="266" t="s">
        <v>991</v>
      </c>
      <c r="J83" s="266">
        <v>20</v>
      </c>
      <c r="K83" s="256"/>
    </row>
    <row r="84" spans="2:11" ht="15" customHeight="1">
      <c r="B84" s="265"/>
      <c r="C84" s="266" t="s">
        <v>1006</v>
      </c>
      <c r="D84" s="266"/>
      <c r="E84" s="266"/>
      <c r="F84" s="267" t="s">
        <v>995</v>
      </c>
      <c r="G84" s="266"/>
      <c r="H84" s="266" t="s">
        <v>1007</v>
      </c>
      <c r="I84" s="266" t="s">
        <v>991</v>
      </c>
      <c r="J84" s="266">
        <v>20</v>
      </c>
      <c r="K84" s="256"/>
    </row>
    <row r="85" spans="2:11" ht="15" customHeight="1">
      <c r="B85" s="265"/>
      <c r="C85" s="245" t="s">
        <v>1008</v>
      </c>
      <c r="D85" s="245"/>
      <c r="E85" s="245"/>
      <c r="F85" s="264" t="s">
        <v>995</v>
      </c>
      <c r="G85" s="263"/>
      <c r="H85" s="245" t="s">
        <v>1009</v>
      </c>
      <c r="I85" s="245" t="s">
        <v>991</v>
      </c>
      <c r="J85" s="245">
        <v>50</v>
      </c>
      <c r="K85" s="256"/>
    </row>
    <row r="86" spans="2:11" ht="15" customHeight="1">
      <c r="B86" s="265"/>
      <c r="C86" s="245" t="s">
        <v>1010</v>
      </c>
      <c r="D86" s="245"/>
      <c r="E86" s="245"/>
      <c r="F86" s="264" t="s">
        <v>995</v>
      </c>
      <c r="G86" s="263"/>
      <c r="H86" s="245" t="s">
        <v>1011</v>
      </c>
      <c r="I86" s="245" t="s">
        <v>991</v>
      </c>
      <c r="J86" s="245">
        <v>20</v>
      </c>
      <c r="K86" s="256"/>
    </row>
    <row r="87" spans="2:11" ht="15" customHeight="1">
      <c r="B87" s="265"/>
      <c r="C87" s="245" t="s">
        <v>1012</v>
      </c>
      <c r="D87" s="245"/>
      <c r="E87" s="245"/>
      <c r="F87" s="264" t="s">
        <v>995</v>
      </c>
      <c r="G87" s="263"/>
      <c r="H87" s="245" t="s">
        <v>1013</v>
      </c>
      <c r="I87" s="245" t="s">
        <v>991</v>
      </c>
      <c r="J87" s="245">
        <v>20</v>
      </c>
      <c r="K87" s="256"/>
    </row>
    <row r="88" spans="2:11" ht="15" customHeight="1">
      <c r="B88" s="265"/>
      <c r="C88" s="245" t="s">
        <v>1014</v>
      </c>
      <c r="D88" s="245"/>
      <c r="E88" s="245"/>
      <c r="F88" s="264" t="s">
        <v>995</v>
      </c>
      <c r="G88" s="263"/>
      <c r="H88" s="245" t="s">
        <v>1015</v>
      </c>
      <c r="I88" s="245" t="s">
        <v>991</v>
      </c>
      <c r="J88" s="245">
        <v>50</v>
      </c>
      <c r="K88" s="256"/>
    </row>
    <row r="89" spans="2:11" ht="15" customHeight="1">
      <c r="B89" s="265"/>
      <c r="C89" s="245" t="s">
        <v>1016</v>
      </c>
      <c r="D89" s="245"/>
      <c r="E89" s="245"/>
      <c r="F89" s="264" t="s">
        <v>995</v>
      </c>
      <c r="G89" s="263"/>
      <c r="H89" s="245" t="s">
        <v>1016</v>
      </c>
      <c r="I89" s="245" t="s">
        <v>991</v>
      </c>
      <c r="J89" s="245">
        <v>50</v>
      </c>
      <c r="K89" s="256"/>
    </row>
    <row r="90" spans="2:11" ht="15" customHeight="1">
      <c r="B90" s="265"/>
      <c r="C90" s="245" t="s">
        <v>115</v>
      </c>
      <c r="D90" s="245"/>
      <c r="E90" s="245"/>
      <c r="F90" s="264" t="s">
        <v>995</v>
      </c>
      <c r="G90" s="263"/>
      <c r="H90" s="245" t="s">
        <v>1017</v>
      </c>
      <c r="I90" s="245" t="s">
        <v>991</v>
      </c>
      <c r="J90" s="245">
        <v>255</v>
      </c>
      <c r="K90" s="256"/>
    </row>
    <row r="91" spans="2:11" ht="15" customHeight="1">
      <c r="B91" s="265"/>
      <c r="C91" s="245" t="s">
        <v>1018</v>
      </c>
      <c r="D91" s="245"/>
      <c r="E91" s="245"/>
      <c r="F91" s="264" t="s">
        <v>989</v>
      </c>
      <c r="G91" s="263"/>
      <c r="H91" s="245" t="s">
        <v>1019</v>
      </c>
      <c r="I91" s="245" t="s">
        <v>1020</v>
      </c>
      <c r="J91" s="245"/>
      <c r="K91" s="256"/>
    </row>
    <row r="92" spans="2:11" ht="15" customHeight="1">
      <c r="B92" s="265"/>
      <c r="C92" s="245" t="s">
        <v>1021</v>
      </c>
      <c r="D92" s="245"/>
      <c r="E92" s="245"/>
      <c r="F92" s="264" t="s">
        <v>989</v>
      </c>
      <c r="G92" s="263"/>
      <c r="H92" s="245" t="s">
        <v>1022</v>
      </c>
      <c r="I92" s="245" t="s">
        <v>1023</v>
      </c>
      <c r="J92" s="245"/>
      <c r="K92" s="256"/>
    </row>
    <row r="93" spans="2:11" ht="15" customHeight="1">
      <c r="B93" s="265"/>
      <c r="C93" s="245" t="s">
        <v>1024</v>
      </c>
      <c r="D93" s="245"/>
      <c r="E93" s="245"/>
      <c r="F93" s="264" t="s">
        <v>989</v>
      </c>
      <c r="G93" s="263"/>
      <c r="H93" s="245" t="s">
        <v>1024</v>
      </c>
      <c r="I93" s="245" t="s">
        <v>1023</v>
      </c>
      <c r="J93" s="245"/>
      <c r="K93" s="256"/>
    </row>
    <row r="94" spans="2:11" ht="15" customHeight="1">
      <c r="B94" s="265"/>
      <c r="C94" s="245" t="s">
        <v>35</v>
      </c>
      <c r="D94" s="245"/>
      <c r="E94" s="245"/>
      <c r="F94" s="264" t="s">
        <v>989</v>
      </c>
      <c r="G94" s="263"/>
      <c r="H94" s="245" t="s">
        <v>1025</v>
      </c>
      <c r="I94" s="245" t="s">
        <v>1023</v>
      </c>
      <c r="J94" s="245"/>
      <c r="K94" s="256"/>
    </row>
    <row r="95" spans="2:11" ht="15" customHeight="1">
      <c r="B95" s="265"/>
      <c r="C95" s="245" t="s">
        <v>45</v>
      </c>
      <c r="D95" s="245"/>
      <c r="E95" s="245"/>
      <c r="F95" s="264" t="s">
        <v>989</v>
      </c>
      <c r="G95" s="263"/>
      <c r="H95" s="245" t="s">
        <v>1026</v>
      </c>
      <c r="I95" s="245" t="s">
        <v>1023</v>
      </c>
      <c r="J95" s="245"/>
      <c r="K95" s="256"/>
    </row>
    <row r="96" spans="2:11" ht="15" customHeight="1">
      <c r="B96" s="268"/>
      <c r="C96" s="269"/>
      <c r="D96" s="269"/>
      <c r="E96" s="269"/>
      <c r="F96" s="269"/>
      <c r="G96" s="269"/>
      <c r="H96" s="269"/>
      <c r="I96" s="269"/>
      <c r="J96" s="269"/>
      <c r="K96" s="270"/>
    </row>
    <row r="97" spans="2:11" ht="18.75" customHeight="1">
      <c r="B97" s="271"/>
      <c r="C97" s="272"/>
      <c r="D97" s="272"/>
      <c r="E97" s="272"/>
      <c r="F97" s="272"/>
      <c r="G97" s="272"/>
      <c r="H97" s="272"/>
      <c r="I97" s="272"/>
      <c r="J97" s="272"/>
      <c r="K97" s="271"/>
    </row>
    <row r="98" spans="2:11" ht="18.75" customHeight="1">
      <c r="B98" s="251"/>
      <c r="C98" s="251"/>
      <c r="D98" s="251"/>
      <c r="E98" s="251"/>
      <c r="F98" s="251"/>
      <c r="G98" s="251"/>
      <c r="H98" s="251"/>
      <c r="I98" s="251"/>
      <c r="J98" s="251"/>
      <c r="K98" s="251"/>
    </row>
    <row r="99" spans="2:11" ht="7.5" customHeight="1">
      <c r="B99" s="252"/>
      <c r="C99" s="253"/>
      <c r="D99" s="253"/>
      <c r="E99" s="253"/>
      <c r="F99" s="253"/>
      <c r="G99" s="253"/>
      <c r="H99" s="253"/>
      <c r="I99" s="253"/>
      <c r="J99" s="253"/>
      <c r="K99" s="254"/>
    </row>
    <row r="100" spans="2:11" ht="45" customHeight="1">
      <c r="B100" s="255"/>
      <c r="C100" s="360" t="s">
        <v>1027</v>
      </c>
      <c r="D100" s="360"/>
      <c r="E100" s="360"/>
      <c r="F100" s="360"/>
      <c r="G100" s="360"/>
      <c r="H100" s="360"/>
      <c r="I100" s="360"/>
      <c r="J100" s="360"/>
      <c r="K100" s="256"/>
    </row>
    <row r="101" spans="2:11" ht="17.25" customHeight="1">
      <c r="B101" s="255"/>
      <c r="C101" s="257" t="s">
        <v>983</v>
      </c>
      <c r="D101" s="257"/>
      <c r="E101" s="257"/>
      <c r="F101" s="257" t="s">
        <v>984</v>
      </c>
      <c r="G101" s="258"/>
      <c r="H101" s="257" t="s">
        <v>110</v>
      </c>
      <c r="I101" s="257" t="s">
        <v>54</v>
      </c>
      <c r="J101" s="257" t="s">
        <v>985</v>
      </c>
      <c r="K101" s="256"/>
    </row>
    <row r="102" spans="2:11" ht="17.25" customHeight="1">
      <c r="B102" s="255"/>
      <c r="C102" s="259" t="s">
        <v>986</v>
      </c>
      <c r="D102" s="259"/>
      <c r="E102" s="259"/>
      <c r="F102" s="260" t="s">
        <v>987</v>
      </c>
      <c r="G102" s="261"/>
      <c r="H102" s="259"/>
      <c r="I102" s="259"/>
      <c r="J102" s="259" t="s">
        <v>988</v>
      </c>
      <c r="K102" s="256"/>
    </row>
    <row r="103" spans="2:11" ht="5.25" customHeight="1">
      <c r="B103" s="255"/>
      <c r="C103" s="257"/>
      <c r="D103" s="257"/>
      <c r="E103" s="257"/>
      <c r="F103" s="257"/>
      <c r="G103" s="273"/>
      <c r="H103" s="257"/>
      <c r="I103" s="257"/>
      <c r="J103" s="257"/>
      <c r="K103" s="256"/>
    </row>
    <row r="104" spans="2:11" ht="15" customHeight="1">
      <c r="B104" s="255"/>
      <c r="C104" s="245" t="s">
        <v>50</v>
      </c>
      <c r="D104" s="262"/>
      <c r="E104" s="262"/>
      <c r="F104" s="264" t="s">
        <v>989</v>
      </c>
      <c r="G104" s="273"/>
      <c r="H104" s="245" t="s">
        <v>1028</v>
      </c>
      <c r="I104" s="245" t="s">
        <v>991</v>
      </c>
      <c r="J104" s="245">
        <v>20</v>
      </c>
      <c r="K104" s="256"/>
    </row>
    <row r="105" spans="2:11" ht="15" customHeight="1">
      <c r="B105" s="255"/>
      <c r="C105" s="245" t="s">
        <v>992</v>
      </c>
      <c r="D105" s="245"/>
      <c r="E105" s="245"/>
      <c r="F105" s="264" t="s">
        <v>989</v>
      </c>
      <c r="G105" s="245"/>
      <c r="H105" s="245" t="s">
        <v>1028</v>
      </c>
      <c r="I105" s="245" t="s">
        <v>991</v>
      </c>
      <c r="J105" s="245">
        <v>120</v>
      </c>
      <c r="K105" s="256"/>
    </row>
    <row r="106" spans="2:11" ht="15" customHeight="1">
      <c r="B106" s="265"/>
      <c r="C106" s="245" t="s">
        <v>994</v>
      </c>
      <c r="D106" s="245"/>
      <c r="E106" s="245"/>
      <c r="F106" s="264" t="s">
        <v>995</v>
      </c>
      <c r="G106" s="245"/>
      <c r="H106" s="245" t="s">
        <v>1028</v>
      </c>
      <c r="I106" s="245" t="s">
        <v>991</v>
      </c>
      <c r="J106" s="245">
        <v>50</v>
      </c>
      <c r="K106" s="256"/>
    </row>
    <row r="107" spans="2:11" ht="15" customHeight="1">
      <c r="B107" s="265"/>
      <c r="C107" s="245" t="s">
        <v>997</v>
      </c>
      <c r="D107" s="245"/>
      <c r="E107" s="245"/>
      <c r="F107" s="264" t="s">
        <v>989</v>
      </c>
      <c r="G107" s="245"/>
      <c r="H107" s="245" t="s">
        <v>1028</v>
      </c>
      <c r="I107" s="245" t="s">
        <v>999</v>
      </c>
      <c r="J107" s="245"/>
      <c r="K107" s="256"/>
    </row>
    <row r="108" spans="2:11" ht="15" customHeight="1">
      <c r="B108" s="265"/>
      <c r="C108" s="245" t="s">
        <v>1008</v>
      </c>
      <c r="D108" s="245"/>
      <c r="E108" s="245"/>
      <c r="F108" s="264" t="s">
        <v>995</v>
      </c>
      <c r="G108" s="245"/>
      <c r="H108" s="245" t="s">
        <v>1028</v>
      </c>
      <c r="I108" s="245" t="s">
        <v>991</v>
      </c>
      <c r="J108" s="245">
        <v>50</v>
      </c>
      <c r="K108" s="256"/>
    </row>
    <row r="109" spans="2:11" ht="15" customHeight="1">
      <c r="B109" s="265"/>
      <c r="C109" s="245" t="s">
        <v>1016</v>
      </c>
      <c r="D109" s="245"/>
      <c r="E109" s="245"/>
      <c r="F109" s="264" t="s">
        <v>995</v>
      </c>
      <c r="G109" s="245"/>
      <c r="H109" s="245" t="s">
        <v>1028</v>
      </c>
      <c r="I109" s="245" t="s">
        <v>991</v>
      </c>
      <c r="J109" s="245">
        <v>50</v>
      </c>
      <c r="K109" s="256"/>
    </row>
    <row r="110" spans="2:11" ht="15" customHeight="1">
      <c r="B110" s="265"/>
      <c r="C110" s="245" t="s">
        <v>1014</v>
      </c>
      <c r="D110" s="245"/>
      <c r="E110" s="245"/>
      <c r="F110" s="264" t="s">
        <v>995</v>
      </c>
      <c r="G110" s="245"/>
      <c r="H110" s="245" t="s">
        <v>1028</v>
      </c>
      <c r="I110" s="245" t="s">
        <v>991</v>
      </c>
      <c r="J110" s="245">
        <v>50</v>
      </c>
      <c r="K110" s="256"/>
    </row>
    <row r="111" spans="2:11" ht="15" customHeight="1">
      <c r="B111" s="265"/>
      <c r="C111" s="245" t="s">
        <v>50</v>
      </c>
      <c r="D111" s="245"/>
      <c r="E111" s="245"/>
      <c r="F111" s="264" t="s">
        <v>989</v>
      </c>
      <c r="G111" s="245"/>
      <c r="H111" s="245" t="s">
        <v>1029</v>
      </c>
      <c r="I111" s="245" t="s">
        <v>991</v>
      </c>
      <c r="J111" s="245">
        <v>20</v>
      </c>
      <c r="K111" s="256"/>
    </row>
    <row r="112" spans="2:11" ht="15" customHeight="1">
      <c r="B112" s="265"/>
      <c r="C112" s="245" t="s">
        <v>1030</v>
      </c>
      <c r="D112" s="245"/>
      <c r="E112" s="245"/>
      <c r="F112" s="264" t="s">
        <v>989</v>
      </c>
      <c r="G112" s="245"/>
      <c r="H112" s="245" t="s">
        <v>1031</v>
      </c>
      <c r="I112" s="245" t="s">
        <v>991</v>
      </c>
      <c r="J112" s="245">
        <v>120</v>
      </c>
      <c r="K112" s="256"/>
    </row>
    <row r="113" spans="2:11" ht="15" customHeight="1">
      <c r="B113" s="265"/>
      <c r="C113" s="245" t="s">
        <v>35</v>
      </c>
      <c r="D113" s="245"/>
      <c r="E113" s="245"/>
      <c r="F113" s="264" t="s">
        <v>989</v>
      </c>
      <c r="G113" s="245"/>
      <c r="H113" s="245" t="s">
        <v>1032</v>
      </c>
      <c r="I113" s="245" t="s">
        <v>1023</v>
      </c>
      <c r="J113" s="245"/>
      <c r="K113" s="256"/>
    </row>
    <row r="114" spans="2:11" ht="15" customHeight="1">
      <c r="B114" s="265"/>
      <c r="C114" s="245" t="s">
        <v>45</v>
      </c>
      <c r="D114" s="245"/>
      <c r="E114" s="245"/>
      <c r="F114" s="264" t="s">
        <v>989</v>
      </c>
      <c r="G114" s="245"/>
      <c r="H114" s="245" t="s">
        <v>1033</v>
      </c>
      <c r="I114" s="245" t="s">
        <v>1023</v>
      </c>
      <c r="J114" s="245"/>
      <c r="K114" s="256"/>
    </row>
    <row r="115" spans="2:11" ht="15" customHeight="1">
      <c r="B115" s="265"/>
      <c r="C115" s="245" t="s">
        <v>54</v>
      </c>
      <c r="D115" s="245"/>
      <c r="E115" s="245"/>
      <c r="F115" s="264" t="s">
        <v>989</v>
      </c>
      <c r="G115" s="245"/>
      <c r="H115" s="245" t="s">
        <v>1034</v>
      </c>
      <c r="I115" s="245" t="s">
        <v>1035</v>
      </c>
      <c r="J115" s="245"/>
      <c r="K115" s="256"/>
    </row>
    <row r="116" spans="2:11" ht="15" customHeight="1">
      <c r="B116" s="268"/>
      <c r="C116" s="274"/>
      <c r="D116" s="274"/>
      <c r="E116" s="274"/>
      <c r="F116" s="274"/>
      <c r="G116" s="274"/>
      <c r="H116" s="274"/>
      <c r="I116" s="274"/>
      <c r="J116" s="274"/>
      <c r="K116" s="270"/>
    </row>
    <row r="117" spans="2:11" ht="18.75" customHeight="1">
      <c r="B117" s="275"/>
      <c r="C117" s="241"/>
      <c r="D117" s="241"/>
      <c r="E117" s="241"/>
      <c r="F117" s="276"/>
      <c r="G117" s="241"/>
      <c r="H117" s="241"/>
      <c r="I117" s="241"/>
      <c r="J117" s="241"/>
      <c r="K117" s="275"/>
    </row>
    <row r="118" spans="2:11" ht="18.75" customHeight="1">
      <c r="B118" s="251"/>
      <c r="C118" s="251"/>
      <c r="D118" s="251"/>
      <c r="E118" s="251"/>
      <c r="F118" s="251"/>
      <c r="G118" s="251"/>
      <c r="H118" s="251"/>
      <c r="I118" s="251"/>
      <c r="J118" s="251"/>
      <c r="K118" s="251"/>
    </row>
    <row r="119" spans="2:11" ht="7.5" customHeight="1">
      <c r="B119" s="277"/>
      <c r="C119" s="278"/>
      <c r="D119" s="278"/>
      <c r="E119" s="278"/>
      <c r="F119" s="278"/>
      <c r="G119" s="278"/>
      <c r="H119" s="278"/>
      <c r="I119" s="278"/>
      <c r="J119" s="278"/>
      <c r="K119" s="279"/>
    </row>
    <row r="120" spans="2:11" ht="45" customHeight="1">
      <c r="B120" s="280"/>
      <c r="C120" s="359" t="s">
        <v>1036</v>
      </c>
      <c r="D120" s="359"/>
      <c r="E120" s="359"/>
      <c r="F120" s="359"/>
      <c r="G120" s="359"/>
      <c r="H120" s="359"/>
      <c r="I120" s="359"/>
      <c r="J120" s="359"/>
      <c r="K120" s="281"/>
    </row>
    <row r="121" spans="2:11" ht="17.25" customHeight="1">
      <c r="B121" s="282"/>
      <c r="C121" s="257" t="s">
        <v>983</v>
      </c>
      <c r="D121" s="257"/>
      <c r="E121" s="257"/>
      <c r="F121" s="257" t="s">
        <v>984</v>
      </c>
      <c r="G121" s="258"/>
      <c r="H121" s="257" t="s">
        <v>110</v>
      </c>
      <c r="I121" s="257" t="s">
        <v>54</v>
      </c>
      <c r="J121" s="257" t="s">
        <v>985</v>
      </c>
      <c r="K121" s="283"/>
    </row>
    <row r="122" spans="2:11" ht="17.25" customHeight="1">
      <c r="B122" s="282"/>
      <c r="C122" s="259" t="s">
        <v>986</v>
      </c>
      <c r="D122" s="259"/>
      <c r="E122" s="259"/>
      <c r="F122" s="260" t="s">
        <v>987</v>
      </c>
      <c r="G122" s="261"/>
      <c r="H122" s="259"/>
      <c r="I122" s="259"/>
      <c r="J122" s="259" t="s">
        <v>988</v>
      </c>
      <c r="K122" s="283"/>
    </row>
    <row r="123" spans="2:11" ht="5.25" customHeight="1">
      <c r="B123" s="284"/>
      <c r="C123" s="262"/>
      <c r="D123" s="262"/>
      <c r="E123" s="262"/>
      <c r="F123" s="262"/>
      <c r="G123" s="245"/>
      <c r="H123" s="262"/>
      <c r="I123" s="262"/>
      <c r="J123" s="262"/>
      <c r="K123" s="285"/>
    </row>
    <row r="124" spans="2:11" ht="15" customHeight="1">
      <c r="B124" s="284"/>
      <c r="C124" s="245" t="s">
        <v>992</v>
      </c>
      <c r="D124" s="262"/>
      <c r="E124" s="262"/>
      <c r="F124" s="264" t="s">
        <v>989</v>
      </c>
      <c r="G124" s="245"/>
      <c r="H124" s="245" t="s">
        <v>1028</v>
      </c>
      <c r="I124" s="245" t="s">
        <v>991</v>
      </c>
      <c r="J124" s="245">
        <v>120</v>
      </c>
      <c r="K124" s="286"/>
    </row>
    <row r="125" spans="2:11" ht="15" customHeight="1">
      <c r="B125" s="284"/>
      <c r="C125" s="245" t="s">
        <v>1037</v>
      </c>
      <c r="D125" s="245"/>
      <c r="E125" s="245"/>
      <c r="F125" s="264" t="s">
        <v>989</v>
      </c>
      <c r="G125" s="245"/>
      <c r="H125" s="245" t="s">
        <v>1038</v>
      </c>
      <c r="I125" s="245" t="s">
        <v>991</v>
      </c>
      <c r="J125" s="245" t="s">
        <v>1039</v>
      </c>
      <c r="K125" s="286"/>
    </row>
    <row r="126" spans="2:11" ht="15" customHeight="1">
      <c r="B126" s="284"/>
      <c r="C126" s="245" t="s">
        <v>938</v>
      </c>
      <c r="D126" s="245"/>
      <c r="E126" s="245"/>
      <c r="F126" s="264" t="s">
        <v>989</v>
      </c>
      <c r="G126" s="245"/>
      <c r="H126" s="245" t="s">
        <v>1040</v>
      </c>
      <c r="I126" s="245" t="s">
        <v>991</v>
      </c>
      <c r="J126" s="245" t="s">
        <v>1039</v>
      </c>
      <c r="K126" s="286"/>
    </row>
    <row r="127" spans="2:11" ht="15" customHeight="1">
      <c r="B127" s="284"/>
      <c r="C127" s="245" t="s">
        <v>1000</v>
      </c>
      <c r="D127" s="245"/>
      <c r="E127" s="245"/>
      <c r="F127" s="264" t="s">
        <v>995</v>
      </c>
      <c r="G127" s="245"/>
      <c r="H127" s="245" t="s">
        <v>1001</v>
      </c>
      <c r="I127" s="245" t="s">
        <v>991</v>
      </c>
      <c r="J127" s="245">
        <v>15</v>
      </c>
      <c r="K127" s="286"/>
    </row>
    <row r="128" spans="2:11" ht="15" customHeight="1">
      <c r="B128" s="284"/>
      <c r="C128" s="266" t="s">
        <v>1002</v>
      </c>
      <c r="D128" s="266"/>
      <c r="E128" s="266"/>
      <c r="F128" s="267" t="s">
        <v>995</v>
      </c>
      <c r="G128" s="266"/>
      <c r="H128" s="266" t="s">
        <v>1003</v>
      </c>
      <c r="I128" s="266" t="s">
        <v>991</v>
      </c>
      <c r="J128" s="266">
        <v>15</v>
      </c>
      <c r="K128" s="286"/>
    </row>
    <row r="129" spans="2:11" ht="15" customHeight="1">
      <c r="B129" s="284"/>
      <c r="C129" s="266" t="s">
        <v>1004</v>
      </c>
      <c r="D129" s="266"/>
      <c r="E129" s="266"/>
      <c r="F129" s="267" t="s">
        <v>995</v>
      </c>
      <c r="G129" s="266"/>
      <c r="H129" s="266" t="s">
        <v>1005</v>
      </c>
      <c r="I129" s="266" t="s">
        <v>991</v>
      </c>
      <c r="J129" s="266">
        <v>20</v>
      </c>
      <c r="K129" s="286"/>
    </row>
    <row r="130" spans="2:11" ht="15" customHeight="1">
      <c r="B130" s="284"/>
      <c r="C130" s="266" t="s">
        <v>1006</v>
      </c>
      <c r="D130" s="266"/>
      <c r="E130" s="266"/>
      <c r="F130" s="267" t="s">
        <v>995</v>
      </c>
      <c r="G130" s="266"/>
      <c r="H130" s="266" t="s">
        <v>1007</v>
      </c>
      <c r="I130" s="266" t="s">
        <v>991</v>
      </c>
      <c r="J130" s="266">
        <v>20</v>
      </c>
      <c r="K130" s="286"/>
    </row>
    <row r="131" spans="2:11" ht="15" customHeight="1">
      <c r="B131" s="284"/>
      <c r="C131" s="245" t="s">
        <v>994</v>
      </c>
      <c r="D131" s="245"/>
      <c r="E131" s="245"/>
      <c r="F131" s="264" t="s">
        <v>995</v>
      </c>
      <c r="G131" s="245"/>
      <c r="H131" s="245" t="s">
        <v>1028</v>
      </c>
      <c r="I131" s="245" t="s">
        <v>991</v>
      </c>
      <c r="J131" s="245">
        <v>50</v>
      </c>
      <c r="K131" s="286"/>
    </row>
    <row r="132" spans="2:11" ht="15" customHeight="1">
      <c r="B132" s="284"/>
      <c r="C132" s="245" t="s">
        <v>1008</v>
      </c>
      <c r="D132" s="245"/>
      <c r="E132" s="245"/>
      <c r="F132" s="264" t="s">
        <v>995</v>
      </c>
      <c r="G132" s="245"/>
      <c r="H132" s="245" t="s">
        <v>1028</v>
      </c>
      <c r="I132" s="245" t="s">
        <v>991</v>
      </c>
      <c r="J132" s="245">
        <v>50</v>
      </c>
      <c r="K132" s="286"/>
    </row>
    <row r="133" spans="2:11" ht="15" customHeight="1">
      <c r="B133" s="284"/>
      <c r="C133" s="245" t="s">
        <v>1014</v>
      </c>
      <c r="D133" s="245"/>
      <c r="E133" s="245"/>
      <c r="F133" s="264" t="s">
        <v>995</v>
      </c>
      <c r="G133" s="245"/>
      <c r="H133" s="245" t="s">
        <v>1028</v>
      </c>
      <c r="I133" s="245" t="s">
        <v>991</v>
      </c>
      <c r="J133" s="245">
        <v>50</v>
      </c>
      <c r="K133" s="286"/>
    </row>
    <row r="134" spans="2:11" ht="15" customHeight="1">
      <c r="B134" s="284"/>
      <c r="C134" s="245" t="s">
        <v>1016</v>
      </c>
      <c r="D134" s="245"/>
      <c r="E134" s="245"/>
      <c r="F134" s="264" t="s">
        <v>995</v>
      </c>
      <c r="G134" s="245"/>
      <c r="H134" s="245" t="s">
        <v>1028</v>
      </c>
      <c r="I134" s="245" t="s">
        <v>991</v>
      </c>
      <c r="J134" s="245">
        <v>50</v>
      </c>
      <c r="K134" s="286"/>
    </row>
    <row r="135" spans="2:11" ht="15" customHeight="1">
      <c r="B135" s="284"/>
      <c r="C135" s="245" t="s">
        <v>115</v>
      </c>
      <c r="D135" s="245"/>
      <c r="E135" s="245"/>
      <c r="F135" s="264" t="s">
        <v>995</v>
      </c>
      <c r="G135" s="245"/>
      <c r="H135" s="245" t="s">
        <v>1041</v>
      </c>
      <c r="I135" s="245" t="s">
        <v>991</v>
      </c>
      <c r="J135" s="245">
        <v>255</v>
      </c>
      <c r="K135" s="286"/>
    </row>
    <row r="136" spans="2:11" ht="15" customHeight="1">
      <c r="B136" s="284"/>
      <c r="C136" s="245" t="s">
        <v>1018</v>
      </c>
      <c r="D136" s="245"/>
      <c r="E136" s="245"/>
      <c r="F136" s="264" t="s">
        <v>989</v>
      </c>
      <c r="G136" s="245"/>
      <c r="H136" s="245" t="s">
        <v>1042</v>
      </c>
      <c r="I136" s="245" t="s">
        <v>1020</v>
      </c>
      <c r="J136" s="245"/>
      <c r="K136" s="286"/>
    </row>
    <row r="137" spans="2:11" ht="15" customHeight="1">
      <c r="B137" s="284"/>
      <c r="C137" s="245" t="s">
        <v>1021</v>
      </c>
      <c r="D137" s="245"/>
      <c r="E137" s="245"/>
      <c r="F137" s="264" t="s">
        <v>989</v>
      </c>
      <c r="G137" s="245"/>
      <c r="H137" s="245" t="s">
        <v>1043</v>
      </c>
      <c r="I137" s="245" t="s">
        <v>1023</v>
      </c>
      <c r="J137" s="245"/>
      <c r="K137" s="286"/>
    </row>
    <row r="138" spans="2:11" ht="15" customHeight="1">
      <c r="B138" s="284"/>
      <c r="C138" s="245" t="s">
        <v>1024</v>
      </c>
      <c r="D138" s="245"/>
      <c r="E138" s="245"/>
      <c r="F138" s="264" t="s">
        <v>989</v>
      </c>
      <c r="G138" s="245"/>
      <c r="H138" s="245" t="s">
        <v>1024</v>
      </c>
      <c r="I138" s="245" t="s">
        <v>1023</v>
      </c>
      <c r="J138" s="245"/>
      <c r="K138" s="286"/>
    </row>
    <row r="139" spans="2:11" ht="15" customHeight="1">
      <c r="B139" s="284"/>
      <c r="C139" s="245" t="s">
        <v>35</v>
      </c>
      <c r="D139" s="245"/>
      <c r="E139" s="245"/>
      <c r="F139" s="264" t="s">
        <v>989</v>
      </c>
      <c r="G139" s="245"/>
      <c r="H139" s="245" t="s">
        <v>1044</v>
      </c>
      <c r="I139" s="245" t="s">
        <v>1023</v>
      </c>
      <c r="J139" s="245"/>
      <c r="K139" s="286"/>
    </row>
    <row r="140" spans="2:11" ht="15" customHeight="1">
      <c r="B140" s="284"/>
      <c r="C140" s="245" t="s">
        <v>1045</v>
      </c>
      <c r="D140" s="245"/>
      <c r="E140" s="245"/>
      <c r="F140" s="264" t="s">
        <v>989</v>
      </c>
      <c r="G140" s="245"/>
      <c r="H140" s="245" t="s">
        <v>1046</v>
      </c>
      <c r="I140" s="245" t="s">
        <v>1023</v>
      </c>
      <c r="J140" s="245"/>
      <c r="K140" s="286"/>
    </row>
    <row r="141" spans="2:11" ht="15" customHeight="1">
      <c r="B141" s="287"/>
      <c r="C141" s="288"/>
      <c r="D141" s="288"/>
      <c r="E141" s="288"/>
      <c r="F141" s="288"/>
      <c r="G141" s="288"/>
      <c r="H141" s="288"/>
      <c r="I141" s="288"/>
      <c r="J141" s="288"/>
      <c r="K141" s="289"/>
    </row>
    <row r="142" spans="2:11" ht="18.75" customHeight="1">
      <c r="B142" s="241"/>
      <c r="C142" s="241"/>
      <c r="D142" s="241"/>
      <c r="E142" s="241"/>
      <c r="F142" s="276"/>
      <c r="G142" s="241"/>
      <c r="H142" s="241"/>
      <c r="I142" s="241"/>
      <c r="J142" s="241"/>
      <c r="K142" s="241"/>
    </row>
    <row r="143" spans="2:11" ht="18.75" customHeight="1">
      <c r="B143" s="251"/>
      <c r="C143" s="251"/>
      <c r="D143" s="251"/>
      <c r="E143" s="251"/>
      <c r="F143" s="251"/>
      <c r="G143" s="251"/>
      <c r="H143" s="251"/>
      <c r="I143" s="251"/>
      <c r="J143" s="251"/>
      <c r="K143" s="251"/>
    </row>
    <row r="144" spans="2:11" ht="7.5" customHeight="1">
      <c r="B144" s="252"/>
      <c r="C144" s="253"/>
      <c r="D144" s="253"/>
      <c r="E144" s="253"/>
      <c r="F144" s="253"/>
      <c r="G144" s="253"/>
      <c r="H144" s="253"/>
      <c r="I144" s="253"/>
      <c r="J144" s="253"/>
      <c r="K144" s="254"/>
    </row>
    <row r="145" spans="2:11" ht="45" customHeight="1">
      <c r="B145" s="255"/>
      <c r="C145" s="360" t="s">
        <v>1047</v>
      </c>
      <c r="D145" s="360"/>
      <c r="E145" s="360"/>
      <c r="F145" s="360"/>
      <c r="G145" s="360"/>
      <c r="H145" s="360"/>
      <c r="I145" s="360"/>
      <c r="J145" s="360"/>
      <c r="K145" s="256"/>
    </row>
    <row r="146" spans="2:11" ht="17.25" customHeight="1">
      <c r="B146" s="255"/>
      <c r="C146" s="257" t="s">
        <v>983</v>
      </c>
      <c r="D146" s="257"/>
      <c r="E146" s="257"/>
      <c r="F146" s="257" t="s">
        <v>984</v>
      </c>
      <c r="G146" s="258"/>
      <c r="H146" s="257" t="s">
        <v>110</v>
      </c>
      <c r="I146" s="257" t="s">
        <v>54</v>
      </c>
      <c r="J146" s="257" t="s">
        <v>985</v>
      </c>
      <c r="K146" s="256"/>
    </row>
    <row r="147" spans="2:11" ht="17.25" customHeight="1">
      <c r="B147" s="255"/>
      <c r="C147" s="259" t="s">
        <v>986</v>
      </c>
      <c r="D147" s="259"/>
      <c r="E147" s="259"/>
      <c r="F147" s="260" t="s">
        <v>987</v>
      </c>
      <c r="G147" s="261"/>
      <c r="H147" s="259"/>
      <c r="I147" s="259"/>
      <c r="J147" s="259" t="s">
        <v>988</v>
      </c>
      <c r="K147" s="256"/>
    </row>
    <row r="148" spans="2:11" ht="5.25" customHeight="1">
      <c r="B148" s="265"/>
      <c r="C148" s="262"/>
      <c r="D148" s="262"/>
      <c r="E148" s="262"/>
      <c r="F148" s="262"/>
      <c r="G148" s="263"/>
      <c r="H148" s="262"/>
      <c r="I148" s="262"/>
      <c r="J148" s="262"/>
      <c r="K148" s="286"/>
    </row>
    <row r="149" spans="2:11" ht="15" customHeight="1">
      <c r="B149" s="265"/>
      <c r="C149" s="290" t="s">
        <v>992</v>
      </c>
      <c r="D149" s="245"/>
      <c r="E149" s="245"/>
      <c r="F149" s="291" t="s">
        <v>989</v>
      </c>
      <c r="G149" s="245"/>
      <c r="H149" s="290" t="s">
        <v>1028</v>
      </c>
      <c r="I149" s="290" t="s">
        <v>991</v>
      </c>
      <c r="J149" s="290">
        <v>120</v>
      </c>
      <c r="K149" s="286"/>
    </row>
    <row r="150" spans="2:11" ht="15" customHeight="1">
      <c r="B150" s="265"/>
      <c r="C150" s="290" t="s">
        <v>1037</v>
      </c>
      <c r="D150" s="245"/>
      <c r="E150" s="245"/>
      <c r="F150" s="291" t="s">
        <v>989</v>
      </c>
      <c r="G150" s="245"/>
      <c r="H150" s="290" t="s">
        <v>1048</v>
      </c>
      <c r="I150" s="290" t="s">
        <v>991</v>
      </c>
      <c r="J150" s="290" t="s">
        <v>1039</v>
      </c>
      <c r="K150" s="286"/>
    </row>
    <row r="151" spans="2:11" ht="15" customHeight="1">
      <c r="B151" s="265"/>
      <c r="C151" s="290" t="s">
        <v>938</v>
      </c>
      <c r="D151" s="245"/>
      <c r="E151" s="245"/>
      <c r="F151" s="291" t="s">
        <v>989</v>
      </c>
      <c r="G151" s="245"/>
      <c r="H151" s="290" t="s">
        <v>1049</v>
      </c>
      <c r="I151" s="290" t="s">
        <v>991</v>
      </c>
      <c r="J151" s="290" t="s">
        <v>1039</v>
      </c>
      <c r="K151" s="286"/>
    </row>
    <row r="152" spans="2:11" ht="15" customHeight="1">
      <c r="B152" s="265"/>
      <c r="C152" s="290" t="s">
        <v>994</v>
      </c>
      <c r="D152" s="245"/>
      <c r="E152" s="245"/>
      <c r="F152" s="291" t="s">
        <v>995</v>
      </c>
      <c r="G152" s="245"/>
      <c r="H152" s="290" t="s">
        <v>1028</v>
      </c>
      <c r="I152" s="290" t="s">
        <v>991</v>
      </c>
      <c r="J152" s="290">
        <v>50</v>
      </c>
      <c r="K152" s="286"/>
    </row>
    <row r="153" spans="2:11" ht="15" customHeight="1">
      <c r="B153" s="265"/>
      <c r="C153" s="290" t="s">
        <v>997</v>
      </c>
      <c r="D153" s="245"/>
      <c r="E153" s="245"/>
      <c r="F153" s="291" t="s">
        <v>989</v>
      </c>
      <c r="G153" s="245"/>
      <c r="H153" s="290" t="s">
        <v>1028</v>
      </c>
      <c r="I153" s="290" t="s">
        <v>999</v>
      </c>
      <c r="J153" s="290"/>
      <c r="K153" s="286"/>
    </row>
    <row r="154" spans="2:11" ht="15" customHeight="1">
      <c r="B154" s="265"/>
      <c r="C154" s="290" t="s">
        <v>1008</v>
      </c>
      <c r="D154" s="245"/>
      <c r="E154" s="245"/>
      <c r="F154" s="291" t="s">
        <v>995</v>
      </c>
      <c r="G154" s="245"/>
      <c r="H154" s="290" t="s">
        <v>1028</v>
      </c>
      <c r="I154" s="290" t="s">
        <v>991</v>
      </c>
      <c r="J154" s="290">
        <v>50</v>
      </c>
      <c r="K154" s="286"/>
    </row>
    <row r="155" spans="2:11" ht="15" customHeight="1">
      <c r="B155" s="265"/>
      <c r="C155" s="290" t="s">
        <v>1016</v>
      </c>
      <c r="D155" s="245"/>
      <c r="E155" s="245"/>
      <c r="F155" s="291" t="s">
        <v>995</v>
      </c>
      <c r="G155" s="245"/>
      <c r="H155" s="290" t="s">
        <v>1028</v>
      </c>
      <c r="I155" s="290" t="s">
        <v>991</v>
      </c>
      <c r="J155" s="290">
        <v>50</v>
      </c>
      <c r="K155" s="286"/>
    </row>
    <row r="156" spans="2:11" ht="15" customHeight="1">
      <c r="B156" s="265"/>
      <c r="C156" s="290" t="s">
        <v>1014</v>
      </c>
      <c r="D156" s="245"/>
      <c r="E156" s="245"/>
      <c r="F156" s="291" t="s">
        <v>995</v>
      </c>
      <c r="G156" s="245"/>
      <c r="H156" s="290" t="s">
        <v>1028</v>
      </c>
      <c r="I156" s="290" t="s">
        <v>991</v>
      </c>
      <c r="J156" s="290">
        <v>50</v>
      </c>
      <c r="K156" s="286"/>
    </row>
    <row r="157" spans="2:11" ht="15" customHeight="1">
      <c r="B157" s="265"/>
      <c r="C157" s="290" t="s">
        <v>95</v>
      </c>
      <c r="D157" s="245"/>
      <c r="E157" s="245"/>
      <c r="F157" s="291" t="s">
        <v>989</v>
      </c>
      <c r="G157" s="245"/>
      <c r="H157" s="290" t="s">
        <v>1050</v>
      </c>
      <c r="I157" s="290" t="s">
        <v>991</v>
      </c>
      <c r="J157" s="290" t="s">
        <v>1051</v>
      </c>
      <c r="K157" s="286"/>
    </row>
    <row r="158" spans="2:11" ht="15" customHeight="1">
      <c r="B158" s="265"/>
      <c r="C158" s="290" t="s">
        <v>1052</v>
      </c>
      <c r="D158" s="245"/>
      <c r="E158" s="245"/>
      <c r="F158" s="291" t="s">
        <v>989</v>
      </c>
      <c r="G158" s="245"/>
      <c r="H158" s="290" t="s">
        <v>1053</v>
      </c>
      <c r="I158" s="290" t="s">
        <v>1023</v>
      </c>
      <c r="J158" s="290"/>
      <c r="K158" s="286"/>
    </row>
    <row r="159" spans="2:11" ht="15" customHeight="1">
      <c r="B159" s="292"/>
      <c r="C159" s="274"/>
      <c r="D159" s="274"/>
      <c r="E159" s="274"/>
      <c r="F159" s="274"/>
      <c r="G159" s="274"/>
      <c r="H159" s="274"/>
      <c r="I159" s="274"/>
      <c r="J159" s="274"/>
      <c r="K159" s="293"/>
    </row>
    <row r="160" spans="2:11" ht="18.75" customHeight="1">
      <c r="B160" s="241"/>
      <c r="C160" s="245"/>
      <c r="D160" s="245"/>
      <c r="E160" s="245"/>
      <c r="F160" s="264"/>
      <c r="G160" s="245"/>
      <c r="H160" s="245"/>
      <c r="I160" s="245"/>
      <c r="J160" s="245"/>
      <c r="K160" s="241"/>
    </row>
    <row r="161" spans="2:11" ht="18.75" customHeight="1">
      <c r="B161" s="251"/>
      <c r="C161" s="251"/>
      <c r="D161" s="251"/>
      <c r="E161" s="251"/>
      <c r="F161" s="251"/>
      <c r="G161" s="251"/>
      <c r="H161" s="251"/>
      <c r="I161" s="251"/>
      <c r="J161" s="251"/>
      <c r="K161" s="251"/>
    </row>
    <row r="162" spans="2:11" ht="7.5" customHeight="1">
      <c r="B162" s="233"/>
      <c r="C162" s="234"/>
      <c r="D162" s="234"/>
      <c r="E162" s="234"/>
      <c r="F162" s="234"/>
      <c r="G162" s="234"/>
      <c r="H162" s="234"/>
      <c r="I162" s="234"/>
      <c r="J162" s="234"/>
      <c r="K162" s="235"/>
    </row>
    <row r="163" spans="2:11" ht="45" customHeight="1">
      <c r="B163" s="236"/>
      <c r="C163" s="359" t="s">
        <v>1054</v>
      </c>
      <c r="D163" s="359"/>
      <c r="E163" s="359"/>
      <c r="F163" s="359"/>
      <c r="G163" s="359"/>
      <c r="H163" s="359"/>
      <c r="I163" s="359"/>
      <c r="J163" s="359"/>
      <c r="K163" s="237"/>
    </row>
    <row r="164" spans="2:11" ht="17.25" customHeight="1">
      <c r="B164" s="236"/>
      <c r="C164" s="257" t="s">
        <v>983</v>
      </c>
      <c r="D164" s="257"/>
      <c r="E164" s="257"/>
      <c r="F164" s="257" t="s">
        <v>984</v>
      </c>
      <c r="G164" s="294"/>
      <c r="H164" s="295" t="s">
        <v>110</v>
      </c>
      <c r="I164" s="295" t="s">
        <v>54</v>
      </c>
      <c r="J164" s="257" t="s">
        <v>985</v>
      </c>
      <c r="K164" s="237"/>
    </row>
    <row r="165" spans="2:11" ht="17.25" customHeight="1">
      <c r="B165" s="238"/>
      <c r="C165" s="259" t="s">
        <v>986</v>
      </c>
      <c r="D165" s="259"/>
      <c r="E165" s="259"/>
      <c r="F165" s="260" t="s">
        <v>987</v>
      </c>
      <c r="G165" s="296"/>
      <c r="H165" s="297"/>
      <c r="I165" s="297"/>
      <c r="J165" s="259" t="s">
        <v>988</v>
      </c>
      <c r="K165" s="239"/>
    </row>
    <row r="166" spans="2:11" ht="5.25" customHeight="1">
      <c r="B166" s="265"/>
      <c r="C166" s="262"/>
      <c r="D166" s="262"/>
      <c r="E166" s="262"/>
      <c r="F166" s="262"/>
      <c r="G166" s="263"/>
      <c r="H166" s="262"/>
      <c r="I166" s="262"/>
      <c r="J166" s="262"/>
      <c r="K166" s="286"/>
    </row>
    <row r="167" spans="2:11" ht="15" customHeight="1">
      <c r="B167" s="265"/>
      <c r="C167" s="245" t="s">
        <v>992</v>
      </c>
      <c r="D167" s="245"/>
      <c r="E167" s="245"/>
      <c r="F167" s="264" t="s">
        <v>989</v>
      </c>
      <c r="G167" s="245"/>
      <c r="H167" s="245" t="s">
        <v>1028</v>
      </c>
      <c r="I167" s="245" t="s">
        <v>991</v>
      </c>
      <c r="J167" s="245">
        <v>120</v>
      </c>
      <c r="K167" s="286"/>
    </row>
    <row r="168" spans="2:11" ht="15" customHeight="1">
      <c r="B168" s="265"/>
      <c r="C168" s="245" t="s">
        <v>1037</v>
      </c>
      <c r="D168" s="245"/>
      <c r="E168" s="245"/>
      <c r="F168" s="264" t="s">
        <v>989</v>
      </c>
      <c r="G168" s="245"/>
      <c r="H168" s="245" t="s">
        <v>1038</v>
      </c>
      <c r="I168" s="245" t="s">
        <v>991</v>
      </c>
      <c r="J168" s="245" t="s">
        <v>1039</v>
      </c>
      <c r="K168" s="286"/>
    </row>
    <row r="169" spans="2:11" ht="15" customHeight="1">
      <c r="B169" s="265"/>
      <c r="C169" s="245" t="s">
        <v>938</v>
      </c>
      <c r="D169" s="245"/>
      <c r="E169" s="245"/>
      <c r="F169" s="264" t="s">
        <v>989</v>
      </c>
      <c r="G169" s="245"/>
      <c r="H169" s="245" t="s">
        <v>1055</v>
      </c>
      <c r="I169" s="245" t="s">
        <v>991</v>
      </c>
      <c r="J169" s="245" t="s">
        <v>1039</v>
      </c>
      <c r="K169" s="286"/>
    </row>
    <row r="170" spans="2:11" ht="15" customHeight="1">
      <c r="B170" s="265"/>
      <c r="C170" s="245" t="s">
        <v>994</v>
      </c>
      <c r="D170" s="245"/>
      <c r="E170" s="245"/>
      <c r="F170" s="264" t="s">
        <v>995</v>
      </c>
      <c r="G170" s="245"/>
      <c r="H170" s="245" t="s">
        <v>1055</v>
      </c>
      <c r="I170" s="245" t="s">
        <v>991</v>
      </c>
      <c r="J170" s="245">
        <v>50</v>
      </c>
      <c r="K170" s="286"/>
    </row>
    <row r="171" spans="2:11" ht="15" customHeight="1">
      <c r="B171" s="265"/>
      <c r="C171" s="245" t="s">
        <v>997</v>
      </c>
      <c r="D171" s="245"/>
      <c r="E171" s="245"/>
      <c r="F171" s="264" t="s">
        <v>989</v>
      </c>
      <c r="G171" s="245"/>
      <c r="H171" s="245" t="s">
        <v>1055</v>
      </c>
      <c r="I171" s="245" t="s">
        <v>999</v>
      </c>
      <c r="J171" s="245"/>
      <c r="K171" s="286"/>
    </row>
    <row r="172" spans="2:11" ht="15" customHeight="1">
      <c r="B172" s="265"/>
      <c r="C172" s="245" t="s">
        <v>1008</v>
      </c>
      <c r="D172" s="245"/>
      <c r="E172" s="245"/>
      <c r="F172" s="264" t="s">
        <v>995</v>
      </c>
      <c r="G172" s="245"/>
      <c r="H172" s="245" t="s">
        <v>1055</v>
      </c>
      <c r="I172" s="245" t="s">
        <v>991</v>
      </c>
      <c r="J172" s="245">
        <v>50</v>
      </c>
      <c r="K172" s="286"/>
    </row>
    <row r="173" spans="2:11" ht="15" customHeight="1">
      <c r="B173" s="265"/>
      <c r="C173" s="245" t="s">
        <v>1016</v>
      </c>
      <c r="D173" s="245"/>
      <c r="E173" s="245"/>
      <c r="F173" s="264" t="s">
        <v>995</v>
      </c>
      <c r="G173" s="245"/>
      <c r="H173" s="245" t="s">
        <v>1055</v>
      </c>
      <c r="I173" s="245" t="s">
        <v>991</v>
      </c>
      <c r="J173" s="245">
        <v>50</v>
      </c>
      <c r="K173" s="286"/>
    </row>
    <row r="174" spans="2:11" ht="15" customHeight="1">
      <c r="B174" s="265"/>
      <c r="C174" s="245" t="s">
        <v>1014</v>
      </c>
      <c r="D174" s="245"/>
      <c r="E174" s="245"/>
      <c r="F174" s="264" t="s">
        <v>995</v>
      </c>
      <c r="G174" s="245"/>
      <c r="H174" s="245" t="s">
        <v>1055</v>
      </c>
      <c r="I174" s="245" t="s">
        <v>991</v>
      </c>
      <c r="J174" s="245">
        <v>50</v>
      </c>
      <c r="K174" s="286"/>
    </row>
    <row r="175" spans="2:11" ht="15" customHeight="1">
      <c r="B175" s="265"/>
      <c r="C175" s="245" t="s">
        <v>109</v>
      </c>
      <c r="D175" s="245"/>
      <c r="E175" s="245"/>
      <c r="F175" s="264" t="s">
        <v>989</v>
      </c>
      <c r="G175" s="245"/>
      <c r="H175" s="245" t="s">
        <v>1056</v>
      </c>
      <c r="I175" s="245" t="s">
        <v>1057</v>
      </c>
      <c r="J175" s="245"/>
      <c r="K175" s="286"/>
    </row>
    <row r="176" spans="2:11" ht="15" customHeight="1">
      <c r="B176" s="265"/>
      <c r="C176" s="245" t="s">
        <v>54</v>
      </c>
      <c r="D176" s="245"/>
      <c r="E176" s="245"/>
      <c r="F176" s="264" t="s">
        <v>989</v>
      </c>
      <c r="G176" s="245"/>
      <c r="H176" s="245" t="s">
        <v>1058</v>
      </c>
      <c r="I176" s="245" t="s">
        <v>1059</v>
      </c>
      <c r="J176" s="245">
        <v>1</v>
      </c>
      <c r="K176" s="286"/>
    </row>
    <row r="177" spans="2:11" ht="15" customHeight="1">
      <c r="B177" s="265"/>
      <c r="C177" s="245" t="s">
        <v>50</v>
      </c>
      <c r="D177" s="245"/>
      <c r="E177" s="245"/>
      <c r="F177" s="264" t="s">
        <v>989</v>
      </c>
      <c r="G177" s="245"/>
      <c r="H177" s="245" t="s">
        <v>1060</v>
      </c>
      <c r="I177" s="245" t="s">
        <v>991</v>
      </c>
      <c r="J177" s="245">
        <v>20</v>
      </c>
      <c r="K177" s="286"/>
    </row>
    <row r="178" spans="2:11" ht="15" customHeight="1">
      <c r="B178" s="265"/>
      <c r="C178" s="245" t="s">
        <v>110</v>
      </c>
      <c r="D178" s="245"/>
      <c r="E178" s="245"/>
      <c r="F178" s="264" t="s">
        <v>989</v>
      </c>
      <c r="G178" s="245"/>
      <c r="H178" s="245" t="s">
        <v>1061</v>
      </c>
      <c r="I178" s="245" t="s">
        <v>991</v>
      </c>
      <c r="J178" s="245">
        <v>255</v>
      </c>
      <c r="K178" s="286"/>
    </row>
    <row r="179" spans="2:11" ht="15" customHeight="1">
      <c r="B179" s="265"/>
      <c r="C179" s="245" t="s">
        <v>111</v>
      </c>
      <c r="D179" s="245"/>
      <c r="E179" s="245"/>
      <c r="F179" s="264" t="s">
        <v>989</v>
      </c>
      <c r="G179" s="245"/>
      <c r="H179" s="245" t="s">
        <v>954</v>
      </c>
      <c r="I179" s="245" t="s">
        <v>991</v>
      </c>
      <c r="J179" s="245">
        <v>10</v>
      </c>
      <c r="K179" s="286"/>
    </row>
    <row r="180" spans="2:11" ht="15" customHeight="1">
      <c r="B180" s="265"/>
      <c r="C180" s="245" t="s">
        <v>112</v>
      </c>
      <c r="D180" s="245"/>
      <c r="E180" s="245"/>
      <c r="F180" s="264" t="s">
        <v>989</v>
      </c>
      <c r="G180" s="245"/>
      <c r="H180" s="245" t="s">
        <v>1062</v>
      </c>
      <c r="I180" s="245" t="s">
        <v>1023</v>
      </c>
      <c r="J180" s="245"/>
      <c r="K180" s="286"/>
    </row>
    <row r="181" spans="2:11" ht="15" customHeight="1">
      <c r="B181" s="265"/>
      <c r="C181" s="245" t="s">
        <v>1063</v>
      </c>
      <c r="D181" s="245"/>
      <c r="E181" s="245"/>
      <c r="F181" s="264" t="s">
        <v>989</v>
      </c>
      <c r="G181" s="245"/>
      <c r="H181" s="245" t="s">
        <v>1064</v>
      </c>
      <c r="I181" s="245" t="s">
        <v>1023</v>
      </c>
      <c r="J181" s="245"/>
      <c r="K181" s="286"/>
    </row>
    <row r="182" spans="2:11" ht="15" customHeight="1">
      <c r="B182" s="265"/>
      <c r="C182" s="245" t="s">
        <v>1052</v>
      </c>
      <c r="D182" s="245"/>
      <c r="E182" s="245"/>
      <c r="F182" s="264" t="s">
        <v>989</v>
      </c>
      <c r="G182" s="245"/>
      <c r="H182" s="245" t="s">
        <v>1065</v>
      </c>
      <c r="I182" s="245" t="s">
        <v>1023</v>
      </c>
      <c r="J182" s="245"/>
      <c r="K182" s="286"/>
    </row>
    <row r="183" spans="2:11" ht="15" customHeight="1">
      <c r="B183" s="265"/>
      <c r="C183" s="245" t="s">
        <v>114</v>
      </c>
      <c r="D183" s="245"/>
      <c r="E183" s="245"/>
      <c r="F183" s="264" t="s">
        <v>995</v>
      </c>
      <c r="G183" s="245"/>
      <c r="H183" s="245" t="s">
        <v>1066</v>
      </c>
      <c r="I183" s="245" t="s">
        <v>991</v>
      </c>
      <c r="J183" s="245">
        <v>50</v>
      </c>
      <c r="K183" s="286"/>
    </row>
    <row r="184" spans="2:11" ht="15" customHeight="1">
      <c r="B184" s="265"/>
      <c r="C184" s="245" t="s">
        <v>1067</v>
      </c>
      <c r="D184" s="245"/>
      <c r="E184" s="245"/>
      <c r="F184" s="264" t="s">
        <v>995</v>
      </c>
      <c r="G184" s="245"/>
      <c r="H184" s="245" t="s">
        <v>1068</v>
      </c>
      <c r="I184" s="245" t="s">
        <v>1069</v>
      </c>
      <c r="J184" s="245"/>
      <c r="K184" s="286"/>
    </row>
    <row r="185" spans="2:11" ht="15" customHeight="1">
      <c r="B185" s="265"/>
      <c r="C185" s="245" t="s">
        <v>1070</v>
      </c>
      <c r="D185" s="245"/>
      <c r="E185" s="245"/>
      <c r="F185" s="264" t="s">
        <v>995</v>
      </c>
      <c r="G185" s="245"/>
      <c r="H185" s="245" t="s">
        <v>1071</v>
      </c>
      <c r="I185" s="245" t="s">
        <v>1069</v>
      </c>
      <c r="J185" s="245"/>
      <c r="K185" s="286"/>
    </row>
    <row r="186" spans="2:11" ht="15" customHeight="1">
      <c r="B186" s="265"/>
      <c r="C186" s="245" t="s">
        <v>1072</v>
      </c>
      <c r="D186" s="245"/>
      <c r="E186" s="245"/>
      <c r="F186" s="264" t="s">
        <v>995</v>
      </c>
      <c r="G186" s="245"/>
      <c r="H186" s="245" t="s">
        <v>1073</v>
      </c>
      <c r="I186" s="245" t="s">
        <v>1069</v>
      </c>
      <c r="J186" s="245"/>
      <c r="K186" s="286"/>
    </row>
    <row r="187" spans="2:11" ht="15" customHeight="1">
      <c r="B187" s="265"/>
      <c r="C187" s="298" t="s">
        <v>1074</v>
      </c>
      <c r="D187" s="245"/>
      <c r="E187" s="245"/>
      <c r="F187" s="264" t="s">
        <v>995</v>
      </c>
      <c r="G187" s="245"/>
      <c r="H187" s="245" t="s">
        <v>1075</v>
      </c>
      <c r="I187" s="245" t="s">
        <v>1076</v>
      </c>
      <c r="J187" s="299" t="s">
        <v>1077</v>
      </c>
      <c r="K187" s="286"/>
    </row>
    <row r="188" spans="2:11" ht="15" customHeight="1">
      <c r="B188" s="265"/>
      <c r="C188" s="250" t="s">
        <v>39</v>
      </c>
      <c r="D188" s="245"/>
      <c r="E188" s="245"/>
      <c r="F188" s="264" t="s">
        <v>989</v>
      </c>
      <c r="G188" s="245"/>
      <c r="H188" s="241" t="s">
        <v>1078</v>
      </c>
      <c r="I188" s="245" t="s">
        <v>1079</v>
      </c>
      <c r="J188" s="245"/>
      <c r="K188" s="286"/>
    </row>
    <row r="189" spans="2:11" ht="15" customHeight="1">
      <c r="B189" s="265"/>
      <c r="C189" s="250" t="s">
        <v>1080</v>
      </c>
      <c r="D189" s="245"/>
      <c r="E189" s="245"/>
      <c r="F189" s="264" t="s">
        <v>989</v>
      </c>
      <c r="G189" s="245"/>
      <c r="H189" s="245" t="s">
        <v>1081</v>
      </c>
      <c r="I189" s="245" t="s">
        <v>1023</v>
      </c>
      <c r="J189" s="245"/>
      <c r="K189" s="286"/>
    </row>
    <row r="190" spans="2:11" ht="15" customHeight="1">
      <c r="B190" s="265"/>
      <c r="C190" s="250" t="s">
        <v>1082</v>
      </c>
      <c r="D190" s="245"/>
      <c r="E190" s="245"/>
      <c r="F190" s="264" t="s">
        <v>989</v>
      </c>
      <c r="G190" s="245"/>
      <c r="H190" s="245" t="s">
        <v>1083</v>
      </c>
      <c r="I190" s="245" t="s">
        <v>1023</v>
      </c>
      <c r="J190" s="245"/>
      <c r="K190" s="286"/>
    </row>
    <row r="191" spans="2:11" ht="15" customHeight="1">
      <c r="B191" s="265"/>
      <c r="C191" s="250" t="s">
        <v>1084</v>
      </c>
      <c r="D191" s="245"/>
      <c r="E191" s="245"/>
      <c r="F191" s="264" t="s">
        <v>995</v>
      </c>
      <c r="G191" s="245"/>
      <c r="H191" s="245" t="s">
        <v>1085</v>
      </c>
      <c r="I191" s="245" t="s">
        <v>1023</v>
      </c>
      <c r="J191" s="245"/>
      <c r="K191" s="286"/>
    </row>
    <row r="192" spans="2:11" ht="15" customHeight="1">
      <c r="B192" s="292"/>
      <c r="C192" s="300"/>
      <c r="D192" s="274"/>
      <c r="E192" s="274"/>
      <c r="F192" s="274"/>
      <c r="G192" s="274"/>
      <c r="H192" s="274"/>
      <c r="I192" s="274"/>
      <c r="J192" s="274"/>
      <c r="K192" s="293"/>
    </row>
    <row r="193" spans="2:11" ht="18.75" customHeight="1">
      <c r="B193" s="241"/>
      <c r="C193" s="245"/>
      <c r="D193" s="245"/>
      <c r="E193" s="245"/>
      <c r="F193" s="264"/>
      <c r="G193" s="245"/>
      <c r="H193" s="245"/>
      <c r="I193" s="245"/>
      <c r="J193" s="245"/>
      <c r="K193" s="241"/>
    </row>
    <row r="194" spans="2:11" ht="18.75" customHeight="1">
      <c r="B194" s="241"/>
      <c r="C194" s="245"/>
      <c r="D194" s="245"/>
      <c r="E194" s="245"/>
      <c r="F194" s="264"/>
      <c r="G194" s="245"/>
      <c r="H194" s="245"/>
      <c r="I194" s="245"/>
      <c r="J194" s="245"/>
      <c r="K194" s="241"/>
    </row>
    <row r="195" spans="2:11" ht="18.75" customHeight="1">
      <c r="B195" s="251"/>
      <c r="C195" s="251"/>
      <c r="D195" s="251"/>
      <c r="E195" s="251"/>
      <c r="F195" s="251"/>
      <c r="G195" s="251"/>
      <c r="H195" s="251"/>
      <c r="I195" s="251"/>
      <c r="J195" s="251"/>
      <c r="K195" s="251"/>
    </row>
    <row r="196" spans="2:11" ht="13.5">
      <c r="B196" s="233"/>
      <c r="C196" s="234"/>
      <c r="D196" s="234"/>
      <c r="E196" s="234"/>
      <c r="F196" s="234"/>
      <c r="G196" s="234"/>
      <c r="H196" s="234"/>
      <c r="I196" s="234"/>
      <c r="J196" s="234"/>
      <c r="K196" s="235"/>
    </row>
    <row r="197" spans="2:11" ht="21">
      <c r="B197" s="236"/>
      <c r="C197" s="359" t="s">
        <v>1086</v>
      </c>
      <c r="D197" s="359"/>
      <c r="E197" s="359"/>
      <c r="F197" s="359"/>
      <c r="G197" s="359"/>
      <c r="H197" s="359"/>
      <c r="I197" s="359"/>
      <c r="J197" s="359"/>
      <c r="K197" s="237"/>
    </row>
    <row r="198" spans="2:11" ht="25.5" customHeight="1">
      <c r="B198" s="236"/>
      <c r="C198" s="301" t="s">
        <v>1087</v>
      </c>
      <c r="D198" s="301"/>
      <c r="E198" s="301"/>
      <c r="F198" s="301" t="s">
        <v>1088</v>
      </c>
      <c r="G198" s="302"/>
      <c r="H198" s="358" t="s">
        <v>1089</v>
      </c>
      <c r="I198" s="358"/>
      <c r="J198" s="358"/>
      <c r="K198" s="237"/>
    </row>
    <row r="199" spans="2:11" ht="5.25" customHeight="1">
      <c r="B199" s="265"/>
      <c r="C199" s="262"/>
      <c r="D199" s="262"/>
      <c r="E199" s="262"/>
      <c r="F199" s="262"/>
      <c r="G199" s="245"/>
      <c r="H199" s="262"/>
      <c r="I199" s="262"/>
      <c r="J199" s="262"/>
      <c r="K199" s="286"/>
    </row>
    <row r="200" spans="2:11" ht="15" customHeight="1">
      <c r="B200" s="265"/>
      <c r="C200" s="245" t="s">
        <v>1079</v>
      </c>
      <c r="D200" s="245"/>
      <c r="E200" s="245"/>
      <c r="F200" s="264" t="s">
        <v>40</v>
      </c>
      <c r="G200" s="245"/>
      <c r="H200" s="356" t="s">
        <v>1090</v>
      </c>
      <c r="I200" s="356"/>
      <c r="J200" s="356"/>
      <c r="K200" s="286"/>
    </row>
    <row r="201" spans="2:11" ht="15" customHeight="1">
      <c r="B201" s="265"/>
      <c r="C201" s="271"/>
      <c r="D201" s="245"/>
      <c r="E201" s="245"/>
      <c r="F201" s="264" t="s">
        <v>41</v>
      </c>
      <c r="G201" s="245"/>
      <c r="H201" s="356" t="s">
        <v>1091</v>
      </c>
      <c r="I201" s="356"/>
      <c r="J201" s="356"/>
      <c r="K201" s="286"/>
    </row>
    <row r="202" spans="2:11" ht="15" customHeight="1">
      <c r="B202" s="265"/>
      <c r="C202" s="271"/>
      <c r="D202" s="245"/>
      <c r="E202" s="245"/>
      <c r="F202" s="264" t="s">
        <v>44</v>
      </c>
      <c r="G202" s="245"/>
      <c r="H202" s="356" t="s">
        <v>1092</v>
      </c>
      <c r="I202" s="356"/>
      <c r="J202" s="356"/>
      <c r="K202" s="286"/>
    </row>
    <row r="203" spans="2:11" ht="15" customHeight="1">
      <c r="B203" s="265"/>
      <c r="C203" s="245"/>
      <c r="D203" s="245"/>
      <c r="E203" s="245"/>
      <c r="F203" s="264" t="s">
        <v>42</v>
      </c>
      <c r="G203" s="245"/>
      <c r="H203" s="356" t="s">
        <v>1093</v>
      </c>
      <c r="I203" s="356"/>
      <c r="J203" s="356"/>
      <c r="K203" s="286"/>
    </row>
    <row r="204" spans="2:11" ht="15" customHeight="1">
      <c r="B204" s="265"/>
      <c r="C204" s="245"/>
      <c r="D204" s="245"/>
      <c r="E204" s="245"/>
      <c r="F204" s="264" t="s">
        <v>43</v>
      </c>
      <c r="G204" s="245"/>
      <c r="H204" s="356" t="s">
        <v>1094</v>
      </c>
      <c r="I204" s="356"/>
      <c r="J204" s="356"/>
      <c r="K204" s="286"/>
    </row>
    <row r="205" spans="2:11" ht="15" customHeight="1">
      <c r="B205" s="265"/>
      <c r="C205" s="245"/>
      <c r="D205" s="245"/>
      <c r="E205" s="245"/>
      <c r="F205" s="264"/>
      <c r="G205" s="245"/>
      <c r="H205" s="245"/>
      <c r="I205" s="245"/>
      <c r="J205" s="245"/>
      <c r="K205" s="286"/>
    </row>
    <row r="206" spans="2:11" ht="15" customHeight="1">
      <c r="B206" s="265"/>
      <c r="C206" s="245" t="s">
        <v>1035</v>
      </c>
      <c r="D206" s="245"/>
      <c r="E206" s="245"/>
      <c r="F206" s="264" t="s">
        <v>76</v>
      </c>
      <c r="G206" s="245"/>
      <c r="H206" s="356" t="s">
        <v>1095</v>
      </c>
      <c r="I206" s="356"/>
      <c r="J206" s="356"/>
      <c r="K206" s="286"/>
    </row>
    <row r="207" spans="2:11" ht="15" customHeight="1">
      <c r="B207" s="265"/>
      <c r="C207" s="271"/>
      <c r="D207" s="245"/>
      <c r="E207" s="245"/>
      <c r="F207" s="264" t="s">
        <v>932</v>
      </c>
      <c r="G207" s="245"/>
      <c r="H207" s="356" t="s">
        <v>933</v>
      </c>
      <c r="I207" s="356"/>
      <c r="J207" s="356"/>
      <c r="K207" s="286"/>
    </row>
    <row r="208" spans="2:11" ht="15" customHeight="1">
      <c r="B208" s="265"/>
      <c r="C208" s="245"/>
      <c r="D208" s="245"/>
      <c r="E208" s="245"/>
      <c r="F208" s="264" t="s">
        <v>930</v>
      </c>
      <c r="G208" s="245"/>
      <c r="H208" s="356" t="s">
        <v>1096</v>
      </c>
      <c r="I208" s="356"/>
      <c r="J208" s="356"/>
      <c r="K208" s="286"/>
    </row>
    <row r="209" spans="2:11" ht="15" customHeight="1">
      <c r="B209" s="303"/>
      <c r="C209" s="271"/>
      <c r="D209" s="271"/>
      <c r="E209" s="271"/>
      <c r="F209" s="264" t="s">
        <v>934</v>
      </c>
      <c r="G209" s="250"/>
      <c r="H209" s="357" t="s">
        <v>935</v>
      </c>
      <c r="I209" s="357"/>
      <c r="J209" s="357"/>
      <c r="K209" s="304"/>
    </row>
    <row r="210" spans="2:11" ht="15" customHeight="1">
      <c r="B210" s="303"/>
      <c r="C210" s="271"/>
      <c r="D210" s="271"/>
      <c r="E210" s="271"/>
      <c r="F210" s="264" t="s">
        <v>936</v>
      </c>
      <c r="G210" s="250"/>
      <c r="H210" s="357" t="s">
        <v>1097</v>
      </c>
      <c r="I210" s="357"/>
      <c r="J210" s="357"/>
      <c r="K210" s="304"/>
    </row>
    <row r="211" spans="2:11" ht="15" customHeight="1">
      <c r="B211" s="303"/>
      <c r="C211" s="271"/>
      <c r="D211" s="271"/>
      <c r="E211" s="271"/>
      <c r="F211" s="305"/>
      <c r="G211" s="250"/>
      <c r="H211" s="306"/>
      <c r="I211" s="306"/>
      <c r="J211" s="306"/>
      <c r="K211" s="304"/>
    </row>
    <row r="212" spans="2:11" ht="15" customHeight="1">
      <c r="B212" s="303"/>
      <c r="C212" s="245" t="s">
        <v>1059</v>
      </c>
      <c r="D212" s="271"/>
      <c r="E212" s="271"/>
      <c r="F212" s="264">
        <v>1</v>
      </c>
      <c r="G212" s="250"/>
      <c r="H212" s="357" t="s">
        <v>1098</v>
      </c>
      <c r="I212" s="357"/>
      <c r="J212" s="357"/>
      <c r="K212" s="304"/>
    </row>
    <row r="213" spans="2:11" ht="15" customHeight="1">
      <c r="B213" s="303"/>
      <c r="C213" s="271"/>
      <c r="D213" s="271"/>
      <c r="E213" s="271"/>
      <c r="F213" s="264">
        <v>2</v>
      </c>
      <c r="G213" s="250"/>
      <c r="H213" s="357" t="s">
        <v>1099</v>
      </c>
      <c r="I213" s="357"/>
      <c r="J213" s="357"/>
      <c r="K213" s="304"/>
    </row>
    <row r="214" spans="2:11" ht="15" customHeight="1">
      <c r="B214" s="303"/>
      <c r="C214" s="271"/>
      <c r="D214" s="271"/>
      <c r="E214" s="271"/>
      <c r="F214" s="264">
        <v>3</v>
      </c>
      <c r="G214" s="250"/>
      <c r="H214" s="357" t="s">
        <v>1100</v>
      </c>
      <c r="I214" s="357"/>
      <c r="J214" s="357"/>
      <c r="K214" s="304"/>
    </row>
    <row r="215" spans="2:11" ht="15" customHeight="1">
      <c r="B215" s="303"/>
      <c r="C215" s="271"/>
      <c r="D215" s="271"/>
      <c r="E215" s="271"/>
      <c r="F215" s="264">
        <v>4</v>
      </c>
      <c r="G215" s="250"/>
      <c r="H215" s="357" t="s">
        <v>1101</v>
      </c>
      <c r="I215" s="357"/>
      <c r="J215" s="357"/>
      <c r="K215" s="304"/>
    </row>
    <row r="216" spans="2:11" ht="12.75" customHeight="1">
      <c r="B216" s="307"/>
      <c r="C216" s="308"/>
      <c r="D216" s="308"/>
      <c r="E216" s="308"/>
      <c r="F216" s="308"/>
      <c r="G216" s="308"/>
      <c r="H216" s="308"/>
      <c r="I216" s="308"/>
      <c r="J216" s="308"/>
      <c r="K216" s="309"/>
    </row>
  </sheetData>
  <sheetProtection algorithmName="SHA-512" hashValue="tBs6mieMEPcY4jzrrneEL8uJB90dv0n7+mganFNFGu+Kv3i/Fj9lnwPd5rmMaT42cZHU0SfP3M5EnUgj869NJA==" saltValue="4y7RuHmELOrUUHI8J3N0aA==" spinCount="100000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Matoušek</dc:creator>
  <cp:keywords/>
  <dc:description/>
  <cp:lastModifiedBy>Pavel Matoušek</cp:lastModifiedBy>
  <dcterms:created xsi:type="dcterms:W3CDTF">2018-02-21T06:38:34Z</dcterms:created>
  <dcterms:modified xsi:type="dcterms:W3CDTF">2018-02-21T06:38:39Z</dcterms:modified>
  <cp:category/>
  <cp:version/>
  <cp:contentType/>
  <cp:contentStatus/>
</cp:coreProperties>
</file>