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13695" windowHeight="16410"/>
  </bookViews>
  <sheets>
    <sheet name="Rekapitulace stavby" sheetId="1" r:id="rId1"/>
    <sheet name="180608 - KD HD - oprava s..." sheetId="2" r:id="rId2"/>
    <sheet name="Pokyny pro vyplnění" sheetId="3" r:id="rId3"/>
  </sheets>
  <definedNames>
    <definedName name="_xlnm._FilterDatabase" localSheetId="1" hidden="1">'180608 - KD HD - oprava s...'!$C$85:$K$222</definedName>
    <definedName name="_xlnm.Print_Titles" localSheetId="1">'180608 - KD HD - oprava s...'!$85:$85</definedName>
    <definedName name="_xlnm.Print_Titles" localSheetId="0">'Rekapitulace stavby'!$49:$49</definedName>
    <definedName name="_xlnm.Print_Area" localSheetId="1">'180608 - KD HD - oprava s...'!$C$4:$J$34,'180608 - KD HD - oprava s...'!$C$40:$J$69,'180608 - KD HD - oprava s...'!$C$75:$K$222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T215" i="2" l="1"/>
  <c r="R215" i="2"/>
  <c r="BK215" i="2"/>
  <c r="J215" i="2" s="1"/>
  <c r="J66" i="2" s="1"/>
  <c r="T158" i="2"/>
  <c r="BK117" i="2"/>
  <c r="J117" i="2" s="1"/>
  <c r="J57" i="2" s="1"/>
  <c r="AY52" i="1"/>
  <c r="AX52" i="1"/>
  <c r="BI222" i="2"/>
  <c r="BH222" i="2"/>
  <c r="BG222" i="2"/>
  <c r="BF222" i="2"/>
  <c r="BE222" i="2"/>
  <c r="T222" i="2"/>
  <c r="R222" i="2"/>
  <c r="P222" i="2"/>
  <c r="BK222" i="2"/>
  <c r="J222" i="2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BE219" i="2"/>
  <c r="T219" i="2"/>
  <c r="T218" i="2" s="1"/>
  <c r="T217" i="2" s="1"/>
  <c r="R219" i="2"/>
  <c r="R218" i="2" s="1"/>
  <c r="R217" i="2" s="1"/>
  <c r="P219" i="2"/>
  <c r="P218" i="2" s="1"/>
  <c r="P217" i="2" s="1"/>
  <c r="BK219" i="2"/>
  <c r="BK218" i="2" s="1"/>
  <c r="J219" i="2"/>
  <c r="BI216" i="2"/>
  <c r="BH216" i="2"/>
  <c r="BG216" i="2"/>
  <c r="BF216" i="2"/>
  <c r="BE216" i="2"/>
  <c r="T216" i="2"/>
  <c r="R216" i="2"/>
  <c r="P216" i="2"/>
  <c r="P215" i="2" s="1"/>
  <c r="BK216" i="2"/>
  <c r="J216" i="2"/>
  <c r="BI214" i="2"/>
  <c r="BH214" i="2"/>
  <c r="BG214" i="2"/>
  <c r="BF214" i="2"/>
  <c r="BE214" i="2"/>
  <c r="T214" i="2"/>
  <c r="R214" i="2"/>
  <c r="P214" i="2"/>
  <c r="BK214" i="2"/>
  <c r="J214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BE207" i="2"/>
  <c r="T207" i="2"/>
  <c r="T206" i="2" s="1"/>
  <c r="R207" i="2"/>
  <c r="R206" i="2" s="1"/>
  <c r="P207" i="2"/>
  <c r="P206" i="2" s="1"/>
  <c r="BK207" i="2"/>
  <c r="BK206" i="2" s="1"/>
  <c r="J206" i="2" s="1"/>
  <c r="J65" i="2" s="1"/>
  <c r="J207" i="2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BE204" i="2"/>
  <c r="T204" i="2"/>
  <c r="R204" i="2"/>
  <c r="P204" i="2"/>
  <c r="BK204" i="2"/>
  <c r="J204" i="2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BE194" i="2"/>
  <c r="T194" i="2"/>
  <c r="R194" i="2"/>
  <c r="P194" i="2"/>
  <c r="BK194" i="2"/>
  <c r="J194" i="2"/>
  <c r="BI192" i="2"/>
  <c r="BH192" i="2"/>
  <c r="BG192" i="2"/>
  <c r="BF192" i="2"/>
  <c r="BE192" i="2"/>
  <c r="T192" i="2"/>
  <c r="R192" i="2"/>
  <c r="P192" i="2"/>
  <c r="BK192" i="2"/>
  <c r="J192" i="2"/>
  <c r="BI190" i="2"/>
  <c r="BH190" i="2"/>
  <c r="BG190" i="2"/>
  <c r="BF190" i="2"/>
  <c r="BE190" i="2"/>
  <c r="T190" i="2"/>
  <c r="R190" i="2"/>
  <c r="P190" i="2"/>
  <c r="BK190" i="2"/>
  <c r="J190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BE186" i="2"/>
  <c r="T186" i="2"/>
  <c r="R186" i="2"/>
  <c r="P186" i="2"/>
  <c r="P179" i="2" s="1"/>
  <c r="BK186" i="2"/>
  <c r="J186" i="2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T180" i="2"/>
  <c r="T179" i="2" s="1"/>
  <c r="R180" i="2"/>
  <c r="R179" i="2" s="1"/>
  <c r="P180" i="2"/>
  <c r="BK180" i="2"/>
  <c r="BK179" i="2" s="1"/>
  <c r="J179" i="2" s="1"/>
  <c r="J64" i="2" s="1"/>
  <c r="J180" i="2"/>
  <c r="BE180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BE177" i="2"/>
  <c r="T177" i="2"/>
  <c r="R177" i="2"/>
  <c r="P177" i="2"/>
  <c r="BK177" i="2"/>
  <c r="J177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BE171" i="2"/>
  <c r="T171" i="2"/>
  <c r="R171" i="2"/>
  <c r="P171" i="2"/>
  <c r="BK171" i="2"/>
  <c r="J171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BE167" i="2"/>
  <c r="T167" i="2"/>
  <c r="R167" i="2"/>
  <c r="P167" i="2"/>
  <c r="BK167" i="2"/>
  <c r="J167" i="2"/>
  <c r="BI166" i="2"/>
  <c r="BH166" i="2"/>
  <c r="BG166" i="2"/>
  <c r="BF166" i="2"/>
  <c r="T166" i="2"/>
  <c r="R166" i="2"/>
  <c r="P166" i="2"/>
  <c r="P161" i="2" s="1"/>
  <c r="BK166" i="2"/>
  <c r="J166" i="2"/>
  <c r="BE166" i="2" s="1"/>
  <c r="BI164" i="2"/>
  <c r="BH164" i="2"/>
  <c r="BG164" i="2"/>
  <c r="BF164" i="2"/>
  <c r="BE164" i="2"/>
  <c r="T164" i="2"/>
  <c r="R164" i="2"/>
  <c r="P164" i="2"/>
  <c r="BK164" i="2"/>
  <c r="BK161" i="2" s="1"/>
  <c r="J161" i="2" s="1"/>
  <c r="J63" i="2" s="1"/>
  <c r="J164" i="2"/>
  <c r="BI162" i="2"/>
  <c r="BH162" i="2"/>
  <c r="BG162" i="2"/>
  <c r="BF162" i="2"/>
  <c r="T162" i="2"/>
  <c r="T161" i="2" s="1"/>
  <c r="R162" i="2"/>
  <c r="R161" i="2" s="1"/>
  <c r="P162" i="2"/>
  <c r="BK162" i="2"/>
  <c r="J162" i="2"/>
  <c r="BE162" i="2" s="1"/>
  <c r="BI160" i="2"/>
  <c r="BH160" i="2"/>
  <c r="BG160" i="2"/>
  <c r="BF160" i="2"/>
  <c r="BE160" i="2"/>
  <c r="T160" i="2"/>
  <c r="R160" i="2"/>
  <c r="P160" i="2"/>
  <c r="BK160" i="2"/>
  <c r="J160" i="2"/>
  <c r="BI159" i="2"/>
  <c r="BH159" i="2"/>
  <c r="BG159" i="2"/>
  <c r="BF159" i="2"/>
  <c r="T159" i="2"/>
  <c r="R159" i="2"/>
  <c r="R158" i="2" s="1"/>
  <c r="P159" i="2"/>
  <c r="P158" i="2" s="1"/>
  <c r="BK159" i="2"/>
  <c r="BK158" i="2" s="1"/>
  <c r="J158" i="2" s="1"/>
  <c r="J62" i="2" s="1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BE156" i="2"/>
  <c r="T156" i="2"/>
  <c r="R156" i="2"/>
  <c r="P156" i="2"/>
  <c r="BK156" i="2"/>
  <c r="J156" i="2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BE154" i="2"/>
  <c r="T154" i="2"/>
  <c r="R154" i="2"/>
  <c r="P154" i="2"/>
  <c r="BK154" i="2"/>
  <c r="J154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BE152" i="2"/>
  <c r="T152" i="2"/>
  <c r="R152" i="2"/>
  <c r="P152" i="2"/>
  <c r="BK152" i="2"/>
  <c r="J152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BE150" i="2"/>
  <c r="T150" i="2"/>
  <c r="R150" i="2"/>
  <c r="P150" i="2"/>
  <c r="BK150" i="2"/>
  <c r="J150" i="2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BE141" i="2"/>
  <c r="T141" i="2"/>
  <c r="T138" i="2" s="1"/>
  <c r="R141" i="2"/>
  <c r="P141" i="2"/>
  <c r="BK141" i="2"/>
  <c r="J141" i="2"/>
  <c r="BI140" i="2"/>
  <c r="BH140" i="2"/>
  <c r="BG140" i="2"/>
  <c r="BF140" i="2"/>
  <c r="BE140" i="2"/>
  <c r="T140" i="2"/>
  <c r="R140" i="2"/>
  <c r="P140" i="2"/>
  <c r="P138" i="2" s="1"/>
  <c r="BK140" i="2"/>
  <c r="J140" i="2"/>
  <c r="BI139" i="2"/>
  <c r="BH139" i="2"/>
  <c r="BG139" i="2"/>
  <c r="BF139" i="2"/>
  <c r="BE139" i="2"/>
  <c r="T139" i="2"/>
  <c r="R139" i="2"/>
  <c r="R138" i="2" s="1"/>
  <c r="P139" i="2"/>
  <c r="BK139" i="2"/>
  <c r="BK138" i="2" s="1"/>
  <c r="J138" i="2" s="1"/>
  <c r="J61" i="2" s="1"/>
  <c r="J139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BE135" i="2"/>
  <c r="T135" i="2"/>
  <c r="T134" i="2" s="1"/>
  <c r="R135" i="2"/>
  <c r="R134" i="2" s="1"/>
  <c r="P135" i="2"/>
  <c r="P134" i="2" s="1"/>
  <c r="BK135" i="2"/>
  <c r="BK134" i="2" s="1"/>
  <c r="J134" i="2" s="1"/>
  <c r="J60" i="2" s="1"/>
  <c r="J135" i="2"/>
  <c r="BI133" i="2"/>
  <c r="BH133" i="2"/>
  <c r="BG133" i="2"/>
  <c r="BF133" i="2"/>
  <c r="BE133" i="2"/>
  <c r="T133" i="2"/>
  <c r="R133" i="2"/>
  <c r="P133" i="2"/>
  <c r="BK133" i="2"/>
  <c r="J133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BE129" i="2"/>
  <c r="T129" i="2"/>
  <c r="R129" i="2"/>
  <c r="P129" i="2"/>
  <c r="BK129" i="2"/>
  <c r="J129" i="2"/>
  <c r="BI127" i="2"/>
  <c r="BH127" i="2"/>
  <c r="BG127" i="2"/>
  <c r="BF127" i="2"/>
  <c r="BE127" i="2"/>
  <c r="T127" i="2"/>
  <c r="R127" i="2"/>
  <c r="R120" i="2" s="1"/>
  <c r="P127" i="2"/>
  <c r="BK127" i="2"/>
  <c r="J127" i="2"/>
  <c r="BI125" i="2"/>
  <c r="BH125" i="2"/>
  <c r="BG125" i="2"/>
  <c r="BF125" i="2"/>
  <c r="BE125" i="2"/>
  <c r="T125" i="2"/>
  <c r="R125" i="2"/>
  <c r="P125" i="2"/>
  <c r="BK125" i="2"/>
  <c r="J125" i="2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BE121" i="2"/>
  <c r="T121" i="2"/>
  <c r="T120" i="2" s="1"/>
  <c r="R121" i="2"/>
  <c r="P121" i="2"/>
  <c r="P120" i="2" s="1"/>
  <c r="BK121" i="2"/>
  <c r="BK120" i="2" s="1"/>
  <c r="J121" i="2"/>
  <c r="BI118" i="2"/>
  <c r="BH118" i="2"/>
  <c r="BG118" i="2"/>
  <c r="BF118" i="2"/>
  <c r="BE118" i="2"/>
  <c r="T118" i="2"/>
  <c r="T117" i="2" s="1"/>
  <c r="R118" i="2"/>
  <c r="R117" i="2" s="1"/>
  <c r="P118" i="2"/>
  <c r="P117" i="2" s="1"/>
  <c r="BK118" i="2"/>
  <c r="J118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BE115" i="2"/>
  <c r="T115" i="2"/>
  <c r="R115" i="2"/>
  <c r="P115" i="2"/>
  <c r="P112" i="2" s="1"/>
  <c r="BK115" i="2"/>
  <c r="J115" i="2"/>
  <c r="BI114" i="2"/>
  <c r="BH114" i="2"/>
  <c r="BG114" i="2"/>
  <c r="BF114" i="2"/>
  <c r="BE114" i="2"/>
  <c r="T114" i="2"/>
  <c r="R114" i="2"/>
  <c r="R112" i="2" s="1"/>
  <c r="P114" i="2"/>
  <c r="BK114" i="2"/>
  <c r="J114" i="2"/>
  <c r="BI113" i="2"/>
  <c r="BH113" i="2"/>
  <c r="BG113" i="2"/>
  <c r="BF113" i="2"/>
  <c r="BE113" i="2"/>
  <c r="T113" i="2"/>
  <c r="T112" i="2" s="1"/>
  <c r="R113" i="2"/>
  <c r="P113" i="2"/>
  <c r="BK113" i="2"/>
  <c r="BK112" i="2" s="1"/>
  <c r="J112" i="2" s="1"/>
  <c r="J56" i="2" s="1"/>
  <c r="J113" i="2"/>
  <c r="BI111" i="2"/>
  <c r="BH111" i="2"/>
  <c r="BG111" i="2"/>
  <c r="BF111" i="2"/>
  <c r="BE111" i="2"/>
  <c r="T111" i="2"/>
  <c r="R111" i="2"/>
  <c r="P111" i="2"/>
  <c r="BK111" i="2"/>
  <c r="J111" i="2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BE104" i="2"/>
  <c r="T104" i="2"/>
  <c r="R104" i="2"/>
  <c r="P104" i="2"/>
  <c r="BK104" i="2"/>
  <c r="J104" i="2"/>
  <c r="BI103" i="2"/>
  <c r="BH103" i="2"/>
  <c r="BG103" i="2"/>
  <c r="BF103" i="2"/>
  <c r="BE103" i="2"/>
  <c r="T103" i="2"/>
  <c r="R103" i="2"/>
  <c r="P103" i="2"/>
  <c r="BK103" i="2"/>
  <c r="J103" i="2"/>
  <c r="BI101" i="2"/>
  <c r="BH101" i="2"/>
  <c r="BG101" i="2"/>
  <c r="BF101" i="2"/>
  <c r="BE101" i="2"/>
  <c r="T101" i="2"/>
  <c r="R101" i="2"/>
  <c r="P101" i="2"/>
  <c r="BK101" i="2"/>
  <c r="BK98" i="2" s="1"/>
  <c r="J98" i="2" s="1"/>
  <c r="J55" i="2" s="1"/>
  <c r="J101" i="2"/>
  <c r="BI99" i="2"/>
  <c r="BH99" i="2"/>
  <c r="BG99" i="2"/>
  <c r="BF99" i="2"/>
  <c r="T99" i="2"/>
  <c r="T98" i="2" s="1"/>
  <c r="R99" i="2"/>
  <c r="R98" i="2" s="1"/>
  <c r="P99" i="2"/>
  <c r="P98" i="2" s="1"/>
  <c r="BK99" i="2"/>
  <c r="J99" i="2"/>
  <c r="BE99" i="2" s="1"/>
  <c r="BI97" i="2"/>
  <c r="BH97" i="2"/>
  <c r="BG97" i="2"/>
  <c r="BF97" i="2"/>
  <c r="BE97" i="2"/>
  <c r="T97" i="2"/>
  <c r="R97" i="2"/>
  <c r="P97" i="2"/>
  <c r="BK97" i="2"/>
  <c r="J97" i="2"/>
  <c r="BI95" i="2"/>
  <c r="BH95" i="2"/>
  <c r="BG95" i="2"/>
  <c r="BF95" i="2"/>
  <c r="BE95" i="2"/>
  <c r="T95" i="2"/>
  <c r="T88" i="2" s="1"/>
  <c r="R95" i="2"/>
  <c r="P95" i="2"/>
  <c r="BK95" i="2"/>
  <c r="J95" i="2"/>
  <c r="BI93" i="2"/>
  <c r="BH93" i="2"/>
  <c r="BG93" i="2"/>
  <c r="BF93" i="2"/>
  <c r="F29" i="2" s="1"/>
  <c r="BA52" i="1" s="1"/>
  <c r="BA51" i="1" s="1"/>
  <c r="BE93" i="2"/>
  <c r="T93" i="2"/>
  <c r="R93" i="2"/>
  <c r="P93" i="2"/>
  <c r="BK93" i="2"/>
  <c r="J93" i="2"/>
  <c r="BI91" i="2"/>
  <c r="BH91" i="2"/>
  <c r="F31" i="2" s="1"/>
  <c r="BC52" i="1" s="1"/>
  <c r="BC51" i="1" s="1"/>
  <c r="BG91" i="2"/>
  <c r="BF91" i="2"/>
  <c r="T91" i="2"/>
  <c r="R91" i="2"/>
  <c r="P91" i="2"/>
  <c r="BK91" i="2"/>
  <c r="J91" i="2"/>
  <c r="BE91" i="2" s="1"/>
  <c r="BI89" i="2"/>
  <c r="F32" i="2" s="1"/>
  <c r="BD52" i="1" s="1"/>
  <c r="BD51" i="1" s="1"/>
  <c r="W30" i="1" s="1"/>
  <c r="BH89" i="2"/>
  <c r="BG89" i="2"/>
  <c r="F30" i="2" s="1"/>
  <c r="BB52" i="1" s="1"/>
  <c r="BB51" i="1" s="1"/>
  <c r="BF89" i="2"/>
  <c r="J29" i="2" s="1"/>
  <c r="AW52" i="1" s="1"/>
  <c r="BE89" i="2"/>
  <c r="T89" i="2"/>
  <c r="R89" i="2"/>
  <c r="R88" i="2" s="1"/>
  <c r="R87" i="2" s="1"/>
  <c r="P89" i="2"/>
  <c r="P88" i="2" s="1"/>
  <c r="BK89" i="2"/>
  <c r="BK88" i="2" s="1"/>
  <c r="J89" i="2"/>
  <c r="F83" i="2"/>
  <c r="J82" i="2"/>
  <c r="F82" i="2"/>
  <c r="J80" i="2"/>
  <c r="F80" i="2"/>
  <c r="E78" i="2"/>
  <c r="J47" i="2"/>
  <c r="F47" i="2"/>
  <c r="F45" i="2"/>
  <c r="E43" i="2"/>
  <c r="J16" i="2"/>
  <c r="E16" i="2"/>
  <c r="F48" i="2" s="1"/>
  <c r="J15" i="2"/>
  <c r="J10" i="2"/>
  <c r="J45" i="2" s="1"/>
  <c r="AS51" i="1"/>
  <c r="L47" i="1"/>
  <c r="AM46" i="1"/>
  <c r="L46" i="1"/>
  <c r="AM44" i="1"/>
  <c r="L44" i="1"/>
  <c r="L42" i="1"/>
  <c r="L41" i="1"/>
  <c r="R119" i="2" l="1"/>
  <c r="J88" i="2"/>
  <c r="J54" i="2" s="1"/>
  <c r="BK87" i="2"/>
  <c r="AY51" i="1"/>
  <c r="W29" i="1"/>
  <c r="W27" i="1"/>
  <c r="AW51" i="1"/>
  <c r="AK27" i="1" s="1"/>
  <c r="T87" i="2"/>
  <c r="J120" i="2"/>
  <c r="J59" i="2" s="1"/>
  <c r="BK119" i="2"/>
  <c r="J119" i="2" s="1"/>
  <c r="J58" i="2" s="1"/>
  <c r="BK217" i="2"/>
  <c r="J217" i="2" s="1"/>
  <c r="J67" i="2" s="1"/>
  <c r="J218" i="2"/>
  <c r="J68" i="2" s="1"/>
  <c r="P87" i="2"/>
  <c r="P119" i="2"/>
  <c r="AX51" i="1"/>
  <c r="W28" i="1"/>
  <c r="R86" i="2"/>
  <c r="T119" i="2"/>
  <c r="F28" i="2"/>
  <c r="AZ52" i="1" s="1"/>
  <c r="AZ51" i="1" s="1"/>
  <c r="J28" i="2"/>
  <c r="AV52" i="1" s="1"/>
  <c r="AT52" i="1" s="1"/>
  <c r="AV51" i="1" l="1"/>
  <c r="W26" i="1"/>
  <c r="BK86" i="2"/>
  <c r="J86" i="2" s="1"/>
  <c r="J87" i="2"/>
  <c r="J53" i="2" s="1"/>
  <c r="T86" i="2"/>
  <c r="P86" i="2"/>
  <c r="AU52" i="1" s="1"/>
  <c r="AU51" i="1" s="1"/>
  <c r="J52" i="2" l="1"/>
  <c r="J25" i="2"/>
  <c r="AT51" i="1"/>
  <c r="AK26" i="1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<sst xmlns="http://schemas.openxmlformats.org/spreadsheetml/2006/main" count="2391" uniqueCount="693">
  <si>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</si>
  <si>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</si>
  <si>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</si>
  <si>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</si>
  <si>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</si>
  <si>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</si>
  <si>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</si>
  <si>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{3b70fdb5-a771-4dc0-a551-cc48fe06d847}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</si>
  <si>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</si>
  <si>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</si>
  <si>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</si>
  <si>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</si>
  <si>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</si>
  <si>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</si>
  <si>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</si>
  <si>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</si>
  <si>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180608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</si>
  <si>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</si>
  <si>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</si>
  <si>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KD HD - oprava střechy</t>
  </si>
  <si>
    <t>KSO:</t>
  </si>
  <si>
    <t/>
  </si>
  <si>
    <t>CC-CZ:</t>
  </si>
  <si>
    <t>Místo:</t>
  </si>
  <si>
    <t>Horažďovice</t>
  </si>
  <si>
    <t>Datum:</t>
  </si>
  <si>
    <t>22. 5. 2018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</si>
  <si>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</si>
  <si>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</si>
  <si>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</si>
  <si>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</si>
  <si>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</si>
  <si>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</si>
  <si>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</si>
  <si>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>Ing. Martin Liška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</si>
  <si>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</si>
  <si>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</si>
  <si>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</si>
  <si>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</si>
  <si>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</si>
  <si>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</si>
  <si>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</si>
  <si>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</si>
  <si>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</si>
  <si>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</si>
  <si>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</si>
  <si>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</si>
  <si>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</si>
  <si>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</si>
  <si>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</si>
  <si>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</si>
  <si>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</si>
  <si>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</si>
  <si>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</si>
  <si>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</si>
  <si>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</si>
  <si>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</si>
  <si>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</si>
  <si>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</si>
  <si>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</si>
  <si>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</si>
  <si>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</si>
  <si>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</si>
  <si>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</si>
  <si>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</si>
  <si>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</si>
  <si>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</si>
  <si>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</si>
  <si>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</si>
  <si>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</si>
  <si>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</si>
  <si>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</si>
  <si>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</si>
  <si>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</si>
  <si>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</si>
  <si>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</si>
  <si>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</si>
  <si>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</si>
  <si>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</si>
  <si>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</si>
  <si>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</si>
  <si>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</si>
  <si>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</si>
  <si>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</si>
  <si>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</si>
  <si>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</si>
  <si>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</si>
  <si>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</si>
  <si>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</si>
  <si>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</si>
  <si>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</si>
  <si>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</si>
  <si>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</si>
  <si>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</si>
  <si>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</si>
  <si>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</si>
  <si>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712 -  Povlakové krytiny</t>
  </si>
  <si>
    <t xml:space="preserve">    713 -  Izolace tepelné</t>
  </si>
  <si>
    <t xml:space="preserve">    741 -  Elektroinstalace</t>
  </si>
  <si>
    <t xml:space="preserve">    751 -  Vzduchotechnika</t>
  </si>
  <si>
    <t xml:space="preserve">    762 -  Konstrukce tesařské</t>
  </si>
  <si>
    <t xml:space="preserve">    764 -  Konstrukce klempířské</t>
  </si>
  <si>
    <t xml:space="preserve">    765 -  Krytina skládaná</t>
  </si>
  <si>
    <t xml:space="preserve">    767 -  Konstrukce zámečnické</t>
  </si>
  <si>
    <t>N00 - Vedlešjí a ostatní náklady</t>
  </si>
  <si>
    <t xml:space="preserve">    N01 - Vedlejší a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</si>
  <si>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</si>
  <si>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</si>
  <si>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</si>
  <si>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</si>
  <si>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</si>
  <si>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</si>
  <si>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</si>
  <si>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</si>
  <si>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</si>
  <si>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</si>
  <si>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</si>
  <si>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</si>
  <si>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</si>
  <si>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</si>
  <si>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</si>
  <si>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</si>
  <si>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</si>
  <si>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6</t>
  </si>
  <si>
    <t xml:space="preserve"> Úpravy povrchů, podlahy a osazování výplní</t>
  </si>
  <si>
    <t>K</t>
  </si>
  <si>
    <t>623131101</t>
  </si>
  <si>
    <t>Cementový postřik vnějších pilířů nebo sloupů nanášený celoplošně ručně</t>
  </si>
  <si>
    <t>m2</t>
  </si>
  <si>
    <t>4</t>
  </si>
  <si>
    <t>1887905023</t>
  </si>
  <si>
    <t>VV</t>
  </si>
  <si>
    <t>"komín"2,6*2,2*2*2+1,03*3,2*2+1,03*2,2*2</t>
  </si>
  <si>
    <t>623142001</t>
  </si>
  <si>
    <t>Potažení vnějších pilířů nebo sloupů sklovláknitým pletivem vtlačeným do tenkovrstvé hmoty</t>
  </si>
  <si>
    <t>-289478100</t>
  </si>
  <si>
    <t>3</t>
  </si>
  <si>
    <t>623331111</t>
  </si>
  <si>
    <t>Cementová omítka hrubá jednovrstvá zatřená vnějších pilířů nebo sloupů nanášená ručně</t>
  </si>
  <si>
    <t>1138108585</t>
  </si>
  <si>
    <t>623531031</t>
  </si>
  <si>
    <t>Tenkovrstvá silikonová zrnitá omítka tl. 3,0 mm včetně penetrace vnějších pilířů nebo sloupů</t>
  </si>
  <si>
    <t>-603575162</t>
  </si>
  <si>
    <t>5</t>
  </si>
  <si>
    <t>R 623 001</t>
  </si>
  <si>
    <t>Oprava koruny komínového zdiva</t>
  </si>
  <si>
    <t>kpl.</t>
  </si>
  <si>
    <t>290712518</t>
  </si>
  <si>
    <t>9</t>
  </si>
  <si>
    <t xml:space="preserve"> Ostatní konstrukce a práce, bourání</t>
  </si>
  <si>
    <t>82</t>
  </si>
  <si>
    <t>941111111</t>
  </si>
  <si>
    <t>Montáž lešení řadového trubkového lehkého pracovního s podlahami s provozním zatížením tř. 3 do 200 kg/m2 šířky tř. W06 od 0,6 do 0,9 m, výšky do 10 m</t>
  </si>
  <si>
    <t>CS ÚRS 2017 01</t>
  </si>
  <si>
    <t>-1081359545</t>
  </si>
  <si>
    <t>(2,2+0,9)*2,2/2*4+1,1*2,2*2*2</t>
  </si>
  <si>
    <t>83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</si>
  <si>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</si>
  <si>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</si>
  <si>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1296751356</t>
  </si>
  <si>
    <t>16,94*10 'Přepočtené koeficientem množství</t>
  </si>
  <si>
    <t>84</t>
  </si>
  <si>
    <t>941111811</t>
  </si>
  <si>
    <t>Demontáž lešení řadového trubkového lehkého pracovního s podlahami s provozním zatížením tř. 3 do 200 kg/m2 šířky tř. W06 od 0,6 do 0,9 m, výšky do 10 m</t>
  </si>
  <si>
    <t>1977006451</t>
  </si>
  <si>
    <t>946112123</t>
  </si>
  <si>
    <t>Montáž pojízdných věží trubkových/dílcových š do 1,6 m dl do 3,2 m v do 12,6 m</t>
  </si>
  <si>
    <t>kus</t>
  </si>
  <si>
    <t>1618316799</t>
  </si>
  <si>
    <t>7</t>
  </si>
  <si>
    <t>946112223</t>
  </si>
  <si>
    <t>Příplatek k pojízdným věžím š do 1,6 m dl do 3,2 m v do 12,6 m za první a ZKD den použití</t>
  </si>
  <si>
    <t>16</t>
  </si>
  <si>
    <t>2023215121</t>
  </si>
  <si>
    <t>60</t>
  </si>
  <si>
    <t>8</t>
  </si>
  <si>
    <t>962032230</t>
  </si>
  <si>
    <t>Bourání zdiva z cihel pálených nebo vápenopískových na MV nebo MVC do 1 m3</t>
  </si>
  <si>
    <t>m3</t>
  </si>
  <si>
    <t>810722823</t>
  </si>
  <si>
    <t>"výstupek u komína"0,2</t>
  </si>
  <si>
    <t>978036191</t>
  </si>
  <si>
    <t>Otlučení cementových omítek vnějších ploch rozsahu do 100 %</t>
  </si>
  <si>
    <t>-2128536976</t>
  </si>
  <si>
    <t>81</t>
  </si>
  <si>
    <t>R9-0001</t>
  </si>
  <si>
    <t xml:space="preserve">D+M ochranných prvků stávající střešní izolace pultové střechy </t>
  </si>
  <si>
    <t>kpl</t>
  </si>
  <si>
    <t>-1612288631</t>
  </si>
  <si>
    <t>997</t>
  </si>
  <si>
    <t xml:space="preserve"> Přesun sutě</t>
  </si>
  <si>
    <t>10</t>
  </si>
  <si>
    <t>997013113</t>
  </si>
  <si>
    <t>Vnitrostaveništní doprava suti a vybouraných hmot pro budovy v do 12 m s použitím mechanizace</t>
  </si>
  <si>
    <t>t</t>
  </si>
  <si>
    <t>1657653771</t>
  </si>
  <si>
    <t>11</t>
  </si>
  <si>
    <t>997013511</t>
  </si>
  <si>
    <t>Odvoz suti a vybouraných hmot z meziskládky na skládku do 1 km s naložením a se složením</t>
  </si>
  <si>
    <t>-952020344</t>
  </si>
  <si>
    <t>12</t>
  </si>
  <si>
    <t>997013509</t>
  </si>
  <si>
    <t>Příplatek k odvozu suti a vybouraných hmot na skládku ZKD 1 km přes 1 km</t>
  </si>
  <si>
    <t>1132890348</t>
  </si>
  <si>
    <t>13</t>
  </si>
  <si>
    <t>997013821</t>
  </si>
  <si>
    <t>Poplatek za uložení stavebního odpadu s azbestem na skládce (skládkovné)</t>
  </si>
  <si>
    <t>-480504712</t>
  </si>
  <si>
    <t>998</t>
  </si>
  <si>
    <t xml:space="preserve"> Přesun hmot</t>
  </si>
  <si>
    <t>14</t>
  </si>
  <si>
    <t>998011002</t>
  </si>
  <si>
    <t>Přesun hmot pro budovy zděné v do 12 m</t>
  </si>
  <si>
    <t>155545318</t>
  </si>
  <si>
    <t>PSV</t>
  </si>
  <si>
    <t xml:space="preserve"> Práce a dodávky PSV</t>
  </si>
  <si>
    <t>712</t>
  </si>
  <si>
    <t xml:space="preserve"> Povlakové krytiny</t>
  </si>
  <si>
    <t>712461705</t>
  </si>
  <si>
    <t>Provedení povlakové krytiny střech do 30° fólií lepenou se svařovanými spoji</t>
  </si>
  <si>
    <t>-1390001617</t>
  </si>
  <si>
    <t>(31,85+27)/2*7,35*2+5,86*6,53</t>
  </si>
  <si>
    <t>M</t>
  </si>
  <si>
    <t>283220130</t>
  </si>
  <si>
    <t>fólie hydroizolační střešní FATRAFOL 810 tl 1,5 mm š 1300 mm barevná</t>
  </si>
  <si>
    <t>32</t>
  </si>
  <si>
    <t>-1288994501</t>
  </si>
  <si>
    <t>470,813*1,15</t>
  </si>
  <si>
    <t>17</t>
  </si>
  <si>
    <t>712491171</t>
  </si>
  <si>
    <t>Provedení povlakové krytiny střech do 30° podkladní textilní vrstvy</t>
  </si>
  <si>
    <t>-2121680988</t>
  </si>
  <si>
    <t>18</t>
  </si>
  <si>
    <t>693112290</t>
  </si>
  <si>
    <t>textilie netkaná MOKRUTEX HQ PES 300 g/m2</t>
  </si>
  <si>
    <t>-146808037</t>
  </si>
  <si>
    <t>19</t>
  </si>
  <si>
    <t>712491176</t>
  </si>
  <si>
    <t>Provedení povlakové krytiny střech do 30° připevnění izolace kotvícími terči</t>
  </si>
  <si>
    <t>-265418058</t>
  </si>
  <si>
    <t>470*2</t>
  </si>
  <si>
    <t>20</t>
  </si>
  <si>
    <t>R 712 001</t>
  </si>
  <si>
    <t>M+D designový prvek - imitace falců</t>
  </si>
  <si>
    <t>m</t>
  </si>
  <si>
    <t>1204822086</t>
  </si>
  <si>
    <t>32*7*2+25</t>
  </si>
  <si>
    <t>998712102</t>
  </si>
  <si>
    <t>Přesun hmot tonážní tonážní pro krytiny povlakové v objektech v do 12 m</t>
  </si>
  <si>
    <t>1901944634</t>
  </si>
  <si>
    <t>713</t>
  </si>
  <si>
    <t xml:space="preserve"> Izolace tepelné</t>
  </si>
  <si>
    <t>22</t>
  </si>
  <si>
    <t>713151111</t>
  </si>
  <si>
    <t>Montáž izolace tepelné střech šikmých kladené volně mezi krokve rohoží, pásů, desek</t>
  </si>
  <si>
    <t>-1917317124</t>
  </si>
  <si>
    <t>"u štítu"0,5*7,3*2</t>
  </si>
  <si>
    <t>23</t>
  </si>
  <si>
    <t>631481010</t>
  </si>
  <si>
    <t>deska minerální střešní izolační ISOVER ORSIK 600x1200 mm tl. 50 mm</t>
  </si>
  <si>
    <t>1930878635</t>
  </si>
  <si>
    <t>741</t>
  </si>
  <si>
    <t xml:space="preserve"> Elektroinstalace</t>
  </si>
  <si>
    <t>24</t>
  </si>
  <si>
    <t>R 741 002</t>
  </si>
  <si>
    <t>Demontáž stávajícího hromosvodu vč. likvidace materiálu</t>
  </si>
  <si>
    <t>-203591359</t>
  </si>
  <si>
    <t>25</t>
  </si>
  <si>
    <t>741420001</t>
  </si>
  <si>
    <t>Montáž drát nebo lano hromosvodné svodové D do 10 mm s podpěrou</t>
  </si>
  <si>
    <t>1317271058</t>
  </si>
  <si>
    <t>26</t>
  </si>
  <si>
    <t>354410720</t>
  </si>
  <si>
    <t>drát průměr 8 mm FeZn</t>
  </si>
  <si>
    <t>kg</t>
  </si>
  <si>
    <t>-56886157</t>
  </si>
  <si>
    <t>80*0,4</t>
  </si>
  <si>
    <t>27</t>
  </si>
  <si>
    <t>354414150</t>
  </si>
  <si>
    <t>podpěra vedení PV 1b 15 FeZn do zdiva 150 mm</t>
  </si>
  <si>
    <t>-691810656</t>
  </si>
  <si>
    <t>28</t>
  </si>
  <si>
    <t>354414900</t>
  </si>
  <si>
    <t>podpěra vedení PV15 FeZn na hřebenáče a prejzovou krytinu 120 mm</t>
  </si>
  <si>
    <t>708404472</t>
  </si>
  <si>
    <t>29</t>
  </si>
  <si>
    <t>354414700</t>
  </si>
  <si>
    <t>podpěra vedení PV11 FeZn pod taškovou krytinu 100 mm</t>
  </si>
  <si>
    <t>-1551064899</t>
  </si>
  <si>
    <t>30</t>
  </si>
  <si>
    <t>354415500</t>
  </si>
  <si>
    <t>podpěra vedení PV22 FeZn na lepenkovou krytinu a eternit 100 mm</t>
  </si>
  <si>
    <t>-1413689997</t>
  </si>
  <si>
    <t>31</t>
  </si>
  <si>
    <t>741420021</t>
  </si>
  <si>
    <t>Montáž svorka hromosvodná se 2 šrouby</t>
  </si>
  <si>
    <t>646229956</t>
  </si>
  <si>
    <t>354418950</t>
  </si>
  <si>
    <t>svorka připojovací SP1 k připojení kovových částí</t>
  </si>
  <si>
    <t>205141163</t>
  </si>
  <si>
    <t>33</t>
  </si>
  <si>
    <t>354419250</t>
  </si>
  <si>
    <t>svorka zkušební SZ pro lano D6-12 mm   FeZn</t>
  </si>
  <si>
    <t>1502804354</t>
  </si>
  <si>
    <t>34</t>
  </si>
  <si>
    <t>354420220</t>
  </si>
  <si>
    <t>svorka uzemnění  SO a Cu na okapové žlaby</t>
  </si>
  <si>
    <t>-1294865652</t>
  </si>
  <si>
    <t>35</t>
  </si>
  <si>
    <t>741420121</t>
  </si>
  <si>
    <t>M+D oddálený tyčový jímač 1500mm FeZn vč. izolačního distančního držáku</t>
  </si>
  <si>
    <t>156647111</t>
  </si>
  <si>
    <t>36</t>
  </si>
  <si>
    <t>741430004</t>
  </si>
  <si>
    <t>Montáž tyč jímací délky do 3 m na střešní hřeben</t>
  </si>
  <si>
    <t>-727388860</t>
  </si>
  <si>
    <t>37</t>
  </si>
  <si>
    <t>354410700</t>
  </si>
  <si>
    <t>tyč jímací s rovným koncem JR 2,0  2000 mm FeZn</t>
  </si>
  <si>
    <t>1356364678</t>
  </si>
  <si>
    <t>38</t>
  </si>
  <si>
    <t>354418490</t>
  </si>
  <si>
    <t>držák jímače a ochranné trubky DJT FeZn</t>
  </si>
  <si>
    <t>284095216</t>
  </si>
  <si>
    <t>39</t>
  </si>
  <si>
    <t>354418600</t>
  </si>
  <si>
    <t>svorka SJ 1 k jímací tyči-4 šrouby</t>
  </si>
  <si>
    <t>-1067909717</t>
  </si>
  <si>
    <t>76</t>
  </si>
  <si>
    <t>R741-0001</t>
  </si>
  <si>
    <t>Revize hromosvodu</t>
  </si>
  <si>
    <t>-137034136</t>
  </si>
  <si>
    <t>40</t>
  </si>
  <si>
    <t>998741102</t>
  </si>
  <si>
    <t>Přesun hmot tonážní pro silnoproud v objektech v do 12 m</t>
  </si>
  <si>
    <t>-1477941436</t>
  </si>
  <si>
    <t>751</t>
  </si>
  <si>
    <t xml:space="preserve"> Vzduchotechnika</t>
  </si>
  <si>
    <t>41</t>
  </si>
  <si>
    <t>R 751 001</t>
  </si>
  <si>
    <t>Oprava větrací žaluzie dle PD vč. nátěru</t>
  </si>
  <si>
    <t>-1008622664</t>
  </si>
  <si>
    <t>42</t>
  </si>
  <si>
    <t>R 751 002</t>
  </si>
  <si>
    <t>Oprava větracího potrubí nad střechou dle PD vč. nátěru</t>
  </si>
  <si>
    <t>1886654834</t>
  </si>
  <si>
    <t>762</t>
  </si>
  <si>
    <t xml:space="preserve"> Konstrukce tesařské</t>
  </si>
  <si>
    <t>43</t>
  </si>
  <si>
    <t>762342812</t>
  </si>
  <si>
    <t>Demontáž laťování střech z latí osové vzdálenosti do 0,50 m</t>
  </si>
  <si>
    <t>-30510256</t>
  </si>
  <si>
    <t>44</t>
  </si>
  <si>
    <t>762342813</t>
  </si>
  <si>
    <t>Demontáž laťování střech z latí osové vzdálenosti přes 0,50 m</t>
  </si>
  <si>
    <t>272904348</t>
  </si>
  <si>
    <t>45</t>
  </si>
  <si>
    <t>762083122</t>
  </si>
  <si>
    <t>Impregnace řeziva proti dřevokaznému hmyzu, houbám a plísním máčením třída ohrožení 3 a 4</t>
  </si>
  <si>
    <t>963469145</t>
  </si>
  <si>
    <t>46</t>
  </si>
  <si>
    <t>762341023</t>
  </si>
  <si>
    <t>Bednění střech rovných z desek OSB tl 15 mm na pero a drážku šroubovaných na krokve</t>
  </si>
  <si>
    <t>1498079351</t>
  </si>
  <si>
    <t>"dvě vrstvy"2*((31,85+27)/2*7,35*2+5,86*6,53)</t>
  </si>
  <si>
    <t>47</t>
  </si>
  <si>
    <t>762342216</t>
  </si>
  <si>
    <t>Montáž laťování na střechách jednoduchých sklonu do 60° osové vzdálenosti do 600 mm</t>
  </si>
  <si>
    <t>-1560182188</t>
  </si>
  <si>
    <t>48</t>
  </si>
  <si>
    <t>762342441</t>
  </si>
  <si>
    <t>Montáž lišt trojúhelníkových nebo kontralatí na střechách sklonu do 60°</t>
  </si>
  <si>
    <t>865379286</t>
  </si>
  <si>
    <t>"kontralatě"35*7,3*2</t>
  </si>
  <si>
    <t>49</t>
  </si>
  <si>
    <t>605141140</t>
  </si>
  <si>
    <t>řezivo jehličnaté, střešní latě impregnované dl 4 m</t>
  </si>
  <si>
    <t>558312603</t>
  </si>
  <si>
    <t>"latě po 580mm"470,813/0,58*0,05*0,07</t>
  </si>
  <si>
    <t>"kontralatě"511*0,05*0,07</t>
  </si>
  <si>
    <t>Součet</t>
  </si>
  <si>
    <t>50</t>
  </si>
  <si>
    <t>762395000</t>
  </si>
  <si>
    <t>Spojovací prostředky pro montáž krovu, bednění, laťování, světlíky, klíny</t>
  </si>
  <si>
    <t>2102959356</t>
  </si>
  <si>
    <t>51</t>
  </si>
  <si>
    <t>998762102</t>
  </si>
  <si>
    <t>Přesun hmot tonážní pro kce tesařské v objektech v do 12 m</t>
  </si>
  <si>
    <t>1280389151</t>
  </si>
  <si>
    <t>764</t>
  </si>
  <si>
    <t xml:space="preserve"> Konstrukce klempířské</t>
  </si>
  <si>
    <t>52</t>
  </si>
  <si>
    <t>764002871</t>
  </si>
  <si>
    <t>Demontáž lemování zdí k dalšímu použití</t>
  </si>
  <si>
    <t>1501040617</t>
  </si>
  <si>
    <t>"štít + mezi budovami"7,3*2</t>
  </si>
  <si>
    <t>53</t>
  </si>
  <si>
    <t>764002881</t>
  </si>
  <si>
    <t>Demontáž lemování střešních prostupů do suti</t>
  </si>
  <si>
    <t>-804507678</t>
  </si>
  <si>
    <t>"komíny"2,2*1,03*2</t>
  </si>
  <si>
    <t>54</t>
  </si>
  <si>
    <t>764212635</t>
  </si>
  <si>
    <t>Oplechování štítu závětrnou lištou z Pz s povrchovou úpravou rš 400 mm</t>
  </si>
  <si>
    <t>1135348980</t>
  </si>
  <si>
    <t>"štít ozn. X.7"7,3*2</t>
  </si>
  <si>
    <t>55</t>
  </si>
  <si>
    <t>764212662</t>
  </si>
  <si>
    <t>Oplechování rovné okapové hrany z Pz s povrchovou úpravou rš 200 mm</t>
  </si>
  <si>
    <t>1498493755</t>
  </si>
  <si>
    <t>"u hřebene"27*2</t>
  </si>
  <si>
    <t>56</t>
  </si>
  <si>
    <t>764212665</t>
  </si>
  <si>
    <t>Oplechování rovné okapové hrany z Pz s povrchovou úpravou rš 400 mm</t>
  </si>
  <si>
    <t>-333274911</t>
  </si>
  <si>
    <t>31,85*2+12</t>
  </si>
  <si>
    <t>57</t>
  </si>
  <si>
    <t>764214608</t>
  </si>
  <si>
    <t>Oplechování horních ploch a atik bez rohů z Pz s povrch úpravou mechanicky kotvené rš 750 mm</t>
  </si>
  <si>
    <t>668465733</t>
  </si>
  <si>
    <t>"mezi štítem a budovou"4</t>
  </si>
  <si>
    <t>58</t>
  </si>
  <si>
    <t>764314612</t>
  </si>
  <si>
    <t>Lemování prostupů střech s krytinou skládanou nebo plechovou bez lišty z Pz s povrchovou úpravou</t>
  </si>
  <si>
    <t>-555018558</t>
  </si>
  <si>
    <t>59</t>
  </si>
  <si>
    <t>764511612</t>
  </si>
  <si>
    <t>Žlab podokapní hranatý z Pz s povrchovou úpravou rš 330 mm</t>
  </si>
  <si>
    <t>-2046400887</t>
  </si>
  <si>
    <t>764511632</t>
  </si>
  <si>
    <t>Roh nebo kout hranatého podokapního žlabu z Pz s povrchovou úpravou rš 330 mm</t>
  </si>
  <si>
    <t>1302094381</t>
  </si>
  <si>
    <t>61</t>
  </si>
  <si>
    <t>764511662</t>
  </si>
  <si>
    <t>Kotlík hranatý pro podokapní žlaby z Pz s povrchovou úpravou 330/100 mm</t>
  </si>
  <si>
    <t>701207877</t>
  </si>
  <si>
    <t>62</t>
  </si>
  <si>
    <t>764518402</t>
  </si>
  <si>
    <t>Hranatý svod včetně objímek, kolen, odskoků  z Pz plechu o straně 100 mm</t>
  </si>
  <si>
    <t>-1986505656</t>
  </si>
  <si>
    <t>0,8*5</t>
  </si>
  <si>
    <t>63</t>
  </si>
  <si>
    <t>R 764 001</t>
  </si>
  <si>
    <t>M+D kotevní profil z Pz plechu tl.2mm ozn. X.4</t>
  </si>
  <si>
    <t>-538970626</t>
  </si>
  <si>
    <t>"po 30cm"27/0,3</t>
  </si>
  <si>
    <t>64</t>
  </si>
  <si>
    <t>R 764 002</t>
  </si>
  <si>
    <t>M+D koncový profil z poplast plechu tl.1,5mm ozn. X.6</t>
  </si>
  <si>
    <t>1510697195</t>
  </si>
  <si>
    <t>27*2</t>
  </si>
  <si>
    <t>65</t>
  </si>
  <si>
    <t>R 764 003</t>
  </si>
  <si>
    <t>M+D výztužný profil z Pz poplast. plechu tl. 1,5mm ozn. X.5</t>
  </si>
  <si>
    <t>-441139155</t>
  </si>
  <si>
    <t>66</t>
  </si>
  <si>
    <t>998764202</t>
  </si>
  <si>
    <t>Přesun hmot procentní pro konstrukce klempířské v objektech v do 12 m</t>
  </si>
  <si>
    <t>%</t>
  </si>
  <si>
    <t>256196020</t>
  </si>
  <si>
    <t>765</t>
  </si>
  <si>
    <t xml:space="preserve"> Krytina skládaná</t>
  </si>
  <si>
    <t>67</t>
  </si>
  <si>
    <t>765131851</t>
  </si>
  <si>
    <t>Demontáž vlnité vláknocementové krytiny sklonu do 30° do suti</t>
  </si>
  <si>
    <t>-2077882683</t>
  </si>
  <si>
    <t>68</t>
  </si>
  <si>
    <t>R 765 002</t>
  </si>
  <si>
    <t>Příplatek za demontáž konstrukcí z azbestu.</t>
  </si>
  <si>
    <t>512</t>
  </si>
  <si>
    <t>-1561497808</t>
  </si>
  <si>
    <t>69</t>
  </si>
  <si>
    <t>765131871</t>
  </si>
  <si>
    <t>Demontáž hřebene nebo nároží vlnité vláknocementové krytiny sklonu do 30° do suti</t>
  </si>
  <si>
    <t>2052510735</t>
  </si>
  <si>
    <t>27+8,7*2</t>
  </si>
  <si>
    <t>70</t>
  </si>
  <si>
    <t>765121203</t>
  </si>
  <si>
    <t>Montáž okapní větrací mřížka univerzální</t>
  </si>
  <si>
    <t>801257179</t>
  </si>
  <si>
    <t>71</t>
  </si>
  <si>
    <t>592441190</t>
  </si>
  <si>
    <t>mřížka větrací univerzální dl. 100 cm</t>
  </si>
  <si>
    <t>2008944221</t>
  </si>
  <si>
    <t>767</t>
  </si>
  <si>
    <t xml:space="preserve"> Konstrukce zámečnické</t>
  </si>
  <si>
    <t>72</t>
  </si>
  <si>
    <t>767995115</t>
  </si>
  <si>
    <t>M+D atypických zámečnických konstrukcí komínový zástřešek ozn.Z.1</t>
  </si>
  <si>
    <t>337450841</t>
  </si>
  <si>
    <t>N00</t>
  </si>
  <si>
    <t>Vedlešjí a ostatní náklady</t>
  </si>
  <si>
    <t>N01</t>
  </si>
  <si>
    <t>Vedlejší a ostatní náklady</t>
  </si>
  <si>
    <t>77</t>
  </si>
  <si>
    <t>R095000001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</si>
  <si>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</si>
  <si>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</si>
  <si>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-1204949496</t>
  </si>
  <si>
    <t>78</t>
  </si>
  <si>
    <t>R095000004</t>
  </si>
  <si>
    <t>VN - Zajištění vstupu, vjezdu a bezpečnosti k sousedním nemovitostem</t>
  </si>
  <si>
    <t>-2143909812</t>
  </si>
  <si>
    <t>79</t>
  </si>
  <si>
    <t>R095000005</t>
  </si>
  <si>
    <t>VN - Opatření pro zajištění bezpečnosti, ochrany zdraví a požární bezpečnosti</t>
  </si>
  <si>
    <t>671179055</t>
  </si>
  <si>
    <t>80</t>
  </si>
  <si>
    <t>R095000025</t>
  </si>
  <si>
    <t>ON - Pořízení kompletní dokladové části stavby dle podmínek smlouvy o dílo (zejména kontroly, zkoušky, revize, atesty, prohlášení atd. )</t>
  </si>
  <si>
    <t>1870441408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</si>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</sst>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0" t="s">
        <v>16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7"/>
      <c r="AQ5" s="29"/>
      <c r="BE5" s="318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2" t="s">
        <v>19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7"/>
      <c r="AQ6" s="29"/>
      <c r="BE6" s="319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9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9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9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9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9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9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9"/>
      <c r="BS13" s="22" t="s">
        <v>8</v>
      </c>
    </row>
    <row r="14" spans="1:74">
      <c r="B14" s="26"/>
      <c r="C14" s="27"/>
      <c r="D14" s="27"/>
      <c r="E14" s="323" t="s">
        <v>32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9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9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19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19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9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9"/>
      <c r="BS19" s="22" t="s">
        <v>8</v>
      </c>
    </row>
    <row r="20" spans="2:71" ht="22.5" customHeight="1">
      <c r="B20" s="26"/>
      <c r="C20" s="27"/>
      <c r="D20" s="27"/>
      <c r="E20" s="325" t="s">
        <v>21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27"/>
      <c r="AP20" s="27"/>
      <c r="AQ20" s="29"/>
      <c r="BE20" s="319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9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9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6">
        <f>ROUND(AG51,2)</f>
        <v>0</v>
      </c>
      <c r="AL23" s="327"/>
      <c r="AM23" s="327"/>
      <c r="AN23" s="327"/>
      <c r="AO23" s="327"/>
      <c r="AP23" s="40"/>
      <c r="AQ23" s="43"/>
      <c r="BE23" s="31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9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8" t="s">
        <v>38</v>
      </c>
      <c r="M25" s="328"/>
      <c r="N25" s="328"/>
      <c r="O25" s="328"/>
      <c r="P25" s="40"/>
      <c r="Q25" s="40"/>
      <c r="R25" s="40"/>
      <c r="S25" s="40"/>
      <c r="T25" s="40"/>
      <c r="U25" s="40"/>
      <c r="V25" s="40"/>
      <c r="W25" s="328" t="s">
        <v>39</v>
      </c>
      <c r="X25" s="328"/>
      <c r="Y25" s="328"/>
      <c r="Z25" s="328"/>
      <c r="AA25" s="328"/>
      <c r="AB25" s="328"/>
      <c r="AC25" s="328"/>
      <c r="AD25" s="328"/>
      <c r="AE25" s="328"/>
      <c r="AF25" s="40"/>
      <c r="AG25" s="40"/>
      <c r="AH25" s="40"/>
      <c r="AI25" s="40"/>
      <c r="AJ25" s="40"/>
      <c r="AK25" s="328" t="s">
        <v>40</v>
      </c>
      <c r="AL25" s="328"/>
      <c r="AM25" s="328"/>
      <c r="AN25" s="328"/>
      <c r="AO25" s="328"/>
      <c r="AP25" s="40"/>
      <c r="AQ25" s="43"/>
      <c r="BE25" s="319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29">
        <v>0.21</v>
      </c>
      <c r="M26" s="330"/>
      <c r="N26" s="330"/>
      <c r="O26" s="330"/>
      <c r="P26" s="46"/>
      <c r="Q26" s="46"/>
      <c r="R26" s="46"/>
      <c r="S26" s="46"/>
      <c r="T26" s="46"/>
      <c r="U26" s="46"/>
      <c r="V26" s="46"/>
      <c r="W26" s="331">
        <f>ROUND(AZ51,2)</f>
        <v>0</v>
      </c>
      <c r="X26" s="330"/>
      <c r="Y26" s="330"/>
      <c r="Z26" s="330"/>
      <c r="AA26" s="330"/>
      <c r="AB26" s="330"/>
      <c r="AC26" s="330"/>
      <c r="AD26" s="330"/>
      <c r="AE26" s="330"/>
      <c r="AF26" s="46"/>
      <c r="AG26" s="46"/>
      <c r="AH26" s="46"/>
      <c r="AI26" s="46"/>
      <c r="AJ26" s="46"/>
      <c r="AK26" s="331">
        <f>ROUND(AV51,2)</f>
        <v>0</v>
      </c>
      <c r="AL26" s="330"/>
      <c r="AM26" s="330"/>
      <c r="AN26" s="330"/>
      <c r="AO26" s="330"/>
      <c r="AP26" s="46"/>
      <c r="AQ26" s="48"/>
      <c r="BE26" s="319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29">
        <v>0.15</v>
      </c>
      <c r="M27" s="330"/>
      <c r="N27" s="330"/>
      <c r="O27" s="330"/>
      <c r="P27" s="46"/>
      <c r="Q27" s="46"/>
      <c r="R27" s="46"/>
      <c r="S27" s="46"/>
      <c r="T27" s="46"/>
      <c r="U27" s="46"/>
      <c r="V27" s="46"/>
      <c r="W27" s="331">
        <f>ROUND(BA51,2)</f>
        <v>0</v>
      </c>
      <c r="X27" s="330"/>
      <c r="Y27" s="330"/>
      <c r="Z27" s="330"/>
      <c r="AA27" s="330"/>
      <c r="AB27" s="330"/>
      <c r="AC27" s="330"/>
      <c r="AD27" s="330"/>
      <c r="AE27" s="330"/>
      <c r="AF27" s="46"/>
      <c r="AG27" s="46"/>
      <c r="AH27" s="46"/>
      <c r="AI27" s="46"/>
      <c r="AJ27" s="46"/>
      <c r="AK27" s="331">
        <f>ROUND(AW51,2)</f>
        <v>0</v>
      </c>
      <c r="AL27" s="330"/>
      <c r="AM27" s="330"/>
      <c r="AN27" s="330"/>
      <c r="AO27" s="330"/>
      <c r="AP27" s="46"/>
      <c r="AQ27" s="48"/>
      <c r="BE27" s="319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29">
        <v>0.21</v>
      </c>
      <c r="M28" s="330"/>
      <c r="N28" s="330"/>
      <c r="O28" s="330"/>
      <c r="P28" s="46"/>
      <c r="Q28" s="46"/>
      <c r="R28" s="46"/>
      <c r="S28" s="46"/>
      <c r="T28" s="46"/>
      <c r="U28" s="46"/>
      <c r="V28" s="46"/>
      <c r="W28" s="331">
        <f>ROUND(BB51,2)</f>
        <v>0</v>
      </c>
      <c r="X28" s="330"/>
      <c r="Y28" s="330"/>
      <c r="Z28" s="330"/>
      <c r="AA28" s="330"/>
      <c r="AB28" s="330"/>
      <c r="AC28" s="330"/>
      <c r="AD28" s="330"/>
      <c r="AE28" s="330"/>
      <c r="AF28" s="46"/>
      <c r="AG28" s="46"/>
      <c r="AH28" s="46"/>
      <c r="AI28" s="46"/>
      <c r="AJ28" s="46"/>
      <c r="AK28" s="331">
        <v>0</v>
      </c>
      <c r="AL28" s="330"/>
      <c r="AM28" s="330"/>
      <c r="AN28" s="330"/>
      <c r="AO28" s="330"/>
      <c r="AP28" s="46"/>
      <c r="AQ28" s="48"/>
      <c r="BE28" s="319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29">
        <v>0.15</v>
      </c>
      <c r="M29" s="330"/>
      <c r="N29" s="330"/>
      <c r="O29" s="330"/>
      <c r="P29" s="46"/>
      <c r="Q29" s="46"/>
      <c r="R29" s="46"/>
      <c r="S29" s="46"/>
      <c r="T29" s="46"/>
      <c r="U29" s="46"/>
      <c r="V29" s="46"/>
      <c r="W29" s="331">
        <f>ROUND(BC51,2)</f>
        <v>0</v>
      </c>
      <c r="X29" s="330"/>
      <c r="Y29" s="330"/>
      <c r="Z29" s="330"/>
      <c r="AA29" s="330"/>
      <c r="AB29" s="330"/>
      <c r="AC29" s="330"/>
      <c r="AD29" s="330"/>
      <c r="AE29" s="330"/>
      <c r="AF29" s="46"/>
      <c r="AG29" s="46"/>
      <c r="AH29" s="46"/>
      <c r="AI29" s="46"/>
      <c r="AJ29" s="46"/>
      <c r="AK29" s="331">
        <v>0</v>
      </c>
      <c r="AL29" s="330"/>
      <c r="AM29" s="330"/>
      <c r="AN29" s="330"/>
      <c r="AO29" s="330"/>
      <c r="AP29" s="46"/>
      <c r="AQ29" s="48"/>
      <c r="BE29" s="319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29">
        <v>0</v>
      </c>
      <c r="M30" s="330"/>
      <c r="N30" s="330"/>
      <c r="O30" s="330"/>
      <c r="P30" s="46"/>
      <c r="Q30" s="46"/>
      <c r="R30" s="46"/>
      <c r="S30" s="46"/>
      <c r="T30" s="46"/>
      <c r="U30" s="46"/>
      <c r="V30" s="46"/>
      <c r="W30" s="331">
        <f>ROUND(BD51,2)</f>
        <v>0</v>
      </c>
      <c r="X30" s="330"/>
      <c r="Y30" s="330"/>
      <c r="Z30" s="330"/>
      <c r="AA30" s="330"/>
      <c r="AB30" s="330"/>
      <c r="AC30" s="330"/>
      <c r="AD30" s="330"/>
      <c r="AE30" s="330"/>
      <c r="AF30" s="46"/>
      <c r="AG30" s="46"/>
      <c r="AH30" s="46"/>
      <c r="AI30" s="46"/>
      <c r="AJ30" s="46"/>
      <c r="AK30" s="331">
        <v>0</v>
      </c>
      <c r="AL30" s="330"/>
      <c r="AM30" s="330"/>
      <c r="AN30" s="330"/>
      <c r="AO30" s="330"/>
      <c r="AP30" s="46"/>
      <c r="AQ30" s="48"/>
      <c r="BE30" s="31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9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32" t="s">
        <v>49</v>
      </c>
      <c r="Y32" s="333"/>
      <c r="Z32" s="333"/>
      <c r="AA32" s="333"/>
      <c r="AB32" s="333"/>
      <c r="AC32" s="51"/>
      <c r="AD32" s="51"/>
      <c r="AE32" s="51"/>
      <c r="AF32" s="51"/>
      <c r="AG32" s="51"/>
      <c r="AH32" s="51"/>
      <c r="AI32" s="51"/>
      <c r="AJ32" s="51"/>
      <c r="AK32" s="334">
        <f>SUM(AK23:AK30)</f>
        <v>0</v>
      </c>
      <c r="AL32" s="333"/>
      <c r="AM32" s="333"/>
      <c r="AN32" s="333"/>
      <c r="AO32" s="335"/>
      <c r="AP32" s="49"/>
      <c r="AQ32" s="53"/>
      <c r="BE32" s="31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180608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6" t="str">
        <f>K6</f>
        <v>KD HD - oprava střechy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Horažďovice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8" t="str">
        <f>IF(AN8= "","",AN8)</f>
        <v>22. 5. 2018</v>
      </c>
      <c r="AN44" s="33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Horažďovice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9" t="str">
        <f>IF(E17="","",E17)</f>
        <v>Ing. Martin Liška</v>
      </c>
      <c r="AN46" s="339"/>
      <c r="AO46" s="339"/>
      <c r="AP46" s="339"/>
      <c r="AQ46" s="61"/>
      <c r="AR46" s="59"/>
      <c r="AS46" s="340" t="s">
        <v>51</v>
      </c>
      <c r="AT46" s="34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2"/>
      <c r="AT47" s="34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4"/>
      <c r="AT48" s="34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6" t="s">
        <v>52</v>
      </c>
      <c r="D49" s="347"/>
      <c r="E49" s="347"/>
      <c r="F49" s="347"/>
      <c r="G49" s="347"/>
      <c r="H49" s="77"/>
      <c r="I49" s="348" t="s">
        <v>53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9" t="s">
        <v>54</v>
      </c>
      <c r="AH49" s="347"/>
      <c r="AI49" s="347"/>
      <c r="AJ49" s="347"/>
      <c r="AK49" s="347"/>
      <c r="AL49" s="347"/>
      <c r="AM49" s="347"/>
      <c r="AN49" s="348" t="s">
        <v>55</v>
      </c>
      <c r="AO49" s="347"/>
      <c r="AP49" s="347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3">
        <f>ROUND(AG52,2)</f>
        <v>0</v>
      </c>
      <c r="AH51" s="353"/>
      <c r="AI51" s="353"/>
      <c r="AJ51" s="353"/>
      <c r="AK51" s="353"/>
      <c r="AL51" s="353"/>
      <c r="AM51" s="353"/>
      <c r="AN51" s="354">
        <f>SUM(AG51,AT51)</f>
        <v>0</v>
      </c>
      <c r="AO51" s="354"/>
      <c r="AP51" s="354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0" s="5" customFormat="1" ht="22.5" customHeight="1">
      <c r="A52" s="93" t="s">
        <v>74</v>
      </c>
      <c r="B52" s="94"/>
      <c r="C52" s="95"/>
      <c r="D52" s="352" t="s">
        <v>16</v>
      </c>
      <c r="E52" s="352"/>
      <c r="F52" s="352"/>
      <c r="G52" s="352"/>
      <c r="H52" s="352"/>
      <c r="I52" s="96"/>
      <c r="J52" s="352" t="s">
        <v>19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0">
        <f>'180608 - KD HD - oprava s...'!J25</f>
        <v>0</v>
      </c>
      <c r="AH52" s="351"/>
      <c r="AI52" s="351"/>
      <c r="AJ52" s="351"/>
      <c r="AK52" s="351"/>
      <c r="AL52" s="351"/>
      <c r="AM52" s="351"/>
      <c r="AN52" s="350">
        <f>SUM(AG52,AT52)</f>
        <v>0</v>
      </c>
      <c r="AO52" s="351"/>
      <c r="AP52" s="351"/>
      <c r="AQ52" s="97" t="s">
        <v>75</v>
      </c>
      <c r="AR52" s="98"/>
      <c r="AS52" s="99">
        <v>0</v>
      </c>
      <c r="AT52" s="100">
        <f>ROUND(SUM(AV52:AW52),2)</f>
        <v>0</v>
      </c>
      <c r="AU52" s="101">
        <f>'180608 - KD HD - oprava s...'!P86</f>
        <v>0</v>
      </c>
      <c r="AV52" s="100">
        <f>'180608 - KD HD - oprava s...'!J28</f>
        <v>0</v>
      </c>
      <c r="AW52" s="100">
        <f>'180608 - KD HD - oprava s...'!J29</f>
        <v>0</v>
      </c>
      <c r="AX52" s="100">
        <f>'180608 - KD HD - oprava s...'!J30</f>
        <v>0</v>
      </c>
      <c r="AY52" s="100">
        <f>'180608 - KD HD - oprava s...'!J31</f>
        <v>0</v>
      </c>
      <c r="AZ52" s="100">
        <f>'180608 - KD HD - oprava s...'!F28</f>
        <v>0</v>
      </c>
      <c r="BA52" s="100">
        <f>'180608 - KD HD - oprava s...'!F29</f>
        <v>0</v>
      </c>
      <c r="BB52" s="100">
        <f>'180608 - KD HD - oprava s...'!F30</f>
        <v>0</v>
      </c>
      <c r="BC52" s="100">
        <f>'180608 - KD HD - oprava s...'!F31</f>
        <v>0</v>
      </c>
      <c r="BD52" s="102">
        <f>'180608 - KD HD - oprava s...'!F32</f>
        <v>0</v>
      </c>
      <c r="BT52" s="103" t="s">
        <v>76</v>
      </c>
      <c r="BU52" s="103" t="s">
        <v>77</v>
      </c>
      <c r="BV52" s="103" t="s">
        <v>72</v>
      </c>
      <c r="BW52" s="103" t="s">
        <v>7</v>
      </c>
      <c r="BX52" s="103" t="s">
        <v>73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y553iQS5ggza34XwvkN6zQTISjSURL/txTo3Te7Y6YyAAW7uPgC2a9I7SsIeoygS6cMchI1Bsc3bWxQ+gegKtw==" saltValue="VjPS+zE8oy+RFGvurVq/5Q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80608 - KD HD - oprava s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78</v>
      </c>
      <c r="G1" s="359" t="s">
        <v>79</v>
      </c>
      <c r="H1" s="359"/>
      <c r="I1" s="108"/>
      <c r="J1" s="107" t="s">
        <v>80</v>
      </c>
      <c r="K1" s="106" t="s">
        <v>81</v>
      </c>
      <c r="L1" s="107" t="s">
        <v>82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84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6" t="s">
        <v>19</v>
      </c>
      <c r="F7" s="357"/>
      <c r="G7" s="357"/>
      <c r="H7" s="357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22. 5. 2018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21</v>
      </c>
      <c r="K12" s="43"/>
    </row>
    <row r="13" spans="1:70" s="1" customFormat="1" ht="18" customHeight="1">
      <c r="B13" s="39"/>
      <c r="C13" s="40"/>
      <c r="D13" s="40"/>
      <c r="E13" s="33" t="s">
        <v>29</v>
      </c>
      <c r="F13" s="40"/>
      <c r="G13" s="40"/>
      <c r="H13" s="40"/>
      <c r="I13" s="112" t="s">
        <v>30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">
        <v>21</v>
      </c>
      <c r="K18" s="43"/>
    </row>
    <row r="19" spans="2:11" s="1" customFormat="1" ht="18" customHeight="1">
      <c r="B19" s="39"/>
      <c r="C19" s="40"/>
      <c r="D19" s="40"/>
      <c r="E19" s="33" t="s">
        <v>34</v>
      </c>
      <c r="F19" s="40"/>
      <c r="G19" s="40"/>
      <c r="H19" s="40"/>
      <c r="I19" s="112" t="s">
        <v>30</v>
      </c>
      <c r="J19" s="33" t="s">
        <v>21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36</v>
      </c>
      <c r="E21" s="40"/>
      <c r="F21" s="40"/>
      <c r="G21" s="40"/>
      <c r="H21" s="40"/>
      <c r="I21" s="111"/>
      <c r="J21" s="40"/>
      <c r="K21" s="43"/>
    </row>
    <row r="22" spans="2:11" s="6" customFormat="1" ht="22.5" customHeight="1">
      <c r="B22" s="114"/>
      <c r="C22" s="115"/>
      <c r="D22" s="115"/>
      <c r="E22" s="325" t="s">
        <v>21</v>
      </c>
      <c r="F22" s="325"/>
      <c r="G22" s="325"/>
      <c r="H22" s="325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37</v>
      </c>
      <c r="E25" s="40"/>
      <c r="F25" s="40"/>
      <c r="G25" s="40"/>
      <c r="H25" s="40"/>
      <c r="I25" s="111"/>
      <c r="J25" s="121">
        <f>ROUND(J86,2)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39</v>
      </c>
      <c r="G27" s="40"/>
      <c r="H27" s="40"/>
      <c r="I27" s="122" t="s">
        <v>38</v>
      </c>
      <c r="J27" s="44" t="s">
        <v>40</v>
      </c>
      <c r="K27" s="43"/>
    </row>
    <row r="28" spans="2:11" s="1" customFormat="1" ht="14.45" customHeight="1">
      <c r="B28" s="39"/>
      <c r="C28" s="40"/>
      <c r="D28" s="47" t="s">
        <v>41</v>
      </c>
      <c r="E28" s="47" t="s">
        <v>42</v>
      </c>
      <c r="F28" s="123">
        <f>ROUND(SUM(BE86:BE222), 2)</f>
        <v>0</v>
      </c>
      <c r="G28" s="40"/>
      <c r="H28" s="40"/>
      <c r="I28" s="124">
        <v>0.21</v>
      </c>
      <c r="J28" s="123">
        <f>ROUND(ROUND((SUM(BE86:BE222)),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43</v>
      </c>
      <c r="F29" s="123">
        <f>ROUND(SUM(BF86:BF222), 2)</f>
        <v>0</v>
      </c>
      <c r="G29" s="40"/>
      <c r="H29" s="40"/>
      <c r="I29" s="124">
        <v>0.15</v>
      </c>
      <c r="J29" s="123">
        <f>ROUND(ROUND((SUM(BF86:BF222)),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44</v>
      </c>
      <c r="F30" s="123">
        <f>ROUND(SUM(BG86:BG222),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45</v>
      </c>
      <c r="F31" s="123">
        <f>ROUND(SUM(BH86:BH222),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3">
        <f>ROUND(SUM(BI86:BI222),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47</v>
      </c>
      <c r="E34" s="77"/>
      <c r="F34" s="77"/>
      <c r="G34" s="127" t="s">
        <v>48</v>
      </c>
      <c r="H34" s="128" t="s">
        <v>49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85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23.25" customHeight="1">
      <c r="B43" s="39"/>
      <c r="C43" s="40"/>
      <c r="D43" s="40"/>
      <c r="E43" s="356" t="str">
        <f>E7</f>
        <v>KD HD - oprava střechy</v>
      </c>
      <c r="F43" s="357"/>
      <c r="G43" s="357"/>
      <c r="H43" s="357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Horažďovice</v>
      </c>
      <c r="G45" s="40"/>
      <c r="H45" s="40"/>
      <c r="I45" s="112" t="s">
        <v>25</v>
      </c>
      <c r="J45" s="113" t="str">
        <f>IF(J10="","",J10)</f>
        <v>22. 5. 2018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>Město Horažďovice</v>
      </c>
      <c r="G47" s="40"/>
      <c r="H47" s="40"/>
      <c r="I47" s="112" t="s">
        <v>33</v>
      </c>
      <c r="J47" s="33" t="str">
        <f>E19</f>
        <v>Ing. Martin Liška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86</v>
      </c>
      <c r="D50" s="125"/>
      <c r="E50" s="125"/>
      <c r="F50" s="125"/>
      <c r="G50" s="125"/>
      <c r="H50" s="125"/>
      <c r="I50" s="138"/>
      <c r="J50" s="139" t="s">
        <v>87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88</v>
      </c>
      <c r="D52" s="40"/>
      <c r="E52" s="40"/>
      <c r="F52" s="40"/>
      <c r="G52" s="40"/>
      <c r="H52" s="40"/>
      <c r="I52" s="111"/>
      <c r="J52" s="121">
        <f>J86</f>
        <v>0</v>
      </c>
      <c r="K52" s="43"/>
      <c r="AU52" s="22" t="s">
        <v>89</v>
      </c>
    </row>
    <row r="53" spans="2:47" s="7" customFormat="1" ht="24.95" customHeight="1">
      <c r="B53" s="142"/>
      <c r="C53" s="143"/>
      <c r="D53" s="144" t="s">
        <v>90</v>
      </c>
      <c r="E53" s="145"/>
      <c r="F53" s="145"/>
      <c r="G53" s="145"/>
      <c r="H53" s="145"/>
      <c r="I53" s="146"/>
      <c r="J53" s="147">
        <f>J87</f>
        <v>0</v>
      </c>
      <c r="K53" s="148"/>
    </row>
    <row r="54" spans="2:47" s="8" customFormat="1" ht="19.899999999999999" customHeight="1">
      <c r="B54" s="149"/>
      <c r="C54" s="150"/>
      <c r="D54" s="151" t="s">
        <v>91</v>
      </c>
      <c r="E54" s="152"/>
      <c r="F54" s="152"/>
      <c r="G54" s="152"/>
      <c r="H54" s="152"/>
      <c r="I54" s="153"/>
      <c r="J54" s="154">
        <f>J88</f>
        <v>0</v>
      </c>
      <c r="K54" s="155"/>
    </row>
    <row r="55" spans="2:47" s="8" customFormat="1" ht="19.899999999999999" customHeight="1">
      <c r="B55" s="149"/>
      <c r="C55" s="150"/>
      <c r="D55" s="151" t="s">
        <v>92</v>
      </c>
      <c r="E55" s="152"/>
      <c r="F55" s="152"/>
      <c r="G55" s="152"/>
      <c r="H55" s="152"/>
      <c r="I55" s="153"/>
      <c r="J55" s="154">
        <f>J98</f>
        <v>0</v>
      </c>
      <c r="K55" s="155"/>
    </row>
    <row r="56" spans="2:47" s="8" customFormat="1" ht="19.899999999999999" customHeight="1">
      <c r="B56" s="149"/>
      <c r="C56" s="150"/>
      <c r="D56" s="151" t="s">
        <v>93</v>
      </c>
      <c r="E56" s="152"/>
      <c r="F56" s="152"/>
      <c r="G56" s="152"/>
      <c r="H56" s="152"/>
      <c r="I56" s="153"/>
      <c r="J56" s="154">
        <f>J112</f>
        <v>0</v>
      </c>
      <c r="K56" s="155"/>
    </row>
    <row r="57" spans="2:47" s="8" customFormat="1" ht="19.899999999999999" customHeight="1">
      <c r="B57" s="149"/>
      <c r="C57" s="150"/>
      <c r="D57" s="151" t="s">
        <v>94</v>
      </c>
      <c r="E57" s="152"/>
      <c r="F57" s="152"/>
      <c r="G57" s="152"/>
      <c r="H57" s="152"/>
      <c r="I57" s="153"/>
      <c r="J57" s="154">
        <f>J117</f>
        <v>0</v>
      </c>
      <c r="K57" s="155"/>
    </row>
    <row r="58" spans="2:47" s="7" customFormat="1" ht="24.95" customHeight="1">
      <c r="B58" s="142"/>
      <c r="C58" s="143"/>
      <c r="D58" s="144" t="s">
        <v>95</v>
      </c>
      <c r="E58" s="145"/>
      <c r="F58" s="145"/>
      <c r="G58" s="145"/>
      <c r="H58" s="145"/>
      <c r="I58" s="146"/>
      <c r="J58" s="147">
        <f>J119</f>
        <v>0</v>
      </c>
      <c r="K58" s="148"/>
    </row>
    <row r="59" spans="2:47" s="8" customFormat="1" ht="19.899999999999999" customHeight="1">
      <c r="B59" s="149"/>
      <c r="C59" s="150"/>
      <c r="D59" s="151" t="s">
        <v>96</v>
      </c>
      <c r="E59" s="152"/>
      <c r="F59" s="152"/>
      <c r="G59" s="152"/>
      <c r="H59" s="152"/>
      <c r="I59" s="153"/>
      <c r="J59" s="154">
        <f>J120</f>
        <v>0</v>
      </c>
      <c r="K59" s="155"/>
    </row>
    <row r="60" spans="2:47" s="8" customFormat="1" ht="19.899999999999999" customHeight="1">
      <c r="B60" s="149"/>
      <c r="C60" s="150"/>
      <c r="D60" s="151" t="s">
        <v>97</v>
      </c>
      <c r="E60" s="152"/>
      <c r="F60" s="152"/>
      <c r="G60" s="152"/>
      <c r="H60" s="152"/>
      <c r="I60" s="153"/>
      <c r="J60" s="154">
        <f>J134</f>
        <v>0</v>
      </c>
      <c r="K60" s="155"/>
    </row>
    <row r="61" spans="2:47" s="8" customFormat="1" ht="19.899999999999999" customHeight="1">
      <c r="B61" s="149"/>
      <c r="C61" s="150"/>
      <c r="D61" s="151" t="s">
        <v>98</v>
      </c>
      <c r="E61" s="152"/>
      <c r="F61" s="152"/>
      <c r="G61" s="152"/>
      <c r="H61" s="152"/>
      <c r="I61" s="153"/>
      <c r="J61" s="154">
        <f>J138</f>
        <v>0</v>
      </c>
      <c r="K61" s="155"/>
    </row>
    <row r="62" spans="2:47" s="8" customFormat="1" ht="19.899999999999999" customHeight="1">
      <c r="B62" s="149"/>
      <c r="C62" s="150"/>
      <c r="D62" s="151" t="s">
        <v>99</v>
      </c>
      <c r="E62" s="152"/>
      <c r="F62" s="152"/>
      <c r="G62" s="152"/>
      <c r="H62" s="152"/>
      <c r="I62" s="153"/>
      <c r="J62" s="154">
        <f>J158</f>
        <v>0</v>
      </c>
      <c r="K62" s="155"/>
    </row>
    <row r="63" spans="2:47" s="8" customFormat="1" ht="19.899999999999999" customHeight="1">
      <c r="B63" s="149"/>
      <c r="C63" s="150"/>
      <c r="D63" s="151" t="s">
        <v>100</v>
      </c>
      <c r="E63" s="152"/>
      <c r="F63" s="152"/>
      <c r="G63" s="152"/>
      <c r="H63" s="152"/>
      <c r="I63" s="153"/>
      <c r="J63" s="154">
        <f>J161</f>
        <v>0</v>
      </c>
      <c r="K63" s="155"/>
    </row>
    <row r="64" spans="2:47" s="8" customFormat="1" ht="19.899999999999999" customHeight="1">
      <c r="B64" s="149"/>
      <c r="C64" s="150"/>
      <c r="D64" s="151" t="s">
        <v>101</v>
      </c>
      <c r="E64" s="152"/>
      <c r="F64" s="152"/>
      <c r="G64" s="152"/>
      <c r="H64" s="152"/>
      <c r="I64" s="153"/>
      <c r="J64" s="154">
        <f>J179</f>
        <v>0</v>
      </c>
      <c r="K64" s="155"/>
    </row>
    <row r="65" spans="2:12" s="8" customFormat="1" ht="19.899999999999999" customHeight="1">
      <c r="B65" s="149"/>
      <c r="C65" s="150"/>
      <c r="D65" s="151" t="s">
        <v>102</v>
      </c>
      <c r="E65" s="152"/>
      <c r="F65" s="152"/>
      <c r="G65" s="152"/>
      <c r="H65" s="152"/>
      <c r="I65" s="153"/>
      <c r="J65" s="154">
        <f>J206</f>
        <v>0</v>
      </c>
      <c r="K65" s="155"/>
    </row>
    <row r="66" spans="2:12" s="8" customFormat="1" ht="19.899999999999999" customHeight="1">
      <c r="B66" s="149"/>
      <c r="C66" s="150"/>
      <c r="D66" s="151" t="s">
        <v>103</v>
      </c>
      <c r="E66" s="152"/>
      <c r="F66" s="152"/>
      <c r="G66" s="152"/>
      <c r="H66" s="152"/>
      <c r="I66" s="153"/>
      <c r="J66" s="154">
        <f>J215</f>
        <v>0</v>
      </c>
      <c r="K66" s="155"/>
    </row>
    <row r="67" spans="2:12" s="7" customFormat="1" ht="24.95" customHeight="1">
      <c r="B67" s="142"/>
      <c r="C67" s="143"/>
      <c r="D67" s="144" t="s">
        <v>104</v>
      </c>
      <c r="E67" s="145"/>
      <c r="F67" s="145"/>
      <c r="G67" s="145"/>
      <c r="H67" s="145"/>
      <c r="I67" s="146"/>
      <c r="J67" s="147">
        <f>J217</f>
        <v>0</v>
      </c>
      <c r="K67" s="148"/>
    </row>
    <row r="68" spans="2:12" s="8" customFormat="1" ht="19.899999999999999" customHeight="1">
      <c r="B68" s="149"/>
      <c r="C68" s="150"/>
      <c r="D68" s="151" t="s">
        <v>105</v>
      </c>
      <c r="E68" s="152"/>
      <c r="F68" s="152"/>
      <c r="G68" s="152"/>
      <c r="H68" s="152"/>
      <c r="I68" s="153"/>
      <c r="J68" s="154">
        <f>J218</f>
        <v>0</v>
      </c>
      <c r="K68" s="155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5"/>
      <c r="J74" s="58"/>
      <c r="K74" s="58"/>
      <c r="L74" s="59"/>
    </row>
    <row r="75" spans="2:12" s="1" customFormat="1" ht="36.950000000000003" customHeight="1">
      <c r="B75" s="39"/>
      <c r="C75" s="60" t="s">
        <v>106</v>
      </c>
      <c r="D75" s="61"/>
      <c r="E75" s="61"/>
      <c r="F75" s="61"/>
      <c r="G75" s="61"/>
      <c r="H75" s="61"/>
      <c r="I75" s="156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56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56"/>
      <c r="J77" s="61"/>
      <c r="K77" s="61"/>
      <c r="L77" s="59"/>
    </row>
    <row r="78" spans="2:12" s="1" customFormat="1" ht="23.25" customHeight="1">
      <c r="B78" s="39"/>
      <c r="C78" s="61"/>
      <c r="D78" s="61"/>
      <c r="E78" s="336" t="str">
        <f>E7</f>
        <v>KD HD - oprava střechy</v>
      </c>
      <c r="F78" s="358"/>
      <c r="G78" s="358"/>
      <c r="H78" s="358"/>
      <c r="I78" s="156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56"/>
      <c r="J79" s="61"/>
      <c r="K79" s="61"/>
      <c r="L79" s="59"/>
    </row>
    <row r="80" spans="2:12" s="1" customFormat="1" ht="18" customHeight="1">
      <c r="B80" s="39"/>
      <c r="C80" s="63" t="s">
        <v>23</v>
      </c>
      <c r="D80" s="61"/>
      <c r="E80" s="61"/>
      <c r="F80" s="157" t="str">
        <f>F10</f>
        <v>Horažďovice</v>
      </c>
      <c r="G80" s="61"/>
      <c r="H80" s="61"/>
      <c r="I80" s="158" t="s">
        <v>25</v>
      </c>
      <c r="J80" s="71" t="str">
        <f>IF(J10="","",J10)</f>
        <v>22. 5. 2018</v>
      </c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56"/>
      <c r="J81" s="61"/>
      <c r="K81" s="61"/>
      <c r="L81" s="59"/>
    </row>
    <row r="82" spans="2:65" s="1" customFormat="1">
      <c r="B82" s="39"/>
      <c r="C82" s="63" t="s">
        <v>27</v>
      </c>
      <c r="D82" s="61"/>
      <c r="E82" s="61"/>
      <c r="F82" s="157" t="str">
        <f>E13</f>
        <v>Město Horažďovice</v>
      </c>
      <c r="G82" s="61"/>
      <c r="H82" s="61"/>
      <c r="I82" s="158" t="s">
        <v>33</v>
      </c>
      <c r="J82" s="157" t="str">
        <f>E19</f>
        <v>Ing. Martin Liška</v>
      </c>
      <c r="K82" s="61"/>
      <c r="L82" s="59"/>
    </row>
    <row r="83" spans="2:65" s="1" customFormat="1" ht="14.45" customHeight="1">
      <c r="B83" s="39"/>
      <c r="C83" s="63" t="s">
        <v>31</v>
      </c>
      <c r="D83" s="61"/>
      <c r="E83" s="61"/>
      <c r="F83" s="157" t="str">
        <f>IF(E16="","",E16)</f>
        <v/>
      </c>
      <c r="G83" s="61"/>
      <c r="H83" s="61"/>
      <c r="I83" s="156"/>
      <c r="J83" s="61"/>
      <c r="K83" s="61"/>
      <c r="L83" s="59"/>
    </row>
    <row r="84" spans="2:65" s="1" customFormat="1" ht="10.35" customHeight="1">
      <c r="B84" s="39"/>
      <c r="C84" s="61"/>
      <c r="D84" s="61"/>
      <c r="E84" s="61"/>
      <c r="F84" s="61"/>
      <c r="G84" s="61"/>
      <c r="H84" s="61"/>
      <c r="I84" s="156"/>
      <c r="J84" s="61"/>
      <c r="K84" s="61"/>
      <c r="L84" s="59"/>
    </row>
    <row r="85" spans="2:65" s="9" customFormat="1" ht="29.25" customHeight="1">
      <c r="B85" s="159"/>
      <c r="C85" s="160" t="s">
        <v>107</v>
      </c>
      <c r="D85" s="161" t="s">
        <v>56</v>
      </c>
      <c r="E85" s="161" t="s">
        <v>52</v>
      </c>
      <c r="F85" s="161" t="s">
        <v>108</v>
      </c>
      <c r="G85" s="161" t="s">
        <v>109</v>
      </c>
      <c r="H85" s="161" t="s">
        <v>110</v>
      </c>
      <c r="I85" s="162" t="s">
        <v>111</v>
      </c>
      <c r="J85" s="161" t="s">
        <v>87</v>
      </c>
      <c r="K85" s="163" t="s">
        <v>112</v>
      </c>
      <c r="L85" s="164"/>
      <c r="M85" s="79" t="s">
        <v>113</v>
      </c>
      <c r="N85" s="80" t="s">
        <v>41</v>
      </c>
      <c r="O85" s="80" t="s">
        <v>114</v>
      </c>
      <c r="P85" s="80" t="s">
        <v>115</v>
      </c>
      <c r="Q85" s="80" t="s">
        <v>116</v>
      </c>
      <c r="R85" s="80" t="s">
        <v>117</v>
      </c>
      <c r="S85" s="80" t="s">
        <v>118</v>
      </c>
      <c r="T85" s="81" t="s">
        <v>119</v>
      </c>
    </row>
    <row r="86" spans="2:65" s="1" customFormat="1" ht="29.25" customHeight="1">
      <c r="B86" s="39"/>
      <c r="C86" s="85" t="s">
        <v>88</v>
      </c>
      <c r="D86" s="61"/>
      <c r="E86" s="61"/>
      <c r="F86" s="61"/>
      <c r="G86" s="61"/>
      <c r="H86" s="61"/>
      <c r="I86" s="156"/>
      <c r="J86" s="165">
        <f>BK86</f>
        <v>0</v>
      </c>
      <c r="K86" s="61"/>
      <c r="L86" s="59"/>
      <c r="M86" s="82"/>
      <c r="N86" s="83"/>
      <c r="O86" s="83"/>
      <c r="P86" s="166">
        <f>P87+P119+P217</f>
        <v>0</v>
      </c>
      <c r="Q86" s="83"/>
      <c r="R86" s="166">
        <f>R87+R119+R217</f>
        <v>15.644474539999999</v>
      </c>
      <c r="S86" s="83"/>
      <c r="T86" s="167">
        <f>T87+T119+T217</f>
        <v>13.450152170000001</v>
      </c>
      <c r="AT86" s="22" t="s">
        <v>70</v>
      </c>
      <c r="AU86" s="22" t="s">
        <v>89</v>
      </c>
      <c r="BK86" s="168">
        <f>BK87+BK119+BK217</f>
        <v>0</v>
      </c>
    </row>
    <row r="87" spans="2:65" s="10" customFormat="1" ht="37.35" customHeight="1">
      <c r="B87" s="169"/>
      <c r="C87" s="170"/>
      <c r="D87" s="171" t="s">
        <v>70</v>
      </c>
      <c r="E87" s="172" t="s">
        <v>120</v>
      </c>
      <c r="F87" s="172" t="s">
        <v>121</v>
      </c>
      <c r="G87" s="170"/>
      <c r="H87" s="170"/>
      <c r="I87" s="173"/>
      <c r="J87" s="174">
        <f>BK87</f>
        <v>0</v>
      </c>
      <c r="K87" s="170"/>
      <c r="L87" s="175"/>
      <c r="M87" s="176"/>
      <c r="N87" s="177"/>
      <c r="O87" s="177"/>
      <c r="P87" s="178">
        <f>P88+P98+P112+P117</f>
        <v>0</v>
      </c>
      <c r="Q87" s="177"/>
      <c r="R87" s="178">
        <f>R88+R98+R112+R117</f>
        <v>1.6529344399999999</v>
      </c>
      <c r="S87" s="177"/>
      <c r="T87" s="179">
        <f>T88+T98+T112+T117</f>
        <v>2.0602</v>
      </c>
      <c r="AR87" s="180" t="s">
        <v>76</v>
      </c>
      <c r="AT87" s="181" t="s">
        <v>70</v>
      </c>
      <c r="AU87" s="181" t="s">
        <v>71</v>
      </c>
      <c r="AY87" s="180" t="s">
        <v>122</v>
      </c>
      <c r="BK87" s="182">
        <f>BK88+BK98+BK112+BK117</f>
        <v>0</v>
      </c>
    </row>
    <row r="88" spans="2:65" s="10" customFormat="1" ht="19.899999999999999" customHeight="1">
      <c r="B88" s="169"/>
      <c r="C88" s="170"/>
      <c r="D88" s="183" t="s">
        <v>70</v>
      </c>
      <c r="E88" s="184" t="s">
        <v>123</v>
      </c>
      <c r="F88" s="184" t="s">
        <v>124</v>
      </c>
      <c r="G88" s="170"/>
      <c r="H88" s="170"/>
      <c r="I88" s="173"/>
      <c r="J88" s="185">
        <f>BK88</f>
        <v>0</v>
      </c>
      <c r="K88" s="170"/>
      <c r="L88" s="175"/>
      <c r="M88" s="176"/>
      <c r="N88" s="177"/>
      <c r="O88" s="177"/>
      <c r="P88" s="178">
        <f>SUM(P89:P97)</f>
        <v>0</v>
      </c>
      <c r="Q88" s="177"/>
      <c r="R88" s="178">
        <f>SUM(R89:R97)</f>
        <v>1.6529344399999999</v>
      </c>
      <c r="S88" s="177"/>
      <c r="T88" s="179">
        <f>SUM(T89:T97)</f>
        <v>0</v>
      </c>
      <c r="AR88" s="180" t="s">
        <v>76</v>
      </c>
      <c r="AT88" s="181" t="s">
        <v>70</v>
      </c>
      <c r="AU88" s="181" t="s">
        <v>76</v>
      </c>
      <c r="AY88" s="180" t="s">
        <v>122</v>
      </c>
      <c r="BK88" s="182">
        <f>SUM(BK89:BK97)</f>
        <v>0</v>
      </c>
    </row>
    <row r="89" spans="2:65" s="1" customFormat="1" ht="22.5" customHeight="1">
      <c r="B89" s="39"/>
      <c r="C89" s="186" t="s">
        <v>76</v>
      </c>
      <c r="D89" s="186" t="s">
        <v>125</v>
      </c>
      <c r="E89" s="187" t="s">
        <v>126</v>
      </c>
      <c r="F89" s="188" t="s">
        <v>127</v>
      </c>
      <c r="G89" s="189" t="s">
        <v>128</v>
      </c>
      <c r="H89" s="190">
        <v>34.003999999999998</v>
      </c>
      <c r="I89" s="191"/>
      <c r="J89" s="192">
        <f>ROUND(I89*H89,2)</f>
        <v>0</v>
      </c>
      <c r="K89" s="188" t="s">
        <v>21</v>
      </c>
      <c r="L89" s="59"/>
      <c r="M89" s="193" t="s">
        <v>21</v>
      </c>
      <c r="N89" s="194" t="s">
        <v>42</v>
      </c>
      <c r="O89" s="40"/>
      <c r="P89" s="195">
        <f>O89*H89</f>
        <v>0</v>
      </c>
      <c r="Q89" s="195">
        <v>7.3499999999999998E-3</v>
      </c>
      <c r="R89" s="195">
        <f>Q89*H89</f>
        <v>0.24992939999999997</v>
      </c>
      <c r="S89" s="195">
        <v>0</v>
      </c>
      <c r="T89" s="196">
        <f>S89*H89</f>
        <v>0</v>
      </c>
      <c r="AR89" s="22" t="s">
        <v>129</v>
      </c>
      <c r="AT89" s="22" t="s">
        <v>125</v>
      </c>
      <c r="AU89" s="22" t="s">
        <v>83</v>
      </c>
      <c r="AY89" s="22" t="s">
        <v>122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2" t="s">
        <v>76</v>
      </c>
      <c r="BK89" s="197">
        <f>ROUND(I89*H89,2)</f>
        <v>0</v>
      </c>
      <c r="BL89" s="22" t="s">
        <v>129</v>
      </c>
      <c r="BM89" s="22" t="s">
        <v>130</v>
      </c>
    </row>
    <row r="90" spans="2:65" s="11" customFormat="1" ht="13.5">
      <c r="B90" s="198"/>
      <c r="C90" s="199"/>
      <c r="D90" s="200" t="s">
        <v>131</v>
      </c>
      <c r="E90" s="201" t="s">
        <v>21</v>
      </c>
      <c r="F90" s="202" t="s">
        <v>132</v>
      </c>
      <c r="G90" s="199"/>
      <c r="H90" s="203">
        <v>34.003999999999998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131</v>
      </c>
      <c r="AU90" s="209" t="s">
        <v>83</v>
      </c>
      <c r="AV90" s="11" t="s">
        <v>83</v>
      </c>
      <c r="AW90" s="11" t="s">
        <v>35</v>
      </c>
      <c r="AX90" s="11" t="s">
        <v>76</v>
      </c>
      <c r="AY90" s="209" t="s">
        <v>122</v>
      </c>
    </row>
    <row r="91" spans="2:65" s="1" customFormat="1" ht="31.5" customHeight="1">
      <c r="B91" s="39"/>
      <c r="C91" s="186" t="s">
        <v>83</v>
      </c>
      <c r="D91" s="186" t="s">
        <v>125</v>
      </c>
      <c r="E91" s="187" t="s">
        <v>133</v>
      </c>
      <c r="F91" s="188" t="s">
        <v>134</v>
      </c>
      <c r="G91" s="189" t="s">
        <v>128</v>
      </c>
      <c r="H91" s="190">
        <v>34.003999999999998</v>
      </c>
      <c r="I91" s="191"/>
      <c r="J91" s="192">
        <f>ROUND(I91*H91,2)</f>
        <v>0</v>
      </c>
      <c r="K91" s="188" t="s">
        <v>21</v>
      </c>
      <c r="L91" s="59"/>
      <c r="M91" s="193" t="s">
        <v>21</v>
      </c>
      <c r="N91" s="194" t="s">
        <v>42</v>
      </c>
      <c r="O91" s="40"/>
      <c r="P91" s="195">
        <f>O91*H91</f>
        <v>0</v>
      </c>
      <c r="Q91" s="195">
        <v>4.9800000000000001E-3</v>
      </c>
      <c r="R91" s="195">
        <f>Q91*H91</f>
        <v>0.16933991999999998</v>
      </c>
      <c r="S91" s="195">
        <v>0</v>
      </c>
      <c r="T91" s="196">
        <f>S91*H91</f>
        <v>0</v>
      </c>
      <c r="AR91" s="22" t="s">
        <v>129</v>
      </c>
      <c r="AT91" s="22" t="s">
        <v>125</v>
      </c>
      <c r="AU91" s="22" t="s">
        <v>83</v>
      </c>
      <c r="AY91" s="22" t="s">
        <v>122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22" t="s">
        <v>76</v>
      </c>
      <c r="BK91" s="197">
        <f>ROUND(I91*H91,2)</f>
        <v>0</v>
      </c>
      <c r="BL91" s="22" t="s">
        <v>129</v>
      </c>
      <c r="BM91" s="22" t="s">
        <v>135</v>
      </c>
    </row>
    <row r="92" spans="2:65" s="11" customFormat="1" ht="13.5">
      <c r="B92" s="198"/>
      <c r="C92" s="199"/>
      <c r="D92" s="200" t="s">
        <v>131</v>
      </c>
      <c r="E92" s="201" t="s">
        <v>21</v>
      </c>
      <c r="F92" s="202" t="s">
        <v>132</v>
      </c>
      <c r="G92" s="199"/>
      <c r="H92" s="203">
        <v>34.003999999999998</v>
      </c>
      <c r="I92" s="204"/>
      <c r="J92" s="199"/>
      <c r="K92" s="199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131</v>
      </c>
      <c r="AU92" s="209" t="s">
        <v>83</v>
      </c>
      <c r="AV92" s="11" t="s">
        <v>83</v>
      </c>
      <c r="AW92" s="11" t="s">
        <v>35</v>
      </c>
      <c r="AX92" s="11" t="s">
        <v>76</v>
      </c>
      <c r="AY92" s="209" t="s">
        <v>122</v>
      </c>
    </row>
    <row r="93" spans="2:65" s="1" customFormat="1" ht="31.5" customHeight="1">
      <c r="B93" s="39"/>
      <c r="C93" s="186" t="s">
        <v>136</v>
      </c>
      <c r="D93" s="186" t="s">
        <v>125</v>
      </c>
      <c r="E93" s="187" t="s">
        <v>137</v>
      </c>
      <c r="F93" s="188" t="s">
        <v>138</v>
      </c>
      <c r="G93" s="189" t="s">
        <v>128</v>
      </c>
      <c r="H93" s="190">
        <v>34.003999999999998</v>
      </c>
      <c r="I93" s="191"/>
      <c r="J93" s="192">
        <f>ROUND(I93*H93,2)</f>
        <v>0</v>
      </c>
      <c r="K93" s="188" t="s">
        <v>21</v>
      </c>
      <c r="L93" s="59"/>
      <c r="M93" s="193" t="s">
        <v>21</v>
      </c>
      <c r="N93" s="194" t="s">
        <v>42</v>
      </c>
      <c r="O93" s="40"/>
      <c r="P93" s="195">
        <f>O93*H93</f>
        <v>0</v>
      </c>
      <c r="Q93" s="195">
        <v>3.15E-2</v>
      </c>
      <c r="R93" s="195">
        <f>Q93*H93</f>
        <v>1.071126</v>
      </c>
      <c r="S93" s="195">
        <v>0</v>
      </c>
      <c r="T93" s="196">
        <f>S93*H93</f>
        <v>0</v>
      </c>
      <c r="AR93" s="22" t="s">
        <v>129</v>
      </c>
      <c r="AT93" s="22" t="s">
        <v>125</v>
      </c>
      <c r="AU93" s="22" t="s">
        <v>83</v>
      </c>
      <c r="AY93" s="22" t="s">
        <v>122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22" t="s">
        <v>76</v>
      </c>
      <c r="BK93" s="197">
        <f>ROUND(I93*H93,2)</f>
        <v>0</v>
      </c>
      <c r="BL93" s="22" t="s">
        <v>129</v>
      </c>
      <c r="BM93" s="22" t="s">
        <v>139</v>
      </c>
    </row>
    <row r="94" spans="2:65" s="11" customFormat="1" ht="13.5">
      <c r="B94" s="198"/>
      <c r="C94" s="199"/>
      <c r="D94" s="200" t="s">
        <v>131</v>
      </c>
      <c r="E94" s="201" t="s">
        <v>21</v>
      </c>
      <c r="F94" s="202" t="s">
        <v>132</v>
      </c>
      <c r="G94" s="199"/>
      <c r="H94" s="203">
        <v>34.003999999999998</v>
      </c>
      <c r="I94" s="204"/>
      <c r="J94" s="199"/>
      <c r="K94" s="199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131</v>
      </c>
      <c r="AU94" s="209" t="s">
        <v>83</v>
      </c>
      <c r="AV94" s="11" t="s">
        <v>83</v>
      </c>
      <c r="AW94" s="11" t="s">
        <v>35</v>
      </c>
      <c r="AX94" s="11" t="s">
        <v>76</v>
      </c>
      <c r="AY94" s="209" t="s">
        <v>122</v>
      </c>
    </row>
    <row r="95" spans="2:65" s="1" customFormat="1" ht="31.5" customHeight="1">
      <c r="B95" s="39"/>
      <c r="C95" s="186" t="s">
        <v>129</v>
      </c>
      <c r="D95" s="186" t="s">
        <v>125</v>
      </c>
      <c r="E95" s="187" t="s">
        <v>140</v>
      </c>
      <c r="F95" s="188" t="s">
        <v>141</v>
      </c>
      <c r="G95" s="189" t="s">
        <v>128</v>
      </c>
      <c r="H95" s="190">
        <v>34.003999999999998</v>
      </c>
      <c r="I95" s="191"/>
      <c r="J95" s="192">
        <f>ROUND(I95*H95,2)</f>
        <v>0</v>
      </c>
      <c r="K95" s="188" t="s">
        <v>21</v>
      </c>
      <c r="L95" s="59"/>
      <c r="M95" s="193" t="s">
        <v>21</v>
      </c>
      <c r="N95" s="194" t="s">
        <v>42</v>
      </c>
      <c r="O95" s="40"/>
      <c r="P95" s="195">
        <f>O95*H95</f>
        <v>0</v>
      </c>
      <c r="Q95" s="195">
        <v>4.7800000000000004E-3</v>
      </c>
      <c r="R95" s="195">
        <f>Q95*H95</f>
        <v>0.16253912000000001</v>
      </c>
      <c r="S95" s="195">
        <v>0</v>
      </c>
      <c r="T95" s="196">
        <f>S95*H95</f>
        <v>0</v>
      </c>
      <c r="AR95" s="22" t="s">
        <v>129</v>
      </c>
      <c r="AT95" s="22" t="s">
        <v>125</v>
      </c>
      <c r="AU95" s="22" t="s">
        <v>83</v>
      </c>
      <c r="AY95" s="22" t="s">
        <v>122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2" t="s">
        <v>76</v>
      </c>
      <c r="BK95" s="197">
        <f>ROUND(I95*H95,2)</f>
        <v>0</v>
      </c>
      <c r="BL95" s="22" t="s">
        <v>129</v>
      </c>
      <c r="BM95" s="22" t="s">
        <v>142</v>
      </c>
    </row>
    <row r="96" spans="2:65" s="11" customFormat="1" ht="13.5">
      <c r="B96" s="198"/>
      <c r="C96" s="199"/>
      <c r="D96" s="200" t="s">
        <v>131</v>
      </c>
      <c r="E96" s="201" t="s">
        <v>21</v>
      </c>
      <c r="F96" s="202" t="s">
        <v>132</v>
      </c>
      <c r="G96" s="199"/>
      <c r="H96" s="203">
        <v>34.003999999999998</v>
      </c>
      <c r="I96" s="204"/>
      <c r="J96" s="199"/>
      <c r="K96" s="199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131</v>
      </c>
      <c r="AU96" s="209" t="s">
        <v>83</v>
      </c>
      <c r="AV96" s="11" t="s">
        <v>83</v>
      </c>
      <c r="AW96" s="11" t="s">
        <v>35</v>
      </c>
      <c r="AX96" s="11" t="s">
        <v>76</v>
      </c>
      <c r="AY96" s="209" t="s">
        <v>122</v>
      </c>
    </row>
    <row r="97" spans="2:65" s="1" customFormat="1" ht="22.5" customHeight="1">
      <c r="B97" s="39"/>
      <c r="C97" s="186" t="s">
        <v>143</v>
      </c>
      <c r="D97" s="186" t="s">
        <v>125</v>
      </c>
      <c r="E97" s="187" t="s">
        <v>144</v>
      </c>
      <c r="F97" s="188" t="s">
        <v>145</v>
      </c>
      <c r="G97" s="189" t="s">
        <v>146</v>
      </c>
      <c r="H97" s="190">
        <v>2</v>
      </c>
      <c r="I97" s="191"/>
      <c r="J97" s="192">
        <f>ROUND(I97*H97,2)</f>
        <v>0</v>
      </c>
      <c r="K97" s="188" t="s">
        <v>21</v>
      </c>
      <c r="L97" s="59"/>
      <c r="M97" s="193" t="s">
        <v>21</v>
      </c>
      <c r="N97" s="194" t="s">
        <v>42</v>
      </c>
      <c r="O97" s="40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AR97" s="22" t="s">
        <v>129</v>
      </c>
      <c r="AT97" s="22" t="s">
        <v>125</v>
      </c>
      <c r="AU97" s="22" t="s">
        <v>83</v>
      </c>
      <c r="AY97" s="22" t="s">
        <v>122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22" t="s">
        <v>76</v>
      </c>
      <c r="BK97" s="197">
        <f>ROUND(I97*H97,2)</f>
        <v>0</v>
      </c>
      <c r="BL97" s="22" t="s">
        <v>129</v>
      </c>
      <c r="BM97" s="22" t="s">
        <v>147</v>
      </c>
    </row>
    <row r="98" spans="2:65" s="10" customFormat="1" ht="29.85" customHeight="1">
      <c r="B98" s="169"/>
      <c r="C98" s="170"/>
      <c r="D98" s="183" t="s">
        <v>70</v>
      </c>
      <c r="E98" s="184" t="s">
        <v>148</v>
      </c>
      <c r="F98" s="184" t="s">
        <v>149</v>
      </c>
      <c r="G98" s="170"/>
      <c r="H98" s="170"/>
      <c r="I98" s="173"/>
      <c r="J98" s="185">
        <f>BK98</f>
        <v>0</v>
      </c>
      <c r="K98" s="170"/>
      <c r="L98" s="175"/>
      <c r="M98" s="176"/>
      <c r="N98" s="177"/>
      <c r="O98" s="177"/>
      <c r="P98" s="178">
        <f>SUM(P99:P111)</f>
        <v>0</v>
      </c>
      <c r="Q98" s="177"/>
      <c r="R98" s="178">
        <f>SUM(R99:R111)</f>
        <v>0</v>
      </c>
      <c r="S98" s="177"/>
      <c r="T98" s="179">
        <f>SUM(T99:T111)</f>
        <v>2.0602</v>
      </c>
      <c r="AR98" s="180" t="s">
        <v>76</v>
      </c>
      <c r="AT98" s="181" t="s">
        <v>70</v>
      </c>
      <c r="AU98" s="181" t="s">
        <v>76</v>
      </c>
      <c r="AY98" s="180" t="s">
        <v>122</v>
      </c>
      <c r="BK98" s="182">
        <f>SUM(BK99:BK111)</f>
        <v>0</v>
      </c>
    </row>
    <row r="99" spans="2:65" s="1" customFormat="1" ht="31.5" customHeight="1">
      <c r="B99" s="39"/>
      <c r="C99" s="186" t="s">
        <v>150</v>
      </c>
      <c r="D99" s="186" t="s">
        <v>125</v>
      </c>
      <c r="E99" s="187" t="s">
        <v>151</v>
      </c>
      <c r="F99" s="188" t="s">
        <v>152</v>
      </c>
      <c r="G99" s="189" t="s">
        <v>128</v>
      </c>
      <c r="H99" s="190">
        <v>23.32</v>
      </c>
      <c r="I99" s="191"/>
      <c r="J99" s="192">
        <f>ROUND(I99*H99,2)</f>
        <v>0</v>
      </c>
      <c r="K99" s="188" t="s">
        <v>153</v>
      </c>
      <c r="L99" s="59"/>
      <c r="M99" s="193" t="s">
        <v>21</v>
      </c>
      <c r="N99" s="194" t="s">
        <v>42</v>
      </c>
      <c r="O99" s="40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AR99" s="22" t="s">
        <v>129</v>
      </c>
      <c r="AT99" s="22" t="s">
        <v>125</v>
      </c>
      <c r="AU99" s="22" t="s">
        <v>83</v>
      </c>
      <c r="AY99" s="22" t="s">
        <v>122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22" t="s">
        <v>76</v>
      </c>
      <c r="BK99" s="197">
        <f>ROUND(I99*H99,2)</f>
        <v>0</v>
      </c>
      <c r="BL99" s="22" t="s">
        <v>129</v>
      </c>
      <c r="BM99" s="22" t="s">
        <v>154</v>
      </c>
    </row>
    <row r="100" spans="2:65" s="11" customFormat="1" ht="13.5">
      <c r="B100" s="198"/>
      <c r="C100" s="199"/>
      <c r="D100" s="200" t="s">
        <v>131</v>
      </c>
      <c r="E100" s="201" t="s">
        <v>21</v>
      </c>
      <c r="F100" s="202" t="s">
        <v>155</v>
      </c>
      <c r="G100" s="199"/>
      <c r="H100" s="203">
        <v>23.32</v>
      </c>
      <c r="I100" s="204"/>
      <c r="J100" s="199"/>
      <c r="K100" s="199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131</v>
      </c>
      <c r="AU100" s="209" t="s">
        <v>83</v>
      </c>
      <c r="AV100" s="11" t="s">
        <v>83</v>
      </c>
      <c r="AW100" s="11" t="s">
        <v>35</v>
      </c>
      <c r="AX100" s="11" t="s">
        <v>76</v>
      </c>
      <c r="AY100" s="209" t="s">
        <v>122</v>
      </c>
    </row>
    <row r="101" spans="2:65" s="1" customFormat="1" ht="44.25" customHeight="1">
      <c r="B101" s="39"/>
      <c r="C101" s="186" t="s">
        <v>156</v>
      </c>
      <c r="D101" s="186" t="s">
        <v>125</v>
      </c>
      <c r="E101" s="187" t="s">
        <v>157</v>
      </c>
      <c r="F101" s="188" t="s">
        <v>158</v>
      </c>
      <c r="G101" s="189" t="s">
        <v>128</v>
      </c>
      <c r="H101" s="190">
        <v>169.4</v>
      </c>
      <c r="I101" s="191"/>
      <c r="J101" s="192">
        <f>ROUND(I101*H101,2)</f>
        <v>0</v>
      </c>
      <c r="K101" s="188" t="s">
        <v>153</v>
      </c>
      <c r="L101" s="59"/>
      <c r="M101" s="193" t="s">
        <v>21</v>
      </c>
      <c r="N101" s="194" t="s">
        <v>42</v>
      </c>
      <c r="O101" s="40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AR101" s="22" t="s">
        <v>129</v>
      </c>
      <c r="AT101" s="22" t="s">
        <v>125</v>
      </c>
      <c r="AU101" s="22" t="s">
        <v>83</v>
      </c>
      <c r="AY101" s="22" t="s">
        <v>122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2" t="s">
        <v>76</v>
      </c>
      <c r="BK101" s="197">
        <f>ROUND(I101*H101,2)</f>
        <v>0</v>
      </c>
      <c r="BL101" s="22" t="s">
        <v>129</v>
      </c>
      <c r="BM101" s="22" t="s">
        <v>159</v>
      </c>
    </row>
    <row r="102" spans="2:65" s="11" customFormat="1" ht="13.5">
      <c r="B102" s="198"/>
      <c r="C102" s="199"/>
      <c r="D102" s="200" t="s">
        <v>131</v>
      </c>
      <c r="E102" s="199"/>
      <c r="F102" s="202" t="s">
        <v>160</v>
      </c>
      <c r="G102" s="199"/>
      <c r="H102" s="203">
        <v>169.4</v>
      </c>
      <c r="I102" s="204"/>
      <c r="J102" s="199"/>
      <c r="K102" s="199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131</v>
      </c>
      <c r="AU102" s="209" t="s">
        <v>83</v>
      </c>
      <c r="AV102" s="11" t="s">
        <v>83</v>
      </c>
      <c r="AW102" s="11" t="s">
        <v>6</v>
      </c>
      <c r="AX102" s="11" t="s">
        <v>76</v>
      </c>
      <c r="AY102" s="209" t="s">
        <v>122</v>
      </c>
    </row>
    <row r="103" spans="2:65" s="1" customFormat="1" ht="31.5" customHeight="1">
      <c r="B103" s="39"/>
      <c r="C103" s="186" t="s">
        <v>161</v>
      </c>
      <c r="D103" s="186" t="s">
        <v>125</v>
      </c>
      <c r="E103" s="187" t="s">
        <v>162</v>
      </c>
      <c r="F103" s="188" t="s">
        <v>163</v>
      </c>
      <c r="G103" s="189" t="s">
        <v>128</v>
      </c>
      <c r="H103" s="190">
        <v>23.32</v>
      </c>
      <c r="I103" s="191"/>
      <c r="J103" s="192">
        <f>ROUND(I103*H103,2)</f>
        <v>0</v>
      </c>
      <c r="K103" s="188" t="s">
        <v>153</v>
      </c>
      <c r="L103" s="59"/>
      <c r="M103" s="193" t="s">
        <v>21</v>
      </c>
      <c r="N103" s="194" t="s">
        <v>42</v>
      </c>
      <c r="O103" s="40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AR103" s="22" t="s">
        <v>129</v>
      </c>
      <c r="AT103" s="22" t="s">
        <v>125</v>
      </c>
      <c r="AU103" s="22" t="s">
        <v>83</v>
      </c>
      <c r="AY103" s="22" t="s">
        <v>122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2" t="s">
        <v>76</v>
      </c>
      <c r="BK103" s="197">
        <f>ROUND(I103*H103,2)</f>
        <v>0</v>
      </c>
      <c r="BL103" s="22" t="s">
        <v>129</v>
      </c>
      <c r="BM103" s="22" t="s">
        <v>164</v>
      </c>
    </row>
    <row r="104" spans="2:65" s="1" customFormat="1" ht="22.5" customHeight="1">
      <c r="B104" s="39"/>
      <c r="C104" s="186" t="s">
        <v>123</v>
      </c>
      <c r="D104" s="186" t="s">
        <v>125</v>
      </c>
      <c r="E104" s="187" t="s">
        <v>165</v>
      </c>
      <c r="F104" s="188" t="s">
        <v>166</v>
      </c>
      <c r="G104" s="189" t="s">
        <v>167</v>
      </c>
      <c r="H104" s="190">
        <v>1</v>
      </c>
      <c r="I104" s="191"/>
      <c r="J104" s="192">
        <f>ROUND(I104*H104,2)</f>
        <v>0</v>
      </c>
      <c r="K104" s="188" t="s">
        <v>21</v>
      </c>
      <c r="L104" s="59"/>
      <c r="M104" s="193" t="s">
        <v>21</v>
      </c>
      <c r="N104" s="194" t="s">
        <v>42</v>
      </c>
      <c r="O104" s="40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AR104" s="22" t="s">
        <v>129</v>
      </c>
      <c r="AT104" s="22" t="s">
        <v>125</v>
      </c>
      <c r="AU104" s="22" t="s">
        <v>83</v>
      </c>
      <c r="AY104" s="22" t="s">
        <v>122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2" t="s">
        <v>76</v>
      </c>
      <c r="BK104" s="197">
        <f>ROUND(I104*H104,2)</f>
        <v>0</v>
      </c>
      <c r="BL104" s="22" t="s">
        <v>129</v>
      </c>
      <c r="BM104" s="22" t="s">
        <v>168</v>
      </c>
    </row>
    <row r="105" spans="2:65" s="1" customFormat="1" ht="22.5" customHeight="1">
      <c r="B105" s="39"/>
      <c r="C105" s="186" t="s">
        <v>169</v>
      </c>
      <c r="D105" s="186" t="s">
        <v>125</v>
      </c>
      <c r="E105" s="187" t="s">
        <v>170</v>
      </c>
      <c r="F105" s="188" t="s">
        <v>171</v>
      </c>
      <c r="G105" s="189" t="s">
        <v>167</v>
      </c>
      <c r="H105" s="190">
        <v>60</v>
      </c>
      <c r="I105" s="191"/>
      <c r="J105" s="192">
        <f>ROUND(I105*H105,2)</f>
        <v>0</v>
      </c>
      <c r="K105" s="188" t="s">
        <v>21</v>
      </c>
      <c r="L105" s="59"/>
      <c r="M105" s="193" t="s">
        <v>21</v>
      </c>
      <c r="N105" s="194" t="s">
        <v>42</v>
      </c>
      <c r="O105" s="40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AR105" s="22" t="s">
        <v>172</v>
      </c>
      <c r="AT105" s="22" t="s">
        <v>125</v>
      </c>
      <c r="AU105" s="22" t="s">
        <v>83</v>
      </c>
      <c r="AY105" s="22" t="s">
        <v>122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22" t="s">
        <v>76</v>
      </c>
      <c r="BK105" s="197">
        <f>ROUND(I105*H105,2)</f>
        <v>0</v>
      </c>
      <c r="BL105" s="22" t="s">
        <v>172</v>
      </c>
      <c r="BM105" s="22" t="s">
        <v>173</v>
      </c>
    </row>
    <row r="106" spans="2:65" s="11" customFormat="1" ht="13.5">
      <c r="B106" s="198"/>
      <c r="C106" s="199"/>
      <c r="D106" s="200" t="s">
        <v>131</v>
      </c>
      <c r="E106" s="201" t="s">
        <v>21</v>
      </c>
      <c r="F106" s="202" t="s">
        <v>174</v>
      </c>
      <c r="G106" s="199"/>
      <c r="H106" s="203">
        <v>60</v>
      </c>
      <c r="I106" s="204"/>
      <c r="J106" s="199"/>
      <c r="K106" s="199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131</v>
      </c>
      <c r="AU106" s="209" t="s">
        <v>83</v>
      </c>
      <c r="AV106" s="11" t="s">
        <v>83</v>
      </c>
      <c r="AW106" s="11" t="s">
        <v>35</v>
      </c>
      <c r="AX106" s="11" t="s">
        <v>76</v>
      </c>
      <c r="AY106" s="209" t="s">
        <v>122</v>
      </c>
    </row>
    <row r="107" spans="2:65" s="1" customFormat="1" ht="22.5" customHeight="1">
      <c r="B107" s="39"/>
      <c r="C107" s="186" t="s">
        <v>175</v>
      </c>
      <c r="D107" s="186" t="s">
        <v>125</v>
      </c>
      <c r="E107" s="187" t="s">
        <v>176</v>
      </c>
      <c r="F107" s="188" t="s">
        <v>177</v>
      </c>
      <c r="G107" s="189" t="s">
        <v>178</v>
      </c>
      <c r="H107" s="190">
        <v>0.2</v>
      </c>
      <c r="I107" s="191"/>
      <c r="J107" s="192">
        <f>ROUND(I107*H107,2)</f>
        <v>0</v>
      </c>
      <c r="K107" s="188" t="s">
        <v>21</v>
      </c>
      <c r="L107" s="59"/>
      <c r="M107" s="193" t="s">
        <v>21</v>
      </c>
      <c r="N107" s="194" t="s">
        <v>42</v>
      </c>
      <c r="O107" s="40"/>
      <c r="P107" s="195">
        <f>O107*H107</f>
        <v>0</v>
      </c>
      <c r="Q107" s="195">
        <v>0</v>
      </c>
      <c r="R107" s="195">
        <f>Q107*H107</f>
        <v>0</v>
      </c>
      <c r="S107" s="195">
        <v>1.8</v>
      </c>
      <c r="T107" s="196">
        <f>S107*H107</f>
        <v>0.36000000000000004</v>
      </c>
      <c r="AR107" s="22" t="s">
        <v>129</v>
      </c>
      <c r="AT107" s="22" t="s">
        <v>125</v>
      </c>
      <c r="AU107" s="22" t="s">
        <v>83</v>
      </c>
      <c r="AY107" s="22" t="s">
        <v>122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2" t="s">
        <v>76</v>
      </c>
      <c r="BK107" s="197">
        <f>ROUND(I107*H107,2)</f>
        <v>0</v>
      </c>
      <c r="BL107" s="22" t="s">
        <v>129</v>
      </c>
      <c r="BM107" s="22" t="s">
        <v>179</v>
      </c>
    </row>
    <row r="108" spans="2:65" s="11" customFormat="1" ht="13.5">
      <c r="B108" s="198"/>
      <c r="C108" s="199"/>
      <c r="D108" s="200" t="s">
        <v>131</v>
      </c>
      <c r="E108" s="201" t="s">
        <v>21</v>
      </c>
      <c r="F108" s="202" t="s">
        <v>180</v>
      </c>
      <c r="G108" s="199"/>
      <c r="H108" s="203">
        <v>0.2</v>
      </c>
      <c r="I108" s="204"/>
      <c r="J108" s="199"/>
      <c r="K108" s="199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131</v>
      </c>
      <c r="AU108" s="209" t="s">
        <v>83</v>
      </c>
      <c r="AV108" s="11" t="s">
        <v>83</v>
      </c>
      <c r="AW108" s="11" t="s">
        <v>35</v>
      </c>
      <c r="AX108" s="11" t="s">
        <v>76</v>
      </c>
      <c r="AY108" s="209" t="s">
        <v>122</v>
      </c>
    </row>
    <row r="109" spans="2:65" s="1" customFormat="1" ht="22.5" customHeight="1">
      <c r="B109" s="39"/>
      <c r="C109" s="186" t="s">
        <v>148</v>
      </c>
      <c r="D109" s="186" t="s">
        <v>125</v>
      </c>
      <c r="E109" s="187" t="s">
        <v>181</v>
      </c>
      <c r="F109" s="188" t="s">
        <v>182</v>
      </c>
      <c r="G109" s="189" t="s">
        <v>128</v>
      </c>
      <c r="H109" s="190">
        <v>34.003999999999998</v>
      </c>
      <c r="I109" s="191"/>
      <c r="J109" s="192">
        <f>ROUND(I109*H109,2)</f>
        <v>0</v>
      </c>
      <c r="K109" s="188" t="s">
        <v>21</v>
      </c>
      <c r="L109" s="59"/>
      <c r="M109" s="193" t="s">
        <v>21</v>
      </c>
      <c r="N109" s="194" t="s">
        <v>42</v>
      </c>
      <c r="O109" s="40"/>
      <c r="P109" s="195">
        <f>O109*H109</f>
        <v>0</v>
      </c>
      <c r="Q109" s="195">
        <v>0</v>
      </c>
      <c r="R109" s="195">
        <f>Q109*H109</f>
        <v>0</v>
      </c>
      <c r="S109" s="195">
        <v>0.05</v>
      </c>
      <c r="T109" s="196">
        <f>S109*H109</f>
        <v>1.7001999999999999</v>
      </c>
      <c r="AR109" s="22" t="s">
        <v>129</v>
      </c>
      <c r="AT109" s="22" t="s">
        <v>125</v>
      </c>
      <c r="AU109" s="22" t="s">
        <v>83</v>
      </c>
      <c r="AY109" s="22" t="s">
        <v>122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2" t="s">
        <v>76</v>
      </c>
      <c r="BK109" s="197">
        <f>ROUND(I109*H109,2)</f>
        <v>0</v>
      </c>
      <c r="BL109" s="22" t="s">
        <v>129</v>
      </c>
      <c r="BM109" s="22" t="s">
        <v>183</v>
      </c>
    </row>
    <row r="110" spans="2:65" s="11" customFormat="1" ht="13.5">
      <c r="B110" s="198"/>
      <c r="C110" s="199"/>
      <c r="D110" s="200" t="s">
        <v>131</v>
      </c>
      <c r="E110" s="201" t="s">
        <v>21</v>
      </c>
      <c r="F110" s="202" t="s">
        <v>132</v>
      </c>
      <c r="G110" s="199"/>
      <c r="H110" s="203">
        <v>34.003999999999998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131</v>
      </c>
      <c r="AU110" s="209" t="s">
        <v>83</v>
      </c>
      <c r="AV110" s="11" t="s">
        <v>83</v>
      </c>
      <c r="AW110" s="11" t="s">
        <v>35</v>
      </c>
      <c r="AX110" s="11" t="s">
        <v>76</v>
      </c>
      <c r="AY110" s="209" t="s">
        <v>122</v>
      </c>
    </row>
    <row r="111" spans="2:65" s="1" customFormat="1" ht="22.5" customHeight="1">
      <c r="B111" s="39"/>
      <c r="C111" s="186" t="s">
        <v>184</v>
      </c>
      <c r="D111" s="186" t="s">
        <v>125</v>
      </c>
      <c r="E111" s="187" t="s">
        <v>185</v>
      </c>
      <c r="F111" s="188" t="s">
        <v>186</v>
      </c>
      <c r="G111" s="189" t="s">
        <v>187</v>
      </c>
      <c r="H111" s="190">
        <v>1</v>
      </c>
      <c r="I111" s="191"/>
      <c r="J111" s="192">
        <f>ROUND(I111*H111,2)</f>
        <v>0</v>
      </c>
      <c r="K111" s="188" t="s">
        <v>21</v>
      </c>
      <c r="L111" s="59"/>
      <c r="M111" s="193" t="s">
        <v>21</v>
      </c>
      <c r="N111" s="194" t="s">
        <v>42</v>
      </c>
      <c r="O111" s="40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AR111" s="22" t="s">
        <v>129</v>
      </c>
      <c r="AT111" s="22" t="s">
        <v>125</v>
      </c>
      <c r="AU111" s="22" t="s">
        <v>83</v>
      </c>
      <c r="AY111" s="22" t="s">
        <v>122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22" t="s">
        <v>76</v>
      </c>
      <c r="BK111" s="197">
        <f>ROUND(I111*H111,2)</f>
        <v>0</v>
      </c>
      <c r="BL111" s="22" t="s">
        <v>129</v>
      </c>
      <c r="BM111" s="22" t="s">
        <v>188</v>
      </c>
    </row>
    <row r="112" spans="2:65" s="10" customFormat="1" ht="29.85" customHeight="1">
      <c r="B112" s="169"/>
      <c r="C112" s="170"/>
      <c r="D112" s="183" t="s">
        <v>70</v>
      </c>
      <c r="E112" s="184" t="s">
        <v>189</v>
      </c>
      <c r="F112" s="184" t="s">
        <v>190</v>
      </c>
      <c r="G112" s="170"/>
      <c r="H112" s="170"/>
      <c r="I112" s="173"/>
      <c r="J112" s="185">
        <f>BK112</f>
        <v>0</v>
      </c>
      <c r="K112" s="170"/>
      <c r="L112" s="175"/>
      <c r="M112" s="176"/>
      <c r="N112" s="177"/>
      <c r="O112" s="177"/>
      <c r="P112" s="178">
        <f>SUM(P113:P116)</f>
        <v>0</v>
      </c>
      <c r="Q112" s="177"/>
      <c r="R112" s="178">
        <f>SUM(R113:R116)</f>
        <v>0</v>
      </c>
      <c r="S112" s="177"/>
      <c r="T112" s="179">
        <f>SUM(T113:T116)</f>
        <v>0</v>
      </c>
      <c r="AR112" s="180" t="s">
        <v>76</v>
      </c>
      <c r="AT112" s="181" t="s">
        <v>70</v>
      </c>
      <c r="AU112" s="181" t="s">
        <v>76</v>
      </c>
      <c r="AY112" s="180" t="s">
        <v>122</v>
      </c>
      <c r="BK112" s="182">
        <f>SUM(BK113:BK116)</f>
        <v>0</v>
      </c>
    </row>
    <row r="113" spans="2:65" s="1" customFormat="1" ht="31.5" customHeight="1">
      <c r="B113" s="39"/>
      <c r="C113" s="186" t="s">
        <v>191</v>
      </c>
      <c r="D113" s="186" t="s">
        <v>125</v>
      </c>
      <c r="E113" s="187" t="s">
        <v>192</v>
      </c>
      <c r="F113" s="188" t="s">
        <v>193</v>
      </c>
      <c r="G113" s="189" t="s">
        <v>194</v>
      </c>
      <c r="H113" s="190">
        <v>13.45</v>
      </c>
      <c r="I113" s="191"/>
      <c r="J113" s="192">
        <f>ROUND(I113*H113,2)</f>
        <v>0</v>
      </c>
      <c r="K113" s="188" t="s">
        <v>21</v>
      </c>
      <c r="L113" s="59"/>
      <c r="M113" s="193" t="s">
        <v>21</v>
      </c>
      <c r="N113" s="194" t="s">
        <v>42</v>
      </c>
      <c r="O113" s="40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AR113" s="22" t="s">
        <v>129</v>
      </c>
      <c r="AT113" s="22" t="s">
        <v>125</v>
      </c>
      <c r="AU113" s="22" t="s">
        <v>83</v>
      </c>
      <c r="AY113" s="22" t="s">
        <v>122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22" t="s">
        <v>76</v>
      </c>
      <c r="BK113" s="197">
        <f>ROUND(I113*H113,2)</f>
        <v>0</v>
      </c>
      <c r="BL113" s="22" t="s">
        <v>129</v>
      </c>
      <c r="BM113" s="22" t="s">
        <v>195</v>
      </c>
    </row>
    <row r="114" spans="2:65" s="1" customFormat="1" ht="31.5" customHeight="1">
      <c r="B114" s="39"/>
      <c r="C114" s="186" t="s">
        <v>196</v>
      </c>
      <c r="D114" s="186" t="s">
        <v>125</v>
      </c>
      <c r="E114" s="187" t="s">
        <v>197</v>
      </c>
      <c r="F114" s="188" t="s">
        <v>198</v>
      </c>
      <c r="G114" s="189" t="s">
        <v>194</v>
      </c>
      <c r="H114" s="190">
        <v>13.45</v>
      </c>
      <c r="I114" s="191"/>
      <c r="J114" s="192">
        <f>ROUND(I114*H114,2)</f>
        <v>0</v>
      </c>
      <c r="K114" s="188" t="s">
        <v>21</v>
      </c>
      <c r="L114" s="59"/>
      <c r="M114" s="193" t="s">
        <v>21</v>
      </c>
      <c r="N114" s="194" t="s">
        <v>42</v>
      </c>
      <c r="O114" s="40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AR114" s="22" t="s">
        <v>129</v>
      </c>
      <c r="AT114" s="22" t="s">
        <v>125</v>
      </c>
      <c r="AU114" s="22" t="s">
        <v>83</v>
      </c>
      <c r="AY114" s="22" t="s">
        <v>122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22" t="s">
        <v>76</v>
      </c>
      <c r="BK114" s="197">
        <f>ROUND(I114*H114,2)</f>
        <v>0</v>
      </c>
      <c r="BL114" s="22" t="s">
        <v>129</v>
      </c>
      <c r="BM114" s="22" t="s">
        <v>199</v>
      </c>
    </row>
    <row r="115" spans="2:65" s="1" customFormat="1" ht="22.5" customHeight="1">
      <c r="B115" s="39"/>
      <c r="C115" s="186" t="s">
        <v>200</v>
      </c>
      <c r="D115" s="186" t="s">
        <v>125</v>
      </c>
      <c r="E115" s="187" t="s">
        <v>201</v>
      </c>
      <c r="F115" s="188" t="s">
        <v>202</v>
      </c>
      <c r="G115" s="189" t="s">
        <v>194</v>
      </c>
      <c r="H115" s="190">
        <v>13.45</v>
      </c>
      <c r="I115" s="191"/>
      <c r="J115" s="192">
        <f>ROUND(I115*H115,2)</f>
        <v>0</v>
      </c>
      <c r="K115" s="188" t="s">
        <v>21</v>
      </c>
      <c r="L115" s="59"/>
      <c r="M115" s="193" t="s">
        <v>21</v>
      </c>
      <c r="N115" s="194" t="s">
        <v>42</v>
      </c>
      <c r="O115" s="40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AR115" s="22" t="s">
        <v>129</v>
      </c>
      <c r="AT115" s="22" t="s">
        <v>125</v>
      </c>
      <c r="AU115" s="22" t="s">
        <v>83</v>
      </c>
      <c r="AY115" s="22" t="s">
        <v>122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2" t="s">
        <v>76</v>
      </c>
      <c r="BK115" s="197">
        <f>ROUND(I115*H115,2)</f>
        <v>0</v>
      </c>
      <c r="BL115" s="22" t="s">
        <v>129</v>
      </c>
      <c r="BM115" s="22" t="s">
        <v>203</v>
      </c>
    </row>
    <row r="116" spans="2:65" s="1" customFormat="1" ht="22.5" customHeight="1">
      <c r="B116" s="39"/>
      <c r="C116" s="186" t="s">
        <v>204</v>
      </c>
      <c r="D116" s="186" t="s">
        <v>125</v>
      </c>
      <c r="E116" s="187" t="s">
        <v>205</v>
      </c>
      <c r="F116" s="188" t="s">
        <v>206</v>
      </c>
      <c r="G116" s="189" t="s">
        <v>194</v>
      </c>
      <c r="H116" s="190">
        <v>13.45</v>
      </c>
      <c r="I116" s="191"/>
      <c r="J116" s="192">
        <f>ROUND(I116*H116,2)</f>
        <v>0</v>
      </c>
      <c r="K116" s="188" t="s">
        <v>21</v>
      </c>
      <c r="L116" s="59"/>
      <c r="M116" s="193" t="s">
        <v>21</v>
      </c>
      <c r="N116" s="194" t="s">
        <v>42</v>
      </c>
      <c r="O116" s="40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AR116" s="22" t="s">
        <v>129</v>
      </c>
      <c r="AT116" s="22" t="s">
        <v>125</v>
      </c>
      <c r="AU116" s="22" t="s">
        <v>83</v>
      </c>
      <c r="AY116" s="22" t="s">
        <v>122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76</v>
      </c>
      <c r="BK116" s="197">
        <f>ROUND(I116*H116,2)</f>
        <v>0</v>
      </c>
      <c r="BL116" s="22" t="s">
        <v>129</v>
      </c>
      <c r="BM116" s="22" t="s">
        <v>207</v>
      </c>
    </row>
    <row r="117" spans="2:65" s="10" customFormat="1" ht="29.85" customHeight="1">
      <c r="B117" s="169"/>
      <c r="C117" s="170"/>
      <c r="D117" s="183" t="s">
        <v>70</v>
      </c>
      <c r="E117" s="184" t="s">
        <v>208</v>
      </c>
      <c r="F117" s="184" t="s">
        <v>209</v>
      </c>
      <c r="G117" s="170"/>
      <c r="H117" s="170"/>
      <c r="I117" s="173"/>
      <c r="J117" s="185">
        <f>BK117</f>
        <v>0</v>
      </c>
      <c r="K117" s="170"/>
      <c r="L117" s="175"/>
      <c r="M117" s="176"/>
      <c r="N117" s="177"/>
      <c r="O117" s="177"/>
      <c r="P117" s="178">
        <f>P118</f>
        <v>0</v>
      </c>
      <c r="Q117" s="177"/>
      <c r="R117" s="178">
        <f>R118</f>
        <v>0</v>
      </c>
      <c r="S117" s="177"/>
      <c r="T117" s="179">
        <f>T118</f>
        <v>0</v>
      </c>
      <c r="AR117" s="180" t="s">
        <v>76</v>
      </c>
      <c r="AT117" s="181" t="s">
        <v>70</v>
      </c>
      <c r="AU117" s="181" t="s">
        <v>76</v>
      </c>
      <c r="AY117" s="180" t="s">
        <v>122</v>
      </c>
      <c r="BK117" s="182">
        <f>BK118</f>
        <v>0</v>
      </c>
    </row>
    <row r="118" spans="2:65" s="1" customFormat="1" ht="22.5" customHeight="1">
      <c r="B118" s="39"/>
      <c r="C118" s="186" t="s">
        <v>210</v>
      </c>
      <c r="D118" s="186" t="s">
        <v>125</v>
      </c>
      <c r="E118" s="187" t="s">
        <v>211</v>
      </c>
      <c r="F118" s="188" t="s">
        <v>212</v>
      </c>
      <c r="G118" s="189" t="s">
        <v>194</v>
      </c>
      <c r="H118" s="190">
        <v>1.653</v>
      </c>
      <c r="I118" s="191"/>
      <c r="J118" s="192">
        <f>ROUND(I118*H118,2)</f>
        <v>0</v>
      </c>
      <c r="K118" s="188" t="s">
        <v>21</v>
      </c>
      <c r="L118" s="59"/>
      <c r="M118" s="193" t="s">
        <v>21</v>
      </c>
      <c r="N118" s="194" t="s">
        <v>42</v>
      </c>
      <c r="O118" s="40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AR118" s="22" t="s">
        <v>129</v>
      </c>
      <c r="AT118" s="22" t="s">
        <v>125</v>
      </c>
      <c r="AU118" s="22" t="s">
        <v>83</v>
      </c>
      <c r="AY118" s="22" t="s">
        <v>122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2" t="s">
        <v>76</v>
      </c>
      <c r="BK118" s="197">
        <f>ROUND(I118*H118,2)</f>
        <v>0</v>
      </c>
      <c r="BL118" s="22" t="s">
        <v>129</v>
      </c>
      <c r="BM118" s="22" t="s">
        <v>213</v>
      </c>
    </row>
    <row r="119" spans="2:65" s="10" customFormat="1" ht="37.35" customHeight="1">
      <c r="B119" s="169"/>
      <c r="C119" s="170"/>
      <c r="D119" s="171" t="s">
        <v>70</v>
      </c>
      <c r="E119" s="172" t="s">
        <v>214</v>
      </c>
      <c r="F119" s="172" t="s">
        <v>215</v>
      </c>
      <c r="G119" s="170"/>
      <c r="H119" s="170"/>
      <c r="I119" s="173"/>
      <c r="J119" s="174">
        <f>BK119</f>
        <v>0</v>
      </c>
      <c r="K119" s="170"/>
      <c r="L119" s="175"/>
      <c r="M119" s="176"/>
      <c r="N119" s="177"/>
      <c r="O119" s="177"/>
      <c r="P119" s="178">
        <f>P120+P134+P138+P158+P161+P179+P206+P215</f>
        <v>0</v>
      </c>
      <c r="Q119" s="177"/>
      <c r="R119" s="178">
        <f>R120+R134+R138+R158+R161+R179+R206+R215</f>
        <v>13.9915401</v>
      </c>
      <c r="S119" s="177"/>
      <c r="T119" s="179">
        <f>T120+T134+T138+T158+T161+T179+T206+T215</f>
        <v>11.389952170000001</v>
      </c>
      <c r="AR119" s="180" t="s">
        <v>83</v>
      </c>
      <c r="AT119" s="181" t="s">
        <v>70</v>
      </c>
      <c r="AU119" s="181" t="s">
        <v>71</v>
      </c>
      <c r="AY119" s="180" t="s">
        <v>122</v>
      </c>
      <c r="BK119" s="182">
        <f>BK120+BK134+BK138+BK158+BK161+BK179+BK206+BK215</f>
        <v>0</v>
      </c>
    </row>
    <row r="120" spans="2:65" s="10" customFormat="1" ht="19.899999999999999" customHeight="1">
      <c r="B120" s="169"/>
      <c r="C120" s="170"/>
      <c r="D120" s="183" t="s">
        <v>70</v>
      </c>
      <c r="E120" s="184" t="s">
        <v>216</v>
      </c>
      <c r="F120" s="184" t="s">
        <v>217</v>
      </c>
      <c r="G120" s="170"/>
      <c r="H120" s="170"/>
      <c r="I120" s="173"/>
      <c r="J120" s="185">
        <f>BK120</f>
        <v>0</v>
      </c>
      <c r="K120" s="170"/>
      <c r="L120" s="175"/>
      <c r="M120" s="176"/>
      <c r="N120" s="177"/>
      <c r="O120" s="177"/>
      <c r="P120" s="178">
        <f>SUM(P121:P133)</f>
        <v>0</v>
      </c>
      <c r="Q120" s="177"/>
      <c r="R120" s="178">
        <f>SUM(R121:R133)</f>
        <v>1.2052813899999999</v>
      </c>
      <c r="S120" s="177"/>
      <c r="T120" s="179">
        <f>SUM(T121:T133)</f>
        <v>0</v>
      </c>
      <c r="AR120" s="180" t="s">
        <v>83</v>
      </c>
      <c r="AT120" s="181" t="s">
        <v>70</v>
      </c>
      <c r="AU120" s="181" t="s">
        <v>76</v>
      </c>
      <c r="AY120" s="180" t="s">
        <v>122</v>
      </c>
      <c r="BK120" s="182">
        <f>SUM(BK121:BK133)</f>
        <v>0</v>
      </c>
    </row>
    <row r="121" spans="2:65" s="1" customFormat="1" ht="22.5" customHeight="1">
      <c r="B121" s="39"/>
      <c r="C121" s="186" t="s">
        <v>10</v>
      </c>
      <c r="D121" s="186" t="s">
        <v>125</v>
      </c>
      <c r="E121" s="187" t="s">
        <v>218</v>
      </c>
      <c r="F121" s="188" t="s">
        <v>219</v>
      </c>
      <c r="G121" s="189" t="s">
        <v>128</v>
      </c>
      <c r="H121" s="190">
        <v>470.81299999999999</v>
      </c>
      <c r="I121" s="191"/>
      <c r="J121" s="192">
        <f>ROUND(I121*H121,2)</f>
        <v>0</v>
      </c>
      <c r="K121" s="188" t="s">
        <v>21</v>
      </c>
      <c r="L121" s="59"/>
      <c r="M121" s="193" t="s">
        <v>21</v>
      </c>
      <c r="N121" s="194" t="s">
        <v>42</v>
      </c>
      <c r="O121" s="40"/>
      <c r="P121" s="195">
        <f>O121*H121</f>
        <v>0</v>
      </c>
      <c r="Q121" s="195">
        <v>3.0000000000000001E-5</v>
      </c>
      <c r="R121" s="195">
        <f>Q121*H121</f>
        <v>1.4124390000000001E-2</v>
      </c>
      <c r="S121" s="195">
        <v>0</v>
      </c>
      <c r="T121" s="196">
        <f>S121*H121</f>
        <v>0</v>
      </c>
      <c r="AR121" s="22" t="s">
        <v>172</v>
      </c>
      <c r="AT121" s="22" t="s">
        <v>125</v>
      </c>
      <c r="AU121" s="22" t="s">
        <v>83</v>
      </c>
      <c r="AY121" s="22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22" t="s">
        <v>76</v>
      </c>
      <c r="BK121" s="197">
        <f>ROUND(I121*H121,2)</f>
        <v>0</v>
      </c>
      <c r="BL121" s="22" t="s">
        <v>172</v>
      </c>
      <c r="BM121" s="22" t="s">
        <v>220</v>
      </c>
    </row>
    <row r="122" spans="2:65" s="11" customFormat="1" ht="13.5">
      <c r="B122" s="198"/>
      <c r="C122" s="199"/>
      <c r="D122" s="200" t="s">
        <v>131</v>
      </c>
      <c r="E122" s="201" t="s">
        <v>21</v>
      </c>
      <c r="F122" s="202" t="s">
        <v>221</v>
      </c>
      <c r="G122" s="199"/>
      <c r="H122" s="203">
        <v>470.81299999999999</v>
      </c>
      <c r="I122" s="204"/>
      <c r="J122" s="199"/>
      <c r="K122" s="199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131</v>
      </c>
      <c r="AU122" s="209" t="s">
        <v>83</v>
      </c>
      <c r="AV122" s="11" t="s">
        <v>83</v>
      </c>
      <c r="AW122" s="11" t="s">
        <v>35</v>
      </c>
      <c r="AX122" s="11" t="s">
        <v>76</v>
      </c>
      <c r="AY122" s="209" t="s">
        <v>122</v>
      </c>
    </row>
    <row r="123" spans="2:65" s="1" customFormat="1" ht="22.5" customHeight="1">
      <c r="B123" s="39"/>
      <c r="C123" s="210" t="s">
        <v>172</v>
      </c>
      <c r="D123" s="210" t="s">
        <v>222</v>
      </c>
      <c r="E123" s="211" t="s">
        <v>223</v>
      </c>
      <c r="F123" s="212" t="s">
        <v>224</v>
      </c>
      <c r="G123" s="213" t="s">
        <v>128</v>
      </c>
      <c r="H123" s="214">
        <v>541.43499999999995</v>
      </c>
      <c r="I123" s="215"/>
      <c r="J123" s="216">
        <f>ROUND(I123*H123,2)</f>
        <v>0</v>
      </c>
      <c r="K123" s="212" t="s">
        <v>21</v>
      </c>
      <c r="L123" s="217"/>
      <c r="M123" s="218" t="s">
        <v>21</v>
      </c>
      <c r="N123" s="219" t="s">
        <v>42</v>
      </c>
      <c r="O123" s="40"/>
      <c r="P123" s="195">
        <f>O123*H123</f>
        <v>0</v>
      </c>
      <c r="Q123" s="195">
        <v>1.9E-3</v>
      </c>
      <c r="R123" s="195">
        <f>Q123*H123</f>
        <v>1.0287264999999999</v>
      </c>
      <c r="S123" s="195">
        <v>0</v>
      </c>
      <c r="T123" s="196">
        <f>S123*H123</f>
        <v>0</v>
      </c>
      <c r="AR123" s="22" t="s">
        <v>225</v>
      </c>
      <c r="AT123" s="22" t="s">
        <v>222</v>
      </c>
      <c r="AU123" s="22" t="s">
        <v>83</v>
      </c>
      <c r="AY123" s="22" t="s">
        <v>122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2" t="s">
        <v>76</v>
      </c>
      <c r="BK123" s="197">
        <f>ROUND(I123*H123,2)</f>
        <v>0</v>
      </c>
      <c r="BL123" s="22" t="s">
        <v>172</v>
      </c>
      <c r="BM123" s="22" t="s">
        <v>226</v>
      </c>
    </row>
    <row r="124" spans="2:65" s="11" customFormat="1" ht="13.5">
      <c r="B124" s="198"/>
      <c r="C124" s="199"/>
      <c r="D124" s="200" t="s">
        <v>131</v>
      </c>
      <c r="E124" s="201" t="s">
        <v>21</v>
      </c>
      <c r="F124" s="202" t="s">
        <v>227</v>
      </c>
      <c r="G124" s="199"/>
      <c r="H124" s="203">
        <v>541.43499999999995</v>
      </c>
      <c r="I124" s="204"/>
      <c r="J124" s="199"/>
      <c r="K124" s="199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131</v>
      </c>
      <c r="AU124" s="209" t="s">
        <v>83</v>
      </c>
      <c r="AV124" s="11" t="s">
        <v>83</v>
      </c>
      <c r="AW124" s="11" t="s">
        <v>35</v>
      </c>
      <c r="AX124" s="11" t="s">
        <v>76</v>
      </c>
      <c r="AY124" s="209" t="s">
        <v>122</v>
      </c>
    </row>
    <row r="125" spans="2:65" s="1" customFormat="1" ht="22.5" customHeight="1">
      <c r="B125" s="39"/>
      <c r="C125" s="186" t="s">
        <v>228</v>
      </c>
      <c r="D125" s="186" t="s">
        <v>125</v>
      </c>
      <c r="E125" s="187" t="s">
        <v>229</v>
      </c>
      <c r="F125" s="188" t="s">
        <v>230</v>
      </c>
      <c r="G125" s="189" t="s">
        <v>128</v>
      </c>
      <c r="H125" s="190">
        <v>470.81299999999999</v>
      </c>
      <c r="I125" s="191"/>
      <c r="J125" s="192">
        <f>ROUND(I125*H125,2)</f>
        <v>0</v>
      </c>
      <c r="K125" s="188" t="s">
        <v>21</v>
      </c>
      <c r="L125" s="59"/>
      <c r="M125" s="193" t="s">
        <v>21</v>
      </c>
      <c r="N125" s="194" t="s">
        <v>42</v>
      </c>
      <c r="O125" s="40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AR125" s="22" t="s">
        <v>172</v>
      </c>
      <c r="AT125" s="22" t="s">
        <v>125</v>
      </c>
      <c r="AU125" s="22" t="s">
        <v>83</v>
      </c>
      <c r="AY125" s="22" t="s">
        <v>122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2" t="s">
        <v>76</v>
      </c>
      <c r="BK125" s="197">
        <f>ROUND(I125*H125,2)</f>
        <v>0</v>
      </c>
      <c r="BL125" s="22" t="s">
        <v>172</v>
      </c>
      <c r="BM125" s="22" t="s">
        <v>231</v>
      </c>
    </row>
    <row r="126" spans="2:65" s="11" customFormat="1" ht="13.5">
      <c r="B126" s="198"/>
      <c r="C126" s="199"/>
      <c r="D126" s="200" t="s">
        <v>131</v>
      </c>
      <c r="E126" s="201" t="s">
        <v>21</v>
      </c>
      <c r="F126" s="202" t="s">
        <v>221</v>
      </c>
      <c r="G126" s="199"/>
      <c r="H126" s="203">
        <v>470.81299999999999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131</v>
      </c>
      <c r="AU126" s="209" t="s">
        <v>83</v>
      </c>
      <c r="AV126" s="11" t="s">
        <v>83</v>
      </c>
      <c r="AW126" s="11" t="s">
        <v>35</v>
      </c>
      <c r="AX126" s="11" t="s">
        <v>76</v>
      </c>
      <c r="AY126" s="209" t="s">
        <v>122</v>
      </c>
    </row>
    <row r="127" spans="2:65" s="1" customFormat="1" ht="22.5" customHeight="1">
      <c r="B127" s="39"/>
      <c r="C127" s="210" t="s">
        <v>232</v>
      </c>
      <c r="D127" s="210" t="s">
        <v>222</v>
      </c>
      <c r="E127" s="211" t="s">
        <v>233</v>
      </c>
      <c r="F127" s="212" t="s">
        <v>234</v>
      </c>
      <c r="G127" s="213" t="s">
        <v>128</v>
      </c>
      <c r="H127" s="214">
        <v>541.43499999999995</v>
      </c>
      <c r="I127" s="215"/>
      <c r="J127" s="216">
        <f>ROUND(I127*H127,2)</f>
        <v>0</v>
      </c>
      <c r="K127" s="212" t="s">
        <v>21</v>
      </c>
      <c r="L127" s="217"/>
      <c r="M127" s="218" t="s">
        <v>21</v>
      </c>
      <c r="N127" s="219" t="s">
        <v>42</v>
      </c>
      <c r="O127" s="40"/>
      <c r="P127" s="195">
        <f>O127*H127</f>
        <v>0</v>
      </c>
      <c r="Q127" s="195">
        <v>2.9999999999999997E-4</v>
      </c>
      <c r="R127" s="195">
        <f>Q127*H127</f>
        <v>0.16243049999999998</v>
      </c>
      <c r="S127" s="195">
        <v>0</v>
      </c>
      <c r="T127" s="196">
        <f>S127*H127</f>
        <v>0</v>
      </c>
      <c r="AR127" s="22" t="s">
        <v>225</v>
      </c>
      <c r="AT127" s="22" t="s">
        <v>222</v>
      </c>
      <c r="AU127" s="22" t="s">
        <v>83</v>
      </c>
      <c r="AY127" s="22" t="s">
        <v>122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22" t="s">
        <v>76</v>
      </c>
      <c r="BK127" s="197">
        <f>ROUND(I127*H127,2)</f>
        <v>0</v>
      </c>
      <c r="BL127" s="22" t="s">
        <v>172</v>
      </c>
      <c r="BM127" s="22" t="s">
        <v>235</v>
      </c>
    </row>
    <row r="128" spans="2:65" s="11" customFormat="1" ht="13.5">
      <c r="B128" s="198"/>
      <c r="C128" s="199"/>
      <c r="D128" s="200" t="s">
        <v>131</v>
      </c>
      <c r="E128" s="201" t="s">
        <v>21</v>
      </c>
      <c r="F128" s="202" t="s">
        <v>227</v>
      </c>
      <c r="G128" s="199"/>
      <c r="H128" s="203">
        <v>541.43499999999995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131</v>
      </c>
      <c r="AU128" s="209" t="s">
        <v>83</v>
      </c>
      <c r="AV128" s="11" t="s">
        <v>83</v>
      </c>
      <c r="AW128" s="11" t="s">
        <v>35</v>
      </c>
      <c r="AX128" s="11" t="s">
        <v>76</v>
      </c>
      <c r="AY128" s="209" t="s">
        <v>122</v>
      </c>
    </row>
    <row r="129" spans="2:65" s="1" customFormat="1" ht="22.5" customHeight="1">
      <c r="B129" s="39"/>
      <c r="C129" s="186" t="s">
        <v>236</v>
      </c>
      <c r="D129" s="186" t="s">
        <v>125</v>
      </c>
      <c r="E129" s="187" t="s">
        <v>237</v>
      </c>
      <c r="F129" s="188" t="s">
        <v>238</v>
      </c>
      <c r="G129" s="189" t="s">
        <v>167</v>
      </c>
      <c r="H129" s="190">
        <v>940</v>
      </c>
      <c r="I129" s="191"/>
      <c r="J129" s="192">
        <f>ROUND(I129*H129,2)</f>
        <v>0</v>
      </c>
      <c r="K129" s="188" t="s">
        <v>21</v>
      </c>
      <c r="L129" s="59"/>
      <c r="M129" s="193" t="s">
        <v>21</v>
      </c>
      <c r="N129" s="194" t="s">
        <v>42</v>
      </c>
      <c r="O129" s="40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22" t="s">
        <v>172</v>
      </c>
      <c r="AT129" s="22" t="s">
        <v>125</v>
      </c>
      <c r="AU129" s="22" t="s">
        <v>83</v>
      </c>
      <c r="AY129" s="22" t="s">
        <v>122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2" t="s">
        <v>76</v>
      </c>
      <c r="BK129" s="197">
        <f>ROUND(I129*H129,2)</f>
        <v>0</v>
      </c>
      <c r="BL129" s="22" t="s">
        <v>172</v>
      </c>
      <c r="BM129" s="22" t="s">
        <v>239</v>
      </c>
    </row>
    <row r="130" spans="2:65" s="11" customFormat="1" ht="13.5">
      <c r="B130" s="198"/>
      <c r="C130" s="199"/>
      <c r="D130" s="200" t="s">
        <v>131</v>
      </c>
      <c r="E130" s="201" t="s">
        <v>21</v>
      </c>
      <c r="F130" s="202" t="s">
        <v>240</v>
      </c>
      <c r="G130" s="199"/>
      <c r="H130" s="203">
        <v>940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131</v>
      </c>
      <c r="AU130" s="209" t="s">
        <v>83</v>
      </c>
      <c r="AV130" s="11" t="s">
        <v>83</v>
      </c>
      <c r="AW130" s="11" t="s">
        <v>35</v>
      </c>
      <c r="AX130" s="11" t="s">
        <v>76</v>
      </c>
      <c r="AY130" s="209" t="s">
        <v>122</v>
      </c>
    </row>
    <row r="131" spans="2:65" s="1" customFormat="1" ht="22.5" customHeight="1">
      <c r="B131" s="39"/>
      <c r="C131" s="186" t="s">
        <v>241</v>
      </c>
      <c r="D131" s="186" t="s">
        <v>125</v>
      </c>
      <c r="E131" s="187" t="s">
        <v>242</v>
      </c>
      <c r="F131" s="188" t="s">
        <v>243</v>
      </c>
      <c r="G131" s="189" t="s">
        <v>244</v>
      </c>
      <c r="H131" s="190">
        <v>473</v>
      </c>
      <c r="I131" s="191"/>
      <c r="J131" s="192">
        <f>ROUND(I131*H131,2)</f>
        <v>0</v>
      </c>
      <c r="K131" s="188" t="s">
        <v>21</v>
      </c>
      <c r="L131" s="59"/>
      <c r="M131" s="193" t="s">
        <v>21</v>
      </c>
      <c r="N131" s="194" t="s">
        <v>42</v>
      </c>
      <c r="O131" s="40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2" t="s">
        <v>172</v>
      </c>
      <c r="AT131" s="22" t="s">
        <v>125</v>
      </c>
      <c r="AU131" s="22" t="s">
        <v>83</v>
      </c>
      <c r="AY131" s="22" t="s">
        <v>122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2" t="s">
        <v>76</v>
      </c>
      <c r="BK131" s="197">
        <f>ROUND(I131*H131,2)</f>
        <v>0</v>
      </c>
      <c r="BL131" s="22" t="s">
        <v>172</v>
      </c>
      <c r="BM131" s="22" t="s">
        <v>245</v>
      </c>
    </row>
    <row r="132" spans="2:65" s="11" customFormat="1" ht="13.5">
      <c r="B132" s="198"/>
      <c r="C132" s="199"/>
      <c r="D132" s="200" t="s">
        <v>131</v>
      </c>
      <c r="E132" s="201" t="s">
        <v>21</v>
      </c>
      <c r="F132" s="202" t="s">
        <v>246</v>
      </c>
      <c r="G132" s="199"/>
      <c r="H132" s="203">
        <v>473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131</v>
      </c>
      <c r="AU132" s="209" t="s">
        <v>83</v>
      </c>
      <c r="AV132" s="11" t="s">
        <v>83</v>
      </c>
      <c r="AW132" s="11" t="s">
        <v>35</v>
      </c>
      <c r="AX132" s="11" t="s">
        <v>76</v>
      </c>
      <c r="AY132" s="209" t="s">
        <v>122</v>
      </c>
    </row>
    <row r="133" spans="2:65" s="1" customFormat="1" ht="22.5" customHeight="1">
      <c r="B133" s="39"/>
      <c r="C133" s="186" t="s">
        <v>9</v>
      </c>
      <c r="D133" s="186" t="s">
        <v>125</v>
      </c>
      <c r="E133" s="187" t="s">
        <v>247</v>
      </c>
      <c r="F133" s="188" t="s">
        <v>248</v>
      </c>
      <c r="G133" s="189" t="s">
        <v>194</v>
      </c>
      <c r="H133" s="190">
        <v>1.2050000000000001</v>
      </c>
      <c r="I133" s="191"/>
      <c r="J133" s="192">
        <f>ROUND(I133*H133,2)</f>
        <v>0</v>
      </c>
      <c r="K133" s="188" t="s">
        <v>21</v>
      </c>
      <c r="L133" s="59"/>
      <c r="M133" s="193" t="s">
        <v>21</v>
      </c>
      <c r="N133" s="194" t="s">
        <v>42</v>
      </c>
      <c r="O133" s="40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22" t="s">
        <v>172</v>
      </c>
      <c r="AT133" s="22" t="s">
        <v>125</v>
      </c>
      <c r="AU133" s="22" t="s">
        <v>83</v>
      </c>
      <c r="AY133" s="22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2" t="s">
        <v>76</v>
      </c>
      <c r="BK133" s="197">
        <f>ROUND(I133*H133,2)</f>
        <v>0</v>
      </c>
      <c r="BL133" s="22" t="s">
        <v>172</v>
      </c>
      <c r="BM133" s="22" t="s">
        <v>249</v>
      </c>
    </row>
    <row r="134" spans="2:65" s="10" customFormat="1" ht="29.85" customHeight="1">
      <c r="B134" s="169"/>
      <c r="C134" s="170"/>
      <c r="D134" s="183" t="s">
        <v>70</v>
      </c>
      <c r="E134" s="184" t="s">
        <v>250</v>
      </c>
      <c r="F134" s="184" t="s">
        <v>251</v>
      </c>
      <c r="G134" s="170"/>
      <c r="H134" s="170"/>
      <c r="I134" s="173"/>
      <c r="J134" s="185">
        <f>BK134</f>
        <v>0</v>
      </c>
      <c r="K134" s="170"/>
      <c r="L134" s="175"/>
      <c r="M134" s="176"/>
      <c r="N134" s="177"/>
      <c r="O134" s="177"/>
      <c r="P134" s="178">
        <f>SUM(P135:P137)</f>
        <v>0</v>
      </c>
      <c r="Q134" s="177"/>
      <c r="R134" s="178">
        <f>SUM(R135:R137)</f>
        <v>1.4334250000000002E-2</v>
      </c>
      <c r="S134" s="177"/>
      <c r="T134" s="179">
        <f>SUM(T135:T137)</f>
        <v>0</v>
      </c>
      <c r="AR134" s="180" t="s">
        <v>83</v>
      </c>
      <c r="AT134" s="181" t="s">
        <v>70</v>
      </c>
      <c r="AU134" s="181" t="s">
        <v>76</v>
      </c>
      <c r="AY134" s="180" t="s">
        <v>122</v>
      </c>
      <c r="BK134" s="182">
        <f>SUM(BK135:BK137)</f>
        <v>0</v>
      </c>
    </row>
    <row r="135" spans="2:65" s="1" customFormat="1" ht="22.5" customHeight="1">
      <c r="B135" s="39"/>
      <c r="C135" s="186" t="s">
        <v>252</v>
      </c>
      <c r="D135" s="186" t="s">
        <v>125</v>
      </c>
      <c r="E135" s="187" t="s">
        <v>253</v>
      </c>
      <c r="F135" s="188" t="s">
        <v>254</v>
      </c>
      <c r="G135" s="189" t="s">
        <v>128</v>
      </c>
      <c r="H135" s="190">
        <v>7.3</v>
      </c>
      <c r="I135" s="191"/>
      <c r="J135" s="192">
        <f>ROUND(I135*H135,2)</f>
        <v>0</v>
      </c>
      <c r="K135" s="188" t="s">
        <v>21</v>
      </c>
      <c r="L135" s="59"/>
      <c r="M135" s="193" t="s">
        <v>21</v>
      </c>
      <c r="N135" s="194" t="s">
        <v>42</v>
      </c>
      <c r="O135" s="40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AR135" s="22" t="s">
        <v>172</v>
      </c>
      <c r="AT135" s="22" t="s">
        <v>125</v>
      </c>
      <c r="AU135" s="22" t="s">
        <v>83</v>
      </c>
      <c r="AY135" s="22" t="s">
        <v>122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22" t="s">
        <v>76</v>
      </c>
      <c r="BK135" s="197">
        <f>ROUND(I135*H135,2)</f>
        <v>0</v>
      </c>
      <c r="BL135" s="22" t="s">
        <v>172</v>
      </c>
      <c r="BM135" s="22" t="s">
        <v>255</v>
      </c>
    </row>
    <row r="136" spans="2:65" s="11" customFormat="1" ht="13.5">
      <c r="B136" s="198"/>
      <c r="C136" s="199"/>
      <c r="D136" s="200" t="s">
        <v>131</v>
      </c>
      <c r="E136" s="201" t="s">
        <v>21</v>
      </c>
      <c r="F136" s="202" t="s">
        <v>256</v>
      </c>
      <c r="G136" s="199"/>
      <c r="H136" s="203">
        <v>7.3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131</v>
      </c>
      <c r="AU136" s="209" t="s">
        <v>83</v>
      </c>
      <c r="AV136" s="11" t="s">
        <v>83</v>
      </c>
      <c r="AW136" s="11" t="s">
        <v>35</v>
      </c>
      <c r="AX136" s="11" t="s">
        <v>76</v>
      </c>
      <c r="AY136" s="209" t="s">
        <v>122</v>
      </c>
    </row>
    <row r="137" spans="2:65" s="1" customFormat="1" ht="22.5" customHeight="1">
      <c r="B137" s="39"/>
      <c r="C137" s="210" t="s">
        <v>257</v>
      </c>
      <c r="D137" s="210" t="s">
        <v>222</v>
      </c>
      <c r="E137" s="211" t="s">
        <v>258</v>
      </c>
      <c r="F137" s="212" t="s">
        <v>259</v>
      </c>
      <c r="G137" s="213" t="s">
        <v>128</v>
      </c>
      <c r="H137" s="214">
        <v>8.1910000000000007</v>
      </c>
      <c r="I137" s="215"/>
      <c r="J137" s="216">
        <f>ROUND(I137*H137,2)</f>
        <v>0</v>
      </c>
      <c r="K137" s="212" t="s">
        <v>21</v>
      </c>
      <c r="L137" s="217"/>
      <c r="M137" s="218" t="s">
        <v>21</v>
      </c>
      <c r="N137" s="219" t="s">
        <v>42</v>
      </c>
      <c r="O137" s="40"/>
      <c r="P137" s="195">
        <f>O137*H137</f>
        <v>0</v>
      </c>
      <c r="Q137" s="195">
        <v>1.75E-3</v>
      </c>
      <c r="R137" s="195">
        <f>Q137*H137</f>
        <v>1.4334250000000002E-2</v>
      </c>
      <c r="S137" s="195">
        <v>0</v>
      </c>
      <c r="T137" s="196">
        <f>S137*H137</f>
        <v>0</v>
      </c>
      <c r="AR137" s="22" t="s">
        <v>225</v>
      </c>
      <c r="AT137" s="22" t="s">
        <v>222</v>
      </c>
      <c r="AU137" s="22" t="s">
        <v>83</v>
      </c>
      <c r="AY137" s="22" t="s">
        <v>122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22" t="s">
        <v>76</v>
      </c>
      <c r="BK137" s="197">
        <f>ROUND(I137*H137,2)</f>
        <v>0</v>
      </c>
      <c r="BL137" s="22" t="s">
        <v>172</v>
      </c>
      <c r="BM137" s="22" t="s">
        <v>260</v>
      </c>
    </row>
    <row r="138" spans="2:65" s="10" customFormat="1" ht="29.85" customHeight="1">
      <c r="B138" s="169"/>
      <c r="C138" s="170"/>
      <c r="D138" s="183" t="s">
        <v>70</v>
      </c>
      <c r="E138" s="184" t="s">
        <v>261</v>
      </c>
      <c r="F138" s="184" t="s">
        <v>262</v>
      </c>
      <c r="G138" s="170"/>
      <c r="H138" s="170"/>
      <c r="I138" s="173"/>
      <c r="J138" s="185">
        <f>BK138</f>
        <v>0</v>
      </c>
      <c r="K138" s="170"/>
      <c r="L138" s="175"/>
      <c r="M138" s="176"/>
      <c r="N138" s="177"/>
      <c r="O138" s="177"/>
      <c r="P138" s="178">
        <f>SUM(P139:P157)</f>
        <v>0</v>
      </c>
      <c r="Q138" s="177"/>
      <c r="R138" s="178">
        <f>SUM(R139:R157)</f>
        <v>8.5857500000000003E-2</v>
      </c>
      <c r="S138" s="177"/>
      <c r="T138" s="179">
        <f>SUM(T139:T157)</f>
        <v>0</v>
      </c>
      <c r="AR138" s="180" t="s">
        <v>83</v>
      </c>
      <c r="AT138" s="181" t="s">
        <v>70</v>
      </c>
      <c r="AU138" s="181" t="s">
        <v>76</v>
      </c>
      <c r="AY138" s="180" t="s">
        <v>122</v>
      </c>
      <c r="BK138" s="182">
        <f>SUM(BK139:BK157)</f>
        <v>0</v>
      </c>
    </row>
    <row r="139" spans="2:65" s="1" customFormat="1" ht="22.5" customHeight="1">
      <c r="B139" s="39"/>
      <c r="C139" s="186" t="s">
        <v>263</v>
      </c>
      <c r="D139" s="186" t="s">
        <v>125</v>
      </c>
      <c r="E139" s="187" t="s">
        <v>264</v>
      </c>
      <c r="F139" s="188" t="s">
        <v>265</v>
      </c>
      <c r="G139" s="189" t="s">
        <v>146</v>
      </c>
      <c r="H139" s="190">
        <v>1</v>
      </c>
      <c r="I139" s="191"/>
      <c r="J139" s="192">
        <f>ROUND(I139*H139,2)</f>
        <v>0</v>
      </c>
      <c r="K139" s="188" t="s">
        <v>21</v>
      </c>
      <c r="L139" s="59"/>
      <c r="M139" s="193" t="s">
        <v>21</v>
      </c>
      <c r="N139" s="194" t="s">
        <v>42</v>
      </c>
      <c r="O139" s="40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22" t="s">
        <v>172</v>
      </c>
      <c r="AT139" s="22" t="s">
        <v>125</v>
      </c>
      <c r="AU139" s="22" t="s">
        <v>83</v>
      </c>
      <c r="AY139" s="22" t="s">
        <v>122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22" t="s">
        <v>76</v>
      </c>
      <c r="BK139" s="197">
        <f>ROUND(I139*H139,2)</f>
        <v>0</v>
      </c>
      <c r="BL139" s="22" t="s">
        <v>172</v>
      </c>
      <c r="BM139" s="22" t="s">
        <v>266</v>
      </c>
    </row>
    <row r="140" spans="2:65" s="1" customFormat="1" ht="22.5" customHeight="1">
      <c r="B140" s="39"/>
      <c r="C140" s="186" t="s">
        <v>267</v>
      </c>
      <c r="D140" s="186" t="s">
        <v>125</v>
      </c>
      <c r="E140" s="187" t="s">
        <v>268</v>
      </c>
      <c r="F140" s="188" t="s">
        <v>269</v>
      </c>
      <c r="G140" s="189" t="s">
        <v>244</v>
      </c>
      <c r="H140" s="190">
        <v>80</v>
      </c>
      <c r="I140" s="191"/>
      <c r="J140" s="192">
        <f>ROUND(I140*H140,2)</f>
        <v>0</v>
      </c>
      <c r="K140" s="188" t="s">
        <v>21</v>
      </c>
      <c r="L140" s="59"/>
      <c r="M140" s="193" t="s">
        <v>21</v>
      </c>
      <c r="N140" s="194" t="s">
        <v>42</v>
      </c>
      <c r="O140" s="40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22" t="s">
        <v>172</v>
      </c>
      <c r="AT140" s="22" t="s">
        <v>125</v>
      </c>
      <c r="AU140" s="22" t="s">
        <v>83</v>
      </c>
      <c r="AY140" s="22" t="s">
        <v>122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2" t="s">
        <v>76</v>
      </c>
      <c r="BK140" s="197">
        <f>ROUND(I140*H140,2)</f>
        <v>0</v>
      </c>
      <c r="BL140" s="22" t="s">
        <v>172</v>
      </c>
      <c r="BM140" s="22" t="s">
        <v>270</v>
      </c>
    </row>
    <row r="141" spans="2:65" s="1" customFormat="1" ht="22.5" customHeight="1">
      <c r="B141" s="39"/>
      <c r="C141" s="210" t="s">
        <v>271</v>
      </c>
      <c r="D141" s="210" t="s">
        <v>222</v>
      </c>
      <c r="E141" s="211" t="s">
        <v>272</v>
      </c>
      <c r="F141" s="212" t="s">
        <v>273</v>
      </c>
      <c r="G141" s="213" t="s">
        <v>274</v>
      </c>
      <c r="H141" s="214">
        <v>32</v>
      </c>
      <c r="I141" s="215"/>
      <c r="J141" s="216">
        <f>ROUND(I141*H141,2)</f>
        <v>0</v>
      </c>
      <c r="K141" s="212" t="s">
        <v>21</v>
      </c>
      <c r="L141" s="217"/>
      <c r="M141" s="218" t="s">
        <v>21</v>
      </c>
      <c r="N141" s="219" t="s">
        <v>42</v>
      </c>
      <c r="O141" s="40"/>
      <c r="P141" s="195">
        <f>O141*H141</f>
        <v>0</v>
      </c>
      <c r="Q141" s="195">
        <v>1E-3</v>
      </c>
      <c r="R141" s="195">
        <f>Q141*H141</f>
        <v>3.2000000000000001E-2</v>
      </c>
      <c r="S141" s="195">
        <v>0</v>
      </c>
      <c r="T141" s="196">
        <f>S141*H141</f>
        <v>0</v>
      </c>
      <c r="AR141" s="22" t="s">
        <v>225</v>
      </c>
      <c r="AT141" s="22" t="s">
        <v>222</v>
      </c>
      <c r="AU141" s="22" t="s">
        <v>83</v>
      </c>
      <c r="AY141" s="22" t="s">
        <v>122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2" t="s">
        <v>76</v>
      </c>
      <c r="BK141" s="197">
        <f>ROUND(I141*H141,2)</f>
        <v>0</v>
      </c>
      <c r="BL141" s="22" t="s">
        <v>172</v>
      </c>
      <c r="BM141" s="22" t="s">
        <v>275</v>
      </c>
    </row>
    <row r="142" spans="2:65" s="11" customFormat="1" ht="13.5">
      <c r="B142" s="198"/>
      <c r="C142" s="199"/>
      <c r="D142" s="200" t="s">
        <v>131</v>
      </c>
      <c r="E142" s="201" t="s">
        <v>21</v>
      </c>
      <c r="F142" s="202" t="s">
        <v>276</v>
      </c>
      <c r="G142" s="199"/>
      <c r="H142" s="203">
        <v>32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131</v>
      </c>
      <c r="AU142" s="209" t="s">
        <v>83</v>
      </c>
      <c r="AV142" s="11" t="s">
        <v>83</v>
      </c>
      <c r="AW142" s="11" t="s">
        <v>35</v>
      </c>
      <c r="AX142" s="11" t="s">
        <v>76</v>
      </c>
      <c r="AY142" s="209" t="s">
        <v>122</v>
      </c>
    </row>
    <row r="143" spans="2:65" s="1" customFormat="1" ht="22.5" customHeight="1">
      <c r="B143" s="39"/>
      <c r="C143" s="210" t="s">
        <v>277</v>
      </c>
      <c r="D143" s="210" t="s">
        <v>222</v>
      </c>
      <c r="E143" s="211" t="s">
        <v>278</v>
      </c>
      <c r="F143" s="212" t="s">
        <v>279</v>
      </c>
      <c r="G143" s="213" t="s">
        <v>167</v>
      </c>
      <c r="H143" s="214">
        <v>10</v>
      </c>
      <c r="I143" s="215"/>
      <c r="J143" s="216">
        <f t="shared" ref="J143:J157" si="0">ROUND(I143*H143,2)</f>
        <v>0</v>
      </c>
      <c r="K143" s="212" t="s">
        <v>21</v>
      </c>
      <c r="L143" s="217"/>
      <c r="M143" s="218" t="s">
        <v>21</v>
      </c>
      <c r="N143" s="219" t="s">
        <v>42</v>
      </c>
      <c r="O143" s="40"/>
      <c r="P143" s="195">
        <f t="shared" ref="P143:P157" si="1">O143*H143</f>
        <v>0</v>
      </c>
      <c r="Q143" s="195">
        <v>1.3999999999999999E-4</v>
      </c>
      <c r="R143" s="195">
        <f t="shared" ref="R143:R157" si="2">Q143*H143</f>
        <v>1.3999999999999998E-3</v>
      </c>
      <c r="S143" s="195">
        <v>0</v>
      </c>
      <c r="T143" s="196">
        <f t="shared" ref="T143:T157" si="3">S143*H143</f>
        <v>0</v>
      </c>
      <c r="AR143" s="22" t="s">
        <v>225</v>
      </c>
      <c r="AT143" s="22" t="s">
        <v>222</v>
      </c>
      <c r="AU143" s="22" t="s">
        <v>83</v>
      </c>
      <c r="AY143" s="22" t="s">
        <v>122</v>
      </c>
      <c r="BE143" s="197">
        <f t="shared" ref="BE143:BE157" si="4">IF(N143="základní",J143,0)</f>
        <v>0</v>
      </c>
      <c r="BF143" s="197">
        <f t="shared" ref="BF143:BF157" si="5">IF(N143="snížená",J143,0)</f>
        <v>0</v>
      </c>
      <c r="BG143" s="197">
        <f t="shared" ref="BG143:BG157" si="6">IF(N143="zákl. přenesená",J143,0)</f>
        <v>0</v>
      </c>
      <c r="BH143" s="197">
        <f t="shared" ref="BH143:BH157" si="7">IF(N143="sníž. přenesená",J143,0)</f>
        <v>0</v>
      </c>
      <c r="BI143" s="197">
        <f t="shared" ref="BI143:BI157" si="8">IF(N143="nulová",J143,0)</f>
        <v>0</v>
      </c>
      <c r="BJ143" s="22" t="s">
        <v>76</v>
      </c>
      <c r="BK143" s="197">
        <f t="shared" ref="BK143:BK157" si="9">ROUND(I143*H143,2)</f>
        <v>0</v>
      </c>
      <c r="BL143" s="22" t="s">
        <v>172</v>
      </c>
      <c r="BM143" s="22" t="s">
        <v>280</v>
      </c>
    </row>
    <row r="144" spans="2:65" s="1" customFormat="1" ht="22.5" customHeight="1">
      <c r="B144" s="39"/>
      <c r="C144" s="210" t="s">
        <v>281</v>
      </c>
      <c r="D144" s="210" t="s">
        <v>222</v>
      </c>
      <c r="E144" s="211" t="s">
        <v>282</v>
      </c>
      <c r="F144" s="212" t="s">
        <v>283</v>
      </c>
      <c r="G144" s="213" t="s">
        <v>167</v>
      </c>
      <c r="H144" s="214">
        <v>35</v>
      </c>
      <c r="I144" s="215"/>
      <c r="J144" s="216">
        <f t="shared" si="0"/>
        <v>0</v>
      </c>
      <c r="K144" s="212" t="s">
        <v>21</v>
      </c>
      <c r="L144" s="217"/>
      <c r="M144" s="218" t="s">
        <v>21</v>
      </c>
      <c r="N144" s="219" t="s">
        <v>42</v>
      </c>
      <c r="O144" s="40"/>
      <c r="P144" s="195">
        <f t="shared" si="1"/>
        <v>0</v>
      </c>
      <c r="Q144" s="195">
        <v>2.5000000000000001E-4</v>
      </c>
      <c r="R144" s="195">
        <f t="shared" si="2"/>
        <v>8.7500000000000008E-3</v>
      </c>
      <c r="S144" s="195">
        <v>0</v>
      </c>
      <c r="T144" s="196">
        <f t="shared" si="3"/>
        <v>0</v>
      </c>
      <c r="AR144" s="22" t="s">
        <v>225</v>
      </c>
      <c r="AT144" s="22" t="s">
        <v>222</v>
      </c>
      <c r="AU144" s="22" t="s">
        <v>83</v>
      </c>
      <c r="AY144" s="22" t="s">
        <v>122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22" t="s">
        <v>76</v>
      </c>
      <c r="BK144" s="197">
        <f t="shared" si="9"/>
        <v>0</v>
      </c>
      <c r="BL144" s="22" t="s">
        <v>172</v>
      </c>
      <c r="BM144" s="22" t="s">
        <v>284</v>
      </c>
    </row>
    <row r="145" spans="2:65" s="1" customFormat="1" ht="22.5" customHeight="1">
      <c r="B145" s="39"/>
      <c r="C145" s="210" t="s">
        <v>285</v>
      </c>
      <c r="D145" s="210" t="s">
        <v>222</v>
      </c>
      <c r="E145" s="211" t="s">
        <v>286</v>
      </c>
      <c r="F145" s="212" t="s">
        <v>287</v>
      </c>
      <c r="G145" s="213" t="s">
        <v>167</v>
      </c>
      <c r="H145" s="214">
        <v>28.75</v>
      </c>
      <c r="I145" s="215"/>
      <c r="J145" s="216">
        <f t="shared" si="0"/>
        <v>0</v>
      </c>
      <c r="K145" s="212" t="s">
        <v>21</v>
      </c>
      <c r="L145" s="217"/>
      <c r="M145" s="218" t="s">
        <v>21</v>
      </c>
      <c r="N145" s="219" t="s">
        <v>42</v>
      </c>
      <c r="O145" s="40"/>
      <c r="P145" s="195">
        <f t="shared" si="1"/>
        <v>0</v>
      </c>
      <c r="Q145" s="195">
        <v>5.5000000000000003E-4</v>
      </c>
      <c r="R145" s="195">
        <f t="shared" si="2"/>
        <v>1.58125E-2</v>
      </c>
      <c r="S145" s="195">
        <v>0</v>
      </c>
      <c r="T145" s="196">
        <f t="shared" si="3"/>
        <v>0</v>
      </c>
      <c r="AR145" s="22" t="s">
        <v>225</v>
      </c>
      <c r="AT145" s="22" t="s">
        <v>222</v>
      </c>
      <c r="AU145" s="22" t="s">
        <v>83</v>
      </c>
      <c r="AY145" s="22" t="s">
        <v>122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22" t="s">
        <v>76</v>
      </c>
      <c r="BK145" s="197">
        <f t="shared" si="9"/>
        <v>0</v>
      </c>
      <c r="BL145" s="22" t="s">
        <v>172</v>
      </c>
      <c r="BM145" s="22" t="s">
        <v>288</v>
      </c>
    </row>
    <row r="146" spans="2:65" s="1" customFormat="1" ht="22.5" customHeight="1">
      <c r="B146" s="39"/>
      <c r="C146" s="210" t="s">
        <v>289</v>
      </c>
      <c r="D146" s="210" t="s">
        <v>222</v>
      </c>
      <c r="E146" s="211" t="s">
        <v>290</v>
      </c>
      <c r="F146" s="212" t="s">
        <v>291</v>
      </c>
      <c r="G146" s="213" t="s">
        <v>167</v>
      </c>
      <c r="H146" s="214">
        <v>17.25</v>
      </c>
      <c r="I146" s="215"/>
      <c r="J146" s="216">
        <f t="shared" si="0"/>
        <v>0</v>
      </c>
      <c r="K146" s="212" t="s">
        <v>21</v>
      </c>
      <c r="L146" s="217"/>
      <c r="M146" s="218" t="s">
        <v>21</v>
      </c>
      <c r="N146" s="219" t="s">
        <v>42</v>
      </c>
      <c r="O146" s="40"/>
      <c r="P146" s="195">
        <f t="shared" si="1"/>
        <v>0</v>
      </c>
      <c r="Q146" s="195">
        <v>2.9999999999999997E-4</v>
      </c>
      <c r="R146" s="195">
        <f t="shared" si="2"/>
        <v>5.1749999999999999E-3</v>
      </c>
      <c r="S146" s="195">
        <v>0</v>
      </c>
      <c r="T146" s="196">
        <f t="shared" si="3"/>
        <v>0</v>
      </c>
      <c r="AR146" s="22" t="s">
        <v>225</v>
      </c>
      <c r="AT146" s="22" t="s">
        <v>222</v>
      </c>
      <c r="AU146" s="22" t="s">
        <v>83</v>
      </c>
      <c r="AY146" s="22" t="s">
        <v>122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22" t="s">
        <v>76</v>
      </c>
      <c r="BK146" s="197">
        <f t="shared" si="9"/>
        <v>0</v>
      </c>
      <c r="BL146" s="22" t="s">
        <v>172</v>
      </c>
      <c r="BM146" s="22" t="s">
        <v>292</v>
      </c>
    </row>
    <row r="147" spans="2:65" s="1" customFormat="1" ht="22.5" customHeight="1">
      <c r="B147" s="39"/>
      <c r="C147" s="186" t="s">
        <v>293</v>
      </c>
      <c r="D147" s="186" t="s">
        <v>125</v>
      </c>
      <c r="E147" s="187" t="s">
        <v>294</v>
      </c>
      <c r="F147" s="188" t="s">
        <v>295</v>
      </c>
      <c r="G147" s="189" t="s">
        <v>167</v>
      </c>
      <c r="H147" s="190">
        <v>16</v>
      </c>
      <c r="I147" s="191"/>
      <c r="J147" s="192">
        <f t="shared" si="0"/>
        <v>0</v>
      </c>
      <c r="K147" s="188" t="s">
        <v>21</v>
      </c>
      <c r="L147" s="59"/>
      <c r="M147" s="193" t="s">
        <v>21</v>
      </c>
      <c r="N147" s="194" t="s">
        <v>42</v>
      </c>
      <c r="O147" s="40"/>
      <c r="P147" s="195">
        <f t="shared" si="1"/>
        <v>0</v>
      </c>
      <c r="Q147" s="195">
        <v>0</v>
      </c>
      <c r="R147" s="195">
        <f t="shared" si="2"/>
        <v>0</v>
      </c>
      <c r="S147" s="195">
        <v>0</v>
      </c>
      <c r="T147" s="196">
        <f t="shared" si="3"/>
        <v>0</v>
      </c>
      <c r="AR147" s="22" t="s">
        <v>172</v>
      </c>
      <c r="AT147" s="22" t="s">
        <v>125</v>
      </c>
      <c r="AU147" s="22" t="s">
        <v>83</v>
      </c>
      <c r="AY147" s="22" t="s">
        <v>122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22" t="s">
        <v>76</v>
      </c>
      <c r="BK147" s="197">
        <f t="shared" si="9"/>
        <v>0</v>
      </c>
      <c r="BL147" s="22" t="s">
        <v>172</v>
      </c>
      <c r="BM147" s="22" t="s">
        <v>296</v>
      </c>
    </row>
    <row r="148" spans="2:65" s="1" customFormat="1" ht="22.5" customHeight="1">
      <c r="B148" s="39"/>
      <c r="C148" s="210" t="s">
        <v>225</v>
      </c>
      <c r="D148" s="210" t="s">
        <v>222</v>
      </c>
      <c r="E148" s="211" t="s">
        <v>297</v>
      </c>
      <c r="F148" s="212" t="s">
        <v>298</v>
      </c>
      <c r="G148" s="213" t="s">
        <v>167</v>
      </c>
      <c r="H148" s="214">
        <v>5</v>
      </c>
      <c r="I148" s="215"/>
      <c r="J148" s="216">
        <f t="shared" si="0"/>
        <v>0</v>
      </c>
      <c r="K148" s="212" t="s">
        <v>21</v>
      </c>
      <c r="L148" s="217"/>
      <c r="M148" s="218" t="s">
        <v>21</v>
      </c>
      <c r="N148" s="219" t="s">
        <v>42</v>
      </c>
      <c r="O148" s="40"/>
      <c r="P148" s="195">
        <f t="shared" si="1"/>
        <v>0</v>
      </c>
      <c r="Q148" s="195">
        <v>1.6000000000000001E-4</v>
      </c>
      <c r="R148" s="195">
        <f t="shared" si="2"/>
        <v>8.0000000000000004E-4</v>
      </c>
      <c r="S148" s="195">
        <v>0</v>
      </c>
      <c r="T148" s="196">
        <f t="shared" si="3"/>
        <v>0</v>
      </c>
      <c r="AR148" s="22" t="s">
        <v>225</v>
      </c>
      <c r="AT148" s="22" t="s">
        <v>222</v>
      </c>
      <c r="AU148" s="22" t="s">
        <v>83</v>
      </c>
      <c r="AY148" s="22" t="s">
        <v>122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22" t="s">
        <v>76</v>
      </c>
      <c r="BK148" s="197">
        <f t="shared" si="9"/>
        <v>0</v>
      </c>
      <c r="BL148" s="22" t="s">
        <v>172</v>
      </c>
      <c r="BM148" s="22" t="s">
        <v>299</v>
      </c>
    </row>
    <row r="149" spans="2:65" s="1" customFormat="1" ht="22.5" customHeight="1">
      <c r="B149" s="39"/>
      <c r="C149" s="210" t="s">
        <v>300</v>
      </c>
      <c r="D149" s="210" t="s">
        <v>222</v>
      </c>
      <c r="E149" s="211" t="s">
        <v>301</v>
      </c>
      <c r="F149" s="212" t="s">
        <v>302</v>
      </c>
      <c r="G149" s="213" t="s">
        <v>167</v>
      </c>
      <c r="H149" s="214">
        <v>3</v>
      </c>
      <c r="I149" s="215"/>
      <c r="J149" s="216">
        <f t="shared" si="0"/>
        <v>0</v>
      </c>
      <c r="K149" s="212" t="s">
        <v>21</v>
      </c>
      <c r="L149" s="217"/>
      <c r="M149" s="218" t="s">
        <v>21</v>
      </c>
      <c r="N149" s="219" t="s">
        <v>42</v>
      </c>
      <c r="O149" s="40"/>
      <c r="P149" s="195">
        <f t="shared" si="1"/>
        <v>0</v>
      </c>
      <c r="Q149" s="195">
        <v>2.0000000000000001E-4</v>
      </c>
      <c r="R149" s="195">
        <f t="shared" si="2"/>
        <v>6.0000000000000006E-4</v>
      </c>
      <c r="S149" s="195">
        <v>0</v>
      </c>
      <c r="T149" s="196">
        <f t="shared" si="3"/>
        <v>0</v>
      </c>
      <c r="AR149" s="22" t="s">
        <v>225</v>
      </c>
      <c r="AT149" s="22" t="s">
        <v>222</v>
      </c>
      <c r="AU149" s="22" t="s">
        <v>83</v>
      </c>
      <c r="AY149" s="22" t="s">
        <v>122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22" t="s">
        <v>76</v>
      </c>
      <c r="BK149" s="197">
        <f t="shared" si="9"/>
        <v>0</v>
      </c>
      <c r="BL149" s="22" t="s">
        <v>172</v>
      </c>
      <c r="BM149" s="22" t="s">
        <v>303</v>
      </c>
    </row>
    <row r="150" spans="2:65" s="1" customFormat="1" ht="22.5" customHeight="1">
      <c r="B150" s="39"/>
      <c r="C150" s="210" t="s">
        <v>304</v>
      </c>
      <c r="D150" s="210" t="s">
        <v>222</v>
      </c>
      <c r="E150" s="211" t="s">
        <v>305</v>
      </c>
      <c r="F150" s="212" t="s">
        <v>306</v>
      </c>
      <c r="G150" s="213" t="s">
        <v>167</v>
      </c>
      <c r="H150" s="214">
        <v>8</v>
      </c>
      <c r="I150" s="215"/>
      <c r="J150" s="216">
        <f t="shared" si="0"/>
        <v>0</v>
      </c>
      <c r="K150" s="212" t="s">
        <v>21</v>
      </c>
      <c r="L150" s="217"/>
      <c r="M150" s="218" t="s">
        <v>21</v>
      </c>
      <c r="N150" s="219" t="s">
        <v>42</v>
      </c>
      <c r="O150" s="40"/>
      <c r="P150" s="195">
        <f t="shared" si="1"/>
        <v>0</v>
      </c>
      <c r="Q150" s="195">
        <v>3.2000000000000003E-4</v>
      </c>
      <c r="R150" s="195">
        <f t="shared" si="2"/>
        <v>2.5600000000000002E-3</v>
      </c>
      <c r="S150" s="195">
        <v>0</v>
      </c>
      <c r="T150" s="196">
        <f t="shared" si="3"/>
        <v>0</v>
      </c>
      <c r="AR150" s="22" t="s">
        <v>225</v>
      </c>
      <c r="AT150" s="22" t="s">
        <v>222</v>
      </c>
      <c r="AU150" s="22" t="s">
        <v>83</v>
      </c>
      <c r="AY150" s="22" t="s">
        <v>122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22" t="s">
        <v>76</v>
      </c>
      <c r="BK150" s="197">
        <f t="shared" si="9"/>
        <v>0</v>
      </c>
      <c r="BL150" s="22" t="s">
        <v>172</v>
      </c>
      <c r="BM150" s="22" t="s">
        <v>307</v>
      </c>
    </row>
    <row r="151" spans="2:65" s="1" customFormat="1" ht="22.5" customHeight="1">
      <c r="B151" s="39"/>
      <c r="C151" s="186" t="s">
        <v>308</v>
      </c>
      <c r="D151" s="186" t="s">
        <v>125</v>
      </c>
      <c r="E151" s="187" t="s">
        <v>309</v>
      </c>
      <c r="F151" s="188" t="s">
        <v>310</v>
      </c>
      <c r="G151" s="189" t="s">
        <v>167</v>
      </c>
      <c r="H151" s="190">
        <v>2</v>
      </c>
      <c r="I151" s="191"/>
      <c r="J151" s="192">
        <f t="shared" si="0"/>
        <v>0</v>
      </c>
      <c r="K151" s="188" t="s">
        <v>21</v>
      </c>
      <c r="L151" s="59"/>
      <c r="M151" s="193" t="s">
        <v>21</v>
      </c>
      <c r="N151" s="194" t="s">
        <v>42</v>
      </c>
      <c r="O151" s="40"/>
      <c r="P151" s="195">
        <f t="shared" si="1"/>
        <v>0</v>
      </c>
      <c r="Q151" s="195">
        <v>0</v>
      </c>
      <c r="R151" s="195">
        <f t="shared" si="2"/>
        <v>0</v>
      </c>
      <c r="S151" s="195">
        <v>0</v>
      </c>
      <c r="T151" s="196">
        <f t="shared" si="3"/>
        <v>0</v>
      </c>
      <c r="AR151" s="22" t="s">
        <v>172</v>
      </c>
      <c r="AT151" s="22" t="s">
        <v>125</v>
      </c>
      <c r="AU151" s="22" t="s">
        <v>83</v>
      </c>
      <c r="AY151" s="22" t="s">
        <v>122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22" t="s">
        <v>76</v>
      </c>
      <c r="BK151" s="197">
        <f t="shared" si="9"/>
        <v>0</v>
      </c>
      <c r="BL151" s="22" t="s">
        <v>172</v>
      </c>
      <c r="BM151" s="22" t="s">
        <v>311</v>
      </c>
    </row>
    <row r="152" spans="2:65" s="1" customFormat="1" ht="22.5" customHeight="1">
      <c r="B152" s="39"/>
      <c r="C152" s="186" t="s">
        <v>312</v>
      </c>
      <c r="D152" s="186" t="s">
        <v>125</v>
      </c>
      <c r="E152" s="187" t="s">
        <v>313</v>
      </c>
      <c r="F152" s="188" t="s">
        <v>314</v>
      </c>
      <c r="G152" s="189" t="s">
        <v>167</v>
      </c>
      <c r="H152" s="190">
        <v>4</v>
      </c>
      <c r="I152" s="191"/>
      <c r="J152" s="192">
        <f t="shared" si="0"/>
        <v>0</v>
      </c>
      <c r="K152" s="188" t="s">
        <v>21</v>
      </c>
      <c r="L152" s="59"/>
      <c r="M152" s="193" t="s">
        <v>21</v>
      </c>
      <c r="N152" s="194" t="s">
        <v>42</v>
      </c>
      <c r="O152" s="40"/>
      <c r="P152" s="195">
        <f t="shared" si="1"/>
        <v>0</v>
      </c>
      <c r="Q152" s="195">
        <v>0</v>
      </c>
      <c r="R152" s="195">
        <f t="shared" si="2"/>
        <v>0</v>
      </c>
      <c r="S152" s="195">
        <v>0</v>
      </c>
      <c r="T152" s="196">
        <f t="shared" si="3"/>
        <v>0</v>
      </c>
      <c r="AR152" s="22" t="s">
        <v>172</v>
      </c>
      <c r="AT152" s="22" t="s">
        <v>125</v>
      </c>
      <c r="AU152" s="22" t="s">
        <v>83</v>
      </c>
      <c r="AY152" s="22" t="s">
        <v>122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22" t="s">
        <v>76</v>
      </c>
      <c r="BK152" s="197">
        <f t="shared" si="9"/>
        <v>0</v>
      </c>
      <c r="BL152" s="22" t="s">
        <v>172</v>
      </c>
      <c r="BM152" s="22" t="s">
        <v>315</v>
      </c>
    </row>
    <row r="153" spans="2:65" s="1" customFormat="1" ht="22.5" customHeight="1">
      <c r="B153" s="39"/>
      <c r="C153" s="210" t="s">
        <v>316</v>
      </c>
      <c r="D153" s="210" t="s">
        <v>222</v>
      </c>
      <c r="E153" s="211" t="s">
        <v>317</v>
      </c>
      <c r="F153" s="212" t="s">
        <v>318</v>
      </c>
      <c r="G153" s="213" t="s">
        <v>167</v>
      </c>
      <c r="H153" s="214">
        <v>4</v>
      </c>
      <c r="I153" s="215"/>
      <c r="J153" s="216">
        <f t="shared" si="0"/>
        <v>0</v>
      </c>
      <c r="K153" s="212" t="s">
        <v>21</v>
      </c>
      <c r="L153" s="217"/>
      <c r="M153" s="218" t="s">
        <v>21</v>
      </c>
      <c r="N153" s="219" t="s">
        <v>42</v>
      </c>
      <c r="O153" s="40"/>
      <c r="P153" s="195">
        <f t="shared" si="1"/>
        <v>0</v>
      </c>
      <c r="Q153" s="195">
        <v>4.0000000000000001E-3</v>
      </c>
      <c r="R153" s="195">
        <f t="shared" si="2"/>
        <v>1.6E-2</v>
      </c>
      <c r="S153" s="195">
        <v>0</v>
      </c>
      <c r="T153" s="196">
        <f t="shared" si="3"/>
        <v>0</v>
      </c>
      <c r="AR153" s="22" t="s">
        <v>225</v>
      </c>
      <c r="AT153" s="22" t="s">
        <v>222</v>
      </c>
      <c r="AU153" s="22" t="s">
        <v>83</v>
      </c>
      <c r="AY153" s="22" t="s">
        <v>122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22" t="s">
        <v>76</v>
      </c>
      <c r="BK153" s="197">
        <f t="shared" si="9"/>
        <v>0</v>
      </c>
      <c r="BL153" s="22" t="s">
        <v>172</v>
      </c>
      <c r="BM153" s="22" t="s">
        <v>319</v>
      </c>
    </row>
    <row r="154" spans="2:65" s="1" customFormat="1" ht="22.5" customHeight="1">
      <c r="B154" s="39"/>
      <c r="C154" s="210" t="s">
        <v>320</v>
      </c>
      <c r="D154" s="210" t="s">
        <v>222</v>
      </c>
      <c r="E154" s="211" t="s">
        <v>321</v>
      </c>
      <c r="F154" s="212" t="s">
        <v>322</v>
      </c>
      <c r="G154" s="213" t="s">
        <v>167</v>
      </c>
      <c r="H154" s="214">
        <v>4</v>
      </c>
      <c r="I154" s="215"/>
      <c r="J154" s="216">
        <f t="shared" si="0"/>
        <v>0</v>
      </c>
      <c r="K154" s="212" t="s">
        <v>21</v>
      </c>
      <c r="L154" s="217"/>
      <c r="M154" s="218" t="s">
        <v>21</v>
      </c>
      <c r="N154" s="219" t="s">
        <v>42</v>
      </c>
      <c r="O154" s="40"/>
      <c r="P154" s="195">
        <f t="shared" si="1"/>
        <v>0</v>
      </c>
      <c r="Q154" s="195">
        <v>2.5999999999999998E-4</v>
      </c>
      <c r="R154" s="195">
        <f t="shared" si="2"/>
        <v>1.0399999999999999E-3</v>
      </c>
      <c r="S154" s="195">
        <v>0</v>
      </c>
      <c r="T154" s="196">
        <f t="shared" si="3"/>
        <v>0</v>
      </c>
      <c r="AR154" s="22" t="s">
        <v>225</v>
      </c>
      <c r="AT154" s="22" t="s">
        <v>222</v>
      </c>
      <c r="AU154" s="22" t="s">
        <v>83</v>
      </c>
      <c r="AY154" s="22" t="s">
        <v>122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22" t="s">
        <v>76</v>
      </c>
      <c r="BK154" s="197">
        <f t="shared" si="9"/>
        <v>0</v>
      </c>
      <c r="BL154" s="22" t="s">
        <v>172</v>
      </c>
      <c r="BM154" s="22" t="s">
        <v>323</v>
      </c>
    </row>
    <row r="155" spans="2:65" s="1" customFormat="1" ht="22.5" customHeight="1">
      <c r="B155" s="39"/>
      <c r="C155" s="210" t="s">
        <v>324</v>
      </c>
      <c r="D155" s="210" t="s">
        <v>222</v>
      </c>
      <c r="E155" s="211" t="s">
        <v>325</v>
      </c>
      <c r="F155" s="212" t="s">
        <v>326</v>
      </c>
      <c r="G155" s="213" t="s">
        <v>167</v>
      </c>
      <c r="H155" s="214">
        <v>4</v>
      </c>
      <c r="I155" s="215"/>
      <c r="J155" s="216">
        <f t="shared" si="0"/>
        <v>0</v>
      </c>
      <c r="K155" s="212" t="s">
        <v>21</v>
      </c>
      <c r="L155" s="217"/>
      <c r="M155" s="218" t="s">
        <v>21</v>
      </c>
      <c r="N155" s="219" t="s">
        <v>42</v>
      </c>
      <c r="O155" s="40"/>
      <c r="P155" s="195">
        <f t="shared" si="1"/>
        <v>0</v>
      </c>
      <c r="Q155" s="195">
        <v>4.2999999999999999E-4</v>
      </c>
      <c r="R155" s="195">
        <f t="shared" si="2"/>
        <v>1.72E-3</v>
      </c>
      <c r="S155" s="195">
        <v>0</v>
      </c>
      <c r="T155" s="196">
        <f t="shared" si="3"/>
        <v>0</v>
      </c>
      <c r="AR155" s="22" t="s">
        <v>225</v>
      </c>
      <c r="AT155" s="22" t="s">
        <v>222</v>
      </c>
      <c r="AU155" s="22" t="s">
        <v>83</v>
      </c>
      <c r="AY155" s="22" t="s">
        <v>122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22" t="s">
        <v>76</v>
      </c>
      <c r="BK155" s="197">
        <f t="shared" si="9"/>
        <v>0</v>
      </c>
      <c r="BL155" s="22" t="s">
        <v>172</v>
      </c>
      <c r="BM155" s="22" t="s">
        <v>327</v>
      </c>
    </row>
    <row r="156" spans="2:65" s="1" customFormat="1" ht="22.5" customHeight="1">
      <c r="B156" s="39"/>
      <c r="C156" s="186" t="s">
        <v>328</v>
      </c>
      <c r="D156" s="186" t="s">
        <v>125</v>
      </c>
      <c r="E156" s="187" t="s">
        <v>329</v>
      </c>
      <c r="F156" s="188" t="s">
        <v>330</v>
      </c>
      <c r="G156" s="189" t="s">
        <v>167</v>
      </c>
      <c r="H156" s="190">
        <v>1</v>
      </c>
      <c r="I156" s="191"/>
      <c r="J156" s="192">
        <f t="shared" si="0"/>
        <v>0</v>
      </c>
      <c r="K156" s="188" t="s">
        <v>21</v>
      </c>
      <c r="L156" s="59"/>
      <c r="M156" s="193" t="s">
        <v>21</v>
      </c>
      <c r="N156" s="194" t="s">
        <v>42</v>
      </c>
      <c r="O156" s="40"/>
      <c r="P156" s="195">
        <f t="shared" si="1"/>
        <v>0</v>
      </c>
      <c r="Q156" s="195">
        <v>0</v>
      </c>
      <c r="R156" s="195">
        <f t="shared" si="2"/>
        <v>0</v>
      </c>
      <c r="S156" s="195">
        <v>0</v>
      </c>
      <c r="T156" s="196">
        <f t="shared" si="3"/>
        <v>0</v>
      </c>
      <c r="AR156" s="22" t="s">
        <v>172</v>
      </c>
      <c r="AT156" s="22" t="s">
        <v>125</v>
      </c>
      <c r="AU156" s="22" t="s">
        <v>83</v>
      </c>
      <c r="AY156" s="22" t="s">
        <v>122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22" t="s">
        <v>76</v>
      </c>
      <c r="BK156" s="197">
        <f t="shared" si="9"/>
        <v>0</v>
      </c>
      <c r="BL156" s="22" t="s">
        <v>172</v>
      </c>
      <c r="BM156" s="22" t="s">
        <v>331</v>
      </c>
    </row>
    <row r="157" spans="2:65" s="1" customFormat="1" ht="22.5" customHeight="1">
      <c r="B157" s="39"/>
      <c r="C157" s="186" t="s">
        <v>332</v>
      </c>
      <c r="D157" s="186" t="s">
        <v>125</v>
      </c>
      <c r="E157" s="187" t="s">
        <v>333</v>
      </c>
      <c r="F157" s="188" t="s">
        <v>334</v>
      </c>
      <c r="G157" s="189" t="s">
        <v>194</v>
      </c>
      <c r="H157" s="190">
        <v>8.5999999999999993E-2</v>
      </c>
      <c r="I157" s="191"/>
      <c r="J157" s="192">
        <f t="shared" si="0"/>
        <v>0</v>
      </c>
      <c r="K157" s="188" t="s">
        <v>21</v>
      </c>
      <c r="L157" s="59"/>
      <c r="M157" s="193" t="s">
        <v>21</v>
      </c>
      <c r="N157" s="194" t="s">
        <v>42</v>
      </c>
      <c r="O157" s="40"/>
      <c r="P157" s="195">
        <f t="shared" si="1"/>
        <v>0</v>
      </c>
      <c r="Q157" s="195">
        <v>0</v>
      </c>
      <c r="R157" s="195">
        <f t="shared" si="2"/>
        <v>0</v>
      </c>
      <c r="S157" s="195">
        <v>0</v>
      </c>
      <c r="T157" s="196">
        <f t="shared" si="3"/>
        <v>0</v>
      </c>
      <c r="AR157" s="22" t="s">
        <v>172</v>
      </c>
      <c r="AT157" s="22" t="s">
        <v>125</v>
      </c>
      <c r="AU157" s="22" t="s">
        <v>83</v>
      </c>
      <c r="AY157" s="22" t="s">
        <v>122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22" t="s">
        <v>76</v>
      </c>
      <c r="BK157" s="197">
        <f t="shared" si="9"/>
        <v>0</v>
      </c>
      <c r="BL157" s="22" t="s">
        <v>172</v>
      </c>
      <c r="BM157" s="22" t="s">
        <v>335</v>
      </c>
    </row>
    <row r="158" spans="2:65" s="10" customFormat="1" ht="29.85" customHeight="1">
      <c r="B158" s="169"/>
      <c r="C158" s="170"/>
      <c r="D158" s="183" t="s">
        <v>70</v>
      </c>
      <c r="E158" s="184" t="s">
        <v>336</v>
      </c>
      <c r="F158" s="184" t="s">
        <v>337</v>
      </c>
      <c r="G158" s="170"/>
      <c r="H158" s="170"/>
      <c r="I158" s="173"/>
      <c r="J158" s="185">
        <f>BK158</f>
        <v>0</v>
      </c>
      <c r="K158" s="170"/>
      <c r="L158" s="175"/>
      <c r="M158" s="176"/>
      <c r="N158" s="177"/>
      <c r="O158" s="177"/>
      <c r="P158" s="178">
        <f>SUM(P159:P160)</f>
        <v>0</v>
      </c>
      <c r="Q158" s="177"/>
      <c r="R158" s="178">
        <f>SUM(R159:R160)</f>
        <v>0</v>
      </c>
      <c r="S158" s="177"/>
      <c r="T158" s="179">
        <f>SUM(T159:T160)</f>
        <v>0</v>
      </c>
      <c r="AR158" s="180" t="s">
        <v>83</v>
      </c>
      <c r="AT158" s="181" t="s">
        <v>70</v>
      </c>
      <c r="AU158" s="181" t="s">
        <v>76</v>
      </c>
      <c r="AY158" s="180" t="s">
        <v>122</v>
      </c>
      <c r="BK158" s="182">
        <f>SUM(BK159:BK160)</f>
        <v>0</v>
      </c>
    </row>
    <row r="159" spans="2:65" s="1" customFormat="1" ht="22.5" customHeight="1">
      <c r="B159" s="39"/>
      <c r="C159" s="186" t="s">
        <v>338</v>
      </c>
      <c r="D159" s="186" t="s">
        <v>125</v>
      </c>
      <c r="E159" s="187" t="s">
        <v>339</v>
      </c>
      <c r="F159" s="188" t="s">
        <v>340</v>
      </c>
      <c r="G159" s="189" t="s">
        <v>167</v>
      </c>
      <c r="H159" s="190">
        <v>4</v>
      </c>
      <c r="I159" s="191"/>
      <c r="J159" s="192">
        <f>ROUND(I159*H159,2)</f>
        <v>0</v>
      </c>
      <c r="K159" s="188" t="s">
        <v>21</v>
      </c>
      <c r="L159" s="59"/>
      <c r="M159" s="193" t="s">
        <v>21</v>
      </c>
      <c r="N159" s="194" t="s">
        <v>42</v>
      </c>
      <c r="O159" s="40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AR159" s="22" t="s">
        <v>172</v>
      </c>
      <c r="AT159" s="22" t="s">
        <v>125</v>
      </c>
      <c r="AU159" s="22" t="s">
        <v>83</v>
      </c>
      <c r="AY159" s="22" t="s">
        <v>122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22" t="s">
        <v>76</v>
      </c>
      <c r="BK159" s="197">
        <f>ROUND(I159*H159,2)</f>
        <v>0</v>
      </c>
      <c r="BL159" s="22" t="s">
        <v>172</v>
      </c>
      <c r="BM159" s="22" t="s">
        <v>341</v>
      </c>
    </row>
    <row r="160" spans="2:65" s="1" customFormat="1" ht="22.5" customHeight="1">
      <c r="B160" s="39"/>
      <c r="C160" s="186" t="s">
        <v>342</v>
      </c>
      <c r="D160" s="186" t="s">
        <v>125</v>
      </c>
      <c r="E160" s="187" t="s">
        <v>343</v>
      </c>
      <c r="F160" s="188" t="s">
        <v>344</v>
      </c>
      <c r="G160" s="189" t="s">
        <v>167</v>
      </c>
      <c r="H160" s="190">
        <v>1</v>
      </c>
      <c r="I160" s="191"/>
      <c r="J160" s="192">
        <f>ROUND(I160*H160,2)</f>
        <v>0</v>
      </c>
      <c r="K160" s="188" t="s">
        <v>21</v>
      </c>
      <c r="L160" s="59"/>
      <c r="M160" s="193" t="s">
        <v>21</v>
      </c>
      <c r="N160" s="194" t="s">
        <v>42</v>
      </c>
      <c r="O160" s="40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AR160" s="22" t="s">
        <v>172</v>
      </c>
      <c r="AT160" s="22" t="s">
        <v>125</v>
      </c>
      <c r="AU160" s="22" t="s">
        <v>83</v>
      </c>
      <c r="AY160" s="22" t="s">
        <v>122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22" t="s">
        <v>76</v>
      </c>
      <c r="BK160" s="197">
        <f>ROUND(I160*H160,2)</f>
        <v>0</v>
      </c>
      <c r="BL160" s="22" t="s">
        <v>172</v>
      </c>
      <c r="BM160" s="22" t="s">
        <v>345</v>
      </c>
    </row>
    <row r="161" spans="2:65" s="10" customFormat="1" ht="29.85" customHeight="1">
      <c r="B161" s="169"/>
      <c r="C161" s="170"/>
      <c r="D161" s="183" t="s">
        <v>70</v>
      </c>
      <c r="E161" s="184" t="s">
        <v>346</v>
      </c>
      <c r="F161" s="184" t="s">
        <v>347</v>
      </c>
      <c r="G161" s="170"/>
      <c r="H161" s="170"/>
      <c r="I161" s="173"/>
      <c r="J161" s="185">
        <f>BK161</f>
        <v>0</v>
      </c>
      <c r="K161" s="170"/>
      <c r="L161" s="175"/>
      <c r="M161" s="176"/>
      <c r="N161" s="177"/>
      <c r="O161" s="177"/>
      <c r="P161" s="178">
        <f>SUM(P162:P178)</f>
        <v>0</v>
      </c>
      <c r="Q161" s="177"/>
      <c r="R161" s="178">
        <f>SUM(R162:R178)</f>
        <v>12.04205872</v>
      </c>
      <c r="S161" s="177"/>
      <c r="T161" s="179">
        <f>SUM(T162:T178)</f>
        <v>3.7665039999999999</v>
      </c>
      <c r="AR161" s="180" t="s">
        <v>83</v>
      </c>
      <c r="AT161" s="181" t="s">
        <v>70</v>
      </c>
      <c r="AU161" s="181" t="s">
        <v>76</v>
      </c>
      <c r="AY161" s="180" t="s">
        <v>122</v>
      </c>
      <c r="BK161" s="182">
        <f>SUM(BK162:BK178)</f>
        <v>0</v>
      </c>
    </row>
    <row r="162" spans="2:65" s="1" customFormat="1" ht="22.5" customHeight="1">
      <c r="B162" s="39"/>
      <c r="C162" s="186" t="s">
        <v>348</v>
      </c>
      <c r="D162" s="186" t="s">
        <v>125</v>
      </c>
      <c r="E162" s="187" t="s">
        <v>349</v>
      </c>
      <c r="F162" s="188" t="s">
        <v>350</v>
      </c>
      <c r="G162" s="189" t="s">
        <v>128</v>
      </c>
      <c r="H162" s="190">
        <v>470.81299999999999</v>
      </c>
      <c r="I162" s="191"/>
      <c r="J162" s="192">
        <f>ROUND(I162*H162,2)</f>
        <v>0</v>
      </c>
      <c r="K162" s="188" t="s">
        <v>21</v>
      </c>
      <c r="L162" s="59"/>
      <c r="M162" s="193" t="s">
        <v>21</v>
      </c>
      <c r="N162" s="194" t="s">
        <v>42</v>
      </c>
      <c r="O162" s="40"/>
      <c r="P162" s="195">
        <f>O162*H162</f>
        <v>0</v>
      </c>
      <c r="Q162" s="195">
        <v>0</v>
      </c>
      <c r="R162" s="195">
        <f>Q162*H162</f>
        <v>0</v>
      </c>
      <c r="S162" s="195">
        <v>5.0000000000000001E-3</v>
      </c>
      <c r="T162" s="196">
        <f>S162*H162</f>
        <v>2.3540649999999999</v>
      </c>
      <c r="AR162" s="22" t="s">
        <v>172</v>
      </c>
      <c r="AT162" s="22" t="s">
        <v>125</v>
      </c>
      <c r="AU162" s="22" t="s">
        <v>83</v>
      </c>
      <c r="AY162" s="22" t="s">
        <v>122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22" t="s">
        <v>76</v>
      </c>
      <c r="BK162" s="197">
        <f>ROUND(I162*H162,2)</f>
        <v>0</v>
      </c>
      <c r="BL162" s="22" t="s">
        <v>172</v>
      </c>
      <c r="BM162" s="22" t="s">
        <v>351</v>
      </c>
    </row>
    <row r="163" spans="2:65" s="11" customFormat="1" ht="13.5">
      <c r="B163" s="198"/>
      <c r="C163" s="199"/>
      <c r="D163" s="200" t="s">
        <v>131</v>
      </c>
      <c r="E163" s="201" t="s">
        <v>21</v>
      </c>
      <c r="F163" s="202" t="s">
        <v>221</v>
      </c>
      <c r="G163" s="199"/>
      <c r="H163" s="203">
        <v>470.81299999999999</v>
      </c>
      <c r="I163" s="204"/>
      <c r="J163" s="199"/>
      <c r="K163" s="199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131</v>
      </c>
      <c r="AU163" s="209" t="s">
        <v>83</v>
      </c>
      <c r="AV163" s="11" t="s">
        <v>83</v>
      </c>
      <c r="AW163" s="11" t="s">
        <v>35</v>
      </c>
      <c r="AX163" s="11" t="s">
        <v>76</v>
      </c>
      <c r="AY163" s="209" t="s">
        <v>122</v>
      </c>
    </row>
    <row r="164" spans="2:65" s="1" customFormat="1" ht="22.5" customHeight="1">
      <c r="B164" s="39"/>
      <c r="C164" s="186" t="s">
        <v>352</v>
      </c>
      <c r="D164" s="186" t="s">
        <v>125</v>
      </c>
      <c r="E164" s="187" t="s">
        <v>353</v>
      </c>
      <c r="F164" s="188" t="s">
        <v>354</v>
      </c>
      <c r="G164" s="189" t="s">
        <v>128</v>
      </c>
      <c r="H164" s="190">
        <v>470.81299999999999</v>
      </c>
      <c r="I164" s="191"/>
      <c r="J164" s="192">
        <f>ROUND(I164*H164,2)</f>
        <v>0</v>
      </c>
      <c r="K164" s="188" t="s">
        <v>21</v>
      </c>
      <c r="L164" s="59"/>
      <c r="M164" s="193" t="s">
        <v>21</v>
      </c>
      <c r="N164" s="194" t="s">
        <v>42</v>
      </c>
      <c r="O164" s="40"/>
      <c r="P164" s="195">
        <f>O164*H164</f>
        <v>0</v>
      </c>
      <c r="Q164" s="195">
        <v>0</v>
      </c>
      <c r="R164" s="195">
        <f>Q164*H164</f>
        <v>0</v>
      </c>
      <c r="S164" s="195">
        <v>3.0000000000000001E-3</v>
      </c>
      <c r="T164" s="196">
        <f>S164*H164</f>
        <v>1.412439</v>
      </c>
      <c r="AR164" s="22" t="s">
        <v>172</v>
      </c>
      <c r="AT164" s="22" t="s">
        <v>125</v>
      </c>
      <c r="AU164" s="22" t="s">
        <v>83</v>
      </c>
      <c r="AY164" s="22" t="s">
        <v>122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22" t="s">
        <v>76</v>
      </c>
      <c r="BK164" s="197">
        <f>ROUND(I164*H164,2)</f>
        <v>0</v>
      </c>
      <c r="BL164" s="22" t="s">
        <v>172</v>
      </c>
      <c r="BM164" s="22" t="s">
        <v>355</v>
      </c>
    </row>
    <row r="165" spans="2:65" s="11" customFormat="1" ht="13.5">
      <c r="B165" s="198"/>
      <c r="C165" s="199"/>
      <c r="D165" s="200" t="s">
        <v>131</v>
      </c>
      <c r="E165" s="201" t="s">
        <v>21</v>
      </c>
      <c r="F165" s="202" t="s">
        <v>221</v>
      </c>
      <c r="G165" s="199"/>
      <c r="H165" s="203">
        <v>470.81299999999999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131</v>
      </c>
      <c r="AU165" s="209" t="s">
        <v>83</v>
      </c>
      <c r="AV165" s="11" t="s">
        <v>83</v>
      </c>
      <c r="AW165" s="11" t="s">
        <v>35</v>
      </c>
      <c r="AX165" s="11" t="s">
        <v>76</v>
      </c>
      <c r="AY165" s="209" t="s">
        <v>122</v>
      </c>
    </row>
    <row r="166" spans="2:65" s="1" customFormat="1" ht="31.5" customHeight="1">
      <c r="B166" s="39"/>
      <c r="C166" s="186" t="s">
        <v>356</v>
      </c>
      <c r="D166" s="186" t="s">
        <v>125</v>
      </c>
      <c r="E166" s="187" t="s">
        <v>357</v>
      </c>
      <c r="F166" s="188" t="s">
        <v>358</v>
      </c>
      <c r="G166" s="189" t="s">
        <v>178</v>
      </c>
      <c r="H166" s="190">
        <v>4.63</v>
      </c>
      <c r="I166" s="191"/>
      <c r="J166" s="192">
        <f>ROUND(I166*H166,2)</f>
        <v>0</v>
      </c>
      <c r="K166" s="188" t="s">
        <v>21</v>
      </c>
      <c r="L166" s="59"/>
      <c r="M166" s="193" t="s">
        <v>21</v>
      </c>
      <c r="N166" s="194" t="s">
        <v>42</v>
      </c>
      <c r="O166" s="40"/>
      <c r="P166" s="195">
        <f>O166*H166</f>
        <v>0</v>
      </c>
      <c r="Q166" s="195">
        <v>1.89E-3</v>
      </c>
      <c r="R166" s="195">
        <f>Q166*H166</f>
        <v>8.7507000000000001E-3</v>
      </c>
      <c r="S166" s="195">
        <v>0</v>
      </c>
      <c r="T166" s="196">
        <f>S166*H166</f>
        <v>0</v>
      </c>
      <c r="AR166" s="22" t="s">
        <v>172</v>
      </c>
      <c r="AT166" s="22" t="s">
        <v>125</v>
      </c>
      <c r="AU166" s="22" t="s">
        <v>83</v>
      </c>
      <c r="AY166" s="22" t="s">
        <v>122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22" t="s">
        <v>76</v>
      </c>
      <c r="BK166" s="197">
        <f>ROUND(I166*H166,2)</f>
        <v>0</v>
      </c>
      <c r="BL166" s="22" t="s">
        <v>172</v>
      </c>
      <c r="BM166" s="22" t="s">
        <v>359</v>
      </c>
    </row>
    <row r="167" spans="2:65" s="1" customFormat="1" ht="22.5" customHeight="1">
      <c r="B167" s="39"/>
      <c r="C167" s="186" t="s">
        <v>360</v>
      </c>
      <c r="D167" s="186" t="s">
        <v>125</v>
      </c>
      <c r="E167" s="187" t="s">
        <v>361</v>
      </c>
      <c r="F167" s="188" t="s">
        <v>362</v>
      </c>
      <c r="G167" s="189" t="s">
        <v>128</v>
      </c>
      <c r="H167" s="190">
        <v>941.62699999999995</v>
      </c>
      <c r="I167" s="191"/>
      <c r="J167" s="192">
        <f>ROUND(I167*H167,2)</f>
        <v>0</v>
      </c>
      <c r="K167" s="188" t="s">
        <v>21</v>
      </c>
      <c r="L167" s="59"/>
      <c r="M167" s="193" t="s">
        <v>21</v>
      </c>
      <c r="N167" s="194" t="s">
        <v>42</v>
      </c>
      <c r="O167" s="40"/>
      <c r="P167" s="195">
        <f>O167*H167</f>
        <v>0</v>
      </c>
      <c r="Q167" s="195">
        <v>9.9600000000000001E-3</v>
      </c>
      <c r="R167" s="195">
        <f>Q167*H167</f>
        <v>9.378604919999999</v>
      </c>
      <c r="S167" s="195">
        <v>0</v>
      </c>
      <c r="T167" s="196">
        <f>S167*H167</f>
        <v>0</v>
      </c>
      <c r="AR167" s="22" t="s">
        <v>172</v>
      </c>
      <c r="AT167" s="22" t="s">
        <v>125</v>
      </c>
      <c r="AU167" s="22" t="s">
        <v>83</v>
      </c>
      <c r="AY167" s="22" t="s">
        <v>122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22" t="s">
        <v>76</v>
      </c>
      <c r="BK167" s="197">
        <f>ROUND(I167*H167,2)</f>
        <v>0</v>
      </c>
      <c r="BL167" s="22" t="s">
        <v>172</v>
      </c>
      <c r="BM167" s="22" t="s">
        <v>363</v>
      </c>
    </row>
    <row r="168" spans="2:65" s="11" customFormat="1" ht="13.5">
      <c r="B168" s="198"/>
      <c r="C168" s="199"/>
      <c r="D168" s="200" t="s">
        <v>131</v>
      </c>
      <c r="E168" s="201" t="s">
        <v>21</v>
      </c>
      <c r="F168" s="202" t="s">
        <v>364</v>
      </c>
      <c r="G168" s="199"/>
      <c r="H168" s="203">
        <v>941.62699999999995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131</v>
      </c>
      <c r="AU168" s="209" t="s">
        <v>83</v>
      </c>
      <c r="AV168" s="11" t="s">
        <v>83</v>
      </c>
      <c r="AW168" s="11" t="s">
        <v>35</v>
      </c>
      <c r="AX168" s="11" t="s">
        <v>76</v>
      </c>
      <c r="AY168" s="209" t="s">
        <v>122</v>
      </c>
    </row>
    <row r="169" spans="2:65" s="1" customFormat="1" ht="22.5" customHeight="1">
      <c r="B169" s="39"/>
      <c r="C169" s="186" t="s">
        <v>365</v>
      </c>
      <c r="D169" s="186" t="s">
        <v>125</v>
      </c>
      <c r="E169" s="187" t="s">
        <v>366</v>
      </c>
      <c r="F169" s="188" t="s">
        <v>367</v>
      </c>
      <c r="G169" s="189" t="s">
        <v>128</v>
      </c>
      <c r="H169" s="190">
        <v>470.81299999999999</v>
      </c>
      <c r="I169" s="191"/>
      <c r="J169" s="192">
        <f>ROUND(I169*H169,2)</f>
        <v>0</v>
      </c>
      <c r="K169" s="188" t="s">
        <v>21</v>
      </c>
      <c r="L169" s="59"/>
      <c r="M169" s="193" t="s">
        <v>21</v>
      </c>
      <c r="N169" s="194" t="s">
        <v>42</v>
      </c>
      <c r="O169" s="40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AR169" s="22" t="s">
        <v>172</v>
      </c>
      <c r="AT169" s="22" t="s">
        <v>125</v>
      </c>
      <c r="AU169" s="22" t="s">
        <v>83</v>
      </c>
      <c r="AY169" s="22" t="s">
        <v>122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22" t="s">
        <v>76</v>
      </c>
      <c r="BK169" s="197">
        <f>ROUND(I169*H169,2)</f>
        <v>0</v>
      </c>
      <c r="BL169" s="22" t="s">
        <v>172</v>
      </c>
      <c r="BM169" s="22" t="s">
        <v>368</v>
      </c>
    </row>
    <row r="170" spans="2:65" s="11" customFormat="1" ht="13.5">
      <c r="B170" s="198"/>
      <c r="C170" s="199"/>
      <c r="D170" s="200" t="s">
        <v>131</v>
      </c>
      <c r="E170" s="201" t="s">
        <v>21</v>
      </c>
      <c r="F170" s="202" t="s">
        <v>221</v>
      </c>
      <c r="G170" s="199"/>
      <c r="H170" s="203">
        <v>470.81299999999999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131</v>
      </c>
      <c r="AU170" s="209" t="s">
        <v>83</v>
      </c>
      <c r="AV170" s="11" t="s">
        <v>83</v>
      </c>
      <c r="AW170" s="11" t="s">
        <v>35</v>
      </c>
      <c r="AX170" s="11" t="s">
        <v>76</v>
      </c>
      <c r="AY170" s="209" t="s">
        <v>122</v>
      </c>
    </row>
    <row r="171" spans="2:65" s="1" customFormat="1" ht="22.5" customHeight="1">
      <c r="B171" s="39"/>
      <c r="C171" s="186" t="s">
        <v>369</v>
      </c>
      <c r="D171" s="186" t="s">
        <v>125</v>
      </c>
      <c r="E171" s="187" t="s">
        <v>370</v>
      </c>
      <c r="F171" s="188" t="s">
        <v>371</v>
      </c>
      <c r="G171" s="189" t="s">
        <v>244</v>
      </c>
      <c r="H171" s="190">
        <v>511</v>
      </c>
      <c r="I171" s="191"/>
      <c r="J171" s="192">
        <f>ROUND(I171*H171,2)</f>
        <v>0</v>
      </c>
      <c r="K171" s="188" t="s">
        <v>21</v>
      </c>
      <c r="L171" s="59"/>
      <c r="M171" s="193" t="s">
        <v>21</v>
      </c>
      <c r="N171" s="194" t="s">
        <v>42</v>
      </c>
      <c r="O171" s="40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AR171" s="22" t="s">
        <v>172</v>
      </c>
      <c r="AT171" s="22" t="s">
        <v>125</v>
      </c>
      <c r="AU171" s="22" t="s">
        <v>83</v>
      </c>
      <c r="AY171" s="22" t="s">
        <v>122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22" t="s">
        <v>76</v>
      </c>
      <c r="BK171" s="197">
        <f>ROUND(I171*H171,2)</f>
        <v>0</v>
      </c>
      <c r="BL171" s="22" t="s">
        <v>172</v>
      </c>
      <c r="BM171" s="22" t="s">
        <v>372</v>
      </c>
    </row>
    <row r="172" spans="2:65" s="11" customFormat="1" ht="13.5">
      <c r="B172" s="198"/>
      <c r="C172" s="199"/>
      <c r="D172" s="200" t="s">
        <v>131</v>
      </c>
      <c r="E172" s="201" t="s">
        <v>21</v>
      </c>
      <c r="F172" s="202" t="s">
        <v>373</v>
      </c>
      <c r="G172" s="199"/>
      <c r="H172" s="203">
        <v>511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131</v>
      </c>
      <c r="AU172" s="209" t="s">
        <v>83</v>
      </c>
      <c r="AV172" s="11" t="s">
        <v>83</v>
      </c>
      <c r="AW172" s="11" t="s">
        <v>35</v>
      </c>
      <c r="AX172" s="11" t="s">
        <v>76</v>
      </c>
      <c r="AY172" s="209" t="s">
        <v>122</v>
      </c>
    </row>
    <row r="173" spans="2:65" s="1" customFormat="1" ht="22.5" customHeight="1">
      <c r="B173" s="39"/>
      <c r="C173" s="210" t="s">
        <v>374</v>
      </c>
      <c r="D173" s="210" t="s">
        <v>222</v>
      </c>
      <c r="E173" s="211" t="s">
        <v>375</v>
      </c>
      <c r="F173" s="212" t="s">
        <v>376</v>
      </c>
      <c r="G173" s="213" t="s">
        <v>178</v>
      </c>
      <c r="H173" s="214">
        <v>4.63</v>
      </c>
      <c r="I173" s="215"/>
      <c r="J173" s="216">
        <f>ROUND(I173*H173,2)</f>
        <v>0</v>
      </c>
      <c r="K173" s="212" t="s">
        <v>21</v>
      </c>
      <c r="L173" s="217"/>
      <c r="M173" s="218" t="s">
        <v>21</v>
      </c>
      <c r="N173" s="219" t="s">
        <v>42</v>
      </c>
      <c r="O173" s="40"/>
      <c r="P173" s="195">
        <f>O173*H173</f>
        <v>0</v>
      </c>
      <c r="Q173" s="195">
        <v>0.55000000000000004</v>
      </c>
      <c r="R173" s="195">
        <f>Q173*H173</f>
        <v>2.5465</v>
      </c>
      <c r="S173" s="195">
        <v>0</v>
      </c>
      <c r="T173" s="196">
        <f>S173*H173</f>
        <v>0</v>
      </c>
      <c r="AR173" s="22" t="s">
        <v>225</v>
      </c>
      <c r="AT173" s="22" t="s">
        <v>222</v>
      </c>
      <c r="AU173" s="22" t="s">
        <v>83</v>
      </c>
      <c r="AY173" s="22" t="s">
        <v>122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2" t="s">
        <v>76</v>
      </c>
      <c r="BK173" s="197">
        <f>ROUND(I173*H173,2)</f>
        <v>0</v>
      </c>
      <c r="BL173" s="22" t="s">
        <v>172</v>
      </c>
      <c r="BM173" s="22" t="s">
        <v>377</v>
      </c>
    </row>
    <row r="174" spans="2:65" s="11" customFormat="1" ht="13.5">
      <c r="B174" s="198"/>
      <c r="C174" s="199"/>
      <c r="D174" s="220" t="s">
        <v>131</v>
      </c>
      <c r="E174" s="221" t="s">
        <v>21</v>
      </c>
      <c r="F174" s="222" t="s">
        <v>378</v>
      </c>
      <c r="G174" s="199"/>
      <c r="H174" s="223">
        <v>2.8410000000000002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131</v>
      </c>
      <c r="AU174" s="209" t="s">
        <v>83</v>
      </c>
      <c r="AV174" s="11" t="s">
        <v>83</v>
      </c>
      <c r="AW174" s="11" t="s">
        <v>35</v>
      </c>
      <c r="AX174" s="11" t="s">
        <v>71</v>
      </c>
      <c r="AY174" s="209" t="s">
        <v>122</v>
      </c>
    </row>
    <row r="175" spans="2:65" s="11" customFormat="1" ht="13.5">
      <c r="B175" s="198"/>
      <c r="C175" s="199"/>
      <c r="D175" s="220" t="s">
        <v>131</v>
      </c>
      <c r="E175" s="221" t="s">
        <v>21</v>
      </c>
      <c r="F175" s="222" t="s">
        <v>379</v>
      </c>
      <c r="G175" s="199"/>
      <c r="H175" s="223">
        <v>1.7889999999999999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131</v>
      </c>
      <c r="AU175" s="209" t="s">
        <v>83</v>
      </c>
      <c r="AV175" s="11" t="s">
        <v>83</v>
      </c>
      <c r="AW175" s="11" t="s">
        <v>35</v>
      </c>
      <c r="AX175" s="11" t="s">
        <v>71</v>
      </c>
      <c r="AY175" s="209" t="s">
        <v>122</v>
      </c>
    </row>
    <row r="176" spans="2:65" s="12" customFormat="1" ht="13.5">
      <c r="B176" s="224"/>
      <c r="C176" s="225"/>
      <c r="D176" s="200" t="s">
        <v>131</v>
      </c>
      <c r="E176" s="226" t="s">
        <v>21</v>
      </c>
      <c r="F176" s="227" t="s">
        <v>380</v>
      </c>
      <c r="G176" s="225"/>
      <c r="H176" s="228">
        <v>4.63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131</v>
      </c>
      <c r="AU176" s="234" t="s">
        <v>83</v>
      </c>
      <c r="AV176" s="12" t="s">
        <v>129</v>
      </c>
      <c r="AW176" s="12" t="s">
        <v>6</v>
      </c>
      <c r="AX176" s="12" t="s">
        <v>76</v>
      </c>
      <c r="AY176" s="234" t="s">
        <v>122</v>
      </c>
    </row>
    <row r="177" spans="2:65" s="1" customFormat="1" ht="22.5" customHeight="1">
      <c r="B177" s="39"/>
      <c r="C177" s="186" t="s">
        <v>381</v>
      </c>
      <c r="D177" s="186" t="s">
        <v>125</v>
      </c>
      <c r="E177" s="187" t="s">
        <v>382</v>
      </c>
      <c r="F177" s="188" t="s">
        <v>383</v>
      </c>
      <c r="G177" s="189" t="s">
        <v>178</v>
      </c>
      <c r="H177" s="190">
        <v>4.63</v>
      </c>
      <c r="I177" s="191"/>
      <c r="J177" s="192">
        <f>ROUND(I177*H177,2)</f>
        <v>0</v>
      </c>
      <c r="K177" s="188" t="s">
        <v>21</v>
      </c>
      <c r="L177" s="59"/>
      <c r="M177" s="193" t="s">
        <v>21</v>
      </c>
      <c r="N177" s="194" t="s">
        <v>42</v>
      </c>
      <c r="O177" s="40"/>
      <c r="P177" s="195">
        <f>O177*H177</f>
        <v>0</v>
      </c>
      <c r="Q177" s="195">
        <v>2.3369999999999998E-2</v>
      </c>
      <c r="R177" s="195">
        <f>Q177*H177</f>
        <v>0.1082031</v>
      </c>
      <c r="S177" s="195">
        <v>0</v>
      </c>
      <c r="T177" s="196">
        <f>S177*H177</f>
        <v>0</v>
      </c>
      <c r="AR177" s="22" t="s">
        <v>172</v>
      </c>
      <c r="AT177" s="22" t="s">
        <v>125</v>
      </c>
      <c r="AU177" s="22" t="s">
        <v>83</v>
      </c>
      <c r="AY177" s="22" t="s">
        <v>122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22" t="s">
        <v>76</v>
      </c>
      <c r="BK177" s="197">
        <f>ROUND(I177*H177,2)</f>
        <v>0</v>
      </c>
      <c r="BL177" s="22" t="s">
        <v>172</v>
      </c>
      <c r="BM177" s="22" t="s">
        <v>384</v>
      </c>
    </row>
    <row r="178" spans="2:65" s="1" customFormat="1" ht="22.5" customHeight="1">
      <c r="B178" s="39"/>
      <c r="C178" s="186" t="s">
        <v>385</v>
      </c>
      <c r="D178" s="186" t="s">
        <v>125</v>
      </c>
      <c r="E178" s="187" t="s">
        <v>386</v>
      </c>
      <c r="F178" s="188" t="s">
        <v>387</v>
      </c>
      <c r="G178" s="189" t="s">
        <v>194</v>
      </c>
      <c r="H178" s="190">
        <v>12.042</v>
      </c>
      <c r="I178" s="191"/>
      <c r="J178" s="192">
        <f>ROUND(I178*H178,2)</f>
        <v>0</v>
      </c>
      <c r="K178" s="188" t="s">
        <v>21</v>
      </c>
      <c r="L178" s="59"/>
      <c r="M178" s="193" t="s">
        <v>21</v>
      </c>
      <c r="N178" s="194" t="s">
        <v>42</v>
      </c>
      <c r="O178" s="40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AR178" s="22" t="s">
        <v>172</v>
      </c>
      <c r="AT178" s="22" t="s">
        <v>125</v>
      </c>
      <c r="AU178" s="22" t="s">
        <v>83</v>
      </c>
      <c r="AY178" s="22" t="s">
        <v>122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22" t="s">
        <v>76</v>
      </c>
      <c r="BK178" s="197">
        <f>ROUND(I178*H178,2)</f>
        <v>0</v>
      </c>
      <c r="BL178" s="22" t="s">
        <v>172</v>
      </c>
      <c r="BM178" s="22" t="s">
        <v>388</v>
      </c>
    </row>
    <row r="179" spans="2:65" s="10" customFormat="1" ht="29.85" customHeight="1">
      <c r="B179" s="169"/>
      <c r="C179" s="170"/>
      <c r="D179" s="183" t="s">
        <v>70</v>
      </c>
      <c r="E179" s="184" t="s">
        <v>389</v>
      </c>
      <c r="F179" s="184" t="s">
        <v>390</v>
      </c>
      <c r="G179" s="170"/>
      <c r="H179" s="170"/>
      <c r="I179" s="173"/>
      <c r="J179" s="185">
        <f>BK179</f>
        <v>0</v>
      </c>
      <c r="K179" s="170"/>
      <c r="L179" s="175"/>
      <c r="M179" s="176"/>
      <c r="N179" s="177"/>
      <c r="O179" s="177"/>
      <c r="P179" s="178">
        <f>SUM(P180:P205)</f>
        <v>0</v>
      </c>
      <c r="Q179" s="177"/>
      <c r="R179" s="178">
        <f>SUM(R180:R205)</f>
        <v>0.63202823999999991</v>
      </c>
      <c r="S179" s="177"/>
      <c r="T179" s="179">
        <f>SUM(T180:T205)</f>
        <v>5.2016880000000001E-2</v>
      </c>
      <c r="AR179" s="180" t="s">
        <v>83</v>
      </c>
      <c r="AT179" s="181" t="s">
        <v>70</v>
      </c>
      <c r="AU179" s="181" t="s">
        <v>76</v>
      </c>
      <c r="AY179" s="180" t="s">
        <v>122</v>
      </c>
      <c r="BK179" s="182">
        <f>SUM(BK180:BK205)</f>
        <v>0</v>
      </c>
    </row>
    <row r="180" spans="2:65" s="1" customFormat="1" ht="22.5" customHeight="1">
      <c r="B180" s="39"/>
      <c r="C180" s="186" t="s">
        <v>391</v>
      </c>
      <c r="D180" s="186" t="s">
        <v>125</v>
      </c>
      <c r="E180" s="187" t="s">
        <v>392</v>
      </c>
      <c r="F180" s="188" t="s">
        <v>393</v>
      </c>
      <c r="G180" s="189" t="s">
        <v>244</v>
      </c>
      <c r="H180" s="190">
        <v>14.6</v>
      </c>
      <c r="I180" s="191"/>
      <c r="J180" s="192">
        <f>ROUND(I180*H180,2)</f>
        <v>0</v>
      </c>
      <c r="K180" s="188" t="s">
        <v>21</v>
      </c>
      <c r="L180" s="59"/>
      <c r="M180" s="193" t="s">
        <v>21</v>
      </c>
      <c r="N180" s="194" t="s">
        <v>42</v>
      </c>
      <c r="O180" s="40"/>
      <c r="P180" s="195">
        <f>O180*H180</f>
        <v>0</v>
      </c>
      <c r="Q180" s="195">
        <v>0</v>
      </c>
      <c r="R180" s="195">
        <f>Q180*H180</f>
        <v>0</v>
      </c>
      <c r="S180" s="195">
        <v>1.75E-3</v>
      </c>
      <c r="T180" s="196">
        <f>S180*H180</f>
        <v>2.555E-2</v>
      </c>
      <c r="AR180" s="22" t="s">
        <v>172</v>
      </c>
      <c r="AT180" s="22" t="s">
        <v>125</v>
      </c>
      <c r="AU180" s="22" t="s">
        <v>83</v>
      </c>
      <c r="AY180" s="22" t="s">
        <v>122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22" t="s">
        <v>76</v>
      </c>
      <c r="BK180" s="197">
        <f>ROUND(I180*H180,2)</f>
        <v>0</v>
      </c>
      <c r="BL180" s="22" t="s">
        <v>172</v>
      </c>
      <c r="BM180" s="22" t="s">
        <v>394</v>
      </c>
    </row>
    <row r="181" spans="2:65" s="11" customFormat="1" ht="13.5">
      <c r="B181" s="198"/>
      <c r="C181" s="199"/>
      <c r="D181" s="200" t="s">
        <v>131</v>
      </c>
      <c r="E181" s="201" t="s">
        <v>21</v>
      </c>
      <c r="F181" s="202" t="s">
        <v>395</v>
      </c>
      <c r="G181" s="199"/>
      <c r="H181" s="203">
        <v>14.6</v>
      </c>
      <c r="I181" s="204"/>
      <c r="J181" s="199"/>
      <c r="K181" s="199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131</v>
      </c>
      <c r="AU181" s="209" t="s">
        <v>83</v>
      </c>
      <c r="AV181" s="11" t="s">
        <v>83</v>
      </c>
      <c r="AW181" s="11" t="s">
        <v>35</v>
      </c>
      <c r="AX181" s="11" t="s">
        <v>76</v>
      </c>
      <c r="AY181" s="209" t="s">
        <v>122</v>
      </c>
    </row>
    <row r="182" spans="2:65" s="1" customFormat="1" ht="22.5" customHeight="1">
      <c r="B182" s="39"/>
      <c r="C182" s="186" t="s">
        <v>396</v>
      </c>
      <c r="D182" s="186" t="s">
        <v>125</v>
      </c>
      <c r="E182" s="187" t="s">
        <v>397</v>
      </c>
      <c r="F182" s="188" t="s">
        <v>398</v>
      </c>
      <c r="G182" s="189" t="s">
        <v>167</v>
      </c>
      <c r="H182" s="190">
        <v>4.532</v>
      </c>
      <c r="I182" s="191"/>
      <c r="J182" s="192">
        <f>ROUND(I182*H182,2)</f>
        <v>0</v>
      </c>
      <c r="K182" s="188" t="s">
        <v>21</v>
      </c>
      <c r="L182" s="59"/>
      <c r="M182" s="193" t="s">
        <v>21</v>
      </c>
      <c r="N182" s="194" t="s">
        <v>42</v>
      </c>
      <c r="O182" s="40"/>
      <c r="P182" s="195">
        <f>O182*H182</f>
        <v>0</v>
      </c>
      <c r="Q182" s="195">
        <v>0</v>
      </c>
      <c r="R182" s="195">
        <f>Q182*H182</f>
        <v>0</v>
      </c>
      <c r="S182" s="195">
        <v>5.8399999999999997E-3</v>
      </c>
      <c r="T182" s="196">
        <f>S182*H182</f>
        <v>2.6466879999999998E-2</v>
      </c>
      <c r="AR182" s="22" t="s">
        <v>172</v>
      </c>
      <c r="AT182" s="22" t="s">
        <v>125</v>
      </c>
      <c r="AU182" s="22" t="s">
        <v>83</v>
      </c>
      <c r="AY182" s="22" t="s">
        <v>122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22" t="s">
        <v>76</v>
      </c>
      <c r="BK182" s="197">
        <f>ROUND(I182*H182,2)</f>
        <v>0</v>
      </c>
      <c r="BL182" s="22" t="s">
        <v>172</v>
      </c>
      <c r="BM182" s="22" t="s">
        <v>399</v>
      </c>
    </row>
    <row r="183" spans="2:65" s="11" customFormat="1" ht="13.5">
      <c r="B183" s="198"/>
      <c r="C183" s="199"/>
      <c r="D183" s="200" t="s">
        <v>131</v>
      </c>
      <c r="E183" s="201" t="s">
        <v>21</v>
      </c>
      <c r="F183" s="202" t="s">
        <v>400</v>
      </c>
      <c r="G183" s="199"/>
      <c r="H183" s="203">
        <v>4.532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131</v>
      </c>
      <c r="AU183" s="209" t="s">
        <v>83</v>
      </c>
      <c r="AV183" s="11" t="s">
        <v>83</v>
      </c>
      <c r="AW183" s="11" t="s">
        <v>35</v>
      </c>
      <c r="AX183" s="11" t="s">
        <v>76</v>
      </c>
      <c r="AY183" s="209" t="s">
        <v>122</v>
      </c>
    </row>
    <row r="184" spans="2:65" s="1" customFormat="1" ht="22.5" customHeight="1">
      <c r="B184" s="39"/>
      <c r="C184" s="186" t="s">
        <v>401</v>
      </c>
      <c r="D184" s="186" t="s">
        <v>125</v>
      </c>
      <c r="E184" s="187" t="s">
        <v>402</v>
      </c>
      <c r="F184" s="188" t="s">
        <v>403</v>
      </c>
      <c r="G184" s="189" t="s">
        <v>244</v>
      </c>
      <c r="H184" s="190">
        <v>14.6</v>
      </c>
      <c r="I184" s="191"/>
      <c r="J184" s="192">
        <f>ROUND(I184*H184,2)</f>
        <v>0</v>
      </c>
      <c r="K184" s="188" t="s">
        <v>21</v>
      </c>
      <c r="L184" s="59"/>
      <c r="M184" s="193" t="s">
        <v>21</v>
      </c>
      <c r="N184" s="194" t="s">
        <v>42</v>
      </c>
      <c r="O184" s="40"/>
      <c r="P184" s="195">
        <f>O184*H184</f>
        <v>0</v>
      </c>
      <c r="Q184" s="195">
        <v>3.47E-3</v>
      </c>
      <c r="R184" s="195">
        <f>Q184*H184</f>
        <v>5.0661999999999999E-2</v>
      </c>
      <c r="S184" s="195">
        <v>0</v>
      </c>
      <c r="T184" s="196">
        <f>S184*H184</f>
        <v>0</v>
      </c>
      <c r="AR184" s="22" t="s">
        <v>172</v>
      </c>
      <c r="AT184" s="22" t="s">
        <v>125</v>
      </c>
      <c r="AU184" s="22" t="s">
        <v>83</v>
      </c>
      <c r="AY184" s="22" t="s">
        <v>122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22" t="s">
        <v>76</v>
      </c>
      <c r="BK184" s="197">
        <f>ROUND(I184*H184,2)</f>
        <v>0</v>
      </c>
      <c r="BL184" s="22" t="s">
        <v>172</v>
      </c>
      <c r="BM184" s="22" t="s">
        <v>404</v>
      </c>
    </row>
    <row r="185" spans="2:65" s="11" customFormat="1" ht="13.5">
      <c r="B185" s="198"/>
      <c r="C185" s="199"/>
      <c r="D185" s="200" t="s">
        <v>131</v>
      </c>
      <c r="E185" s="201" t="s">
        <v>21</v>
      </c>
      <c r="F185" s="202" t="s">
        <v>405</v>
      </c>
      <c r="G185" s="199"/>
      <c r="H185" s="203">
        <v>14.6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131</v>
      </c>
      <c r="AU185" s="209" t="s">
        <v>83</v>
      </c>
      <c r="AV185" s="11" t="s">
        <v>83</v>
      </c>
      <c r="AW185" s="11" t="s">
        <v>35</v>
      </c>
      <c r="AX185" s="11" t="s">
        <v>76</v>
      </c>
      <c r="AY185" s="209" t="s">
        <v>122</v>
      </c>
    </row>
    <row r="186" spans="2:65" s="1" customFormat="1" ht="22.5" customHeight="1">
      <c r="B186" s="39"/>
      <c r="C186" s="186" t="s">
        <v>406</v>
      </c>
      <c r="D186" s="186" t="s">
        <v>125</v>
      </c>
      <c r="E186" s="187" t="s">
        <v>407</v>
      </c>
      <c r="F186" s="188" t="s">
        <v>408</v>
      </c>
      <c r="G186" s="189" t="s">
        <v>244</v>
      </c>
      <c r="H186" s="190">
        <v>54</v>
      </c>
      <c r="I186" s="191"/>
      <c r="J186" s="192">
        <f>ROUND(I186*H186,2)</f>
        <v>0</v>
      </c>
      <c r="K186" s="188" t="s">
        <v>21</v>
      </c>
      <c r="L186" s="59"/>
      <c r="M186" s="193" t="s">
        <v>21</v>
      </c>
      <c r="N186" s="194" t="s">
        <v>42</v>
      </c>
      <c r="O186" s="40"/>
      <c r="P186" s="195">
        <f>O186*H186</f>
        <v>0</v>
      </c>
      <c r="Q186" s="195">
        <v>1.8400000000000001E-3</v>
      </c>
      <c r="R186" s="195">
        <f>Q186*H186</f>
        <v>9.9360000000000004E-2</v>
      </c>
      <c r="S186" s="195">
        <v>0</v>
      </c>
      <c r="T186" s="196">
        <f>S186*H186</f>
        <v>0</v>
      </c>
      <c r="AR186" s="22" t="s">
        <v>172</v>
      </c>
      <c r="AT186" s="22" t="s">
        <v>125</v>
      </c>
      <c r="AU186" s="22" t="s">
        <v>83</v>
      </c>
      <c r="AY186" s="22" t="s">
        <v>122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2" t="s">
        <v>76</v>
      </c>
      <c r="BK186" s="197">
        <f>ROUND(I186*H186,2)</f>
        <v>0</v>
      </c>
      <c r="BL186" s="22" t="s">
        <v>172</v>
      </c>
      <c r="BM186" s="22" t="s">
        <v>409</v>
      </c>
    </row>
    <row r="187" spans="2:65" s="11" customFormat="1" ht="13.5">
      <c r="B187" s="198"/>
      <c r="C187" s="199"/>
      <c r="D187" s="200" t="s">
        <v>131</v>
      </c>
      <c r="E187" s="201" t="s">
        <v>21</v>
      </c>
      <c r="F187" s="202" t="s">
        <v>410</v>
      </c>
      <c r="G187" s="199"/>
      <c r="H187" s="203">
        <v>54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131</v>
      </c>
      <c r="AU187" s="209" t="s">
        <v>83</v>
      </c>
      <c r="AV187" s="11" t="s">
        <v>83</v>
      </c>
      <c r="AW187" s="11" t="s">
        <v>35</v>
      </c>
      <c r="AX187" s="11" t="s">
        <v>76</v>
      </c>
      <c r="AY187" s="209" t="s">
        <v>122</v>
      </c>
    </row>
    <row r="188" spans="2:65" s="1" customFormat="1" ht="22.5" customHeight="1">
      <c r="B188" s="39"/>
      <c r="C188" s="186" t="s">
        <v>411</v>
      </c>
      <c r="D188" s="186" t="s">
        <v>125</v>
      </c>
      <c r="E188" s="187" t="s">
        <v>412</v>
      </c>
      <c r="F188" s="188" t="s">
        <v>413</v>
      </c>
      <c r="G188" s="189" t="s">
        <v>244</v>
      </c>
      <c r="H188" s="190">
        <v>75.7</v>
      </c>
      <c r="I188" s="191"/>
      <c r="J188" s="192">
        <f>ROUND(I188*H188,2)</f>
        <v>0</v>
      </c>
      <c r="K188" s="188" t="s">
        <v>21</v>
      </c>
      <c r="L188" s="59"/>
      <c r="M188" s="193" t="s">
        <v>21</v>
      </c>
      <c r="N188" s="194" t="s">
        <v>42</v>
      </c>
      <c r="O188" s="40"/>
      <c r="P188" s="195">
        <f>O188*H188</f>
        <v>0</v>
      </c>
      <c r="Q188" s="195">
        <v>3.5699999999999998E-3</v>
      </c>
      <c r="R188" s="195">
        <f>Q188*H188</f>
        <v>0.27024900000000002</v>
      </c>
      <c r="S188" s="195">
        <v>0</v>
      </c>
      <c r="T188" s="196">
        <f>S188*H188</f>
        <v>0</v>
      </c>
      <c r="AR188" s="22" t="s">
        <v>172</v>
      </c>
      <c r="AT188" s="22" t="s">
        <v>125</v>
      </c>
      <c r="AU188" s="22" t="s">
        <v>83</v>
      </c>
      <c r="AY188" s="22" t="s">
        <v>122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2" t="s">
        <v>76</v>
      </c>
      <c r="BK188" s="197">
        <f>ROUND(I188*H188,2)</f>
        <v>0</v>
      </c>
      <c r="BL188" s="22" t="s">
        <v>172</v>
      </c>
      <c r="BM188" s="22" t="s">
        <v>414</v>
      </c>
    </row>
    <row r="189" spans="2:65" s="11" customFormat="1" ht="13.5">
      <c r="B189" s="198"/>
      <c r="C189" s="199"/>
      <c r="D189" s="200" t="s">
        <v>131</v>
      </c>
      <c r="E189" s="201" t="s">
        <v>21</v>
      </c>
      <c r="F189" s="202" t="s">
        <v>415</v>
      </c>
      <c r="G189" s="199"/>
      <c r="H189" s="203">
        <v>75.7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131</v>
      </c>
      <c r="AU189" s="209" t="s">
        <v>83</v>
      </c>
      <c r="AV189" s="11" t="s">
        <v>83</v>
      </c>
      <c r="AW189" s="11" t="s">
        <v>35</v>
      </c>
      <c r="AX189" s="11" t="s">
        <v>76</v>
      </c>
      <c r="AY189" s="209" t="s">
        <v>122</v>
      </c>
    </row>
    <row r="190" spans="2:65" s="1" customFormat="1" ht="31.5" customHeight="1">
      <c r="B190" s="39"/>
      <c r="C190" s="186" t="s">
        <v>416</v>
      </c>
      <c r="D190" s="186" t="s">
        <v>125</v>
      </c>
      <c r="E190" s="187" t="s">
        <v>417</v>
      </c>
      <c r="F190" s="188" t="s">
        <v>418</v>
      </c>
      <c r="G190" s="189" t="s">
        <v>244</v>
      </c>
      <c r="H190" s="190">
        <v>4</v>
      </c>
      <c r="I190" s="191"/>
      <c r="J190" s="192">
        <f>ROUND(I190*H190,2)</f>
        <v>0</v>
      </c>
      <c r="K190" s="188" t="s">
        <v>21</v>
      </c>
      <c r="L190" s="59"/>
      <c r="M190" s="193" t="s">
        <v>21</v>
      </c>
      <c r="N190" s="194" t="s">
        <v>42</v>
      </c>
      <c r="O190" s="40"/>
      <c r="P190" s="195">
        <f>O190*H190</f>
        <v>0</v>
      </c>
      <c r="Q190" s="195">
        <v>6.5300000000000002E-3</v>
      </c>
      <c r="R190" s="195">
        <f>Q190*H190</f>
        <v>2.6120000000000001E-2</v>
      </c>
      <c r="S190" s="195">
        <v>0</v>
      </c>
      <c r="T190" s="196">
        <f>S190*H190</f>
        <v>0</v>
      </c>
      <c r="AR190" s="22" t="s">
        <v>172</v>
      </c>
      <c r="AT190" s="22" t="s">
        <v>125</v>
      </c>
      <c r="AU190" s="22" t="s">
        <v>83</v>
      </c>
      <c r="AY190" s="22" t="s">
        <v>122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22" t="s">
        <v>76</v>
      </c>
      <c r="BK190" s="197">
        <f>ROUND(I190*H190,2)</f>
        <v>0</v>
      </c>
      <c r="BL190" s="22" t="s">
        <v>172</v>
      </c>
      <c r="BM190" s="22" t="s">
        <v>419</v>
      </c>
    </row>
    <row r="191" spans="2:65" s="11" customFormat="1" ht="13.5">
      <c r="B191" s="198"/>
      <c r="C191" s="199"/>
      <c r="D191" s="200" t="s">
        <v>131</v>
      </c>
      <c r="E191" s="201" t="s">
        <v>21</v>
      </c>
      <c r="F191" s="202" t="s">
        <v>420</v>
      </c>
      <c r="G191" s="199"/>
      <c r="H191" s="203">
        <v>4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131</v>
      </c>
      <c r="AU191" s="209" t="s">
        <v>83</v>
      </c>
      <c r="AV191" s="11" t="s">
        <v>83</v>
      </c>
      <c r="AW191" s="11" t="s">
        <v>35</v>
      </c>
      <c r="AX191" s="11" t="s">
        <v>76</v>
      </c>
      <c r="AY191" s="209" t="s">
        <v>122</v>
      </c>
    </row>
    <row r="192" spans="2:65" s="1" customFormat="1" ht="31.5" customHeight="1">
      <c r="B192" s="39"/>
      <c r="C192" s="186" t="s">
        <v>421</v>
      </c>
      <c r="D192" s="186" t="s">
        <v>125</v>
      </c>
      <c r="E192" s="187" t="s">
        <v>422</v>
      </c>
      <c r="F192" s="188" t="s">
        <v>423</v>
      </c>
      <c r="G192" s="189" t="s">
        <v>128</v>
      </c>
      <c r="H192" s="190">
        <v>4.532</v>
      </c>
      <c r="I192" s="191"/>
      <c r="J192" s="192">
        <f>ROUND(I192*H192,2)</f>
        <v>0</v>
      </c>
      <c r="K192" s="188" t="s">
        <v>21</v>
      </c>
      <c r="L192" s="59"/>
      <c r="M192" s="193" t="s">
        <v>21</v>
      </c>
      <c r="N192" s="194" t="s">
        <v>42</v>
      </c>
      <c r="O192" s="40"/>
      <c r="P192" s="195">
        <f>O192*H192</f>
        <v>0</v>
      </c>
      <c r="Q192" s="195">
        <v>1.082E-2</v>
      </c>
      <c r="R192" s="195">
        <f>Q192*H192</f>
        <v>4.9036240000000002E-2</v>
      </c>
      <c r="S192" s="195">
        <v>0</v>
      </c>
      <c r="T192" s="196">
        <f>S192*H192</f>
        <v>0</v>
      </c>
      <c r="AR192" s="22" t="s">
        <v>172</v>
      </c>
      <c r="AT192" s="22" t="s">
        <v>125</v>
      </c>
      <c r="AU192" s="22" t="s">
        <v>83</v>
      </c>
      <c r="AY192" s="22" t="s">
        <v>122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22" t="s">
        <v>76</v>
      </c>
      <c r="BK192" s="197">
        <f>ROUND(I192*H192,2)</f>
        <v>0</v>
      </c>
      <c r="BL192" s="22" t="s">
        <v>172</v>
      </c>
      <c r="BM192" s="22" t="s">
        <v>424</v>
      </c>
    </row>
    <row r="193" spans="2:65" s="11" customFormat="1" ht="13.5">
      <c r="B193" s="198"/>
      <c r="C193" s="199"/>
      <c r="D193" s="200" t="s">
        <v>131</v>
      </c>
      <c r="E193" s="201" t="s">
        <v>21</v>
      </c>
      <c r="F193" s="202" t="s">
        <v>400</v>
      </c>
      <c r="G193" s="199"/>
      <c r="H193" s="203">
        <v>4.532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131</v>
      </c>
      <c r="AU193" s="209" t="s">
        <v>83</v>
      </c>
      <c r="AV193" s="11" t="s">
        <v>83</v>
      </c>
      <c r="AW193" s="11" t="s">
        <v>35</v>
      </c>
      <c r="AX193" s="11" t="s">
        <v>76</v>
      </c>
      <c r="AY193" s="209" t="s">
        <v>122</v>
      </c>
    </row>
    <row r="194" spans="2:65" s="1" customFormat="1" ht="22.5" customHeight="1">
      <c r="B194" s="39"/>
      <c r="C194" s="186" t="s">
        <v>425</v>
      </c>
      <c r="D194" s="186" t="s">
        <v>125</v>
      </c>
      <c r="E194" s="187" t="s">
        <v>426</v>
      </c>
      <c r="F194" s="188" t="s">
        <v>427</v>
      </c>
      <c r="G194" s="189" t="s">
        <v>244</v>
      </c>
      <c r="H194" s="190">
        <v>75.7</v>
      </c>
      <c r="I194" s="191"/>
      <c r="J194" s="192">
        <f>ROUND(I194*H194,2)</f>
        <v>0</v>
      </c>
      <c r="K194" s="188" t="s">
        <v>21</v>
      </c>
      <c r="L194" s="59"/>
      <c r="M194" s="193" t="s">
        <v>21</v>
      </c>
      <c r="N194" s="194" t="s">
        <v>42</v>
      </c>
      <c r="O194" s="40"/>
      <c r="P194" s="195">
        <f>O194*H194</f>
        <v>0</v>
      </c>
      <c r="Q194" s="195">
        <v>1.6299999999999999E-3</v>
      </c>
      <c r="R194" s="195">
        <f>Q194*H194</f>
        <v>0.123391</v>
      </c>
      <c r="S194" s="195">
        <v>0</v>
      </c>
      <c r="T194" s="196">
        <f>S194*H194</f>
        <v>0</v>
      </c>
      <c r="AR194" s="22" t="s">
        <v>172</v>
      </c>
      <c r="AT194" s="22" t="s">
        <v>125</v>
      </c>
      <c r="AU194" s="22" t="s">
        <v>83</v>
      </c>
      <c r="AY194" s="22" t="s">
        <v>122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2" t="s">
        <v>76</v>
      </c>
      <c r="BK194" s="197">
        <f>ROUND(I194*H194,2)</f>
        <v>0</v>
      </c>
      <c r="BL194" s="22" t="s">
        <v>172</v>
      </c>
      <c r="BM194" s="22" t="s">
        <v>428</v>
      </c>
    </row>
    <row r="195" spans="2:65" s="11" customFormat="1" ht="13.5">
      <c r="B195" s="198"/>
      <c r="C195" s="199"/>
      <c r="D195" s="200" t="s">
        <v>131</v>
      </c>
      <c r="E195" s="201" t="s">
        <v>21</v>
      </c>
      <c r="F195" s="202" t="s">
        <v>415</v>
      </c>
      <c r="G195" s="199"/>
      <c r="H195" s="203">
        <v>75.7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131</v>
      </c>
      <c r="AU195" s="209" t="s">
        <v>83</v>
      </c>
      <c r="AV195" s="11" t="s">
        <v>83</v>
      </c>
      <c r="AW195" s="11" t="s">
        <v>35</v>
      </c>
      <c r="AX195" s="11" t="s">
        <v>76</v>
      </c>
      <c r="AY195" s="209" t="s">
        <v>122</v>
      </c>
    </row>
    <row r="196" spans="2:65" s="1" customFormat="1" ht="22.5" customHeight="1">
      <c r="B196" s="39"/>
      <c r="C196" s="186" t="s">
        <v>174</v>
      </c>
      <c r="D196" s="186" t="s">
        <v>125</v>
      </c>
      <c r="E196" s="187" t="s">
        <v>429</v>
      </c>
      <c r="F196" s="188" t="s">
        <v>430</v>
      </c>
      <c r="G196" s="189" t="s">
        <v>167</v>
      </c>
      <c r="H196" s="190">
        <v>2</v>
      </c>
      <c r="I196" s="191"/>
      <c r="J196" s="192">
        <f>ROUND(I196*H196,2)</f>
        <v>0</v>
      </c>
      <c r="K196" s="188" t="s">
        <v>21</v>
      </c>
      <c r="L196" s="59"/>
      <c r="M196" s="193" t="s">
        <v>21</v>
      </c>
      <c r="N196" s="194" t="s">
        <v>42</v>
      </c>
      <c r="O196" s="40"/>
      <c r="P196" s="195">
        <f>O196*H196</f>
        <v>0</v>
      </c>
      <c r="Q196" s="195">
        <v>2.0000000000000001E-4</v>
      </c>
      <c r="R196" s="195">
        <f>Q196*H196</f>
        <v>4.0000000000000002E-4</v>
      </c>
      <c r="S196" s="195">
        <v>0</v>
      </c>
      <c r="T196" s="196">
        <f>S196*H196</f>
        <v>0</v>
      </c>
      <c r="AR196" s="22" t="s">
        <v>172</v>
      </c>
      <c r="AT196" s="22" t="s">
        <v>125</v>
      </c>
      <c r="AU196" s="22" t="s">
        <v>83</v>
      </c>
      <c r="AY196" s="22" t="s">
        <v>122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22" t="s">
        <v>76</v>
      </c>
      <c r="BK196" s="197">
        <f>ROUND(I196*H196,2)</f>
        <v>0</v>
      </c>
      <c r="BL196" s="22" t="s">
        <v>172</v>
      </c>
      <c r="BM196" s="22" t="s">
        <v>431</v>
      </c>
    </row>
    <row r="197" spans="2:65" s="1" customFormat="1" ht="22.5" customHeight="1">
      <c r="B197" s="39"/>
      <c r="C197" s="186" t="s">
        <v>432</v>
      </c>
      <c r="D197" s="186" t="s">
        <v>125</v>
      </c>
      <c r="E197" s="187" t="s">
        <v>433</v>
      </c>
      <c r="F197" s="188" t="s">
        <v>434</v>
      </c>
      <c r="G197" s="189" t="s">
        <v>167</v>
      </c>
      <c r="H197" s="190">
        <v>5</v>
      </c>
      <c r="I197" s="191"/>
      <c r="J197" s="192">
        <f>ROUND(I197*H197,2)</f>
        <v>0</v>
      </c>
      <c r="K197" s="188" t="s">
        <v>21</v>
      </c>
      <c r="L197" s="59"/>
      <c r="M197" s="193" t="s">
        <v>21</v>
      </c>
      <c r="N197" s="194" t="s">
        <v>42</v>
      </c>
      <c r="O197" s="40"/>
      <c r="P197" s="195">
        <f>O197*H197</f>
        <v>0</v>
      </c>
      <c r="Q197" s="195">
        <v>2.5000000000000001E-4</v>
      </c>
      <c r="R197" s="195">
        <f>Q197*H197</f>
        <v>1.25E-3</v>
      </c>
      <c r="S197" s="195">
        <v>0</v>
      </c>
      <c r="T197" s="196">
        <f>S197*H197</f>
        <v>0</v>
      </c>
      <c r="AR197" s="22" t="s">
        <v>172</v>
      </c>
      <c r="AT197" s="22" t="s">
        <v>125</v>
      </c>
      <c r="AU197" s="22" t="s">
        <v>83</v>
      </c>
      <c r="AY197" s="22" t="s">
        <v>122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22" t="s">
        <v>76</v>
      </c>
      <c r="BK197" s="197">
        <f>ROUND(I197*H197,2)</f>
        <v>0</v>
      </c>
      <c r="BL197" s="22" t="s">
        <v>172</v>
      </c>
      <c r="BM197" s="22" t="s">
        <v>435</v>
      </c>
    </row>
    <row r="198" spans="2:65" s="1" customFormat="1" ht="22.5" customHeight="1">
      <c r="B198" s="39"/>
      <c r="C198" s="186" t="s">
        <v>436</v>
      </c>
      <c r="D198" s="186" t="s">
        <v>125</v>
      </c>
      <c r="E198" s="187" t="s">
        <v>437</v>
      </c>
      <c r="F198" s="188" t="s">
        <v>438</v>
      </c>
      <c r="G198" s="189" t="s">
        <v>244</v>
      </c>
      <c r="H198" s="190">
        <v>4</v>
      </c>
      <c r="I198" s="191"/>
      <c r="J198" s="192">
        <f>ROUND(I198*H198,2)</f>
        <v>0</v>
      </c>
      <c r="K198" s="188" t="s">
        <v>21</v>
      </c>
      <c r="L198" s="59"/>
      <c r="M198" s="193" t="s">
        <v>21</v>
      </c>
      <c r="N198" s="194" t="s">
        <v>42</v>
      </c>
      <c r="O198" s="40"/>
      <c r="P198" s="195">
        <f>O198*H198</f>
        <v>0</v>
      </c>
      <c r="Q198" s="195">
        <v>2.8900000000000002E-3</v>
      </c>
      <c r="R198" s="195">
        <f>Q198*H198</f>
        <v>1.1560000000000001E-2</v>
      </c>
      <c r="S198" s="195">
        <v>0</v>
      </c>
      <c r="T198" s="196">
        <f>S198*H198</f>
        <v>0</v>
      </c>
      <c r="AR198" s="22" t="s">
        <v>172</v>
      </c>
      <c r="AT198" s="22" t="s">
        <v>125</v>
      </c>
      <c r="AU198" s="22" t="s">
        <v>83</v>
      </c>
      <c r="AY198" s="22" t="s">
        <v>122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22" t="s">
        <v>76</v>
      </c>
      <c r="BK198" s="197">
        <f>ROUND(I198*H198,2)</f>
        <v>0</v>
      </c>
      <c r="BL198" s="22" t="s">
        <v>172</v>
      </c>
      <c r="BM198" s="22" t="s">
        <v>439</v>
      </c>
    </row>
    <row r="199" spans="2:65" s="11" customFormat="1" ht="13.5">
      <c r="B199" s="198"/>
      <c r="C199" s="199"/>
      <c r="D199" s="200" t="s">
        <v>131</v>
      </c>
      <c r="E199" s="201" t="s">
        <v>21</v>
      </c>
      <c r="F199" s="202" t="s">
        <v>440</v>
      </c>
      <c r="G199" s="199"/>
      <c r="H199" s="203">
        <v>4</v>
      </c>
      <c r="I199" s="204"/>
      <c r="J199" s="199"/>
      <c r="K199" s="199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131</v>
      </c>
      <c r="AU199" s="209" t="s">
        <v>83</v>
      </c>
      <c r="AV199" s="11" t="s">
        <v>83</v>
      </c>
      <c r="AW199" s="11" t="s">
        <v>35</v>
      </c>
      <c r="AX199" s="11" t="s">
        <v>76</v>
      </c>
      <c r="AY199" s="209" t="s">
        <v>122</v>
      </c>
    </row>
    <row r="200" spans="2:65" s="1" customFormat="1" ht="22.5" customHeight="1">
      <c r="B200" s="39"/>
      <c r="C200" s="186" t="s">
        <v>441</v>
      </c>
      <c r="D200" s="186" t="s">
        <v>125</v>
      </c>
      <c r="E200" s="187" t="s">
        <v>442</v>
      </c>
      <c r="F200" s="188" t="s">
        <v>443</v>
      </c>
      <c r="G200" s="189" t="s">
        <v>167</v>
      </c>
      <c r="H200" s="190">
        <v>90</v>
      </c>
      <c r="I200" s="191"/>
      <c r="J200" s="192">
        <f>ROUND(I200*H200,2)</f>
        <v>0</v>
      </c>
      <c r="K200" s="188" t="s">
        <v>21</v>
      </c>
      <c r="L200" s="59"/>
      <c r="M200" s="193" t="s">
        <v>21</v>
      </c>
      <c r="N200" s="194" t="s">
        <v>42</v>
      </c>
      <c r="O200" s="40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AR200" s="22" t="s">
        <v>172</v>
      </c>
      <c r="AT200" s="22" t="s">
        <v>125</v>
      </c>
      <c r="AU200" s="22" t="s">
        <v>83</v>
      </c>
      <c r="AY200" s="22" t="s">
        <v>122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22" t="s">
        <v>76</v>
      </c>
      <c r="BK200" s="197">
        <f>ROUND(I200*H200,2)</f>
        <v>0</v>
      </c>
      <c r="BL200" s="22" t="s">
        <v>172</v>
      </c>
      <c r="BM200" s="22" t="s">
        <v>444</v>
      </c>
    </row>
    <row r="201" spans="2:65" s="11" customFormat="1" ht="13.5">
      <c r="B201" s="198"/>
      <c r="C201" s="199"/>
      <c r="D201" s="200" t="s">
        <v>131</v>
      </c>
      <c r="E201" s="201" t="s">
        <v>21</v>
      </c>
      <c r="F201" s="202" t="s">
        <v>445</v>
      </c>
      <c r="G201" s="199"/>
      <c r="H201" s="203">
        <v>90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131</v>
      </c>
      <c r="AU201" s="209" t="s">
        <v>83</v>
      </c>
      <c r="AV201" s="11" t="s">
        <v>83</v>
      </c>
      <c r="AW201" s="11" t="s">
        <v>35</v>
      </c>
      <c r="AX201" s="11" t="s">
        <v>76</v>
      </c>
      <c r="AY201" s="209" t="s">
        <v>122</v>
      </c>
    </row>
    <row r="202" spans="2:65" s="1" customFormat="1" ht="22.5" customHeight="1">
      <c r="B202" s="39"/>
      <c r="C202" s="186" t="s">
        <v>446</v>
      </c>
      <c r="D202" s="186" t="s">
        <v>125</v>
      </c>
      <c r="E202" s="187" t="s">
        <v>447</v>
      </c>
      <c r="F202" s="188" t="s">
        <v>448</v>
      </c>
      <c r="G202" s="189" t="s">
        <v>244</v>
      </c>
      <c r="H202" s="190">
        <v>54</v>
      </c>
      <c r="I202" s="191"/>
      <c r="J202" s="192">
        <f>ROUND(I202*H202,2)</f>
        <v>0</v>
      </c>
      <c r="K202" s="188" t="s">
        <v>21</v>
      </c>
      <c r="L202" s="59"/>
      <c r="M202" s="193" t="s">
        <v>21</v>
      </c>
      <c r="N202" s="194" t="s">
        <v>42</v>
      </c>
      <c r="O202" s="40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AR202" s="22" t="s">
        <v>172</v>
      </c>
      <c r="AT202" s="22" t="s">
        <v>125</v>
      </c>
      <c r="AU202" s="22" t="s">
        <v>83</v>
      </c>
      <c r="AY202" s="22" t="s">
        <v>122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22" t="s">
        <v>76</v>
      </c>
      <c r="BK202" s="197">
        <f>ROUND(I202*H202,2)</f>
        <v>0</v>
      </c>
      <c r="BL202" s="22" t="s">
        <v>172</v>
      </c>
      <c r="BM202" s="22" t="s">
        <v>449</v>
      </c>
    </row>
    <row r="203" spans="2:65" s="11" customFormat="1" ht="13.5">
      <c r="B203" s="198"/>
      <c r="C203" s="199"/>
      <c r="D203" s="200" t="s">
        <v>131</v>
      </c>
      <c r="E203" s="201" t="s">
        <v>21</v>
      </c>
      <c r="F203" s="202" t="s">
        <v>450</v>
      </c>
      <c r="G203" s="199"/>
      <c r="H203" s="203">
        <v>54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131</v>
      </c>
      <c r="AU203" s="209" t="s">
        <v>83</v>
      </c>
      <c r="AV203" s="11" t="s">
        <v>83</v>
      </c>
      <c r="AW203" s="11" t="s">
        <v>35</v>
      </c>
      <c r="AX203" s="11" t="s">
        <v>76</v>
      </c>
      <c r="AY203" s="209" t="s">
        <v>122</v>
      </c>
    </row>
    <row r="204" spans="2:65" s="1" customFormat="1" ht="22.5" customHeight="1">
      <c r="B204" s="39"/>
      <c r="C204" s="186" t="s">
        <v>451</v>
      </c>
      <c r="D204" s="186" t="s">
        <v>125</v>
      </c>
      <c r="E204" s="187" t="s">
        <v>452</v>
      </c>
      <c r="F204" s="188" t="s">
        <v>453</v>
      </c>
      <c r="G204" s="189" t="s">
        <v>244</v>
      </c>
      <c r="H204" s="190">
        <v>27</v>
      </c>
      <c r="I204" s="191"/>
      <c r="J204" s="192">
        <f>ROUND(I204*H204,2)</f>
        <v>0</v>
      </c>
      <c r="K204" s="188" t="s">
        <v>21</v>
      </c>
      <c r="L204" s="59"/>
      <c r="M204" s="193" t="s">
        <v>21</v>
      </c>
      <c r="N204" s="194" t="s">
        <v>42</v>
      </c>
      <c r="O204" s="40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AR204" s="22" t="s">
        <v>172</v>
      </c>
      <c r="AT204" s="22" t="s">
        <v>125</v>
      </c>
      <c r="AU204" s="22" t="s">
        <v>83</v>
      </c>
      <c r="AY204" s="22" t="s">
        <v>122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22" t="s">
        <v>76</v>
      </c>
      <c r="BK204" s="197">
        <f>ROUND(I204*H204,2)</f>
        <v>0</v>
      </c>
      <c r="BL204" s="22" t="s">
        <v>172</v>
      </c>
      <c r="BM204" s="22" t="s">
        <v>454</v>
      </c>
    </row>
    <row r="205" spans="2:65" s="1" customFormat="1" ht="22.5" customHeight="1">
      <c r="B205" s="39"/>
      <c r="C205" s="186" t="s">
        <v>455</v>
      </c>
      <c r="D205" s="186" t="s">
        <v>125</v>
      </c>
      <c r="E205" s="187" t="s">
        <v>456</v>
      </c>
      <c r="F205" s="188" t="s">
        <v>457</v>
      </c>
      <c r="G205" s="189" t="s">
        <v>458</v>
      </c>
      <c r="H205" s="235"/>
      <c r="I205" s="191"/>
      <c r="J205" s="192">
        <f>ROUND(I205*H205,2)</f>
        <v>0</v>
      </c>
      <c r="K205" s="188" t="s">
        <v>21</v>
      </c>
      <c r="L205" s="59"/>
      <c r="M205" s="193" t="s">
        <v>21</v>
      </c>
      <c r="N205" s="194" t="s">
        <v>42</v>
      </c>
      <c r="O205" s="40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AR205" s="22" t="s">
        <v>172</v>
      </c>
      <c r="AT205" s="22" t="s">
        <v>125</v>
      </c>
      <c r="AU205" s="22" t="s">
        <v>83</v>
      </c>
      <c r="AY205" s="22" t="s">
        <v>122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22" t="s">
        <v>76</v>
      </c>
      <c r="BK205" s="197">
        <f>ROUND(I205*H205,2)</f>
        <v>0</v>
      </c>
      <c r="BL205" s="22" t="s">
        <v>172</v>
      </c>
      <c r="BM205" s="22" t="s">
        <v>459</v>
      </c>
    </row>
    <row r="206" spans="2:65" s="10" customFormat="1" ht="29.85" customHeight="1">
      <c r="B206" s="169"/>
      <c r="C206" s="170"/>
      <c r="D206" s="183" t="s">
        <v>70</v>
      </c>
      <c r="E206" s="184" t="s">
        <v>460</v>
      </c>
      <c r="F206" s="184" t="s">
        <v>461</v>
      </c>
      <c r="G206" s="170"/>
      <c r="H206" s="170"/>
      <c r="I206" s="173"/>
      <c r="J206" s="185">
        <f>BK206</f>
        <v>0</v>
      </c>
      <c r="K206" s="170"/>
      <c r="L206" s="175"/>
      <c r="M206" s="176"/>
      <c r="N206" s="177"/>
      <c r="O206" s="177"/>
      <c r="P206" s="178">
        <f>SUM(P207:P214)</f>
        <v>0</v>
      </c>
      <c r="Q206" s="177"/>
      <c r="R206" s="178">
        <f>SUM(R207:R214)</f>
        <v>1.188E-2</v>
      </c>
      <c r="S206" s="177"/>
      <c r="T206" s="179">
        <f>SUM(T207:T214)</f>
        <v>7.5714312900000005</v>
      </c>
      <c r="AR206" s="180" t="s">
        <v>83</v>
      </c>
      <c r="AT206" s="181" t="s">
        <v>70</v>
      </c>
      <c r="AU206" s="181" t="s">
        <v>76</v>
      </c>
      <c r="AY206" s="180" t="s">
        <v>122</v>
      </c>
      <c r="BK206" s="182">
        <f>SUM(BK207:BK214)</f>
        <v>0</v>
      </c>
    </row>
    <row r="207" spans="2:65" s="1" customFormat="1" ht="22.5" customHeight="1">
      <c r="B207" s="39"/>
      <c r="C207" s="186" t="s">
        <v>462</v>
      </c>
      <c r="D207" s="186" t="s">
        <v>125</v>
      </c>
      <c r="E207" s="187" t="s">
        <v>463</v>
      </c>
      <c r="F207" s="188" t="s">
        <v>464</v>
      </c>
      <c r="G207" s="189" t="s">
        <v>128</v>
      </c>
      <c r="H207" s="190">
        <v>470.81299999999999</v>
      </c>
      <c r="I207" s="191"/>
      <c r="J207" s="192">
        <f>ROUND(I207*H207,2)</f>
        <v>0</v>
      </c>
      <c r="K207" s="188" t="s">
        <v>21</v>
      </c>
      <c r="L207" s="59"/>
      <c r="M207" s="193" t="s">
        <v>21</v>
      </c>
      <c r="N207" s="194" t="s">
        <v>42</v>
      </c>
      <c r="O207" s="40"/>
      <c r="P207" s="195">
        <f>O207*H207</f>
        <v>0</v>
      </c>
      <c r="Q207" s="195">
        <v>0</v>
      </c>
      <c r="R207" s="195">
        <f>Q207*H207</f>
        <v>0</v>
      </c>
      <c r="S207" s="195">
        <v>1.533E-2</v>
      </c>
      <c r="T207" s="196">
        <f>S207*H207</f>
        <v>7.2175632900000002</v>
      </c>
      <c r="AR207" s="22" t="s">
        <v>172</v>
      </c>
      <c r="AT207" s="22" t="s">
        <v>125</v>
      </c>
      <c r="AU207" s="22" t="s">
        <v>83</v>
      </c>
      <c r="AY207" s="22" t="s">
        <v>122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22" t="s">
        <v>76</v>
      </c>
      <c r="BK207" s="197">
        <f>ROUND(I207*H207,2)</f>
        <v>0</v>
      </c>
      <c r="BL207" s="22" t="s">
        <v>172</v>
      </c>
      <c r="BM207" s="22" t="s">
        <v>465</v>
      </c>
    </row>
    <row r="208" spans="2:65" s="11" customFormat="1" ht="13.5">
      <c r="B208" s="198"/>
      <c r="C208" s="199"/>
      <c r="D208" s="200" t="s">
        <v>131</v>
      </c>
      <c r="E208" s="201" t="s">
        <v>21</v>
      </c>
      <c r="F208" s="202" t="s">
        <v>221</v>
      </c>
      <c r="G208" s="199"/>
      <c r="H208" s="203">
        <v>470.81299999999999</v>
      </c>
      <c r="I208" s="204"/>
      <c r="J208" s="199"/>
      <c r="K208" s="199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131</v>
      </c>
      <c r="AU208" s="209" t="s">
        <v>83</v>
      </c>
      <c r="AV208" s="11" t="s">
        <v>83</v>
      </c>
      <c r="AW208" s="11" t="s">
        <v>35</v>
      </c>
      <c r="AX208" s="11" t="s">
        <v>76</v>
      </c>
      <c r="AY208" s="209" t="s">
        <v>122</v>
      </c>
    </row>
    <row r="209" spans="2:65" s="1" customFormat="1" ht="22.5" customHeight="1">
      <c r="B209" s="39"/>
      <c r="C209" s="186" t="s">
        <v>466</v>
      </c>
      <c r="D209" s="186" t="s">
        <v>125</v>
      </c>
      <c r="E209" s="187" t="s">
        <v>467</v>
      </c>
      <c r="F209" s="188" t="s">
        <v>468</v>
      </c>
      <c r="G209" s="189" t="s">
        <v>146</v>
      </c>
      <c r="H209" s="190">
        <v>1</v>
      </c>
      <c r="I209" s="191"/>
      <c r="J209" s="192">
        <f>ROUND(I209*H209,2)</f>
        <v>0</v>
      </c>
      <c r="K209" s="188" t="s">
        <v>21</v>
      </c>
      <c r="L209" s="59"/>
      <c r="M209" s="193" t="s">
        <v>21</v>
      </c>
      <c r="N209" s="194" t="s">
        <v>42</v>
      </c>
      <c r="O209" s="40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AR209" s="22" t="s">
        <v>469</v>
      </c>
      <c r="AT209" s="22" t="s">
        <v>125</v>
      </c>
      <c r="AU209" s="22" t="s">
        <v>83</v>
      </c>
      <c r="AY209" s="22" t="s">
        <v>122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22" t="s">
        <v>76</v>
      </c>
      <c r="BK209" s="197">
        <f>ROUND(I209*H209,2)</f>
        <v>0</v>
      </c>
      <c r="BL209" s="22" t="s">
        <v>469</v>
      </c>
      <c r="BM209" s="22" t="s">
        <v>470</v>
      </c>
    </row>
    <row r="210" spans="2:65" s="1" customFormat="1" ht="22.5" customHeight="1">
      <c r="B210" s="39"/>
      <c r="C210" s="186" t="s">
        <v>471</v>
      </c>
      <c r="D210" s="186" t="s">
        <v>125</v>
      </c>
      <c r="E210" s="187" t="s">
        <v>472</v>
      </c>
      <c r="F210" s="188" t="s">
        <v>473</v>
      </c>
      <c r="G210" s="189" t="s">
        <v>244</v>
      </c>
      <c r="H210" s="190">
        <v>44.4</v>
      </c>
      <c r="I210" s="191"/>
      <c r="J210" s="192">
        <f>ROUND(I210*H210,2)</f>
        <v>0</v>
      </c>
      <c r="K210" s="188" t="s">
        <v>21</v>
      </c>
      <c r="L210" s="59"/>
      <c r="M210" s="193" t="s">
        <v>21</v>
      </c>
      <c r="N210" s="194" t="s">
        <v>42</v>
      </c>
      <c r="O210" s="40"/>
      <c r="P210" s="195">
        <f>O210*H210</f>
        <v>0</v>
      </c>
      <c r="Q210" s="195">
        <v>0</v>
      </c>
      <c r="R210" s="195">
        <f>Q210*H210</f>
        <v>0</v>
      </c>
      <c r="S210" s="195">
        <v>7.9699999999999997E-3</v>
      </c>
      <c r="T210" s="196">
        <f>S210*H210</f>
        <v>0.35386799999999996</v>
      </c>
      <c r="AR210" s="22" t="s">
        <v>172</v>
      </c>
      <c r="AT210" s="22" t="s">
        <v>125</v>
      </c>
      <c r="AU210" s="22" t="s">
        <v>83</v>
      </c>
      <c r="AY210" s="22" t="s">
        <v>122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22" t="s">
        <v>76</v>
      </c>
      <c r="BK210" s="197">
        <f>ROUND(I210*H210,2)</f>
        <v>0</v>
      </c>
      <c r="BL210" s="22" t="s">
        <v>172</v>
      </c>
      <c r="BM210" s="22" t="s">
        <v>474</v>
      </c>
    </row>
    <row r="211" spans="2:65" s="11" customFormat="1" ht="13.5">
      <c r="B211" s="198"/>
      <c r="C211" s="199"/>
      <c r="D211" s="200" t="s">
        <v>131</v>
      </c>
      <c r="E211" s="201" t="s">
        <v>21</v>
      </c>
      <c r="F211" s="202" t="s">
        <v>475</v>
      </c>
      <c r="G211" s="199"/>
      <c r="H211" s="203">
        <v>44.4</v>
      </c>
      <c r="I211" s="204"/>
      <c r="J211" s="199"/>
      <c r="K211" s="199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131</v>
      </c>
      <c r="AU211" s="209" t="s">
        <v>83</v>
      </c>
      <c r="AV211" s="11" t="s">
        <v>83</v>
      </c>
      <c r="AW211" s="11" t="s">
        <v>35</v>
      </c>
      <c r="AX211" s="11" t="s">
        <v>76</v>
      </c>
      <c r="AY211" s="209" t="s">
        <v>122</v>
      </c>
    </row>
    <row r="212" spans="2:65" s="1" customFormat="1" ht="22.5" customHeight="1">
      <c r="B212" s="39"/>
      <c r="C212" s="186" t="s">
        <v>476</v>
      </c>
      <c r="D212" s="186" t="s">
        <v>125</v>
      </c>
      <c r="E212" s="187" t="s">
        <v>477</v>
      </c>
      <c r="F212" s="188" t="s">
        <v>478</v>
      </c>
      <c r="G212" s="189" t="s">
        <v>244</v>
      </c>
      <c r="H212" s="190">
        <v>54</v>
      </c>
      <c r="I212" s="191"/>
      <c r="J212" s="192">
        <f>ROUND(I212*H212,2)</f>
        <v>0</v>
      </c>
      <c r="K212" s="188" t="s">
        <v>21</v>
      </c>
      <c r="L212" s="59"/>
      <c r="M212" s="193" t="s">
        <v>21</v>
      </c>
      <c r="N212" s="194" t="s">
        <v>42</v>
      </c>
      <c r="O212" s="40"/>
      <c r="P212" s="195">
        <f>O212*H212</f>
        <v>0</v>
      </c>
      <c r="Q212" s="195">
        <v>2.0000000000000002E-5</v>
      </c>
      <c r="R212" s="195">
        <f>Q212*H212</f>
        <v>1.08E-3</v>
      </c>
      <c r="S212" s="195">
        <v>0</v>
      </c>
      <c r="T212" s="196">
        <f>S212*H212</f>
        <v>0</v>
      </c>
      <c r="AR212" s="22" t="s">
        <v>172</v>
      </c>
      <c r="AT212" s="22" t="s">
        <v>125</v>
      </c>
      <c r="AU212" s="22" t="s">
        <v>83</v>
      </c>
      <c r="AY212" s="22" t="s">
        <v>122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2" t="s">
        <v>76</v>
      </c>
      <c r="BK212" s="197">
        <f>ROUND(I212*H212,2)</f>
        <v>0</v>
      </c>
      <c r="BL212" s="22" t="s">
        <v>172</v>
      </c>
      <c r="BM212" s="22" t="s">
        <v>479</v>
      </c>
    </row>
    <row r="213" spans="2:65" s="11" customFormat="1" ht="13.5">
      <c r="B213" s="198"/>
      <c r="C213" s="199"/>
      <c r="D213" s="200" t="s">
        <v>131</v>
      </c>
      <c r="E213" s="201" t="s">
        <v>21</v>
      </c>
      <c r="F213" s="202" t="s">
        <v>450</v>
      </c>
      <c r="G213" s="199"/>
      <c r="H213" s="203">
        <v>54</v>
      </c>
      <c r="I213" s="204"/>
      <c r="J213" s="199"/>
      <c r="K213" s="199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131</v>
      </c>
      <c r="AU213" s="209" t="s">
        <v>83</v>
      </c>
      <c r="AV213" s="11" t="s">
        <v>83</v>
      </c>
      <c r="AW213" s="11" t="s">
        <v>35</v>
      </c>
      <c r="AX213" s="11" t="s">
        <v>76</v>
      </c>
      <c r="AY213" s="209" t="s">
        <v>122</v>
      </c>
    </row>
    <row r="214" spans="2:65" s="1" customFormat="1" ht="22.5" customHeight="1">
      <c r="B214" s="39"/>
      <c r="C214" s="210" t="s">
        <v>480</v>
      </c>
      <c r="D214" s="210" t="s">
        <v>222</v>
      </c>
      <c r="E214" s="211" t="s">
        <v>481</v>
      </c>
      <c r="F214" s="212" t="s">
        <v>482</v>
      </c>
      <c r="G214" s="213" t="s">
        <v>244</v>
      </c>
      <c r="H214" s="214">
        <v>54</v>
      </c>
      <c r="I214" s="215"/>
      <c r="J214" s="216">
        <f>ROUND(I214*H214,2)</f>
        <v>0</v>
      </c>
      <c r="K214" s="212" t="s">
        <v>21</v>
      </c>
      <c r="L214" s="217"/>
      <c r="M214" s="218" t="s">
        <v>21</v>
      </c>
      <c r="N214" s="219" t="s">
        <v>42</v>
      </c>
      <c r="O214" s="40"/>
      <c r="P214" s="195">
        <f>O214*H214</f>
        <v>0</v>
      </c>
      <c r="Q214" s="195">
        <v>2.0000000000000001E-4</v>
      </c>
      <c r="R214" s="195">
        <f>Q214*H214</f>
        <v>1.0800000000000001E-2</v>
      </c>
      <c r="S214" s="195">
        <v>0</v>
      </c>
      <c r="T214" s="196">
        <f>S214*H214</f>
        <v>0</v>
      </c>
      <c r="AR214" s="22" t="s">
        <v>225</v>
      </c>
      <c r="AT214" s="22" t="s">
        <v>222</v>
      </c>
      <c r="AU214" s="22" t="s">
        <v>83</v>
      </c>
      <c r="AY214" s="22" t="s">
        <v>122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22" t="s">
        <v>76</v>
      </c>
      <c r="BK214" s="197">
        <f>ROUND(I214*H214,2)</f>
        <v>0</v>
      </c>
      <c r="BL214" s="22" t="s">
        <v>172</v>
      </c>
      <c r="BM214" s="22" t="s">
        <v>483</v>
      </c>
    </row>
    <row r="215" spans="2:65" s="10" customFormat="1" ht="29.85" customHeight="1">
      <c r="B215" s="169"/>
      <c r="C215" s="170"/>
      <c r="D215" s="183" t="s">
        <v>70</v>
      </c>
      <c r="E215" s="184" t="s">
        <v>484</v>
      </c>
      <c r="F215" s="184" t="s">
        <v>485</v>
      </c>
      <c r="G215" s="170"/>
      <c r="H215" s="170"/>
      <c r="I215" s="173"/>
      <c r="J215" s="185">
        <f>BK215</f>
        <v>0</v>
      </c>
      <c r="K215" s="170"/>
      <c r="L215" s="175"/>
      <c r="M215" s="176"/>
      <c r="N215" s="177"/>
      <c r="O215" s="177"/>
      <c r="P215" s="178">
        <f>P216</f>
        <v>0</v>
      </c>
      <c r="Q215" s="177"/>
      <c r="R215" s="178">
        <f>R216</f>
        <v>1E-4</v>
      </c>
      <c r="S215" s="177"/>
      <c r="T215" s="179">
        <f>T216</f>
        <v>0</v>
      </c>
      <c r="AR215" s="180" t="s">
        <v>83</v>
      </c>
      <c r="AT215" s="181" t="s">
        <v>70</v>
      </c>
      <c r="AU215" s="181" t="s">
        <v>76</v>
      </c>
      <c r="AY215" s="180" t="s">
        <v>122</v>
      </c>
      <c r="BK215" s="182">
        <f>BK216</f>
        <v>0</v>
      </c>
    </row>
    <row r="216" spans="2:65" s="1" customFormat="1" ht="22.5" customHeight="1">
      <c r="B216" s="39"/>
      <c r="C216" s="186" t="s">
        <v>486</v>
      </c>
      <c r="D216" s="186" t="s">
        <v>125</v>
      </c>
      <c r="E216" s="187" t="s">
        <v>487</v>
      </c>
      <c r="F216" s="188" t="s">
        <v>488</v>
      </c>
      <c r="G216" s="189" t="s">
        <v>146</v>
      </c>
      <c r="H216" s="190">
        <v>2</v>
      </c>
      <c r="I216" s="191"/>
      <c r="J216" s="192">
        <f>ROUND(I216*H216,2)</f>
        <v>0</v>
      </c>
      <c r="K216" s="188" t="s">
        <v>21</v>
      </c>
      <c r="L216" s="59"/>
      <c r="M216" s="193" t="s">
        <v>21</v>
      </c>
      <c r="N216" s="194" t="s">
        <v>42</v>
      </c>
      <c r="O216" s="40"/>
      <c r="P216" s="195">
        <f>O216*H216</f>
        <v>0</v>
      </c>
      <c r="Q216" s="195">
        <v>5.0000000000000002E-5</v>
      </c>
      <c r="R216" s="195">
        <f>Q216*H216</f>
        <v>1E-4</v>
      </c>
      <c r="S216" s="195">
        <v>0</v>
      </c>
      <c r="T216" s="196">
        <f>S216*H216</f>
        <v>0</v>
      </c>
      <c r="AR216" s="22" t="s">
        <v>172</v>
      </c>
      <c r="AT216" s="22" t="s">
        <v>125</v>
      </c>
      <c r="AU216" s="22" t="s">
        <v>83</v>
      </c>
      <c r="AY216" s="22" t="s">
        <v>122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22" t="s">
        <v>76</v>
      </c>
      <c r="BK216" s="197">
        <f>ROUND(I216*H216,2)</f>
        <v>0</v>
      </c>
      <c r="BL216" s="22" t="s">
        <v>172</v>
      </c>
      <c r="BM216" s="22" t="s">
        <v>489</v>
      </c>
    </row>
    <row r="217" spans="2:65" s="10" customFormat="1" ht="37.35" customHeight="1">
      <c r="B217" s="169"/>
      <c r="C217" s="170"/>
      <c r="D217" s="171" t="s">
        <v>70</v>
      </c>
      <c r="E217" s="172" t="s">
        <v>490</v>
      </c>
      <c r="F217" s="172" t="s">
        <v>491</v>
      </c>
      <c r="G217" s="170"/>
      <c r="H217" s="170"/>
      <c r="I217" s="173"/>
      <c r="J217" s="174">
        <f>BK217</f>
        <v>0</v>
      </c>
      <c r="K217" s="170"/>
      <c r="L217" s="175"/>
      <c r="M217" s="176"/>
      <c r="N217" s="177"/>
      <c r="O217" s="177"/>
      <c r="P217" s="178">
        <f>P218</f>
        <v>0</v>
      </c>
      <c r="Q217" s="177"/>
      <c r="R217" s="178">
        <f>R218</f>
        <v>0</v>
      </c>
      <c r="S217" s="177"/>
      <c r="T217" s="179">
        <f>T218</f>
        <v>0</v>
      </c>
      <c r="AR217" s="180" t="s">
        <v>129</v>
      </c>
      <c r="AT217" s="181" t="s">
        <v>70</v>
      </c>
      <c r="AU217" s="181" t="s">
        <v>71</v>
      </c>
      <c r="AY217" s="180" t="s">
        <v>122</v>
      </c>
      <c r="BK217" s="182">
        <f>BK218</f>
        <v>0</v>
      </c>
    </row>
    <row r="218" spans="2:65" s="10" customFormat="1" ht="19.899999999999999" customHeight="1">
      <c r="B218" s="169"/>
      <c r="C218" s="170"/>
      <c r="D218" s="183" t="s">
        <v>70</v>
      </c>
      <c r="E218" s="184" t="s">
        <v>492</v>
      </c>
      <c r="F218" s="184" t="s">
        <v>493</v>
      </c>
      <c r="G218" s="170"/>
      <c r="H218" s="170"/>
      <c r="I218" s="173"/>
      <c r="J218" s="185">
        <f>BK218</f>
        <v>0</v>
      </c>
      <c r="K218" s="170"/>
      <c r="L218" s="175"/>
      <c r="M218" s="176"/>
      <c r="N218" s="177"/>
      <c r="O218" s="177"/>
      <c r="P218" s="178">
        <f>SUM(P219:P222)</f>
        <v>0</v>
      </c>
      <c r="Q218" s="177"/>
      <c r="R218" s="178">
        <f>SUM(R219:R222)</f>
        <v>0</v>
      </c>
      <c r="S218" s="177"/>
      <c r="T218" s="179">
        <f>SUM(T219:T222)</f>
        <v>0</v>
      </c>
      <c r="AR218" s="180" t="s">
        <v>129</v>
      </c>
      <c r="AT218" s="181" t="s">
        <v>70</v>
      </c>
      <c r="AU218" s="181" t="s">
        <v>76</v>
      </c>
      <c r="AY218" s="180" t="s">
        <v>122</v>
      </c>
      <c r="BK218" s="182">
        <f>SUM(BK219:BK222)</f>
        <v>0</v>
      </c>
    </row>
    <row r="219" spans="2:65" s="1" customFormat="1" ht="44.25" customHeight="1">
      <c r="B219" s="39"/>
      <c r="C219" s="186" t="s">
        <v>494</v>
      </c>
      <c r="D219" s="186" t="s">
        <v>125</v>
      </c>
      <c r="E219" s="187" t="s">
        <v>495</v>
      </c>
      <c r="F219" s="188" t="s">
        <v>496</v>
      </c>
      <c r="G219" s="189" t="s">
        <v>187</v>
      </c>
      <c r="H219" s="190">
        <v>1</v>
      </c>
      <c r="I219" s="191"/>
      <c r="J219" s="192">
        <f>ROUND(I219*H219,2)</f>
        <v>0</v>
      </c>
      <c r="K219" s="188" t="s">
        <v>21</v>
      </c>
      <c r="L219" s="59"/>
      <c r="M219" s="193" t="s">
        <v>21</v>
      </c>
      <c r="N219" s="194" t="s">
        <v>42</v>
      </c>
      <c r="O219" s="40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AR219" s="22" t="s">
        <v>497</v>
      </c>
      <c r="AT219" s="22" t="s">
        <v>125</v>
      </c>
      <c r="AU219" s="22" t="s">
        <v>83</v>
      </c>
      <c r="AY219" s="22" t="s">
        <v>122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22" t="s">
        <v>76</v>
      </c>
      <c r="BK219" s="197">
        <f>ROUND(I219*H219,2)</f>
        <v>0</v>
      </c>
      <c r="BL219" s="22" t="s">
        <v>497</v>
      </c>
      <c r="BM219" s="22" t="s">
        <v>498</v>
      </c>
    </row>
    <row r="220" spans="2:65" s="1" customFormat="1" ht="22.5" customHeight="1">
      <c r="B220" s="39"/>
      <c r="C220" s="186" t="s">
        <v>499</v>
      </c>
      <c r="D220" s="186" t="s">
        <v>125</v>
      </c>
      <c r="E220" s="187" t="s">
        <v>500</v>
      </c>
      <c r="F220" s="188" t="s">
        <v>501</v>
      </c>
      <c r="G220" s="189" t="s">
        <v>187</v>
      </c>
      <c r="H220" s="190">
        <v>1</v>
      </c>
      <c r="I220" s="191"/>
      <c r="J220" s="192">
        <f>ROUND(I220*H220,2)</f>
        <v>0</v>
      </c>
      <c r="K220" s="188" t="s">
        <v>21</v>
      </c>
      <c r="L220" s="59"/>
      <c r="M220" s="193" t="s">
        <v>21</v>
      </c>
      <c r="N220" s="194" t="s">
        <v>42</v>
      </c>
      <c r="O220" s="40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AR220" s="22" t="s">
        <v>497</v>
      </c>
      <c r="AT220" s="22" t="s">
        <v>125</v>
      </c>
      <c r="AU220" s="22" t="s">
        <v>83</v>
      </c>
      <c r="AY220" s="22" t="s">
        <v>122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22" t="s">
        <v>76</v>
      </c>
      <c r="BK220" s="197">
        <f>ROUND(I220*H220,2)</f>
        <v>0</v>
      </c>
      <c r="BL220" s="22" t="s">
        <v>497</v>
      </c>
      <c r="BM220" s="22" t="s">
        <v>502</v>
      </c>
    </row>
    <row r="221" spans="2:65" s="1" customFormat="1" ht="22.5" customHeight="1">
      <c r="B221" s="39"/>
      <c r="C221" s="186" t="s">
        <v>503</v>
      </c>
      <c r="D221" s="186" t="s">
        <v>125</v>
      </c>
      <c r="E221" s="187" t="s">
        <v>504</v>
      </c>
      <c r="F221" s="188" t="s">
        <v>505</v>
      </c>
      <c r="G221" s="189" t="s">
        <v>187</v>
      </c>
      <c r="H221" s="190">
        <v>1</v>
      </c>
      <c r="I221" s="191"/>
      <c r="J221" s="192">
        <f>ROUND(I221*H221,2)</f>
        <v>0</v>
      </c>
      <c r="K221" s="188" t="s">
        <v>21</v>
      </c>
      <c r="L221" s="59"/>
      <c r="M221" s="193" t="s">
        <v>21</v>
      </c>
      <c r="N221" s="194" t="s">
        <v>42</v>
      </c>
      <c r="O221" s="40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AR221" s="22" t="s">
        <v>497</v>
      </c>
      <c r="AT221" s="22" t="s">
        <v>125</v>
      </c>
      <c r="AU221" s="22" t="s">
        <v>83</v>
      </c>
      <c r="AY221" s="22" t="s">
        <v>122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22" t="s">
        <v>76</v>
      </c>
      <c r="BK221" s="197">
        <f>ROUND(I221*H221,2)</f>
        <v>0</v>
      </c>
      <c r="BL221" s="22" t="s">
        <v>497</v>
      </c>
      <c r="BM221" s="22" t="s">
        <v>506</v>
      </c>
    </row>
    <row r="222" spans="2:65" s="1" customFormat="1" ht="31.5" customHeight="1">
      <c r="B222" s="39"/>
      <c r="C222" s="186" t="s">
        <v>507</v>
      </c>
      <c r="D222" s="186" t="s">
        <v>125</v>
      </c>
      <c r="E222" s="187" t="s">
        <v>508</v>
      </c>
      <c r="F222" s="188" t="s">
        <v>509</v>
      </c>
      <c r="G222" s="189" t="s">
        <v>187</v>
      </c>
      <c r="H222" s="190">
        <v>1</v>
      </c>
      <c r="I222" s="191"/>
      <c r="J222" s="192">
        <f>ROUND(I222*H222,2)</f>
        <v>0</v>
      </c>
      <c r="K222" s="188" t="s">
        <v>21</v>
      </c>
      <c r="L222" s="59"/>
      <c r="M222" s="193" t="s">
        <v>21</v>
      </c>
      <c r="N222" s="236" t="s">
        <v>42</v>
      </c>
      <c r="O222" s="237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AR222" s="22" t="s">
        <v>497</v>
      </c>
      <c r="AT222" s="22" t="s">
        <v>125</v>
      </c>
      <c r="AU222" s="22" t="s">
        <v>83</v>
      </c>
      <c r="AY222" s="22" t="s">
        <v>122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22" t="s">
        <v>76</v>
      </c>
      <c r="BK222" s="197">
        <f>ROUND(I222*H222,2)</f>
        <v>0</v>
      </c>
      <c r="BL222" s="22" t="s">
        <v>497</v>
      </c>
      <c r="BM222" s="22" t="s">
        <v>510</v>
      </c>
    </row>
    <row r="223" spans="2:65" s="1" customFormat="1" ht="6.95" customHeight="1">
      <c r="B223" s="54"/>
      <c r="C223" s="55"/>
      <c r="D223" s="55"/>
      <c r="E223" s="55"/>
      <c r="F223" s="55"/>
      <c r="G223" s="55"/>
      <c r="H223" s="55"/>
      <c r="I223" s="132"/>
      <c r="J223" s="55"/>
      <c r="K223" s="55"/>
      <c r="L223" s="59"/>
    </row>
  </sheetData>
  <sheetProtection algorithmName="SHA-512" hashValue="VesxzRfgwYQYKH381FA4ZQ7HQX42GiHWGOIb9xELmAXI1HOW7LLhqiF76atj8acuZxwfiwCOaxJFkiaFcwFE+w==" saltValue="0YDDSSKtngyaSFyTDr9DCw==" spinCount="100000" sheet="1" objects="1" scenarios="1" formatCells="0" formatColumns="0" formatRows="0" sort="0" autoFilter="0"/>
  <autoFilter ref="C85:K222"/>
  <mergeCells count="6">
    <mergeCell ref="L2:V2"/>
    <mergeCell ref="E7:H7"/>
    <mergeCell ref="E22:H22"/>
    <mergeCell ref="E43:H43"/>
    <mergeCell ref="E78:H78"/>
    <mergeCell ref="G1:H1"/>
  </mergeCells>
  <hyperlinks>
    <hyperlink ref="F1:G1" location="C2" display="1) Krycí list soupisu"/>
    <hyperlink ref="G1:H1" location="C50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ht="37.5" customHeight="1"/>
    <row r="2" spans="2:1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3" customFormat="1" ht="45" customHeight="1">
      <c r="B3" s="244"/>
      <c r="C3" s="363" t="s">
        <v>511</v>
      </c>
      <c r="D3" s="363"/>
      <c r="E3" s="363"/>
      <c r="F3" s="363"/>
      <c r="G3" s="363"/>
      <c r="H3" s="363"/>
      <c r="I3" s="363"/>
      <c r="J3" s="363"/>
      <c r="K3" s="245"/>
    </row>
    <row r="4" spans="2:11" ht="25.5" customHeight="1">
      <c r="B4" s="246"/>
      <c r="C4" s="367" t="s">
        <v>512</v>
      </c>
      <c r="D4" s="367"/>
      <c r="E4" s="367"/>
      <c r="F4" s="367"/>
      <c r="G4" s="367"/>
      <c r="H4" s="367"/>
      <c r="I4" s="367"/>
      <c r="J4" s="367"/>
      <c r="K4" s="247"/>
    </row>
    <row r="5" spans="2:1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>
      <c r="B6" s="246"/>
      <c r="C6" s="366" t="s">
        <v>513</v>
      </c>
      <c r="D6" s="366"/>
      <c r="E6" s="366"/>
      <c r="F6" s="366"/>
      <c r="G6" s="366"/>
      <c r="H6" s="366"/>
      <c r="I6" s="366"/>
      <c r="J6" s="366"/>
      <c r="K6" s="247"/>
    </row>
    <row r="7" spans="2:11" ht="15" customHeight="1">
      <c r="B7" s="250"/>
      <c r="C7" s="366" t="s">
        <v>514</v>
      </c>
      <c r="D7" s="366"/>
      <c r="E7" s="366"/>
      <c r="F7" s="366"/>
      <c r="G7" s="366"/>
      <c r="H7" s="366"/>
      <c r="I7" s="366"/>
      <c r="J7" s="366"/>
      <c r="K7" s="247"/>
    </row>
    <row r="8" spans="2:1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ht="15" customHeight="1">
      <c r="B9" s="250"/>
      <c r="C9" s="366" t="s">
        <v>515</v>
      </c>
      <c r="D9" s="366"/>
      <c r="E9" s="366"/>
      <c r="F9" s="366"/>
      <c r="G9" s="366"/>
      <c r="H9" s="366"/>
      <c r="I9" s="366"/>
      <c r="J9" s="366"/>
      <c r="K9" s="247"/>
    </row>
    <row r="10" spans="2:11" ht="15" customHeight="1">
      <c r="B10" s="250"/>
      <c r="C10" s="249"/>
      <c r="D10" s="366" t="s">
        <v>516</v>
      </c>
      <c r="E10" s="366"/>
      <c r="F10" s="366"/>
      <c r="G10" s="366"/>
      <c r="H10" s="366"/>
      <c r="I10" s="366"/>
      <c r="J10" s="366"/>
      <c r="K10" s="247"/>
    </row>
    <row r="11" spans="2:11" ht="15" customHeight="1">
      <c r="B11" s="250"/>
      <c r="C11" s="251"/>
      <c r="D11" s="366" t="s">
        <v>517</v>
      </c>
      <c r="E11" s="366"/>
      <c r="F11" s="366"/>
      <c r="G11" s="366"/>
      <c r="H11" s="366"/>
      <c r="I11" s="366"/>
      <c r="J11" s="366"/>
      <c r="K11" s="247"/>
    </row>
    <row r="12" spans="2:11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spans="2:11" ht="15" customHeight="1">
      <c r="B13" s="250"/>
      <c r="C13" s="251"/>
      <c r="D13" s="366" t="s">
        <v>518</v>
      </c>
      <c r="E13" s="366"/>
      <c r="F13" s="366"/>
      <c r="G13" s="366"/>
      <c r="H13" s="366"/>
      <c r="I13" s="366"/>
      <c r="J13" s="366"/>
      <c r="K13" s="247"/>
    </row>
    <row r="14" spans="2:11" ht="15" customHeight="1">
      <c r="B14" s="250"/>
      <c r="C14" s="251"/>
      <c r="D14" s="366" t="s">
        <v>519</v>
      </c>
      <c r="E14" s="366"/>
      <c r="F14" s="366"/>
      <c r="G14" s="366"/>
      <c r="H14" s="366"/>
      <c r="I14" s="366"/>
      <c r="J14" s="366"/>
      <c r="K14" s="247"/>
    </row>
    <row r="15" spans="2:11" ht="15" customHeight="1">
      <c r="B15" s="250"/>
      <c r="C15" s="251"/>
      <c r="D15" s="366" t="s">
        <v>520</v>
      </c>
      <c r="E15" s="366"/>
      <c r="F15" s="366"/>
      <c r="G15" s="366"/>
      <c r="H15" s="366"/>
      <c r="I15" s="366"/>
      <c r="J15" s="366"/>
      <c r="K15" s="247"/>
    </row>
    <row r="16" spans="2:11" ht="15" customHeight="1">
      <c r="B16" s="250"/>
      <c r="C16" s="251"/>
      <c r="D16" s="251"/>
      <c r="E16" s="252" t="s">
        <v>75</v>
      </c>
      <c r="F16" s="366" t="s">
        <v>521</v>
      </c>
      <c r="G16" s="366"/>
      <c r="H16" s="366"/>
      <c r="I16" s="366"/>
      <c r="J16" s="366"/>
      <c r="K16" s="247"/>
    </row>
    <row r="17" spans="2:11" ht="15" customHeight="1">
      <c r="B17" s="250"/>
      <c r="C17" s="251"/>
      <c r="D17" s="251"/>
      <c r="E17" s="252" t="s">
        <v>522</v>
      </c>
      <c r="F17" s="366" t="s">
        <v>523</v>
      </c>
      <c r="G17" s="366"/>
      <c r="H17" s="366"/>
      <c r="I17" s="366"/>
      <c r="J17" s="366"/>
      <c r="K17" s="247"/>
    </row>
    <row r="18" spans="2:11" ht="15" customHeight="1">
      <c r="B18" s="250"/>
      <c r="C18" s="251"/>
      <c r="D18" s="251"/>
      <c r="E18" s="252" t="s">
        <v>524</v>
      </c>
      <c r="F18" s="366" t="s">
        <v>525</v>
      </c>
      <c r="G18" s="366"/>
      <c r="H18" s="366"/>
      <c r="I18" s="366"/>
      <c r="J18" s="366"/>
      <c r="K18" s="247"/>
    </row>
    <row r="19" spans="2:11" ht="15" customHeight="1">
      <c r="B19" s="250"/>
      <c r="C19" s="251"/>
      <c r="D19" s="251"/>
      <c r="E19" s="252" t="s">
        <v>526</v>
      </c>
      <c r="F19" s="366" t="s">
        <v>493</v>
      </c>
      <c r="G19" s="366"/>
      <c r="H19" s="366"/>
      <c r="I19" s="366"/>
      <c r="J19" s="366"/>
      <c r="K19" s="247"/>
    </row>
    <row r="20" spans="2:11" ht="15" customHeight="1">
      <c r="B20" s="250"/>
      <c r="C20" s="251"/>
      <c r="D20" s="251"/>
      <c r="E20" s="252" t="s">
        <v>527</v>
      </c>
      <c r="F20" s="366" t="s">
        <v>528</v>
      </c>
      <c r="G20" s="366"/>
      <c r="H20" s="366"/>
      <c r="I20" s="366"/>
      <c r="J20" s="366"/>
      <c r="K20" s="247"/>
    </row>
    <row r="21" spans="2:11" ht="15" customHeight="1">
      <c r="B21" s="250"/>
      <c r="C21" s="251"/>
      <c r="D21" s="251"/>
      <c r="E21" s="252" t="s">
        <v>529</v>
      </c>
      <c r="F21" s="366" t="s">
        <v>530</v>
      </c>
      <c r="G21" s="366"/>
      <c r="H21" s="366"/>
      <c r="I21" s="366"/>
      <c r="J21" s="366"/>
      <c r="K21" s="247"/>
    </row>
    <row r="22" spans="2:11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spans="2:11" ht="15" customHeight="1">
      <c r="B23" s="250"/>
      <c r="C23" s="366" t="s">
        <v>531</v>
      </c>
      <c r="D23" s="366"/>
      <c r="E23" s="366"/>
      <c r="F23" s="366"/>
      <c r="G23" s="366"/>
      <c r="H23" s="366"/>
      <c r="I23" s="366"/>
      <c r="J23" s="366"/>
      <c r="K23" s="247"/>
    </row>
    <row r="24" spans="2:11" ht="15" customHeight="1">
      <c r="B24" s="250"/>
      <c r="C24" s="366" t="s">
        <v>532</v>
      </c>
      <c r="D24" s="366"/>
      <c r="E24" s="366"/>
      <c r="F24" s="366"/>
      <c r="G24" s="366"/>
      <c r="H24" s="366"/>
      <c r="I24" s="366"/>
      <c r="J24" s="366"/>
      <c r="K24" s="247"/>
    </row>
    <row r="25" spans="2:11" ht="15" customHeight="1">
      <c r="B25" s="250"/>
      <c r="C25" s="249"/>
      <c r="D25" s="366" t="s">
        <v>533</v>
      </c>
      <c r="E25" s="366"/>
      <c r="F25" s="366"/>
      <c r="G25" s="366"/>
      <c r="H25" s="366"/>
      <c r="I25" s="366"/>
      <c r="J25" s="366"/>
      <c r="K25" s="247"/>
    </row>
    <row r="26" spans="2:11" ht="15" customHeight="1">
      <c r="B26" s="250"/>
      <c r="C26" s="251"/>
      <c r="D26" s="366" t="s">
        <v>534</v>
      </c>
      <c r="E26" s="366"/>
      <c r="F26" s="366"/>
      <c r="G26" s="366"/>
      <c r="H26" s="366"/>
      <c r="I26" s="366"/>
      <c r="J26" s="366"/>
      <c r="K26" s="247"/>
    </row>
    <row r="27" spans="2:11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spans="2:11" ht="15" customHeight="1">
      <c r="B28" s="250"/>
      <c r="C28" s="251"/>
      <c r="D28" s="366" t="s">
        <v>535</v>
      </c>
      <c r="E28" s="366"/>
      <c r="F28" s="366"/>
      <c r="G28" s="366"/>
      <c r="H28" s="366"/>
      <c r="I28" s="366"/>
      <c r="J28" s="366"/>
      <c r="K28" s="247"/>
    </row>
    <row r="29" spans="2:11" ht="15" customHeight="1">
      <c r="B29" s="250"/>
      <c r="C29" s="251"/>
      <c r="D29" s="366" t="s">
        <v>536</v>
      </c>
      <c r="E29" s="366"/>
      <c r="F29" s="366"/>
      <c r="G29" s="366"/>
      <c r="H29" s="366"/>
      <c r="I29" s="366"/>
      <c r="J29" s="366"/>
      <c r="K29" s="247"/>
    </row>
    <row r="30" spans="2:11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spans="2:11" ht="15" customHeight="1">
      <c r="B31" s="250"/>
      <c r="C31" s="251"/>
      <c r="D31" s="366" t="s">
        <v>537</v>
      </c>
      <c r="E31" s="366"/>
      <c r="F31" s="366"/>
      <c r="G31" s="366"/>
      <c r="H31" s="366"/>
      <c r="I31" s="366"/>
      <c r="J31" s="366"/>
      <c r="K31" s="247"/>
    </row>
    <row r="32" spans="2:11" ht="15" customHeight="1">
      <c r="B32" s="250"/>
      <c r="C32" s="251"/>
      <c r="D32" s="366" t="s">
        <v>538</v>
      </c>
      <c r="E32" s="366"/>
      <c r="F32" s="366"/>
      <c r="G32" s="366"/>
      <c r="H32" s="366"/>
      <c r="I32" s="366"/>
      <c r="J32" s="366"/>
      <c r="K32" s="247"/>
    </row>
    <row r="33" spans="2:11" ht="15" customHeight="1">
      <c r="B33" s="250"/>
      <c r="C33" s="251"/>
      <c r="D33" s="366" t="s">
        <v>539</v>
      </c>
      <c r="E33" s="366"/>
      <c r="F33" s="366"/>
      <c r="G33" s="366"/>
      <c r="H33" s="366"/>
      <c r="I33" s="366"/>
      <c r="J33" s="366"/>
      <c r="K33" s="247"/>
    </row>
    <row r="34" spans="2:11" ht="15" customHeight="1">
      <c r="B34" s="250"/>
      <c r="C34" s="251"/>
      <c r="D34" s="249"/>
      <c r="E34" s="253" t="s">
        <v>107</v>
      </c>
      <c r="F34" s="249"/>
      <c r="G34" s="366" t="s">
        <v>540</v>
      </c>
      <c r="H34" s="366"/>
      <c r="I34" s="366"/>
      <c r="J34" s="366"/>
      <c r="K34" s="247"/>
    </row>
    <row r="35" spans="2:11" ht="30.75" customHeight="1">
      <c r="B35" s="250"/>
      <c r="C35" s="251"/>
      <c r="D35" s="249"/>
      <c r="E35" s="253" t="s">
        <v>541</v>
      </c>
      <c r="F35" s="249"/>
      <c r="G35" s="366" t="s">
        <v>542</v>
      </c>
      <c r="H35" s="366"/>
      <c r="I35" s="366"/>
      <c r="J35" s="366"/>
      <c r="K35" s="247"/>
    </row>
    <row r="36" spans="2:11" ht="15" customHeight="1">
      <c r="B36" s="250"/>
      <c r="C36" s="251"/>
      <c r="D36" s="249"/>
      <c r="E36" s="253" t="s">
        <v>52</v>
      </c>
      <c r="F36" s="249"/>
      <c r="G36" s="366" t="s">
        <v>543</v>
      </c>
      <c r="H36" s="366"/>
      <c r="I36" s="366"/>
      <c r="J36" s="366"/>
      <c r="K36" s="247"/>
    </row>
    <row r="37" spans="2:11" ht="15" customHeight="1">
      <c r="B37" s="250"/>
      <c r="C37" s="251"/>
      <c r="D37" s="249"/>
      <c r="E37" s="253" t="s">
        <v>108</v>
      </c>
      <c r="F37" s="249"/>
      <c r="G37" s="366" t="s">
        <v>544</v>
      </c>
      <c r="H37" s="366"/>
      <c r="I37" s="366"/>
      <c r="J37" s="366"/>
      <c r="K37" s="247"/>
    </row>
    <row r="38" spans="2:11" ht="15" customHeight="1">
      <c r="B38" s="250"/>
      <c r="C38" s="251"/>
      <c r="D38" s="249"/>
      <c r="E38" s="253" t="s">
        <v>109</v>
      </c>
      <c r="F38" s="249"/>
      <c r="G38" s="366" t="s">
        <v>545</v>
      </c>
      <c r="H38" s="366"/>
      <c r="I38" s="366"/>
      <c r="J38" s="366"/>
      <c r="K38" s="247"/>
    </row>
    <row r="39" spans="2:11" ht="15" customHeight="1">
      <c r="B39" s="250"/>
      <c r="C39" s="251"/>
      <c r="D39" s="249"/>
      <c r="E39" s="253" t="s">
        <v>110</v>
      </c>
      <c r="F39" s="249"/>
      <c r="G39" s="366" t="s">
        <v>546</v>
      </c>
      <c r="H39" s="366"/>
      <c r="I39" s="366"/>
      <c r="J39" s="366"/>
      <c r="K39" s="247"/>
    </row>
    <row r="40" spans="2:11" ht="15" customHeight="1">
      <c r="B40" s="250"/>
      <c r="C40" s="251"/>
      <c r="D40" s="249"/>
      <c r="E40" s="253" t="s">
        <v>547</v>
      </c>
      <c r="F40" s="249"/>
      <c r="G40" s="366" t="s">
        <v>548</v>
      </c>
      <c r="H40" s="366"/>
      <c r="I40" s="366"/>
      <c r="J40" s="366"/>
      <c r="K40" s="247"/>
    </row>
    <row r="41" spans="2:11" ht="15" customHeight="1">
      <c r="B41" s="250"/>
      <c r="C41" s="251"/>
      <c r="D41" s="249"/>
      <c r="E41" s="253"/>
      <c r="F41" s="249"/>
      <c r="G41" s="366" t="s">
        <v>549</v>
      </c>
      <c r="H41" s="366"/>
      <c r="I41" s="366"/>
      <c r="J41" s="366"/>
      <c r="K41" s="247"/>
    </row>
    <row r="42" spans="2:11" ht="15" customHeight="1">
      <c r="B42" s="250"/>
      <c r="C42" s="251"/>
      <c r="D42" s="249"/>
      <c r="E42" s="253" t="s">
        <v>550</v>
      </c>
      <c r="F42" s="249"/>
      <c r="G42" s="366" t="s">
        <v>551</v>
      </c>
      <c r="H42" s="366"/>
      <c r="I42" s="366"/>
      <c r="J42" s="366"/>
      <c r="K42" s="247"/>
    </row>
    <row r="43" spans="2:11" ht="15" customHeight="1">
      <c r="B43" s="250"/>
      <c r="C43" s="251"/>
      <c r="D43" s="249"/>
      <c r="E43" s="253" t="s">
        <v>112</v>
      </c>
      <c r="F43" s="249"/>
      <c r="G43" s="366" t="s">
        <v>552</v>
      </c>
      <c r="H43" s="366"/>
      <c r="I43" s="366"/>
      <c r="J43" s="366"/>
      <c r="K43" s="247"/>
    </row>
    <row r="44" spans="2:11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spans="2:11" ht="15" customHeight="1">
      <c r="B45" s="250"/>
      <c r="C45" s="251"/>
      <c r="D45" s="366" t="s">
        <v>553</v>
      </c>
      <c r="E45" s="366"/>
      <c r="F45" s="366"/>
      <c r="G45" s="366"/>
      <c r="H45" s="366"/>
      <c r="I45" s="366"/>
      <c r="J45" s="366"/>
      <c r="K45" s="247"/>
    </row>
    <row r="46" spans="2:11" ht="15" customHeight="1">
      <c r="B46" s="250"/>
      <c r="C46" s="251"/>
      <c r="D46" s="251"/>
      <c r="E46" s="366" t="s">
        <v>554</v>
      </c>
      <c r="F46" s="366"/>
      <c r="G46" s="366"/>
      <c r="H46" s="366"/>
      <c r="I46" s="366"/>
      <c r="J46" s="366"/>
      <c r="K46" s="247"/>
    </row>
    <row r="47" spans="2:11" ht="15" customHeight="1">
      <c r="B47" s="250"/>
      <c r="C47" s="251"/>
      <c r="D47" s="251"/>
      <c r="E47" s="366" t="s">
        <v>555</v>
      </c>
      <c r="F47" s="366"/>
      <c r="G47" s="366"/>
      <c r="H47" s="366"/>
      <c r="I47" s="366"/>
      <c r="J47" s="366"/>
      <c r="K47" s="247"/>
    </row>
    <row r="48" spans="2:11" ht="15" customHeight="1">
      <c r="B48" s="250"/>
      <c r="C48" s="251"/>
      <c r="D48" s="251"/>
      <c r="E48" s="366" t="s">
        <v>556</v>
      </c>
      <c r="F48" s="366"/>
      <c r="G48" s="366"/>
      <c r="H48" s="366"/>
      <c r="I48" s="366"/>
      <c r="J48" s="366"/>
      <c r="K48" s="247"/>
    </row>
    <row r="49" spans="2:11" ht="15" customHeight="1">
      <c r="B49" s="250"/>
      <c r="C49" s="251"/>
      <c r="D49" s="366" t="s">
        <v>557</v>
      </c>
      <c r="E49" s="366"/>
      <c r="F49" s="366"/>
      <c r="G49" s="366"/>
      <c r="H49" s="366"/>
      <c r="I49" s="366"/>
      <c r="J49" s="366"/>
      <c r="K49" s="247"/>
    </row>
    <row r="50" spans="2:11" ht="25.5" customHeight="1">
      <c r="B50" s="246"/>
      <c r="C50" s="367" t="s">
        <v>558</v>
      </c>
      <c r="D50" s="367"/>
      <c r="E50" s="367"/>
      <c r="F50" s="367"/>
      <c r="G50" s="367"/>
      <c r="H50" s="367"/>
      <c r="I50" s="367"/>
      <c r="J50" s="367"/>
      <c r="K50" s="247"/>
    </row>
    <row r="51" spans="2:11" ht="5.25" customHeight="1">
      <c r="B51" s="246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>
      <c r="B52" s="246"/>
      <c r="C52" s="366" t="s">
        <v>559</v>
      </c>
      <c r="D52" s="366"/>
      <c r="E52" s="366"/>
      <c r="F52" s="366"/>
      <c r="G52" s="366"/>
      <c r="H52" s="366"/>
      <c r="I52" s="366"/>
      <c r="J52" s="366"/>
      <c r="K52" s="247"/>
    </row>
    <row r="53" spans="2:11" ht="15" customHeight="1">
      <c r="B53" s="246"/>
      <c r="C53" s="366" t="s">
        <v>560</v>
      </c>
      <c r="D53" s="366"/>
      <c r="E53" s="366"/>
      <c r="F53" s="366"/>
      <c r="G53" s="366"/>
      <c r="H53" s="366"/>
      <c r="I53" s="366"/>
      <c r="J53" s="366"/>
      <c r="K53" s="247"/>
    </row>
    <row r="54" spans="2:11" ht="12.75" customHeight="1">
      <c r="B54" s="246"/>
      <c r="C54" s="249"/>
      <c r="D54" s="249"/>
      <c r="E54" s="249"/>
      <c r="F54" s="249"/>
      <c r="G54" s="249"/>
      <c r="H54" s="249"/>
      <c r="I54" s="249"/>
      <c r="J54" s="249"/>
      <c r="K54" s="247"/>
    </row>
    <row r="55" spans="2:11" ht="15" customHeight="1">
      <c r="B55" s="246"/>
      <c r="C55" s="366" t="s">
        <v>561</v>
      </c>
      <c r="D55" s="366"/>
      <c r="E55" s="366"/>
      <c r="F55" s="366"/>
      <c r="G55" s="366"/>
      <c r="H55" s="366"/>
      <c r="I55" s="366"/>
      <c r="J55" s="366"/>
      <c r="K55" s="247"/>
    </row>
    <row r="56" spans="2:11" ht="15" customHeight="1">
      <c r="B56" s="246"/>
      <c r="C56" s="251"/>
      <c r="D56" s="366" t="s">
        <v>562</v>
      </c>
      <c r="E56" s="366"/>
      <c r="F56" s="366"/>
      <c r="G56" s="366"/>
      <c r="H56" s="366"/>
      <c r="I56" s="366"/>
      <c r="J56" s="366"/>
      <c r="K56" s="247"/>
    </row>
    <row r="57" spans="2:11" ht="15" customHeight="1">
      <c r="B57" s="246"/>
      <c r="C57" s="251"/>
      <c r="D57" s="366" t="s">
        <v>563</v>
      </c>
      <c r="E57" s="366"/>
      <c r="F57" s="366"/>
      <c r="G57" s="366"/>
      <c r="H57" s="366"/>
      <c r="I57" s="366"/>
      <c r="J57" s="366"/>
      <c r="K57" s="247"/>
    </row>
    <row r="58" spans="2:11" ht="15" customHeight="1">
      <c r="B58" s="246"/>
      <c r="C58" s="251"/>
      <c r="D58" s="366" t="s">
        <v>564</v>
      </c>
      <c r="E58" s="366"/>
      <c r="F58" s="366"/>
      <c r="G58" s="366"/>
      <c r="H58" s="366"/>
      <c r="I58" s="366"/>
      <c r="J58" s="366"/>
      <c r="K58" s="247"/>
    </row>
    <row r="59" spans="2:11" ht="15" customHeight="1">
      <c r="B59" s="246"/>
      <c r="C59" s="251"/>
      <c r="D59" s="366" t="s">
        <v>565</v>
      </c>
      <c r="E59" s="366"/>
      <c r="F59" s="366"/>
      <c r="G59" s="366"/>
      <c r="H59" s="366"/>
      <c r="I59" s="366"/>
      <c r="J59" s="366"/>
      <c r="K59" s="247"/>
    </row>
    <row r="60" spans="2:11" ht="15" customHeight="1">
      <c r="B60" s="246"/>
      <c r="C60" s="251"/>
      <c r="D60" s="365" t="s">
        <v>566</v>
      </c>
      <c r="E60" s="365"/>
      <c r="F60" s="365"/>
      <c r="G60" s="365"/>
      <c r="H60" s="365"/>
      <c r="I60" s="365"/>
      <c r="J60" s="365"/>
      <c r="K60" s="247"/>
    </row>
    <row r="61" spans="2:11" ht="15" customHeight="1">
      <c r="B61" s="246"/>
      <c r="C61" s="251"/>
      <c r="D61" s="366" t="s">
        <v>567</v>
      </c>
      <c r="E61" s="366"/>
      <c r="F61" s="366"/>
      <c r="G61" s="366"/>
      <c r="H61" s="366"/>
      <c r="I61" s="366"/>
      <c r="J61" s="366"/>
      <c r="K61" s="247"/>
    </row>
    <row r="62" spans="2:11" ht="12.75" customHeight="1">
      <c r="B62" s="246"/>
      <c r="C62" s="251"/>
      <c r="D62" s="251"/>
      <c r="E62" s="254"/>
      <c r="F62" s="251"/>
      <c r="G62" s="251"/>
      <c r="H62" s="251"/>
      <c r="I62" s="251"/>
      <c r="J62" s="251"/>
      <c r="K62" s="247"/>
    </row>
    <row r="63" spans="2:11" ht="15" customHeight="1">
      <c r="B63" s="246"/>
      <c r="C63" s="251"/>
      <c r="D63" s="366" t="s">
        <v>568</v>
      </c>
      <c r="E63" s="366"/>
      <c r="F63" s="366"/>
      <c r="G63" s="366"/>
      <c r="H63" s="366"/>
      <c r="I63" s="366"/>
      <c r="J63" s="366"/>
      <c r="K63" s="247"/>
    </row>
    <row r="64" spans="2:11" ht="15" customHeight="1">
      <c r="B64" s="246"/>
      <c r="C64" s="251"/>
      <c r="D64" s="365" t="s">
        <v>569</v>
      </c>
      <c r="E64" s="365"/>
      <c r="F64" s="365"/>
      <c r="G64" s="365"/>
      <c r="H64" s="365"/>
      <c r="I64" s="365"/>
      <c r="J64" s="365"/>
      <c r="K64" s="247"/>
    </row>
    <row r="65" spans="2:11" ht="15" customHeight="1">
      <c r="B65" s="246"/>
      <c r="C65" s="251"/>
      <c r="D65" s="366" t="s">
        <v>570</v>
      </c>
      <c r="E65" s="366"/>
      <c r="F65" s="366"/>
      <c r="G65" s="366"/>
      <c r="H65" s="366"/>
      <c r="I65" s="366"/>
      <c r="J65" s="366"/>
      <c r="K65" s="247"/>
    </row>
    <row r="66" spans="2:11" ht="15" customHeight="1">
      <c r="B66" s="246"/>
      <c r="C66" s="251"/>
      <c r="D66" s="366" t="s">
        <v>571</v>
      </c>
      <c r="E66" s="366"/>
      <c r="F66" s="366"/>
      <c r="G66" s="366"/>
      <c r="H66" s="366"/>
      <c r="I66" s="366"/>
      <c r="J66" s="366"/>
      <c r="K66" s="247"/>
    </row>
    <row r="67" spans="2:11" ht="15" customHeight="1">
      <c r="B67" s="246"/>
      <c r="C67" s="251"/>
      <c r="D67" s="366" t="s">
        <v>572</v>
      </c>
      <c r="E67" s="366"/>
      <c r="F67" s="366"/>
      <c r="G67" s="366"/>
      <c r="H67" s="366"/>
      <c r="I67" s="366"/>
      <c r="J67" s="366"/>
      <c r="K67" s="247"/>
    </row>
    <row r="68" spans="2:11" ht="15" customHeight="1">
      <c r="B68" s="246"/>
      <c r="C68" s="251"/>
      <c r="D68" s="366" t="s">
        <v>573</v>
      </c>
      <c r="E68" s="366"/>
      <c r="F68" s="366"/>
      <c r="G68" s="366"/>
      <c r="H68" s="366"/>
      <c r="I68" s="366"/>
      <c r="J68" s="366"/>
      <c r="K68" s="247"/>
    </row>
    <row r="69" spans="2:11" ht="12.7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7"/>
    </row>
    <row r="70" spans="2:11" ht="18.75" customHeight="1">
      <c r="B70" s="258"/>
      <c r="C70" s="258"/>
      <c r="D70" s="258"/>
      <c r="E70" s="258"/>
      <c r="F70" s="258"/>
      <c r="G70" s="258"/>
      <c r="H70" s="258"/>
      <c r="I70" s="258"/>
      <c r="J70" s="258"/>
      <c r="K70" s="259"/>
    </row>
    <row r="71" spans="2:11" ht="18.75" customHeight="1"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2:11" ht="7.5" customHeight="1">
      <c r="B72" s="260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45" customHeight="1">
      <c r="B73" s="263"/>
      <c r="C73" s="364" t="s">
        <v>82</v>
      </c>
      <c r="D73" s="364"/>
      <c r="E73" s="364"/>
      <c r="F73" s="364"/>
      <c r="G73" s="364"/>
      <c r="H73" s="364"/>
      <c r="I73" s="364"/>
      <c r="J73" s="364"/>
      <c r="K73" s="264"/>
    </row>
    <row r="74" spans="2:11" ht="17.25" customHeight="1">
      <c r="B74" s="263"/>
      <c r="C74" s="265" t="s">
        <v>574</v>
      </c>
      <c r="D74" s="265"/>
      <c r="E74" s="265"/>
      <c r="F74" s="265" t="s">
        <v>575</v>
      </c>
      <c r="G74" s="266"/>
      <c r="H74" s="265" t="s">
        <v>108</v>
      </c>
      <c r="I74" s="265" t="s">
        <v>56</v>
      </c>
      <c r="J74" s="265" t="s">
        <v>576</v>
      </c>
      <c r="K74" s="264"/>
    </row>
    <row r="75" spans="2:11" ht="17.25" customHeight="1">
      <c r="B75" s="263"/>
      <c r="C75" s="267" t="s">
        <v>577</v>
      </c>
      <c r="D75" s="267"/>
      <c r="E75" s="267"/>
      <c r="F75" s="268" t="s">
        <v>578</v>
      </c>
      <c r="G75" s="269"/>
      <c r="H75" s="267"/>
      <c r="I75" s="267"/>
      <c r="J75" s="267" t="s">
        <v>579</v>
      </c>
      <c r="K75" s="264"/>
    </row>
    <row r="76" spans="2:11" ht="5.25" customHeight="1">
      <c r="B76" s="263"/>
      <c r="C76" s="270"/>
      <c r="D76" s="270"/>
      <c r="E76" s="270"/>
      <c r="F76" s="270"/>
      <c r="G76" s="271"/>
      <c r="H76" s="270"/>
      <c r="I76" s="270"/>
      <c r="J76" s="270"/>
      <c r="K76" s="264"/>
    </row>
    <row r="77" spans="2:11" ht="15" customHeight="1">
      <c r="B77" s="263"/>
      <c r="C77" s="253" t="s">
        <v>52</v>
      </c>
      <c r="D77" s="270"/>
      <c r="E77" s="270"/>
      <c r="F77" s="272" t="s">
        <v>580</v>
      </c>
      <c r="G77" s="271"/>
      <c r="H77" s="253" t="s">
        <v>581</v>
      </c>
      <c r="I77" s="253" t="s">
        <v>582</v>
      </c>
      <c r="J77" s="253">
        <v>20</v>
      </c>
      <c r="K77" s="264"/>
    </row>
    <row r="78" spans="2:11" ht="15" customHeight="1">
      <c r="B78" s="263"/>
      <c r="C78" s="253" t="s">
        <v>583</v>
      </c>
      <c r="D78" s="253"/>
      <c r="E78" s="253"/>
      <c r="F78" s="272" t="s">
        <v>580</v>
      </c>
      <c r="G78" s="271"/>
      <c r="H78" s="253" t="s">
        <v>584</v>
      </c>
      <c r="I78" s="253" t="s">
        <v>582</v>
      </c>
      <c r="J78" s="253">
        <v>120</v>
      </c>
      <c r="K78" s="264"/>
    </row>
    <row r="79" spans="2:11" ht="15" customHeight="1">
      <c r="B79" s="273"/>
      <c r="C79" s="253" t="s">
        <v>585</v>
      </c>
      <c r="D79" s="253"/>
      <c r="E79" s="253"/>
      <c r="F79" s="272" t="s">
        <v>586</v>
      </c>
      <c r="G79" s="271"/>
      <c r="H79" s="253" t="s">
        <v>587</v>
      </c>
      <c r="I79" s="253" t="s">
        <v>582</v>
      </c>
      <c r="J79" s="253">
        <v>50</v>
      </c>
      <c r="K79" s="264"/>
    </row>
    <row r="80" spans="2:11" ht="15" customHeight="1">
      <c r="B80" s="273"/>
      <c r="C80" s="253" t="s">
        <v>588</v>
      </c>
      <c r="D80" s="253"/>
      <c r="E80" s="253"/>
      <c r="F80" s="272" t="s">
        <v>580</v>
      </c>
      <c r="G80" s="271"/>
      <c r="H80" s="253" t="s">
        <v>589</v>
      </c>
      <c r="I80" s="253" t="s">
        <v>590</v>
      </c>
      <c r="J80" s="253"/>
      <c r="K80" s="264"/>
    </row>
    <row r="81" spans="2:11" ht="15" customHeight="1">
      <c r="B81" s="273"/>
      <c r="C81" s="274" t="s">
        <v>591</v>
      </c>
      <c r="D81" s="274"/>
      <c r="E81" s="274"/>
      <c r="F81" s="275" t="s">
        <v>586</v>
      </c>
      <c r="G81" s="274"/>
      <c r="H81" s="274" t="s">
        <v>592</v>
      </c>
      <c r="I81" s="274" t="s">
        <v>582</v>
      </c>
      <c r="J81" s="274">
        <v>15</v>
      </c>
      <c r="K81" s="264"/>
    </row>
    <row r="82" spans="2:11" ht="15" customHeight="1">
      <c r="B82" s="273"/>
      <c r="C82" s="274" t="s">
        <v>593</v>
      </c>
      <c r="D82" s="274"/>
      <c r="E82" s="274"/>
      <c r="F82" s="275" t="s">
        <v>586</v>
      </c>
      <c r="G82" s="274"/>
      <c r="H82" s="274" t="s">
        <v>594</v>
      </c>
      <c r="I82" s="274" t="s">
        <v>582</v>
      </c>
      <c r="J82" s="274">
        <v>15</v>
      </c>
      <c r="K82" s="264"/>
    </row>
    <row r="83" spans="2:11" ht="15" customHeight="1">
      <c r="B83" s="273"/>
      <c r="C83" s="274" t="s">
        <v>595</v>
      </c>
      <c r="D83" s="274"/>
      <c r="E83" s="274"/>
      <c r="F83" s="275" t="s">
        <v>586</v>
      </c>
      <c r="G83" s="274"/>
      <c r="H83" s="274" t="s">
        <v>596</v>
      </c>
      <c r="I83" s="274" t="s">
        <v>582</v>
      </c>
      <c r="J83" s="274">
        <v>20</v>
      </c>
      <c r="K83" s="264"/>
    </row>
    <row r="84" spans="2:11" ht="15" customHeight="1">
      <c r="B84" s="273"/>
      <c r="C84" s="274" t="s">
        <v>597</v>
      </c>
      <c r="D84" s="274"/>
      <c r="E84" s="274"/>
      <c r="F84" s="275" t="s">
        <v>586</v>
      </c>
      <c r="G84" s="274"/>
      <c r="H84" s="274" t="s">
        <v>598</v>
      </c>
      <c r="I84" s="274" t="s">
        <v>582</v>
      </c>
      <c r="J84" s="274">
        <v>20</v>
      </c>
      <c r="K84" s="264"/>
    </row>
    <row r="85" spans="2:11" ht="15" customHeight="1">
      <c r="B85" s="273"/>
      <c r="C85" s="253" t="s">
        <v>599</v>
      </c>
      <c r="D85" s="253"/>
      <c r="E85" s="253"/>
      <c r="F85" s="272" t="s">
        <v>586</v>
      </c>
      <c r="G85" s="271"/>
      <c r="H85" s="253" t="s">
        <v>600</v>
      </c>
      <c r="I85" s="253" t="s">
        <v>582</v>
      </c>
      <c r="J85" s="253">
        <v>50</v>
      </c>
      <c r="K85" s="264"/>
    </row>
    <row r="86" spans="2:11" ht="15" customHeight="1">
      <c r="B86" s="273"/>
      <c r="C86" s="253" t="s">
        <v>601</v>
      </c>
      <c r="D86" s="253"/>
      <c r="E86" s="253"/>
      <c r="F86" s="272" t="s">
        <v>586</v>
      </c>
      <c r="G86" s="271"/>
      <c r="H86" s="253" t="s">
        <v>602</v>
      </c>
      <c r="I86" s="253" t="s">
        <v>582</v>
      </c>
      <c r="J86" s="253">
        <v>20</v>
      </c>
      <c r="K86" s="264"/>
    </row>
    <row r="87" spans="2:11" ht="15" customHeight="1">
      <c r="B87" s="273"/>
      <c r="C87" s="253" t="s">
        <v>603</v>
      </c>
      <c r="D87" s="253"/>
      <c r="E87" s="253"/>
      <c r="F87" s="272" t="s">
        <v>586</v>
      </c>
      <c r="G87" s="271"/>
      <c r="H87" s="253" t="s">
        <v>604</v>
      </c>
      <c r="I87" s="253" t="s">
        <v>582</v>
      </c>
      <c r="J87" s="253">
        <v>20</v>
      </c>
      <c r="K87" s="264"/>
    </row>
    <row r="88" spans="2:11" ht="15" customHeight="1">
      <c r="B88" s="273"/>
      <c r="C88" s="253" t="s">
        <v>605</v>
      </c>
      <c r="D88" s="253"/>
      <c r="E88" s="253"/>
      <c r="F88" s="272" t="s">
        <v>586</v>
      </c>
      <c r="G88" s="271"/>
      <c r="H88" s="253" t="s">
        <v>606</v>
      </c>
      <c r="I88" s="253" t="s">
        <v>582</v>
      </c>
      <c r="J88" s="253">
        <v>50</v>
      </c>
      <c r="K88" s="264"/>
    </row>
    <row r="89" spans="2:11" ht="15" customHeight="1">
      <c r="B89" s="273"/>
      <c r="C89" s="253" t="s">
        <v>607</v>
      </c>
      <c r="D89" s="253"/>
      <c r="E89" s="253"/>
      <c r="F89" s="272" t="s">
        <v>586</v>
      </c>
      <c r="G89" s="271"/>
      <c r="H89" s="253" t="s">
        <v>607</v>
      </c>
      <c r="I89" s="253" t="s">
        <v>582</v>
      </c>
      <c r="J89" s="253">
        <v>50</v>
      </c>
      <c r="K89" s="264"/>
    </row>
    <row r="90" spans="2:11" ht="15" customHeight="1">
      <c r="B90" s="273"/>
      <c r="C90" s="253" t="s">
        <v>113</v>
      </c>
      <c r="D90" s="253"/>
      <c r="E90" s="253"/>
      <c r="F90" s="272" t="s">
        <v>586</v>
      </c>
      <c r="G90" s="271"/>
      <c r="H90" s="253" t="s">
        <v>608</v>
      </c>
      <c r="I90" s="253" t="s">
        <v>582</v>
      </c>
      <c r="J90" s="253">
        <v>255</v>
      </c>
      <c r="K90" s="264"/>
    </row>
    <row r="91" spans="2:11" ht="15" customHeight="1">
      <c r="B91" s="273"/>
      <c r="C91" s="253" t="s">
        <v>609</v>
      </c>
      <c r="D91" s="253"/>
      <c r="E91" s="253"/>
      <c r="F91" s="272" t="s">
        <v>580</v>
      </c>
      <c r="G91" s="271"/>
      <c r="H91" s="253" t="s">
        <v>610</v>
      </c>
      <c r="I91" s="253" t="s">
        <v>611</v>
      </c>
      <c r="J91" s="253"/>
      <c r="K91" s="264"/>
    </row>
    <row r="92" spans="2:11" ht="15" customHeight="1">
      <c r="B92" s="273"/>
      <c r="C92" s="253" t="s">
        <v>612</v>
      </c>
      <c r="D92" s="253"/>
      <c r="E92" s="253"/>
      <c r="F92" s="272" t="s">
        <v>580</v>
      </c>
      <c r="G92" s="271"/>
      <c r="H92" s="253" t="s">
        <v>613</v>
      </c>
      <c r="I92" s="253" t="s">
        <v>614</v>
      </c>
      <c r="J92" s="253"/>
      <c r="K92" s="264"/>
    </row>
    <row r="93" spans="2:11" ht="15" customHeight="1">
      <c r="B93" s="273"/>
      <c r="C93" s="253" t="s">
        <v>615</v>
      </c>
      <c r="D93" s="253"/>
      <c r="E93" s="253"/>
      <c r="F93" s="272" t="s">
        <v>580</v>
      </c>
      <c r="G93" s="271"/>
      <c r="H93" s="253" t="s">
        <v>615</v>
      </c>
      <c r="I93" s="253" t="s">
        <v>614</v>
      </c>
      <c r="J93" s="253"/>
      <c r="K93" s="264"/>
    </row>
    <row r="94" spans="2:11" ht="15" customHeight="1">
      <c r="B94" s="273"/>
      <c r="C94" s="253" t="s">
        <v>37</v>
      </c>
      <c r="D94" s="253"/>
      <c r="E94" s="253"/>
      <c r="F94" s="272" t="s">
        <v>580</v>
      </c>
      <c r="G94" s="271"/>
      <c r="H94" s="253" t="s">
        <v>616</v>
      </c>
      <c r="I94" s="253" t="s">
        <v>614</v>
      </c>
      <c r="J94" s="253"/>
      <c r="K94" s="264"/>
    </row>
    <row r="95" spans="2:11" ht="15" customHeight="1">
      <c r="B95" s="273"/>
      <c r="C95" s="253" t="s">
        <v>47</v>
      </c>
      <c r="D95" s="253"/>
      <c r="E95" s="253"/>
      <c r="F95" s="272" t="s">
        <v>580</v>
      </c>
      <c r="G95" s="271"/>
      <c r="H95" s="253" t="s">
        <v>617</v>
      </c>
      <c r="I95" s="253" t="s">
        <v>614</v>
      </c>
      <c r="J95" s="253"/>
      <c r="K95" s="264"/>
    </row>
    <row r="96" spans="2:11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spans="2:11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spans="2:11" ht="18.75" customHeight="1">
      <c r="B98" s="259"/>
      <c r="C98" s="259"/>
      <c r="D98" s="259"/>
      <c r="E98" s="259"/>
      <c r="F98" s="259"/>
      <c r="G98" s="259"/>
      <c r="H98" s="259"/>
      <c r="I98" s="259"/>
      <c r="J98" s="259"/>
      <c r="K98" s="259"/>
    </row>
    <row r="99" spans="2:11" ht="7.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2"/>
    </row>
    <row r="100" spans="2:11" ht="45" customHeight="1">
      <c r="B100" s="263"/>
      <c r="C100" s="364" t="s">
        <v>618</v>
      </c>
      <c r="D100" s="364"/>
      <c r="E100" s="364"/>
      <c r="F100" s="364"/>
      <c r="G100" s="364"/>
      <c r="H100" s="364"/>
      <c r="I100" s="364"/>
      <c r="J100" s="364"/>
      <c r="K100" s="264"/>
    </row>
    <row r="101" spans="2:11" ht="17.25" customHeight="1">
      <c r="B101" s="263"/>
      <c r="C101" s="265" t="s">
        <v>574</v>
      </c>
      <c r="D101" s="265"/>
      <c r="E101" s="265"/>
      <c r="F101" s="265" t="s">
        <v>575</v>
      </c>
      <c r="G101" s="266"/>
      <c r="H101" s="265" t="s">
        <v>108</v>
      </c>
      <c r="I101" s="265" t="s">
        <v>56</v>
      </c>
      <c r="J101" s="265" t="s">
        <v>576</v>
      </c>
      <c r="K101" s="264"/>
    </row>
    <row r="102" spans="2:11" ht="17.25" customHeight="1">
      <c r="B102" s="263"/>
      <c r="C102" s="267" t="s">
        <v>577</v>
      </c>
      <c r="D102" s="267"/>
      <c r="E102" s="267"/>
      <c r="F102" s="268" t="s">
        <v>578</v>
      </c>
      <c r="G102" s="269"/>
      <c r="H102" s="267"/>
      <c r="I102" s="267"/>
      <c r="J102" s="267" t="s">
        <v>579</v>
      </c>
      <c r="K102" s="264"/>
    </row>
    <row r="103" spans="2:11" ht="5.25" customHeight="1">
      <c r="B103" s="263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spans="2:11" ht="15" customHeight="1">
      <c r="B104" s="263"/>
      <c r="C104" s="253" t="s">
        <v>52</v>
      </c>
      <c r="D104" s="270"/>
      <c r="E104" s="270"/>
      <c r="F104" s="272" t="s">
        <v>580</v>
      </c>
      <c r="G104" s="281"/>
      <c r="H104" s="253" t="s">
        <v>619</v>
      </c>
      <c r="I104" s="253" t="s">
        <v>582</v>
      </c>
      <c r="J104" s="253">
        <v>20</v>
      </c>
      <c r="K104" s="264"/>
    </row>
    <row r="105" spans="2:11" ht="15" customHeight="1">
      <c r="B105" s="263"/>
      <c r="C105" s="253" t="s">
        <v>583</v>
      </c>
      <c r="D105" s="253"/>
      <c r="E105" s="253"/>
      <c r="F105" s="272" t="s">
        <v>580</v>
      </c>
      <c r="G105" s="253"/>
      <c r="H105" s="253" t="s">
        <v>619</v>
      </c>
      <c r="I105" s="253" t="s">
        <v>582</v>
      </c>
      <c r="J105" s="253">
        <v>120</v>
      </c>
      <c r="K105" s="264"/>
    </row>
    <row r="106" spans="2:11" ht="15" customHeight="1">
      <c r="B106" s="273"/>
      <c r="C106" s="253" t="s">
        <v>585</v>
      </c>
      <c r="D106" s="253"/>
      <c r="E106" s="253"/>
      <c r="F106" s="272" t="s">
        <v>586</v>
      </c>
      <c r="G106" s="253"/>
      <c r="H106" s="253" t="s">
        <v>619</v>
      </c>
      <c r="I106" s="253" t="s">
        <v>582</v>
      </c>
      <c r="J106" s="253">
        <v>50</v>
      </c>
      <c r="K106" s="264"/>
    </row>
    <row r="107" spans="2:11" ht="15" customHeight="1">
      <c r="B107" s="273"/>
      <c r="C107" s="253" t="s">
        <v>588</v>
      </c>
      <c r="D107" s="253"/>
      <c r="E107" s="253"/>
      <c r="F107" s="272" t="s">
        <v>580</v>
      </c>
      <c r="G107" s="253"/>
      <c r="H107" s="253" t="s">
        <v>619</v>
      </c>
      <c r="I107" s="253" t="s">
        <v>590</v>
      </c>
      <c r="J107" s="253"/>
      <c r="K107" s="264"/>
    </row>
    <row r="108" spans="2:11" ht="15" customHeight="1">
      <c r="B108" s="273"/>
      <c r="C108" s="253" t="s">
        <v>599</v>
      </c>
      <c r="D108" s="253"/>
      <c r="E108" s="253"/>
      <c r="F108" s="272" t="s">
        <v>586</v>
      </c>
      <c r="G108" s="253"/>
      <c r="H108" s="253" t="s">
        <v>619</v>
      </c>
      <c r="I108" s="253" t="s">
        <v>582</v>
      </c>
      <c r="J108" s="253">
        <v>50</v>
      </c>
      <c r="K108" s="264"/>
    </row>
    <row r="109" spans="2:11" ht="15" customHeight="1">
      <c r="B109" s="273"/>
      <c r="C109" s="253" t="s">
        <v>607</v>
      </c>
      <c r="D109" s="253"/>
      <c r="E109" s="253"/>
      <c r="F109" s="272" t="s">
        <v>586</v>
      </c>
      <c r="G109" s="253"/>
      <c r="H109" s="253" t="s">
        <v>619</v>
      </c>
      <c r="I109" s="253" t="s">
        <v>582</v>
      </c>
      <c r="J109" s="253">
        <v>50</v>
      </c>
      <c r="K109" s="264"/>
    </row>
    <row r="110" spans="2:11" ht="15" customHeight="1">
      <c r="B110" s="273"/>
      <c r="C110" s="253" t="s">
        <v>605</v>
      </c>
      <c r="D110" s="253"/>
      <c r="E110" s="253"/>
      <c r="F110" s="272" t="s">
        <v>586</v>
      </c>
      <c r="G110" s="253"/>
      <c r="H110" s="253" t="s">
        <v>619</v>
      </c>
      <c r="I110" s="253" t="s">
        <v>582</v>
      </c>
      <c r="J110" s="253">
        <v>50</v>
      </c>
      <c r="K110" s="264"/>
    </row>
    <row r="111" spans="2:11" ht="15" customHeight="1">
      <c r="B111" s="273"/>
      <c r="C111" s="253" t="s">
        <v>52</v>
      </c>
      <c r="D111" s="253"/>
      <c r="E111" s="253"/>
      <c r="F111" s="272" t="s">
        <v>580</v>
      </c>
      <c r="G111" s="253"/>
      <c r="H111" s="253" t="s">
        <v>620</v>
      </c>
      <c r="I111" s="253" t="s">
        <v>582</v>
      </c>
      <c r="J111" s="253">
        <v>20</v>
      </c>
      <c r="K111" s="264"/>
    </row>
    <row r="112" spans="2:11" ht="15" customHeight="1">
      <c r="B112" s="273"/>
      <c r="C112" s="253" t="s">
        <v>621</v>
      </c>
      <c r="D112" s="253"/>
      <c r="E112" s="253"/>
      <c r="F112" s="272" t="s">
        <v>580</v>
      </c>
      <c r="G112" s="253"/>
      <c r="H112" s="253" t="s">
        <v>622</v>
      </c>
      <c r="I112" s="253" t="s">
        <v>582</v>
      </c>
      <c r="J112" s="253">
        <v>120</v>
      </c>
      <c r="K112" s="264"/>
    </row>
    <row r="113" spans="2:11" ht="15" customHeight="1">
      <c r="B113" s="273"/>
      <c r="C113" s="253" t="s">
        <v>37</v>
      </c>
      <c r="D113" s="253"/>
      <c r="E113" s="253"/>
      <c r="F113" s="272" t="s">
        <v>580</v>
      </c>
      <c r="G113" s="253"/>
      <c r="H113" s="253" t="s">
        <v>623</v>
      </c>
      <c r="I113" s="253" t="s">
        <v>614</v>
      </c>
      <c r="J113" s="253"/>
      <c r="K113" s="264"/>
    </row>
    <row r="114" spans="2:11" ht="15" customHeight="1">
      <c r="B114" s="273"/>
      <c r="C114" s="253" t="s">
        <v>47</v>
      </c>
      <c r="D114" s="253"/>
      <c r="E114" s="253"/>
      <c r="F114" s="272" t="s">
        <v>580</v>
      </c>
      <c r="G114" s="253"/>
      <c r="H114" s="253" t="s">
        <v>624</v>
      </c>
      <c r="I114" s="253" t="s">
        <v>614</v>
      </c>
      <c r="J114" s="253"/>
      <c r="K114" s="264"/>
    </row>
    <row r="115" spans="2:11" ht="15" customHeight="1">
      <c r="B115" s="273"/>
      <c r="C115" s="253" t="s">
        <v>56</v>
      </c>
      <c r="D115" s="253"/>
      <c r="E115" s="253"/>
      <c r="F115" s="272" t="s">
        <v>580</v>
      </c>
      <c r="G115" s="253"/>
      <c r="H115" s="253" t="s">
        <v>625</v>
      </c>
      <c r="I115" s="253" t="s">
        <v>626</v>
      </c>
      <c r="J115" s="253"/>
      <c r="K115" s="264"/>
    </row>
    <row r="116" spans="2:11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spans="2:11" ht="18.75" customHeight="1">
      <c r="B117" s="283"/>
      <c r="C117" s="249"/>
      <c r="D117" s="249"/>
      <c r="E117" s="249"/>
      <c r="F117" s="284"/>
      <c r="G117" s="249"/>
      <c r="H117" s="249"/>
      <c r="I117" s="249"/>
      <c r="J117" s="249"/>
      <c r="K117" s="283"/>
    </row>
    <row r="118" spans="2:11" ht="18.75" customHeight="1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</row>
    <row r="119" spans="2:11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spans="2:11" ht="45" customHeight="1">
      <c r="B120" s="288"/>
      <c r="C120" s="363" t="s">
        <v>627</v>
      </c>
      <c r="D120" s="363"/>
      <c r="E120" s="363"/>
      <c r="F120" s="363"/>
      <c r="G120" s="363"/>
      <c r="H120" s="363"/>
      <c r="I120" s="363"/>
      <c r="J120" s="363"/>
      <c r="K120" s="289"/>
    </row>
    <row r="121" spans="2:11" ht="17.25" customHeight="1">
      <c r="B121" s="290"/>
      <c r="C121" s="265" t="s">
        <v>574</v>
      </c>
      <c r="D121" s="265"/>
      <c r="E121" s="265"/>
      <c r="F121" s="265" t="s">
        <v>575</v>
      </c>
      <c r="G121" s="266"/>
      <c r="H121" s="265" t="s">
        <v>108</v>
      </c>
      <c r="I121" s="265" t="s">
        <v>56</v>
      </c>
      <c r="J121" s="265" t="s">
        <v>576</v>
      </c>
      <c r="K121" s="291"/>
    </row>
    <row r="122" spans="2:11" ht="17.25" customHeight="1">
      <c r="B122" s="290"/>
      <c r="C122" s="267" t="s">
        <v>577</v>
      </c>
      <c r="D122" s="267"/>
      <c r="E122" s="267"/>
      <c r="F122" s="268" t="s">
        <v>578</v>
      </c>
      <c r="G122" s="269"/>
      <c r="H122" s="267"/>
      <c r="I122" s="267"/>
      <c r="J122" s="267" t="s">
        <v>579</v>
      </c>
      <c r="K122" s="291"/>
    </row>
    <row r="123" spans="2:11" ht="5.25" customHeight="1">
      <c r="B123" s="292"/>
      <c r="C123" s="270"/>
      <c r="D123" s="270"/>
      <c r="E123" s="270"/>
      <c r="F123" s="270"/>
      <c r="G123" s="253"/>
      <c r="H123" s="270"/>
      <c r="I123" s="270"/>
      <c r="J123" s="270"/>
      <c r="K123" s="293"/>
    </row>
    <row r="124" spans="2:11" ht="15" customHeight="1">
      <c r="B124" s="292"/>
      <c r="C124" s="253" t="s">
        <v>583</v>
      </c>
      <c r="D124" s="270"/>
      <c r="E124" s="270"/>
      <c r="F124" s="272" t="s">
        <v>580</v>
      </c>
      <c r="G124" s="253"/>
      <c r="H124" s="253" t="s">
        <v>619</v>
      </c>
      <c r="I124" s="253" t="s">
        <v>582</v>
      </c>
      <c r="J124" s="253">
        <v>120</v>
      </c>
      <c r="K124" s="294"/>
    </row>
    <row r="125" spans="2:11" ht="15" customHeight="1">
      <c r="B125" s="292"/>
      <c r="C125" s="253" t="s">
        <v>628</v>
      </c>
      <c r="D125" s="253"/>
      <c r="E125" s="253"/>
      <c r="F125" s="272" t="s">
        <v>580</v>
      </c>
      <c r="G125" s="253"/>
      <c r="H125" s="253" t="s">
        <v>629</v>
      </c>
      <c r="I125" s="253" t="s">
        <v>582</v>
      </c>
      <c r="J125" s="253" t="s">
        <v>630</v>
      </c>
      <c r="K125" s="294"/>
    </row>
    <row r="126" spans="2:11" ht="15" customHeight="1">
      <c r="B126" s="292"/>
      <c r="C126" s="253" t="s">
        <v>529</v>
      </c>
      <c r="D126" s="253"/>
      <c r="E126" s="253"/>
      <c r="F126" s="272" t="s">
        <v>580</v>
      </c>
      <c r="G126" s="253"/>
      <c r="H126" s="253" t="s">
        <v>631</v>
      </c>
      <c r="I126" s="253" t="s">
        <v>582</v>
      </c>
      <c r="J126" s="253" t="s">
        <v>630</v>
      </c>
      <c r="K126" s="294"/>
    </row>
    <row r="127" spans="2:11" ht="15" customHeight="1">
      <c r="B127" s="292"/>
      <c r="C127" s="253" t="s">
        <v>591</v>
      </c>
      <c r="D127" s="253"/>
      <c r="E127" s="253"/>
      <c r="F127" s="272" t="s">
        <v>586</v>
      </c>
      <c r="G127" s="253"/>
      <c r="H127" s="253" t="s">
        <v>592</v>
      </c>
      <c r="I127" s="253" t="s">
        <v>582</v>
      </c>
      <c r="J127" s="253">
        <v>15</v>
      </c>
      <c r="K127" s="294"/>
    </row>
    <row r="128" spans="2:11" ht="15" customHeight="1">
      <c r="B128" s="292"/>
      <c r="C128" s="274" t="s">
        <v>593</v>
      </c>
      <c r="D128" s="274"/>
      <c r="E128" s="274"/>
      <c r="F128" s="275" t="s">
        <v>586</v>
      </c>
      <c r="G128" s="274"/>
      <c r="H128" s="274" t="s">
        <v>594</v>
      </c>
      <c r="I128" s="274" t="s">
        <v>582</v>
      </c>
      <c r="J128" s="274">
        <v>15</v>
      </c>
      <c r="K128" s="294"/>
    </row>
    <row r="129" spans="2:11" ht="15" customHeight="1">
      <c r="B129" s="292"/>
      <c r="C129" s="274" t="s">
        <v>595</v>
      </c>
      <c r="D129" s="274"/>
      <c r="E129" s="274"/>
      <c r="F129" s="275" t="s">
        <v>586</v>
      </c>
      <c r="G129" s="274"/>
      <c r="H129" s="274" t="s">
        <v>596</v>
      </c>
      <c r="I129" s="274" t="s">
        <v>582</v>
      </c>
      <c r="J129" s="274">
        <v>20</v>
      </c>
      <c r="K129" s="294"/>
    </row>
    <row r="130" spans="2:11" ht="15" customHeight="1">
      <c r="B130" s="292"/>
      <c r="C130" s="274" t="s">
        <v>597</v>
      </c>
      <c r="D130" s="274"/>
      <c r="E130" s="274"/>
      <c r="F130" s="275" t="s">
        <v>586</v>
      </c>
      <c r="G130" s="274"/>
      <c r="H130" s="274" t="s">
        <v>598</v>
      </c>
      <c r="I130" s="274" t="s">
        <v>582</v>
      </c>
      <c r="J130" s="274">
        <v>20</v>
      </c>
      <c r="K130" s="294"/>
    </row>
    <row r="131" spans="2:11" ht="15" customHeight="1">
      <c r="B131" s="292"/>
      <c r="C131" s="253" t="s">
        <v>585</v>
      </c>
      <c r="D131" s="253"/>
      <c r="E131" s="253"/>
      <c r="F131" s="272" t="s">
        <v>586</v>
      </c>
      <c r="G131" s="253"/>
      <c r="H131" s="253" t="s">
        <v>619</v>
      </c>
      <c r="I131" s="253" t="s">
        <v>582</v>
      </c>
      <c r="J131" s="253">
        <v>50</v>
      </c>
      <c r="K131" s="294"/>
    </row>
    <row r="132" spans="2:11" ht="15" customHeight="1">
      <c r="B132" s="292"/>
      <c r="C132" s="253" t="s">
        <v>599</v>
      </c>
      <c r="D132" s="253"/>
      <c r="E132" s="253"/>
      <c r="F132" s="272" t="s">
        <v>586</v>
      </c>
      <c r="G132" s="253"/>
      <c r="H132" s="253" t="s">
        <v>619</v>
      </c>
      <c r="I132" s="253" t="s">
        <v>582</v>
      </c>
      <c r="J132" s="253">
        <v>50</v>
      </c>
      <c r="K132" s="294"/>
    </row>
    <row r="133" spans="2:11" ht="15" customHeight="1">
      <c r="B133" s="292"/>
      <c r="C133" s="253" t="s">
        <v>605</v>
      </c>
      <c r="D133" s="253"/>
      <c r="E133" s="253"/>
      <c r="F133" s="272" t="s">
        <v>586</v>
      </c>
      <c r="G133" s="253"/>
      <c r="H133" s="253" t="s">
        <v>619</v>
      </c>
      <c r="I133" s="253" t="s">
        <v>582</v>
      </c>
      <c r="J133" s="253">
        <v>50</v>
      </c>
      <c r="K133" s="294"/>
    </row>
    <row r="134" spans="2:11" ht="15" customHeight="1">
      <c r="B134" s="292"/>
      <c r="C134" s="253" t="s">
        <v>607</v>
      </c>
      <c r="D134" s="253"/>
      <c r="E134" s="253"/>
      <c r="F134" s="272" t="s">
        <v>586</v>
      </c>
      <c r="G134" s="253"/>
      <c r="H134" s="253" t="s">
        <v>619</v>
      </c>
      <c r="I134" s="253" t="s">
        <v>582</v>
      </c>
      <c r="J134" s="253">
        <v>50</v>
      </c>
      <c r="K134" s="294"/>
    </row>
    <row r="135" spans="2:11" ht="15" customHeight="1">
      <c r="B135" s="292"/>
      <c r="C135" s="253" t="s">
        <v>113</v>
      </c>
      <c r="D135" s="253"/>
      <c r="E135" s="253"/>
      <c r="F135" s="272" t="s">
        <v>586</v>
      </c>
      <c r="G135" s="253"/>
      <c r="H135" s="253" t="s">
        <v>632</v>
      </c>
      <c r="I135" s="253" t="s">
        <v>582</v>
      </c>
      <c r="J135" s="253">
        <v>255</v>
      </c>
      <c r="K135" s="294"/>
    </row>
    <row r="136" spans="2:11" ht="15" customHeight="1">
      <c r="B136" s="292"/>
      <c r="C136" s="253" t="s">
        <v>609</v>
      </c>
      <c r="D136" s="253"/>
      <c r="E136" s="253"/>
      <c r="F136" s="272" t="s">
        <v>580</v>
      </c>
      <c r="G136" s="253"/>
      <c r="H136" s="253" t="s">
        <v>633</v>
      </c>
      <c r="I136" s="253" t="s">
        <v>611</v>
      </c>
      <c r="J136" s="253"/>
      <c r="K136" s="294"/>
    </row>
    <row r="137" spans="2:11" ht="15" customHeight="1">
      <c r="B137" s="292"/>
      <c r="C137" s="253" t="s">
        <v>612</v>
      </c>
      <c r="D137" s="253"/>
      <c r="E137" s="253"/>
      <c r="F137" s="272" t="s">
        <v>580</v>
      </c>
      <c r="G137" s="253"/>
      <c r="H137" s="253" t="s">
        <v>634</v>
      </c>
      <c r="I137" s="253" t="s">
        <v>614</v>
      </c>
      <c r="J137" s="253"/>
      <c r="K137" s="294"/>
    </row>
    <row r="138" spans="2:11" ht="15" customHeight="1">
      <c r="B138" s="292"/>
      <c r="C138" s="253" t="s">
        <v>615</v>
      </c>
      <c r="D138" s="253"/>
      <c r="E138" s="253"/>
      <c r="F138" s="272" t="s">
        <v>580</v>
      </c>
      <c r="G138" s="253"/>
      <c r="H138" s="253" t="s">
        <v>615</v>
      </c>
      <c r="I138" s="253" t="s">
        <v>614</v>
      </c>
      <c r="J138" s="253"/>
      <c r="K138" s="294"/>
    </row>
    <row r="139" spans="2:11" ht="15" customHeight="1">
      <c r="B139" s="292"/>
      <c r="C139" s="253" t="s">
        <v>37</v>
      </c>
      <c r="D139" s="253"/>
      <c r="E139" s="253"/>
      <c r="F139" s="272" t="s">
        <v>580</v>
      </c>
      <c r="G139" s="253"/>
      <c r="H139" s="253" t="s">
        <v>635</v>
      </c>
      <c r="I139" s="253" t="s">
        <v>614</v>
      </c>
      <c r="J139" s="253"/>
      <c r="K139" s="294"/>
    </row>
    <row r="140" spans="2:11" ht="15" customHeight="1">
      <c r="B140" s="292"/>
      <c r="C140" s="253" t="s">
        <v>636</v>
      </c>
      <c r="D140" s="253"/>
      <c r="E140" s="253"/>
      <c r="F140" s="272" t="s">
        <v>580</v>
      </c>
      <c r="G140" s="253"/>
      <c r="H140" s="253" t="s">
        <v>637</v>
      </c>
      <c r="I140" s="253" t="s">
        <v>614</v>
      </c>
      <c r="J140" s="253"/>
      <c r="K140" s="294"/>
    </row>
    <row r="141" spans="2:1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2:11" ht="18.75" customHeight="1">
      <c r="B142" s="249"/>
      <c r="C142" s="249"/>
      <c r="D142" s="249"/>
      <c r="E142" s="249"/>
      <c r="F142" s="284"/>
      <c r="G142" s="249"/>
      <c r="H142" s="249"/>
      <c r="I142" s="249"/>
      <c r="J142" s="249"/>
      <c r="K142" s="249"/>
    </row>
    <row r="143" spans="2:11" ht="18.75" customHeight="1">
      <c r="B143" s="259"/>
      <c r="C143" s="259"/>
      <c r="D143" s="259"/>
      <c r="E143" s="259"/>
      <c r="F143" s="259"/>
      <c r="G143" s="259"/>
      <c r="H143" s="259"/>
      <c r="I143" s="259"/>
      <c r="J143" s="259"/>
      <c r="K143" s="259"/>
    </row>
    <row r="144" spans="2:11" ht="7.5" customHeight="1">
      <c r="B144" s="260"/>
      <c r="C144" s="261"/>
      <c r="D144" s="261"/>
      <c r="E144" s="261"/>
      <c r="F144" s="261"/>
      <c r="G144" s="261"/>
      <c r="H144" s="261"/>
      <c r="I144" s="261"/>
      <c r="J144" s="261"/>
      <c r="K144" s="262"/>
    </row>
    <row r="145" spans="2:11" ht="45" customHeight="1">
      <c r="B145" s="263"/>
      <c r="C145" s="364" t="s">
        <v>638</v>
      </c>
      <c r="D145" s="364"/>
      <c r="E145" s="364"/>
      <c r="F145" s="364"/>
      <c r="G145" s="364"/>
      <c r="H145" s="364"/>
      <c r="I145" s="364"/>
      <c r="J145" s="364"/>
      <c r="K145" s="264"/>
    </row>
    <row r="146" spans="2:11" ht="17.25" customHeight="1">
      <c r="B146" s="263"/>
      <c r="C146" s="265" t="s">
        <v>574</v>
      </c>
      <c r="D146" s="265"/>
      <c r="E146" s="265"/>
      <c r="F146" s="265" t="s">
        <v>575</v>
      </c>
      <c r="G146" s="266"/>
      <c r="H146" s="265" t="s">
        <v>108</v>
      </c>
      <c r="I146" s="265" t="s">
        <v>56</v>
      </c>
      <c r="J146" s="265" t="s">
        <v>576</v>
      </c>
      <c r="K146" s="264"/>
    </row>
    <row r="147" spans="2:11" ht="17.25" customHeight="1">
      <c r="B147" s="263"/>
      <c r="C147" s="267" t="s">
        <v>577</v>
      </c>
      <c r="D147" s="267"/>
      <c r="E147" s="267"/>
      <c r="F147" s="268" t="s">
        <v>578</v>
      </c>
      <c r="G147" s="269"/>
      <c r="H147" s="267"/>
      <c r="I147" s="267"/>
      <c r="J147" s="267" t="s">
        <v>579</v>
      </c>
      <c r="K147" s="264"/>
    </row>
    <row r="148" spans="2:11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spans="2:11" ht="15" customHeight="1">
      <c r="B149" s="273"/>
      <c r="C149" s="298" t="s">
        <v>583</v>
      </c>
      <c r="D149" s="253"/>
      <c r="E149" s="253"/>
      <c r="F149" s="299" t="s">
        <v>580</v>
      </c>
      <c r="G149" s="253"/>
      <c r="H149" s="298" t="s">
        <v>619</v>
      </c>
      <c r="I149" s="298" t="s">
        <v>582</v>
      </c>
      <c r="J149" s="298">
        <v>120</v>
      </c>
      <c r="K149" s="294"/>
    </row>
    <row r="150" spans="2:11" ht="15" customHeight="1">
      <c r="B150" s="273"/>
      <c r="C150" s="298" t="s">
        <v>628</v>
      </c>
      <c r="D150" s="253"/>
      <c r="E150" s="253"/>
      <c r="F150" s="299" t="s">
        <v>580</v>
      </c>
      <c r="G150" s="253"/>
      <c r="H150" s="298" t="s">
        <v>639</v>
      </c>
      <c r="I150" s="298" t="s">
        <v>582</v>
      </c>
      <c r="J150" s="298" t="s">
        <v>630</v>
      </c>
      <c r="K150" s="294"/>
    </row>
    <row r="151" spans="2:11" ht="15" customHeight="1">
      <c r="B151" s="273"/>
      <c r="C151" s="298" t="s">
        <v>529</v>
      </c>
      <c r="D151" s="253"/>
      <c r="E151" s="253"/>
      <c r="F151" s="299" t="s">
        <v>580</v>
      </c>
      <c r="G151" s="253"/>
      <c r="H151" s="298" t="s">
        <v>640</v>
      </c>
      <c r="I151" s="298" t="s">
        <v>582</v>
      </c>
      <c r="J151" s="298" t="s">
        <v>630</v>
      </c>
      <c r="K151" s="294"/>
    </row>
    <row r="152" spans="2:11" ht="15" customHeight="1">
      <c r="B152" s="273"/>
      <c r="C152" s="298" t="s">
        <v>585</v>
      </c>
      <c r="D152" s="253"/>
      <c r="E152" s="253"/>
      <c r="F152" s="299" t="s">
        <v>586</v>
      </c>
      <c r="G152" s="253"/>
      <c r="H152" s="298" t="s">
        <v>619</v>
      </c>
      <c r="I152" s="298" t="s">
        <v>582</v>
      </c>
      <c r="J152" s="298">
        <v>50</v>
      </c>
      <c r="K152" s="294"/>
    </row>
    <row r="153" spans="2:11" ht="15" customHeight="1">
      <c r="B153" s="273"/>
      <c r="C153" s="298" t="s">
        <v>588</v>
      </c>
      <c r="D153" s="253"/>
      <c r="E153" s="253"/>
      <c r="F153" s="299" t="s">
        <v>580</v>
      </c>
      <c r="G153" s="253"/>
      <c r="H153" s="298" t="s">
        <v>619</v>
      </c>
      <c r="I153" s="298" t="s">
        <v>590</v>
      </c>
      <c r="J153" s="298"/>
      <c r="K153" s="294"/>
    </row>
    <row r="154" spans="2:11" ht="15" customHeight="1">
      <c r="B154" s="273"/>
      <c r="C154" s="298" t="s">
        <v>599</v>
      </c>
      <c r="D154" s="253"/>
      <c r="E154" s="253"/>
      <c r="F154" s="299" t="s">
        <v>586</v>
      </c>
      <c r="G154" s="253"/>
      <c r="H154" s="298" t="s">
        <v>619</v>
      </c>
      <c r="I154" s="298" t="s">
        <v>582</v>
      </c>
      <c r="J154" s="298">
        <v>50</v>
      </c>
      <c r="K154" s="294"/>
    </row>
    <row r="155" spans="2:11" ht="15" customHeight="1">
      <c r="B155" s="273"/>
      <c r="C155" s="298" t="s">
        <v>607</v>
      </c>
      <c r="D155" s="253"/>
      <c r="E155" s="253"/>
      <c r="F155" s="299" t="s">
        <v>586</v>
      </c>
      <c r="G155" s="253"/>
      <c r="H155" s="298" t="s">
        <v>619</v>
      </c>
      <c r="I155" s="298" t="s">
        <v>582</v>
      </c>
      <c r="J155" s="298">
        <v>50</v>
      </c>
      <c r="K155" s="294"/>
    </row>
    <row r="156" spans="2:11" ht="15" customHeight="1">
      <c r="B156" s="273"/>
      <c r="C156" s="298" t="s">
        <v>605</v>
      </c>
      <c r="D156" s="253"/>
      <c r="E156" s="253"/>
      <c r="F156" s="299" t="s">
        <v>586</v>
      </c>
      <c r="G156" s="253"/>
      <c r="H156" s="298" t="s">
        <v>619</v>
      </c>
      <c r="I156" s="298" t="s">
        <v>582</v>
      </c>
      <c r="J156" s="298">
        <v>50</v>
      </c>
      <c r="K156" s="294"/>
    </row>
    <row r="157" spans="2:11" ht="15" customHeight="1">
      <c r="B157" s="273"/>
      <c r="C157" s="298" t="s">
        <v>86</v>
      </c>
      <c r="D157" s="253"/>
      <c r="E157" s="253"/>
      <c r="F157" s="299" t="s">
        <v>580</v>
      </c>
      <c r="G157" s="253"/>
      <c r="H157" s="298" t="s">
        <v>641</v>
      </c>
      <c r="I157" s="298" t="s">
        <v>582</v>
      </c>
      <c r="J157" s="298" t="s">
        <v>642</v>
      </c>
      <c r="K157" s="294"/>
    </row>
    <row r="158" spans="2:11" ht="15" customHeight="1">
      <c r="B158" s="273"/>
      <c r="C158" s="298" t="s">
        <v>643</v>
      </c>
      <c r="D158" s="253"/>
      <c r="E158" s="253"/>
      <c r="F158" s="299" t="s">
        <v>580</v>
      </c>
      <c r="G158" s="253"/>
      <c r="H158" s="298" t="s">
        <v>644</v>
      </c>
      <c r="I158" s="298" t="s">
        <v>614</v>
      </c>
      <c r="J158" s="298"/>
      <c r="K158" s="294"/>
    </row>
    <row r="159" spans="2:11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spans="2:11" ht="18.75" customHeight="1">
      <c r="B160" s="249"/>
      <c r="C160" s="253"/>
      <c r="D160" s="253"/>
      <c r="E160" s="253"/>
      <c r="F160" s="272"/>
      <c r="G160" s="253"/>
      <c r="H160" s="253"/>
      <c r="I160" s="253"/>
      <c r="J160" s="253"/>
      <c r="K160" s="249"/>
    </row>
    <row r="161" spans="2:11" ht="18.75" customHeight="1"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</row>
    <row r="162" spans="2:11" ht="7.5" customHeight="1">
      <c r="B162" s="241"/>
      <c r="C162" s="242"/>
      <c r="D162" s="242"/>
      <c r="E162" s="242"/>
      <c r="F162" s="242"/>
      <c r="G162" s="242"/>
      <c r="H162" s="242"/>
      <c r="I162" s="242"/>
      <c r="J162" s="242"/>
      <c r="K162" s="243"/>
    </row>
    <row r="163" spans="2:11" ht="45" customHeight="1">
      <c r="B163" s="244"/>
      <c r="C163" s="363" t="s">
        <v>645</v>
      </c>
      <c r="D163" s="363"/>
      <c r="E163" s="363"/>
      <c r="F163" s="363"/>
      <c r="G163" s="363"/>
      <c r="H163" s="363"/>
      <c r="I163" s="363"/>
      <c r="J163" s="363"/>
      <c r="K163" s="245"/>
    </row>
    <row r="164" spans="2:11" ht="17.25" customHeight="1">
      <c r="B164" s="244"/>
      <c r="C164" s="265" t="s">
        <v>574</v>
      </c>
      <c r="D164" s="265"/>
      <c r="E164" s="265"/>
      <c r="F164" s="265" t="s">
        <v>575</v>
      </c>
      <c r="G164" s="302"/>
      <c r="H164" s="303" t="s">
        <v>108</v>
      </c>
      <c r="I164" s="303" t="s">
        <v>56</v>
      </c>
      <c r="J164" s="265" t="s">
        <v>576</v>
      </c>
      <c r="K164" s="245"/>
    </row>
    <row r="165" spans="2:11" ht="17.25" customHeight="1">
      <c r="B165" s="246"/>
      <c r="C165" s="267" t="s">
        <v>577</v>
      </c>
      <c r="D165" s="267"/>
      <c r="E165" s="267"/>
      <c r="F165" s="268" t="s">
        <v>578</v>
      </c>
      <c r="G165" s="304"/>
      <c r="H165" s="305"/>
      <c r="I165" s="305"/>
      <c r="J165" s="267" t="s">
        <v>579</v>
      </c>
      <c r="K165" s="247"/>
    </row>
    <row r="166" spans="2:11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spans="2:11" ht="15" customHeight="1">
      <c r="B167" s="273"/>
      <c r="C167" s="253" t="s">
        <v>583</v>
      </c>
      <c r="D167" s="253"/>
      <c r="E167" s="253"/>
      <c r="F167" s="272" t="s">
        <v>580</v>
      </c>
      <c r="G167" s="253"/>
      <c r="H167" s="253" t="s">
        <v>619</v>
      </c>
      <c r="I167" s="253" t="s">
        <v>582</v>
      </c>
      <c r="J167" s="253">
        <v>120</v>
      </c>
      <c r="K167" s="294"/>
    </row>
    <row r="168" spans="2:11" ht="15" customHeight="1">
      <c r="B168" s="273"/>
      <c r="C168" s="253" t="s">
        <v>628</v>
      </c>
      <c r="D168" s="253"/>
      <c r="E168" s="253"/>
      <c r="F168" s="272" t="s">
        <v>580</v>
      </c>
      <c r="G168" s="253"/>
      <c r="H168" s="253" t="s">
        <v>629</v>
      </c>
      <c r="I168" s="253" t="s">
        <v>582</v>
      </c>
      <c r="J168" s="253" t="s">
        <v>630</v>
      </c>
      <c r="K168" s="294"/>
    </row>
    <row r="169" spans="2:11" ht="15" customHeight="1">
      <c r="B169" s="273"/>
      <c r="C169" s="253" t="s">
        <v>529</v>
      </c>
      <c r="D169" s="253"/>
      <c r="E169" s="253"/>
      <c r="F169" s="272" t="s">
        <v>580</v>
      </c>
      <c r="G169" s="253"/>
      <c r="H169" s="253" t="s">
        <v>646</v>
      </c>
      <c r="I169" s="253" t="s">
        <v>582</v>
      </c>
      <c r="J169" s="253" t="s">
        <v>630</v>
      </c>
      <c r="K169" s="294"/>
    </row>
    <row r="170" spans="2:11" ht="15" customHeight="1">
      <c r="B170" s="273"/>
      <c r="C170" s="253" t="s">
        <v>585</v>
      </c>
      <c r="D170" s="253"/>
      <c r="E170" s="253"/>
      <c r="F170" s="272" t="s">
        <v>586</v>
      </c>
      <c r="G170" s="253"/>
      <c r="H170" s="253" t="s">
        <v>646</v>
      </c>
      <c r="I170" s="253" t="s">
        <v>582</v>
      </c>
      <c r="J170" s="253">
        <v>50</v>
      </c>
      <c r="K170" s="294"/>
    </row>
    <row r="171" spans="2:11" ht="15" customHeight="1">
      <c r="B171" s="273"/>
      <c r="C171" s="253" t="s">
        <v>588</v>
      </c>
      <c r="D171" s="253"/>
      <c r="E171" s="253"/>
      <c r="F171" s="272" t="s">
        <v>580</v>
      </c>
      <c r="G171" s="253"/>
      <c r="H171" s="253" t="s">
        <v>646</v>
      </c>
      <c r="I171" s="253" t="s">
        <v>590</v>
      </c>
      <c r="J171" s="253"/>
      <c r="K171" s="294"/>
    </row>
    <row r="172" spans="2:11" ht="15" customHeight="1">
      <c r="B172" s="273"/>
      <c r="C172" s="253" t="s">
        <v>599</v>
      </c>
      <c r="D172" s="253"/>
      <c r="E172" s="253"/>
      <c r="F172" s="272" t="s">
        <v>586</v>
      </c>
      <c r="G172" s="253"/>
      <c r="H172" s="253" t="s">
        <v>646</v>
      </c>
      <c r="I172" s="253" t="s">
        <v>582</v>
      </c>
      <c r="J172" s="253">
        <v>50</v>
      </c>
      <c r="K172" s="294"/>
    </row>
    <row r="173" spans="2:11" ht="15" customHeight="1">
      <c r="B173" s="273"/>
      <c r="C173" s="253" t="s">
        <v>607</v>
      </c>
      <c r="D173" s="253"/>
      <c r="E173" s="253"/>
      <c r="F173" s="272" t="s">
        <v>586</v>
      </c>
      <c r="G173" s="253"/>
      <c r="H173" s="253" t="s">
        <v>646</v>
      </c>
      <c r="I173" s="253" t="s">
        <v>582</v>
      </c>
      <c r="J173" s="253">
        <v>50</v>
      </c>
      <c r="K173" s="294"/>
    </row>
    <row r="174" spans="2:11" ht="15" customHeight="1">
      <c r="B174" s="273"/>
      <c r="C174" s="253" t="s">
        <v>605</v>
      </c>
      <c r="D174" s="253"/>
      <c r="E174" s="253"/>
      <c r="F174" s="272" t="s">
        <v>586</v>
      </c>
      <c r="G174" s="253"/>
      <c r="H174" s="253" t="s">
        <v>646</v>
      </c>
      <c r="I174" s="253" t="s">
        <v>582</v>
      </c>
      <c r="J174" s="253">
        <v>50</v>
      </c>
      <c r="K174" s="294"/>
    </row>
    <row r="175" spans="2:11" ht="15" customHeight="1">
      <c r="B175" s="273"/>
      <c r="C175" s="253" t="s">
        <v>107</v>
      </c>
      <c r="D175" s="253"/>
      <c r="E175" s="253"/>
      <c r="F175" s="272" t="s">
        <v>580</v>
      </c>
      <c r="G175" s="253"/>
      <c r="H175" s="253" t="s">
        <v>647</v>
      </c>
      <c r="I175" s="253" t="s">
        <v>648</v>
      </c>
      <c r="J175" s="253"/>
      <c r="K175" s="294"/>
    </row>
    <row r="176" spans="2:11" ht="15" customHeight="1">
      <c r="B176" s="273"/>
      <c r="C176" s="253" t="s">
        <v>56</v>
      </c>
      <c r="D176" s="253"/>
      <c r="E176" s="253"/>
      <c r="F176" s="272" t="s">
        <v>580</v>
      </c>
      <c r="G176" s="253"/>
      <c r="H176" s="253" t="s">
        <v>649</v>
      </c>
      <c r="I176" s="253" t="s">
        <v>650</v>
      </c>
      <c r="J176" s="253">
        <v>1</v>
      </c>
      <c r="K176" s="294"/>
    </row>
    <row r="177" spans="2:11" ht="15" customHeight="1">
      <c r="B177" s="273"/>
      <c r="C177" s="253" t="s">
        <v>52</v>
      </c>
      <c r="D177" s="253"/>
      <c r="E177" s="253"/>
      <c r="F177" s="272" t="s">
        <v>580</v>
      </c>
      <c r="G177" s="253"/>
      <c r="H177" s="253" t="s">
        <v>651</v>
      </c>
      <c r="I177" s="253" t="s">
        <v>582</v>
      </c>
      <c r="J177" s="253">
        <v>20</v>
      </c>
      <c r="K177" s="294"/>
    </row>
    <row r="178" spans="2:11" ht="15" customHeight="1">
      <c r="B178" s="273"/>
      <c r="C178" s="253" t="s">
        <v>108</v>
      </c>
      <c r="D178" s="253"/>
      <c r="E178" s="253"/>
      <c r="F178" s="272" t="s">
        <v>580</v>
      </c>
      <c r="G178" s="253"/>
      <c r="H178" s="253" t="s">
        <v>652</v>
      </c>
      <c r="I178" s="253" t="s">
        <v>582</v>
      </c>
      <c r="J178" s="253">
        <v>255</v>
      </c>
      <c r="K178" s="294"/>
    </row>
    <row r="179" spans="2:11" ht="15" customHeight="1">
      <c r="B179" s="273"/>
      <c r="C179" s="253" t="s">
        <v>109</v>
      </c>
      <c r="D179" s="253"/>
      <c r="E179" s="253"/>
      <c r="F179" s="272" t="s">
        <v>580</v>
      </c>
      <c r="G179" s="253"/>
      <c r="H179" s="253" t="s">
        <v>545</v>
      </c>
      <c r="I179" s="253" t="s">
        <v>582</v>
      </c>
      <c r="J179" s="253">
        <v>10</v>
      </c>
      <c r="K179" s="294"/>
    </row>
    <row r="180" spans="2:11" ht="15" customHeight="1">
      <c r="B180" s="273"/>
      <c r="C180" s="253" t="s">
        <v>110</v>
      </c>
      <c r="D180" s="253"/>
      <c r="E180" s="253"/>
      <c r="F180" s="272" t="s">
        <v>580</v>
      </c>
      <c r="G180" s="253"/>
      <c r="H180" s="253" t="s">
        <v>653</v>
      </c>
      <c r="I180" s="253" t="s">
        <v>614</v>
      </c>
      <c r="J180" s="253"/>
      <c r="K180" s="294"/>
    </row>
    <row r="181" spans="2:11" ht="15" customHeight="1">
      <c r="B181" s="273"/>
      <c r="C181" s="253" t="s">
        <v>654</v>
      </c>
      <c r="D181" s="253"/>
      <c r="E181" s="253"/>
      <c r="F181" s="272" t="s">
        <v>580</v>
      </c>
      <c r="G181" s="253"/>
      <c r="H181" s="253" t="s">
        <v>655</v>
      </c>
      <c r="I181" s="253" t="s">
        <v>614</v>
      </c>
      <c r="J181" s="253"/>
      <c r="K181" s="294"/>
    </row>
    <row r="182" spans="2:11" ht="15" customHeight="1">
      <c r="B182" s="273"/>
      <c r="C182" s="253" t="s">
        <v>643</v>
      </c>
      <c r="D182" s="253"/>
      <c r="E182" s="253"/>
      <c r="F182" s="272" t="s">
        <v>580</v>
      </c>
      <c r="G182" s="253"/>
      <c r="H182" s="253" t="s">
        <v>656</v>
      </c>
      <c r="I182" s="253" t="s">
        <v>614</v>
      </c>
      <c r="J182" s="253"/>
      <c r="K182" s="294"/>
    </row>
    <row r="183" spans="2:11" ht="15" customHeight="1">
      <c r="B183" s="273"/>
      <c r="C183" s="253" t="s">
        <v>112</v>
      </c>
      <c r="D183" s="253"/>
      <c r="E183" s="253"/>
      <c r="F183" s="272" t="s">
        <v>586</v>
      </c>
      <c r="G183" s="253"/>
      <c r="H183" s="253" t="s">
        <v>657</v>
      </c>
      <c r="I183" s="253" t="s">
        <v>582</v>
      </c>
      <c r="J183" s="253">
        <v>50</v>
      </c>
      <c r="K183" s="294"/>
    </row>
    <row r="184" spans="2:11" ht="15" customHeight="1">
      <c r="B184" s="273"/>
      <c r="C184" s="253" t="s">
        <v>658</v>
      </c>
      <c r="D184" s="253"/>
      <c r="E184" s="253"/>
      <c r="F184" s="272" t="s">
        <v>586</v>
      </c>
      <c r="G184" s="253"/>
      <c r="H184" s="253" t="s">
        <v>659</v>
      </c>
      <c r="I184" s="253" t="s">
        <v>660</v>
      </c>
      <c r="J184" s="253"/>
      <c r="K184" s="294"/>
    </row>
    <row r="185" spans="2:11" ht="15" customHeight="1">
      <c r="B185" s="273"/>
      <c r="C185" s="253" t="s">
        <v>661</v>
      </c>
      <c r="D185" s="253"/>
      <c r="E185" s="253"/>
      <c r="F185" s="272" t="s">
        <v>586</v>
      </c>
      <c r="G185" s="253"/>
      <c r="H185" s="253" t="s">
        <v>662</v>
      </c>
      <c r="I185" s="253" t="s">
        <v>660</v>
      </c>
      <c r="J185" s="253"/>
      <c r="K185" s="294"/>
    </row>
    <row r="186" spans="2:11" ht="15" customHeight="1">
      <c r="B186" s="273"/>
      <c r="C186" s="253" t="s">
        <v>663</v>
      </c>
      <c r="D186" s="253"/>
      <c r="E186" s="253"/>
      <c r="F186" s="272" t="s">
        <v>586</v>
      </c>
      <c r="G186" s="253"/>
      <c r="H186" s="253" t="s">
        <v>664</v>
      </c>
      <c r="I186" s="253" t="s">
        <v>660</v>
      </c>
      <c r="J186" s="253"/>
      <c r="K186" s="294"/>
    </row>
    <row r="187" spans="2:11" ht="15" customHeight="1">
      <c r="B187" s="273"/>
      <c r="C187" s="306" t="s">
        <v>665</v>
      </c>
      <c r="D187" s="253"/>
      <c r="E187" s="253"/>
      <c r="F187" s="272" t="s">
        <v>586</v>
      </c>
      <c r="G187" s="253"/>
      <c r="H187" s="253" t="s">
        <v>666</v>
      </c>
      <c r="I187" s="253" t="s">
        <v>667</v>
      </c>
      <c r="J187" s="307" t="s">
        <v>668</v>
      </c>
      <c r="K187" s="294"/>
    </row>
    <row r="188" spans="2:11" ht="15" customHeight="1">
      <c r="B188" s="273"/>
      <c r="C188" s="258" t="s">
        <v>41</v>
      </c>
      <c r="D188" s="253"/>
      <c r="E188" s="253"/>
      <c r="F188" s="272" t="s">
        <v>580</v>
      </c>
      <c r="G188" s="253"/>
      <c r="H188" s="249" t="s">
        <v>669</v>
      </c>
      <c r="I188" s="253" t="s">
        <v>670</v>
      </c>
      <c r="J188" s="253"/>
      <c r="K188" s="294"/>
    </row>
    <row r="189" spans="2:11" ht="15" customHeight="1">
      <c r="B189" s="273"/>
      <c r="C189" s="258" t="s">
        <v>671</v>
      </c>
      <c r="D189" s="253"/>
      <c r="E189" s="253"/>
      <c r="F189" s="272" t="s">
        <v>580</v>
      </c>
      <c r="G189" s="253"/>
      <c r="H189" s="253" t="s">
        <v>672</v>
      </c>
      <c r="I189" s="253" t="s">
        <v>614</v>
      </c>
      <c r="J189" s="253"/>
      <c r="K189" s="294"/>
    </row>
    <row r="190" spans="2:11" ht="15" customHeight="1">
      <c r="B190" s="273"/>
      <c r="C190" s="258" t="s">
        <v>673</v>
      </c>
      <c r="D190" s="253"/>
      <c r="E190" s="253"/>
      <c r="F190" s="272" t="s">
        <v>580</v>
      </c>
      <c r="G190" s="253"/>
      <c r="H190" s="253" t="s">
        <v>674</v>
      </c>
      <c r="I190" s="253" t="s">
        <v>614</v>
      </c>
      <c r="J190" s="253"/>
      <c r="K190" s="294"/>
    </row>
    <row r="191" spans="2:11" ht="15" customHeight="1">
      <c r="B191" s="273"/>
      <c r="C191" s="258" t="s">
        <v>675</v>
      </c>
      <c r="D191" s="253"/>
      <c r="E191" s="253"/>
      <c r="F191" s="272" t="s">
        <v>586</v>
      </c>
      <c r="G191" s="253"/>
      <c r="H191" s="253" t="s">
        <v>676</v>
      </c>
      <c r="I191" s="253" t="s">
        <v>614</v>
      </c>
      <c r="J191" s="253"/>
      <c r="K191" s="294"/>
    </row>
    <row r="192" spans="2:11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spans="2:11" ht="18.75" customHeight="1">
      <c r="B193" s="249"/>
      <c r="C193" s="253"/>
      <c r="D193" s="253"/>
      <c r="E193" s="253"/>
      <c r="F193" s="272"/>
      <c r="G193" s="253"/>
      <c r="H193" s="253"/>
      <c r="I193" s="253"/>
      <c r="J193" s="253"/>
      <c r="K193" s="249"/>
    </row>
    <row r="194" spans="2:11" ht="18.75" customHeight="1">
      <c r="B194" s="249"/>
      <c r="C194" s="253"/>
      <c r="D194" s="253"/>
      <c r="E194" s="253"/>
      <c r="F194" s="272"/>
      <c r="G194" s="253"/>
      <c r="H194" s="253"/>
      <c r="I194" s="253"/>
      <c r="J194" s="253"/>
      <c r="K194" s="249"/>
    </row>
    <row r="195" spans="2:11" ht="18.75" customHeight="1"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</row>
    <row r="196" spans="2:11">
      <c r="B196" s="241"/>
      <c r="C196" s="242"/>
      <c r="D196" s="242"/>
      <c r="E196" s="242"/>
      <c r="F196" s="242"/>
      <c r="G196" s="242"/>
      <c r="H196" s="242"/>
      <c r="I196" s="242"/>
      <c r="J196" s="242"/>
      <c r="K196" s="243"/>
    </row>
    <row r="197" spans="2:11" ht="21">
      <c r="B197" s="244"/>
      <c r="C197" s="363" t="s">
        <v>677</v>
      </c>
      <c r="D197" s="363"/>
      <c r="E197" s="363"/>
      <c r="F197" s="363"/>
      <c r="G197" s="363"/>
      <c r="H197" s="363"/>
      <c r="I197" s="363"/>
      <c r="J197" s="363"/>
      <c r="K197" s="245"/>
    </row>
    <row r="198" spans="2:11" ht="25.5" customHeight="1">
      <c r="B198" s="244"/>
      <c r="C198" s="309" t="s">
        <v>678</v>
      </c>
      <c r="D198" s="309"/>
      <c r="E198" s="309"/>
      <c r="F198" s="309" t="s">
        <v>679</v>
      </c>
      <c r="G198" s="310"/>
      <c r="H198" s="362" t="s">
        <v>680</v>
      </c>
      <c r="I198" s="362"/>
      <c r="J198" s="362"/>
      <c r="K198" s="245"/>
    </row>
    <row r="199" spans="2:11" ht="5.25" customHeight="1">
      <c r="B199" s="273"/>
      <c r="C199" s="270"/>
      <c r="D199" s="270"/>
      <c r="E199" s="270"/>
      <c r="F199" s="270"/>
      <c r="G199" s="253"/>
      <c r="H199" s="270"/>
      <c r="I199" s="270"/>
      <c r="J199" s="270"/>
      <c r="K199" s="294"/>
    </row>
    <row r="200" spans="2:11" ht="15" customHeight="1">
      <c r="B200" s="273"/>
      <c r="C200" s="253" t="s">
        <v>670</v>
      </c>
      <c r="D200" s="253"/>
      <c r="E200" s="253"/>
      <c r="F200" s="272" t="s">
        <v>42</v>
      </c>
      <c r="G200" s="253"/>
      <c r="H200" s="360" t="s">
        <v>681</v>
      </c>
      <c r="I200" s="360"/>
      <c r="J200" s="360"/>
      <c r="K200" s="294"/>
    </row>
    <row r="201" spans="2:11" ht="15" customHeight="1">
      <c r="B201" s="273"/>
      <c r="C201" s="279"/>
      <c r="D201" s="253"/>
      <c r="E201" s="253"/>
      <c r="F201" s="272" t="s">
        <v>43</v>
      </c>
      <c r="G201" s="253"/>
      <c r="H201" s="360" t="s">
        <v>682</v>
      </c>
      <c r="I201" s="360"/>
      <c r="J201" s="360"/>
      <c r="K201" s="294"/>
    </row>
    <row r="202" spans="2:11" ht="15" customHeight="1">
      <c r="B202" s="273"/>
      <c r="C202" s="279"/>
      <c r="D202" s="253"/>
      <c r="E202" s="253"/>
      <c r="F202" s="272" t="s">
        <v>46</v>
      </c>
      <c r="G202" s="253"/>
      <c r="H202" s="360" t="s">
        <v>683</v>
      </c>
      <c r="I202" s="360"/>
      <c r="J202" s="360"/>
      <c r="K202" s="294"/>
    </row>
    <row r="203" spans="2:11" ht="15" customHeight="1">
      <c r="B203" s="273"/>
      <c r="C203" s="253"/>
      <c r="D203" s="253"/>
      <c r="E203" s="253"/>
      <c r="F203" s="272" t="s">
        <v>44</v>
      </c>
      <c r="G203" s="253"/>
      <c r="H203" s="360" t="s">
        <v>684</v>
      </c>
      <c r="I203" s="360"/>
      <c r="J203" s="360"/>
      <c r="K203" s="294"/>
    </row>
    <row r="204" spans="2:11" ht="15" customHeight="1">
      <c r="B204" s="273"/>
      <c r="C204" s="253"/>
      <c r="D204" s="253"/>
      <c r="E204" s="253"/>
      <c r="F204" s="272" t="s">
        <v>45</v>
      </c>
      <c r="G204" s="253"/>
      <c r="H204" s="360" t="s">
        <v>685</v>
      </c>
      <c r="I204" s="360"/>
      <c r="J204" s="360"/>
      <c r="K204" s="294"/>
    </row>
    <row r="205" spans="2:11" ht="15" customHeight="1">
      <c r="B205" s="273"/>
      <c r="C205" s="253"/>
      <c r="D205" s="253"/>
      <c r="E205" s="253"/>
      <c r="F205" s="272"/>
      <c r="G205" s="253"/>
      <c r="H205" s="253"/>
      <c r="I205" s="253"/>
      <c r="J205" s="253"/>
      <c r="K205" s="294"/>
    </row>
    <row r="206" spans="2:11" ht="15" customHeight="1">
      <c r="B206" s="273"/>
      <c r="C206" s="253" t="s">
        <v>626</v>
      </c>
      <c r="D206" s="253"/>
      <c r="E206" s="253"/>
      <c r="F206" s="272" t="s">
        <v>75</v>
      </c>
      <c r="G206" s="253"/>
      <c r="H206" s="360" t="s">
        <v>686</v>
      </c>
      <c r="I206" s="360"/>
      <c r="J206" s="360"/>
      <c r="K206" s="294"/>
    </row>
    <row r="207" spans="2:11" ht="15" customHeight="1">
      <c r="B207" s="273"/>
      <c r="C207" s="279"/>
      <c r="D207" s="253"/>
      <c r="E207" s="253"/>
      <c r="F207" s="272" t="s">
        <v>524</v>
      </c>
      <c r="G207" s="253"/>
      <c r="H207" s="360" t="s">
        <v>525</v>
      </c>
      <c r="I207" s="360"/>
      <c r="J207" s="360"/>
      <c r="K207" s="294"/>
    </row>
    <row r="208" spans="2:11" ht="15" customHeight="1">
      <c r="B208" s="273"/>
      <c r="C208" s="253"/>
      <c r="D208" s="253"/>
      <c r="E208" s="253"/>
      <c r="F208" s="272" t="s">
        <v>522</v>
      </c>
      <c r="G208" s="253"/>
      <c r="H208" s="360" t="s">
        <v>687</v>
      </c>
      <c r="I208" s="360"/>
      <c r="J208" s="360"/>
      <c r="K208" s="294"/>
    </row>
    <row r="209" spans="2:11" ht="15" customHeight="1">
      <c r="B209" s="311"/>
      <c r="C209" s="279"/>
      <c r="D209" s="279"/>
      <c r="E209" s="279"/>
      <c r="F209" s="272" t="s">
        <v>526</v>
      </c>
      <c r="G209" s="258"/>
      <c r="H209" s="361" t="s">
        <v>493</v>
      </c>
      <c r="I209" s="361"/>
      <c r="J209" s="361"/>
      <c r="K209" s="312"/>
    </row>
    <row r="210" spans="2:11" ht="15" customHeight="1">
      <c r="B210" s="311"/>
      <c r="C210" s="279"/>
      <c r="D210" s="279"/>
      <c r="E210" s="279"/>
      <c r="F210" s="272" t="s">
        <v>527</v>
      </c>
      <c r="G210" s="258"/>
      <c r="H210" s="361" t="s">
        <v>688</v>
      </c>
      <c r="I210" s="361"/>
      <c r="J210" s="361"/>
      <c r="K210" s="312"/>
    </row>
    <row r="211" spans="2:11" ht="15" customHeight="1">
      <c r="B211" s="311"/>
      <c r="C211" s="279"/>
      <c r="D211" s="279"/>
      <c r="E211" s="279"/>
      <c r="F211" s="313"/>
      <c r="G211" s="258"/>
      <c r="H211" s="314"/>
      <c r="I211" s="314"/>
      <c r="J211" s="314"/>
      <c r="K211" s="312"/>
    </row>
    <row r="212" spans="2:11" ht="15" customHeight="1">
      <c r="B212" s="311"/>
      <c r="C212" s="253" t="s">
        <v>650</v>
      </c>
      <c r="D212" s="279"/>
      <c r="E212" s="279"/>
      <c r="F212" s="272">
        <v>1</v>
      </c>
      <c r="G212" s="258"/>
      <c r="H212" s="361" t="s">
        <v>689</v>
      </c>
      <c r="I212" s="361"/>
      <c r="J212" s="361"/>
      <c r="K212" s="312"/>
    </row>
    <row r="213" spans="2:11" ht="15" customHeight="1">
      <c r="B213" s="311"/>
      <c r="C213" s="279"/>
      <c r="D213" s="279"/>
      <c r="E213" s="279"/>
      <c r="F213" s="272">
        <v>2</v>
      </c>
      <c r="G213" s="258"/>
      <c r="H213" s="361" t="s">
        <v>690</v>
      </c>
      <c r="I213" s="361"/>
      <c r="J213" s="361"/>
      <c r="K213" s="312"/>
    </row>
    <row r="214" spans="2:11" ht="15" customHeight="1">
      <c r="B214" s="311"/>
      <c r="C214" s="279"/>
      <c r="D214" s="279"/>
      <c r="E214" s="279"/>
      <c r="F214" s="272">
        <v>3</v>
      </c>
      <c r="G214" s="258"/>
      <c r="H214" s="361" t="s">
        <v>691</v>
      </c>
      <c r="I214" s="361"/>
      <c r="J214" s="361"/>
      <c r="K214" s="312"/>
    </row>
    <row r="215" spans="2:11" ht="15" customHeight="1">
      <c r="B215" s="311"/>
      <c r="C215" s="279"/>
      <c r="D215" s="279"/>
      <c r="E215" s="279"/>
      <c r="F215" s="272">
        <v>4</v>
      </c>
      <c r="G215" s="258"/>
      <c r="H215" s="361" t="s">
        <v>692</v>
      </c>
      <c r="I215" s="361"/>
      <c r="J215" s="361"/>
      <c r="K215" s="312"/>
    </row>
    <row r="216" spans="2:11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algorithmName="SHA-512" hashValue="Q9khBipl0Pzo7jO0tlWB4sBnJAHzKOmP6I/uoeA/d0vnnZCimowJmLbuxOwb4Ucc89qrJlL/mTPxQiIq9zoNug==" saltValue="PIWdivgBr+nudATKkvejKw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180608 - KD HD - oprava s...</vt:lpstr>
      <vt:lpstr>Pokyny pro vyplnění</vt:lpstr>
      <vt:lpstr>'180608 - KD HD - oprava s...'!Názvy_tisku</vt:lpstr>
      <vt:lpstr>'Rekapitulace stavby'!Názvy_tisku</vt:lpstr>
      <vt:lpstr>'180608 - KD HD - oprava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2018-06-18T14:32:41Z</dcterms:created>
  <dcterms:modified xsi:type="dcterms:W3CDTF">2018-06-18T14:32:45Z</dcterms:modified>
</cp:coreProperties>
</file>