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4 - Přístavba skladu těl..." sheetId="2" r:id="rId2"/>
    <sheet name="06 - Úprava chodníku u P1..." sheetId="3" r:id="rId3"/>
    <sheet name="02 - Pavilon 2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'04 - Přístavba skladu těl...'!$C$99:$K$490</definedName>
    <definedName name="_xlnm.Print_Area" localSheetId="1">'04 - Přístavba skladu těl...'!$C$4:$J$39,'04 - Přístavba skladu těl...'!$C$87:$K$490</definedName>
    <definedName name="_xlnm.Print_Titles" localSheetId="1">'04 - Přístavba skladu těl...'!$99:$99</definedName>
    <definedName name="_xlnm._FilterDatabase" localSheetId="2" hidden="1">'06 - Úprava chodníku u P1...'!$C$87:$K$130</definedName>
    <definedName name="_xlnm.Print_Area" localSheetId="2">'06 - Úprava chodníku u P1...'!$C$4:$J$39,'06 - Úprava chodníku u P1...'!$C$75:$K$130</definedName>
    <definedName name="_xlnm.Print_Titles" localSheetId="2">'06 - Úprava chodníku u P1...'!$87:$87</definedName>
    <definedName name="_xlnm._FilterDatabase" localSheetId="3" hidden="1">'02 - Pavilon 2'!$C$101:$K$360</definedName>
    <definedName name="_xlnm.Print_Area" localSheetId="3">'02 - Pavilon 2'!$C$4:$J$39,'02 - Pavilon 2'!$C$89:$K$360</definedName>
    <definedName name="_xlnm.Print_Titles" localSheetId="3">'02 - Pavilon 2'!$101:$101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359"/>
  <c r="BH359"/>
  <c r="BG359"/>
  <c r="BF359"/>
  <c r="T359"/>
  <c r="R359"/>
  <c r="P359"/>
  <c r="BK359"/>
  <c r="J359"/>
  <c r="BE359"/>
  <c r="BI357"/>
  <c r="BH357"/>
  <c r="BG357"/>
  <c r="BF357"/>
  <c r="T357"/>
  <c r="T356"/>
  <c r="R357"/>
  <c r="R356"/>
  <c r="P357"/>
  <c r="P356"/>
  <c r="BK357"/>
  <c r="BK356"/>
  <c r="J356"/>
  <c r="J357"/>
  <c r="BE357"/>
  <c r="J82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7"/>
  <c r="BH347"/>
  <c r="BG347"/>
  <c r="BF347"/>
  <c r="T347"/>
  <c r="T346"/>
  <c r="R347"/>
  <c r="R346"/>
  <c r="P347"/>
  <c r="P346"/>
  <c r="BK347"/>
  <c r="BK346"/>
  <c r="J346"/>
  <c r="J347"/>
  <c r="BE347"/>
  <c r="J81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7"/>
  <c r="BH337"/>
  <c r="BG337"/>
  <c r="BF337"/>
  <c r="T337"/>
  <c r="R337"/>
  <c r="P337"/>
  <c r="BK337"/>
  <c r="J337"/>
  <c r="BE337"/>
  <c r="BI334"/>
  <c r="BH334"/>
  <c r="BG334"/>
  <c r="BF334"/>
  <c r="T334"/>
  <c r="R334"/>
  <c r="P334"/>
  <c r="BK334"/>
  <c r="J334"/>
  <c r="BE334"/>
  <c r="BI332"/>
  <c r="BH332"/>
  <c r="BG332"/>
  <c r="BF332"/>
  <c r="T332"/>
  <c r="T331"/>
  <c r="R332"/>
  <c r="R331"/>
  <c r="P332"/>
  <c r="P331"/>
  <c r="BK332"/>
  <c r="BK331"/>
  <c r="J331"/>
  <c r="J332"/>
  <c r="BE332"/>
  <c r="J80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T325"/>
  <c r="R326"/>
  <c r="R325"/>
  <c r="P326"/>
  <c r="P325"/>
  <c r="BK326"/>
  <c r="BK325"/>
  <c r="J325"/>
  <c r="J326"/>
  <c r="BE326"/>
  <c r="J79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2"/>
  <c r="BH312"/>
  <c r="BG312"/>
  <c r="BF312"/>
  <c r="T312"/>
  <c r="T311"/>
  <c r="R312"/>
  <c r="R311"/>
  <c r="P312"/>
  <c r="P311"/>
  <c r="BK312"/>
  <c r="BK311"/>
  <c r="J311"/>
  <c r="J312"/>
  <c r="BE312"/>
  <c r="J78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7"/>
  <c r="BH287"/>
  <c r="BG287"/>
  <c r="BF287"/>
  <c r="T287"/>
  <c r="T286"/>
  <c r="R287"/>
  <c r="R286"/>
  <c r="P287"/>
  <c r="P286"/>
  <c r="BK287"/>
  <c r="BK286"/>
  <c r="J286"/>
  <c r="J287"/>
  <c r="BE287"/>
  <c r="J77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6"/>
  <c r="BH276"/>
  <c r="BG276"/>
  <c r="BF276"/>
  <c r="T276"/>
  <c r="T275"/>
  <c r="R276"/>
  <c r="R275"/>
  <c r="P276"/>
  <c r="P275"/>
  <c r="BK276"/>
  <c r="BK275"/>
  <c r="J275"/>
  <c r="J276"/>
  <c r="BE276"/>
  <c r="J76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T269"/>
  <c r="R270"/>
  <c r="R269"/>
  <c r="P270"/>
  <c r="P269"/>
  <c r="BK270"/>
  <c r="BK269"/>
  <c r="J269"/>
  <c r="J270"/>
  <c r="BE270"/>
  <c r="J75"/>
  <c r="BI268"/>
  <c r="BH268"/>
  <c r="BG268"/>
  <c r="BF268"/>
  <c r="T268"/>
  <c r="T267"/>
  <c r="R268"/>
  <c r="R267"/>
  <c r="P268"/>
  <c r="P267"/>
  <c r="BK268"/>
  <c r="BK267"/>
  <c r="J267"/>
  <c r="J268"/>
  <c r="BE268"/>
  <c r="J74"/>
  <c r="BI266"/>
  <c r="BH266"/>
  <c r="BG266"/>
  <c r="BF266"/>
  <c r="T266"/>
  <c r="T265"/>
  <c r="R266"/>
  <c r="R265"/>
  <c r="P266"/>
  <c r="P265"/>
  <c r="BK266"/>
  <c r="BK265"/>
  <c r="J265"/>
  <c r="J266"/>
  <c r="BE266"/>
  <c r="J73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T252"/>
  <c r="R253"/>
  <c r="R252"/>
  <c r="P253"/>
  <c r="P252"/>
  <c r="BK253"/>
  <c r="BK252"/>
  <c r="J252"/>
  <c r="J253"/>
  <c r="BE253"/>
  <c r="J72"/>
  <c r="BI251"/>
  <c r="BH251"/>
  <c r="BG251"/>
  <c r="BF251"/>
  <c r="T251"/>
  <c r="R251"/>
  <c r="P251"/>
  <c r="BK251"/>
  <c r="J251"/>
  <c r="BE251"/>
  <c r="BI250"/>
  <c r="BH250"/>
  <c r="BG250"/>
  <c r="BF250"/>
  <c r="T250"/>
  <c r="T249"/>
  <c r="R250"/>
  <c r="R249"/>
  <c r="P250"/>
  <c r="P249"/>
  <c r="BK250"/>
  <c r="BK249"/>
  <c r="J249"/>
  <c r="J250"/>
  <c r="BE250"/>
  <c r="J71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T240"/>
  <c r="R241"/>
  <c r="R240"/>
  <c r="P241"/>
  <c r="P240"/>
  <c r="BK241"/>
  <c r="BK240"/>
  <c r="J240"/>
  <c r="J241"/>
  <c r="BE241"/>
  <c r="J70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3"/>
  <c r="BH223"/>
  <c r="BG223"/>
  <c r="BF223"/>
  <c r="T223"/>
  <c r="T222"/>
  <c r="T221"/>
  <c r="R223"/>
  <c r="R222"/>
  <c r="R221"/>
  <c r="P223"/>
  <c r="P222"/>
  <c r="P221"/>
  <c r="BK223"/>
  <c r="BK222"/>
  <c r="J222"/>
  <c r="BK221"/>
  <c r="J221"/>
  <c r="J223"/>
  <c r="BE223"/>
  <c r="J69"/>
  <c r="J68"/>
  <c r="BI220"/>
  <c r="BH220"/>
  <c r="BG220"/>
  <c r="BF220"/>
  <c r="T220"/>
  <c r="T219"/>
  <c r="R220"/>
  <c r="R219"/>
  <c r="P220"/>
  <c r="P219"/>
  <c r="BK220"/>
  <c r="BK219"/>
  <c r="J219"/>
  <c r="J220"/>
  <c r="BE220"/>
  <c r="J67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T213"/>
  <c r="R214"/>
  <c r="R213"/>
  <c r="P214"/>
  <c r="P213"/>
  <c r="BK214"/>
  <c r="BK213"/>
  <c r="J213"/>
  <c r="J214"/>
  <c r="BE214"/>
  <c r="J66"/>
  <c r="BI212"/>
  <c r="BH212"/>
  <c r="BG212"/>
  <c r="BF212"/>
  <c r="T212"/>
  <c r="R212"/>
  <c r="P212"/>
  <c r="BK212"/>
  <c r="J212"/>
  <c r="BE212"/>
  <c r="BI206"/>
  <c r="BH206"/>
  <c r="BG206"/>
  <c r="BF206"/>
  <c r="T206"/>
  <c r="R206"/>
  <c r="P206"/>
  <c r="BK206"/>
  <c r="J206"/>
  <c r="BE206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4"/>
  <c r="BH164"/>
  <c r="BG164"/>
  <c r="BF164"/>
  <c r="T164"/>
  <c r="T163"/>
  <c r="R164"/>
  <c r="R163"/>
  <c r="P164"/>
  <c r="P163"/>
  <c r="BK164"/>
  <c r="BK163"/>
  <c r="J163"/>
  <c r="J164"/>
  <c r="BE164"/>
  <c r="J65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/>
  <c r="J127"/>
  <c r="BE127"/>
  <c r="J64"/>
  <c r="BI124"/>
  <c r="BH124"/>
  <c r="BG124"/>
  <c r="BF124"/>
  <c r="T124"/>
  <c r="R124"/>
  <c r="P124"/>
  <c r="BK124"/>
  <c r="J124"/>
  <c r="BE124"/>
  <c r="BI122"/>
  <c r="BH122"/>
  <c r="BG122"/>
  <c r="BF122"/>
  <c r="T122"/>
  <c r="T121"/>
  <c r="R122"/>
  <c r="R121"/>
  <c r="P122"/>
  <c r="P121"/>
  <c r="BK122"/>
  <c r="BK121"/>
  <c r="J121"/>
  <c r="J122"/>
  <c r="BE122"/>
  <c r="J63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T109"/>
  <c r="R110"/>
  <c r="R109"/>
  <c r="P110"/>
  <c r="P109"/>
  <c r="BK110"/>
  <c r="BK109"/>
  <c r="J109"/>
  <c r="J110"/>
  <c r="BE110"/>
  <c r="J62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F37"/>
  <c i="1" r="BD57"/>
  <c i="4" r="BH105"/>
  <c r="F36"/>
  <c i="1" r="BC57"/>
  <c i="4" r="BG105"/>
  <c r="F35"/>
  <c i="1" r="BB57"/>
  <c i="4" r="BF105"/>
  <c r="J34"/>
  <c i="1" r="AW57"/>
  <c i="4" r="F34"/>
  <c i="1" r="BA57"/>
  <c i="4" r="T105"/>
  <c r="T104"/>
  <c r="T103"/>
  <c r="T102"/>
  <c r="R105"/>
  <c r="R104"/>
  <c r="R103"/>
  <c r="R102"/>
  <c r="P105"/>
  <c r="P104"/>
  <c r="P103"/>
  <c r="P102"/>
  <c i="1" r="AU57"/>
  <c i="4" r="BK105"/>
  <c r="BK104"/>
  <c r="J104"/>
  <c r="BK103"/>
  <c r="J103"/>
  <c r="BK102"/>
  <c r="J102"/>
  <c r="J59"/>
  <c r="J30"/>
  <c i="1" r="AG57"/>
  <c i="4" r="J105"/>
  <c r="BE105"/>
  <c r="J33"/>
  <c i="1" r="AV57"/>
  <c i="4" r="F33"/>
  <c i="1" r="AZ57"/>
  <c i="4" r="J61"/>
  <c r="J60"/>
  <c r="F96"/>
  <c r="E94"/>
  <c r="F52"/>
  <c r="E50"/>
  <c r="J39"/>
  <c r="J24"/>
  <c r="E24"/>
  <c r="J99"/>
  <c r="J55"/>
  <c r="J23"/>
  <c r="J21"/>
  <c r="E21"/>
  <c r="J98"/>
  <c r="J54"/>
  <c r="J20"/>
  <c r="J18"/>
  <c r="E18"/>
  <c r="F99"/>
  <c r="F55"/>
  <c r="J17"/>
  <c r="J15"/>
  <c r="E15"/>
  <c r="F98"/>
  <c r="F54"/>
  <c r="J14"/>
  <c r="J12"/>
  <c r="J96"/>
  <c r="J52"/>
  <c r="E7"/>
  <c r="E92"/>
  <c r="E48"/>
  <c i="3" r="J37"/>
  <c r="J36"/>
  <c i="1" r="AY56"/>
  <c i="3" r="J35"/>
  <c i="1" r="AX56"/>
  <c i="3"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68"/>
  <c r="BI124"/>
  <c r="BH124"/>
  <c r="BG124"/>
  <c r="BF124"/>
  <c r="T124"/>
  <c r="R124"/>
  <c r="P124"/>
  <c r="BK124"/>
  <c r="J124"/>
  <c r="BE124"/>
  <c r="BI122"/>
  <c r="BH122"/>
  <c r="BG122"/>
  <c r="BF122"/>
  <c r="T122"/>
  <c r="T121"/>
  <c r="T120"/>
  <c r="R122"/>
  <c r="R121"/>
  <c r="R120"/>
  <c r="P122"/>
  <c r="P121"/>
  <c r="P120"/>
  <c r="BK122"/>
  <c r="BK121"/>
  <c r="J121"/>
  <c r="BK120"/>
  <c r="J120"/>
  <c r="J122"/>
  <c r="BE122"/>
  <c r="J67"/>
  <c r="J66"/>
  <c r="BI119"/>
  <c r="BH119"/>
  <c r="BG119"/>
  <c r="BF119"/>
  <c r="T119"/>
  <c r="T118"/>
  <c r="R119"/>
  <c r="R118"/>
  <c r="P119"/>
  <c r="P118"/>
  <c r="BK119"/>
  <c r="BK118"/>
  <c r="J118"/>
  <c r="J119"/>
  <c r="BE119"/>
  <c r="J65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4"/>
  <c r="BI111"/>
  <c r="BH111"/>
  <c r="BG111"/>
  <c r="BF111"/>
  <c r="T111"/>
  <c r="T110"/>
  <c r="R111"/>
  <c r="R110"/>
  <c r="P111"/>
  <c r="P110"/>
  <c r="BK111"/>
  <c r="BK110"/>
  <c r="J110"/>
  <c r="J111"/>
  <c r="BE111"/>
  <c r="J63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62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F37"/>
  <c i="1" r="BD56"/>
  <c i="3" r="BH91"/>
  <c r="F36"/>
  <c i="1" r="BC56"/>
  <c i="3" r="BG91"/>
  <c r="F35"/>
  <c i="1" r="BB56"/>
  <c i="3" r="BF91"/>
  <c r="J34"/>
  <c i="1" r="AW56"/>
  <c i="3" r="F34"/>
  <c i="1" r="BA56"/>
  <c i="3" r="T91"/>
  <c r="T90"/>
  <c r="T89"/>
  <c r="T88"/>
  <c r="R91"/>
  <c r="R90"/>
  <c r="R89"/>
  <c r="R88"/>
  <c r="P91"/>
  <c r="P90"/>
  <c r="P89"/>
  <c r="P88"/>
  <c i="1" r="AU56"/>
  <c i="3" r="BK91"/>
  <c r="BK90"/>
  <c r="J90"/>
  <c r="BK89"/>
  <c r="J89"/>
  <c r="BK88"/>
  <c r="J88"/>
  <c r="J59"/>
  <c r="J30"/>
  <c i="1" r="AG56"/>
  <c i="3" r="J91"/>
  <c r="BE91"/>
  <c r="J33"/>
  <c i="1" r="AV56"/>
  <c i="3" r="F33"/>
  <c i="1" r="AZ56"/>
  <c i="3" r="J61"/>
  <c r="J60"/>
  <c r="F82"/>
  <c r="E80"/>
  <c r="F52"/>
  <c r="E50"/>
  <c r="J39"/>
  <c r="J24"/>
  <c r="E24"/>
  <c r="J85"/>
  <c r="J55"/>
  <c r="J23"/>
  <c r="J21"/>
  <c r="E21"/>
  <c r="J84"/>
  <c r="J54"/>
  <c r="J20"/>
  <c r="J18"/>
  <c r="E18"/>
  <c r="F85"/>
  <c r="F55"/>
  <c r="J17"/>
  <c r="J15"/>
  <c r="E15"/>
  <c r="F84"/>
  <c r="F54"/>
  <c r="J14"/>
  <c r="J12"/>
  <c r="J82"/>
  <c r="J52"/>
  <c r="E7"/>
  <c r="E78"/>
  <c r="E48"/>
  <c i="2" r="J37"/>
  <c r="J36"/>
  <c i="1" r="AY55"/>
  <c i="2" r="J35"/>
  <c i="1" r="AX55"/>
  <c i="2" r="BI490"/>
  <c r="BH490"/>
  <c r="BG490"/>
  <c r="BF490"/>
  <c r="T490"/>
  <c r="R490"/>
  <c r="P490"/>
  <c r="BK490"/>
  <c r="J490"/>
  <c r="BE490"/>
  <c r="BI486"/>
  <c r="BH486"/>
  <c r="BG486"/>
  <c r="BF486"/>
  <c r="T486"/>
  <c r="T485"/>
  <c r="R486"/>
  <c r="R485"/>
  <c r="P486"/>
  <c r="P485"/>
  <c r="BK486"/>
  <c r="BK485"/>
  <c r="J485"/>
  <c r="J486"/>
  <c r="BE486"/>
  <c r="J80"/>
  <c r="BI484"/>
  <c r="BH484"/>
  <c r="BG484"/>
  <c r="BF484"/>
  <c r="T484"/>
  <c r="R484"/>
  <c r="P484"/>
  <c r="BK484"/>
  <c r="J484"/>
  <c r="BE484"/>
  <c r="BI481"/>
  <c r="BH481"/>
  <c r="BG481"/>
  <c r="BF481"/>
  <c r="T481"/>
  <c r="R481"/>
  <c r="P481"/>
  <c r="BK481"/>
  <c r="J481"/>
  <c r="BE481"/>
  <c r="BI478"/>
  <c r="BH478"/>
  <c r="BG478"/>
  <c r="BF478"/>
  <c r="T478"/>
  <c r="R478"/>
  <c r="P478"/>
  <c r="BK478"/>
  <c r="J478"/>
  <c r="BE478"/>
  <c r="BI474"/>
  <c r="BH474"/>
  <c r="BG474"/>
  <c r="BF474"/>
  <c r="T474"/>
  <c r="T473"/>
  <c r="R474"/>
  <c r="R473"/>
  <c r="P474"/>
  <c r="P473"/>
  <c r="BK474"/>
  <c r="BK473"/>
  <c r="J473"/>
  <c r="J474"/>
  <c r="BE474"/>
  <c r="J79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6"/>
  <c r="BH466"/>
  <c r="BG466"/>
  <c r="BF466"/>
  <c r="T466"/>
  <c r="R466"/>
  <c r="P466"/>
  <c r="BK466"/>
  <c r="J466"/>
  <c r="BE466"/>
  <c r="BI463"/>
  <c r="BH463"/>
  <c r="BG463"/>
  <c r="BF463"/>
  <c r="T463"/>
  <c r="R463"/>
  <c r="P463"/>
  <c r="BK463"/>
  <c r="J463"/>
  <c r="BE463"/>
  <c r="BI460"/>
  <c r="BH460"/>
  <c r="BG460"/>
  <c r="BF460"/>
  <c r="T460"/>
  <c r="R460"/>
  <c r="P460"/>
  <c r="BK460"/>
  <c r="J460"/>
  <c r="BE460"/>
  <c r="BI457"/>
  <c r="BH457"/>
  <c r="BG457"/>
  <c r="BF457"/>
  <c r="T457"/>
  <c r="R457"/>
  <c r="P457"/>
  <c r="BK457"/>
  <c r="J457"/>
  <c r="BE457"/>
  <c r="BI456"/>
  <c r="BH456"/>
  <c r="BG456"/>
  <c r="BF456"/>
  <c r="T456"/>
  <c r="R456"/>
  <c r="P456"/>
  <c r="BK456"/>
  <c r="J456"/>
  <c r="BE456"/>
  <c r="BI453"/>
  <c r="BH453"/>
  <c r="BG453"/>
  <c r="BF453"/>
  <c r="T453"/>
  <c r="T452"/>
  <c r="R453"/>
  <c r="R452"/>
  <c r="P453"/>
  <c r="P452"/>
  <c r="BK453"/>
  <c r="BK452"/>
  <c r="J452"/>
  <c r="J453"/>
  <c r="BE453"/>
  <c r="J78"/>
  <c r="BI451"/>
  <c r="BH451"/>
  <c r="BG451"/>
  <c r="BF451"/>
  <c r="T451"/>
  <c r="R451"/>
  <c r="P451"/>
  <c r="BK451"/>
  <c r="J451"/>
  <c r="BE451"/>
  <c r="BI450"/>
  <c r="BH450"/>
  <c r="BG450"/>
  <c r="BF450"/>
  <c r="T450"/>
  <c r="R450"/>
  <c r="P450"/>
  <c r="BK450"/>
  <c r="J450"/>
  <c r="BE450"/>
  <c r="BI449"/>
  <c r="BH449"/>
  <c r="BG449"/>
  <c r="BF449"/>
  <c r="T449"/>
  <c r="R449"/>
  <c r="P449"/>
  <c r="BK449"/>
  <c r="J449"/>
  <c r="BE449"/>
  <c r="BI448"/>
  <c r="BH448"/>
  <c r="BG448"/>
  <c r="BF448"/>
  <c r="T448"/>
  <c r="R448"/>
  <c r="P448"/>
  <c r="BK448"/>
  <c r="J448"/>
  <c r="BE448"/>
  <c r="BI447"/>
  <c r="BH447"/>
  <c r="BG447"/>
  <c r="BF447"/>
  <c r="T447"/>
  <c r="T446"/>
  <c r="R447"/>
  <c r="R446"/>
  <c r="P447"/>
  <c r="P446"/>
  <c r="BK447"/>
  <c r="BK446"/>
  <c r="J446"/>
  <c r="J447"/>
  <c r="BE447"/>
  <c r="J77"/>
  <c r="BI443"/>
  <c r="BH443"/>
  <c r="BG443"/>
  <c r="BF443"/>
  <c r="T443"/>
  <c r="T442"/>
  <c r="R443"/>
  <c r="R442"/>
  <c r="P443"/>
  <c r="P442"/>
  <c r="BK443"/>
  <c r="BK442"/>
  <c r="J442"/>
  <c r="J443"/>
  <c r="BE443"/>
  <c r="J76"/>
  <c r="BI441"/>
  <c r="BH441"/>
  <c r="BG441"/>
  <c r="BF441"/>
  <c r="T441"/>
  <c r="R441"/>
  <c r="P441"/>
  <c r="BK441"/>
  <c r="J441"/>
  <c r="BE441"/>
  <c r="BI438"/>
  <c r="BH438"/>
  <c r="BG438"/>
  <c r="BF438"/>
  <c r="T438"/>
  <c r="R438"/>
  <c r="P438"/>
  <c r="BK438"/>
  <c r="J438"/>
  <c r="BE438"/>
  <c r="BI437"/>
  <c r="BH437"/>
  <c r="BG437"/>
  <c r="BF437"/>
  <c r="T437"/>
  <c r="R437"/>
  <c r="P437"/>
  <c r="BK437"/>
  <c r="J437"/>
  <c r="BE437"/>
  <c r="BI436"/>
  <c r="BH436"/>
  <c r="BG436"/>
  <c r="BF436"/>
  <c r="T436"/>
  <c r="T435"/>
  <c r="R436"/>
  <c r="R435"/>
  <c r="P436"/>
  <c r="P435"/>
  <c r="BK436"/>
  <c r="BK435"/>
  <c r="J435"/>
  <c r="J436"/>
  <c r="BE436"/>
  <c r="J75"/>
  <c r="BI434"/>
  <c r="BH434"/>
  <c r="BG434"/>
  <c r="BF434"/>
  <c r="T434"/>
  <c r="R434"/>
  <c r="P434"/>
  <c r="BK434"/>
  <c r="J434"/>
  <c r="BE434"/>
  <c r="BI431"/>
  <c r="BH431"/>
  <c r="BG431"/>
  <c r="BF431"/>
  <c r="T431"/>
  <c r="R431"/>
  <c r="P431"/>
  <c r="BK431"/>
  <c r="J431"/>
  <c r="BE431"/>
  <c r="BI428"/>
  <c r="BH428"/>
  <c r="BG428"/>
  <c r="BF428"/>
  <c r="T428"/>
  <c r="R428"/>
  <c r="P428"/>
  <c r="BK428"/>
  <c r="J428"/>
  <c r="BE428"/>
  <c r="BI425"/>
  <c r="BH425"/>
  <c r="BG425"/>
  <c r="BF425"/>
  <c r="T425"/>
  <c r="R425"/>
  <c r="P425"/>
  <c r="BK425"/>
  <c r="J425"/>
  <c r="BE425"/>
  <c r="BI422"/>
  <c r="BH422"/>
  <c r="BG422"/>
  <c r="BF422"/>
  <c r="T422"/>
  <c r="R422"/>
  <c r="P422"/>
  <c r="BK422"/>
  <c r="J422"/>
  <c r="BE422"/>
  <c r="BI419"/>
  <c r="BH419"/>
  <c r="BG419"/>
  <c r="BF419"/>
  <c r="T419"/>
  <c r="R419"/>
  <c r="P419"/>
  <c r="BK419"/>
  <c r="J419"/>
  <c r="BE419"/>
  <c r="BI416"/>
  <c r="BH416"/>
  <c r="BG416"/>
  <c r="BF416"/>
  <c r="T416"/>
  <c r="R416"/>
  <c r="P416"/>
  <c r="BK416"/>
  <c r="J416"/>
  <c r="BE416"/>
  <c r="BI413"/>
  <c r="BH413"/>
  <c r="BG413"/>
  <c r="BF413"/>
  <c r="T413"/>
  <c r="T412"/>
  <c r="R413"/>
  <c r="R412"/>
  <c r="P413"/>
  <c r="P412"/>
  <c r="BK413"/>
  <c r="BK412"/>
  <c r="J412"/>
  <c r="J413"/>
  <c r="BE413"/>
  <c r="J74"/>
  <c r="BI411"/>
  <c r="BH411"/>
  <c r="BG411"/>
  <c r="BF411"/>
  <c r="T411"/>
  <c r="T410"/>
  <c r="R411"/>
  <c r="R410"/>
  <c r="P411"/>
  <c r="P410"/>
  <c r="BK411"/>
  <c r="BK410"/>
  <c r="J410"/>
  <c r="J411"/>
  <c r="BE411"/>
  <c r="J73"/>
  <c r="BI409"/>
  <c r="BH409"/>
  <c r="BG409"/>
  <c r="BF409"/>
  <c r="T409"/>
  <c r="R409"/>
  <c r="P409"/>
  <c r="BK409"/>
  <c r="J409"/>
  <c r="BE409"/>
  <c r="BI406"/>
  <c r="BH406"/>
  <c r="BG406"/>
  <c r="BF406"/>
  <c r="T406"/>
  <c r="R406"/>
  <c r="P406"/>
  <c r="BK406"/>
  <c r="J406"/>
  <c r="BE406"/>
  <c r="BI403"/>
  <c r="BH403"/>
  <c r="BG403"/>
  <c r="BF403"/>
  <c r="T403"/>
  <c r="R403"/>
  <c r="P403"/>
  <c r="BK403"/>
  <c r="J403"/>
  <c r="BE403"/>
  <c r="BI400"/>
  <c r="BH400"/>
  <c r="BG400"/>
  <c r="BF400"/>
  <c r="T400"/>
  <c r="R400"/>
  <c r="P400"/>
  <c r="BK400"/>
  <c r="J400"/>
  <c r="BE400"/>
  <c r="BI397"/>
  <c r="BH397"/>
  <c r="BG397"/>
  <c r="BF397"/>
  <c r="T397"/>
  <c r="R397"/>
  <c r="P397"/>
  <c r="BK397"/>
  <c r="J397"/>
  <c r="BE397"/>
  <c r="BI394"/>
  <c r="BH394"/>
  <c r="BG394"/>
  <c r="BF394"/>
  <c r="T394"/>
  <c r="R394"/>
  <c r="P394"/>
  <c r="BK394"/>
  <c r="J394"/>
  <c r="BE394"/>
  <c r="BI391"/>
  <c r="BH391"/>
  <c r="BG391"/>
  <c r="BF391"/>
  <c r="T391"/>
  <c r="R391"/>
  <c r="P391"/>
  <c r="BK391"/>
  <c r="J391"/>
  <c r="BE391"/>
  <c r="BI388"/>
  <c r="BH388"/>
  <c r="BG388"/>
  <c r="BF388"/>
  <c r="T388"/>
  <c r="R388"/>
  <c r="P388"/>
  <c r="BK388"/>
  <c r="J388"/>
  <c r="BE388"/>
  <c r="BI385"/>
  <c r="BH385"/>
  <c r="BG385"/>
  <c r="BF385"/>
  <c r="T385"/>
  <c r="R385"/>
  <c r="P385"/>
  <c r="BK385"/>
  <c r="J385"/>
  <c r="BE385"/>
  <c r="BI382"/>
  <c r="BH382"/>
  <c r="BG382"/>
  <c r="BF382"/>
  <c r="T382"/>
  <c r="R382"/>
  <c r="P382"/>
  <c r="BK382"/>
  <c r="J382"/>
  <c r="BE382"/>
  <c r="BI379"/>
  <c r="BH379"/>
  <c r="BG379"/>
  <c r="BF379"/>
  <c r="T379"/>
  <c r="T378"/>
  <c r="R379"/>
  <c r="R378"/>
  <c r="P379"/>
  <c r="P378"/>
  <c r="BK379"/>
  <c r="BK378"/>
  <c r="J378"/>
  <c r="J379"/>
  <c r="BE379"/>
  <c r="J72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7"/>
  <c r="BH367"/>
  <c r="BG367"/>
  <c r="BF367"/>
  <c r="T367"/>
  <c r="R367"/>
  <c r="P367"/>
  <c r="BK367"/>
  <c r="J367"/>
  <c r="BE367"/>
  <c r="BI364"/>
  <c r="BH364"/>
  <c r="BG364"/>
  <c r="BF364"/>
  <c r="T364"/>
  <c r="R364"/>
  <c r="P364"/>
  <c r="BK364"/>
  <c r="J364"/>
  <c r="BE364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49"/>
  <c r="BH349"/>
  <c r="BG349"/>
  <c r="BF349"/>
  <c r="T349"/>
  <c r="T348"/>
  <c r="R349"/>
  <c r="R348"/>
  <c r="P349"/>
  <c r="P348"/>
  <c r="BK349"/>
  <c r="BK348"/>
  <c r="J348"/>
  <c r="J349"/>
  <c r="BE349"/>
  <c r="J71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/>
  <c r="BI334"/>
  <c r="BH334"/>
  <c r="BG334"/>
  <c r="BF334"/>
  <c r="T334"/>
  <c r="T333"/>
  <c r="T332"/>
  <c r="R334"/>
  <c r="R333"/>
  <c r="R332"/>
  <c r="P334"/>
  <c r="P333"/>
  <c r="P332"/>
  <c r="BK334"/>
  <c r="BK333"/>
  <c r="J333"/>
  <c r="BK332"/>
  <c r="J332"/>
  <c r="J334"/>
  <c r="BE334"/>
  <c r="J70"/>
  <c r="J69"/>
  <c r="BI331"/>
  <c r="BH331"/>
  <c r="BG331"/>
  <c r="BF331"/>
  <c r="T331"/>
  <c r="T330"/>
  <c r="R331"/>
  <c r="R330"/>
  <c r="P331"/>
  <c r="P330"/>
  <c r="BK331"/>
  <c r="BK330"/>
  <c r="J330"/>
  <c r="J331"/>
  <c r="BE331"/>
  <c r="J68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T323"/>
  <c r="R324"/>
  <c r="R323"/>
  <c r="P324"/>
  <c r="P323"/>
  <c r="BK324"/>
  <c r="BK323"/>
  <c r="J323"/>
  <c r="J324"/>
  <c r="BE324"/>
  <c r="J67"/>
  <c r="BI320"/>
  <c r="BH320"/>
  <c r="BG320"/>
  <c r="BF320"/>
  <c r="T320"/>
  <c r="R320"/>
  <c r="P320"/>
  <c r="BK320"/>
  <c r="J320"/>
  <c r="BE320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0"/>
  <c r="BH290"/>
  <c r="BG290"/>
  <c r="BF290"/>
  <c r="T290"/>
  <c r="T289"/>
  <c r="R290"/>
  <c r="R289"/>
  <c r="P290"/>
  <c r="P289"/>
  <c r="BK290"/>
  <c r="BK289"/>
  <c r="J289"/>
  <c r="J290"/>
  <c r="BE290"/>
  <c r="J66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T186"/>
  <c r="R187"/>
  <c r="R186"/>
  <c r="P187"/>
  <c r="P186"/>
  <c r="BK187"/>
  <c r="BK186"/>
  <c r="J186"/>
  <c r="J187"/>
  <c r="BE187"/>
  <c r="J65"/>
  <c r="BI183"/>
  <c r="BH183"/>
  <c r="BG183"/>
  <c r="BF183"/>
  <c r="T183"/>
  <c r="R183"/>
  <c r="P183"/>
  <c r="BK183"/>
  <c r="J183"/>
  <c r="BE183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T165"/>
  <c r="R166"/>
  <c r="R165"/>
  <c r="P166"/>
  <c r="P165"/>
  <c r="BK166"/>
  <c r="BK165"/>
  <c r="J165"/>
  <c r="J166"/>
  <c r="BE166"/>
  <c r="J64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T149"/>
  <c r="R150"/>
  <c r="R149"/>
  <c r="P150"/>
  <c r="P149"/>
  <c r="BK150"/>
  <c r="BK149"/>
  <c r="J149"/>
  <c r="J150"/>
  <c r="BE150"/>
  <c r="J63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T123"/>
  <c r="R124"/>
  <c r="R123"/>
  <c r="P124"/>
  <c r="P123"/>
  <c r="BK124"/>
  <c r="BK123"/>
  <c r="J123"/>
  <c r="J124"/>
  <c r="BE124"/>
  <c r="J62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F37"/>
  <c i="1" r="BD55"/>
  <c i="2" r="BH103"/>
  <c r="F36"/>
  <c i="1" r="BC55"/>
  <c i="2" r="BG103"/>
  <c r="F35"/>
  <c i="1" r="BB55"/>
  <c i="2" r="BF103"/>
  <c r="J34"/>
  <c i="1" r="AW55"/>
  <c i="2" r="F34"/>
  <c i="1" r="BA55"/>
  <c i="2" r="T103"/>
  <c r="T102"/>
  <c r="T101"/>
  <c r="T100"/>
  <c r="R103"/>
  <c r="R102"/>
  <c r="R101"/>
  <c r="R100"/>
  <c r="P103"/>
  <c r="P102"/>
  <c r="P101"/>
  <c r="P100"/>
  <c i="1" r="AU55"/>
  <c i="2" r="BK103"/>
  <c r="BK102"/>
  <c r="J102"/>
  <c r="BK101"/>
  <c r="J101"/>
  <c r="BK100"/>
  <c r="J100"/>
  <c r="J59"/>
  <c r="J30"/>
  <c i="1" r="AG55"/>
  <c i="2" r="J103"/>
  <c r="BE103"/>
  <c r="J33"/>
  <c i="1" r="AV55"/>
  <c i="2" r="F33"/>
  <c i="1" r="AZ55"/>
  <c i="2" r="J61"/>
  <c r="J60"/>
  <c r="F94"/>
  <c r="E92"/>
  <c r="F52"/>
  <c r="E50"/>
  <c r="J39"/>
  <c r="J24"/>
  <c r="E24"/>
  <c r="J97"/>
  <c r="J55"/>
  <c r="J23"/>
  <c r="J21"/>
  <c r="E21"/>
  <c r="J96"/>
  <c r="J54"/>
  <c r="J20"/>
  <c r="J18"/>
  <c r="E18"/>
  <c r="F97"/>
  <c r="F55"/>
  <c r="J17"/>
  <c r="J15"/>
  <c r="E15"/>
  <c r="F96"/>
  <c r="F54"/>
  <c r="J14"/>
  <c r="J12"/>
  <c r="J94"/>
  <c r="J52"/>
  <c r="E7"/>
  <c r="E9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<sst xmlns="http://schemas.openxmlformats.org/spreadsheetml/2006/main">
  <si>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</si>
  <si>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</si>
  <si>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</si>
  <si>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</si>
  <si>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</si>
  <si>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{d79b3795-b682-44ef-bc05-186c7c725e83}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</si>
  <si>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</si>
  <si>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</si>
  <si>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</si>
  <si>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</si>
  <si>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</si>
  <si>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</si>
  <si>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</si>
  <si>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</si>
  <si>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190228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</si>
  <si>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</si>
  <si>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</si>
  <si>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zázemí MŠ Loretská – III. etapa</t>
  </si>
  <si>
    <t>KSO:</t>
  </si>
  <si>
    <t>CC-CZ:</t>
  </si>
  <si>
    <t>Místo:</t>
  </si>
  <si>
    <t xml:space="preserve"> </t>
  </si>
  <si>
    <t>Datum:</t>
  </si>
  <si>
    <t>25. 2. 2019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</si>
  <si>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</si>
  <si>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</si>
  <si>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</si>
  <si>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</si>
  <si>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</si>
  <si>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</si>
  <si>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</si>
  <si>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</si>
  <si>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</si>
  <si>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</si>
  <si>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</si>
  <si>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</si>
  <si>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</si>
  <si>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</si>
  <si>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</si>
  <si>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</si>
  <si>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</si>
  <si>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</si>
  <si>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</si>
  <si>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</si>
  <si>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</si>
  <si>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</si>
  <si>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</si>
  <si>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</si>
  <si>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</si>
  <si>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</si>
  <si>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</si>
  <si>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</si>
  <si>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</si>
  <si>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</si>
  <si>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</si>
  <si>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</si>
  <si>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</si>
  <si>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</si>
  <si>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</si>
  <si>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</si>
  <si>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</si>
  <si>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</si>
  <si>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</si>
  <si>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</si>
  <si>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</si>
  <si>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</si>
  <si>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</si>
  <si>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</si>
  <si>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</si>
  <si>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</si>
  <si>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</si>
  <si>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</si>
  <si>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</t>
  </si>
  <si>
    <t>Přístavba skladu tělocvičny</t>
  </si>
  <si>
    <t>STA</t>
  </si>
  <si>
    <t>1</t>
  </si>
  <si>
    <t>{a6b15847-a08d-4031-9024-2e064fe61b4f}</t>
  </si>
  <si>
    <t>2</t>
  </si>
  <si>
    <t>06</t>
  </si>
  <si>
    <t>Úprava chodníku u P1 - bezbariérová rampa</t>
  </si>
  <si>
    <t>{46e63497-8c30-44d7-954e-6086aa35875d}</t>
  </si>
  <si>
    <t>02</t>
  </si>
  <si>
    <t>Pavilon 2</t>
  </si>
  <si>
    <t>{50470c2d-2b94-4099-bbca-6847fe0a0f04}</t>
  </si>
  <si>
    <t>KRYCÍ LIST SOUPISU PRACÍ</t>
  </si>
  <si>
    <t>Objekt:</t>
  </si>
  <si>
    <t>04 - Přístavba skladu tělocvičny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</si>
  <si>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</si>
  <si>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</si>
  <si>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</si>
  <si>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</si>
  <si>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</si>
  <si>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</si>
  <si>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</si>
  <si>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</si>
  <si>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</si>
  <si>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</si>
  <si>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</si>
  <si>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</si>
  <si>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</si>
  <si>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</si>
  <si>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</si>
  <si>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</si>
  <si>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</si>
  <si>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</si>
  <si>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</si>
  <si>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</si>
  <si>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</si>
  <si>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</si>
  <si>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</si>
  <si>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</si>
  <si>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</si>
  <si>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</si>
  <si>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</si>
  <si>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</si>
  <si>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</si>
  <si>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</si>
  <si>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</si>
  <si>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</si>
  <si>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</si>
  <si>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</si>
  <si>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</si>
  <si>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</si>
  <si>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</si>
  <si>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</si>
  <si>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</si>
  <si>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</si>
  <si>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</si>
  <si>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</si>
  <si>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</si>
  <si>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</si>
  <si>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132201101</t>
  </si>
  <si>
    <t>Hloubení rýh š do 600 mm v hornině tř. 3 objemu do 100 m3</t>
  </si>
  <si>
    <t>m3</t>
  </si>
  <si>
    <t>4</t>
  </si>
  <si>
    <t>1555236077</t>
  </si>
  <si>
    <t>VV</t>
  </si>
  <si>
    <t>"Spodní část základů" (2,75*2+2)*0,6*0,6</t>
  </si>
  <si>
    <t>Součet</t>
  </si>
  <si>
    <t>132201201</t>
  </si>
  <si>
    <t>Hloubení rýh š do 2000 mm v hornině tř. 3 objemu do 100 m3</t>
  </si>
  <si>
    <t>-245347238</t>
  </si>
  <si>
    <t>"Horní část základů" (2,75*2+2)*(0,8+1)/2*0,55</t>
  </si>
  <si>
    <t>3</t>
  </si>
  <si>
    <t>162601102</t>
  </si>
  <si>
    <t>Vodorovné přemístění do 5000 m výkopku/sypaniny z horniny tř. 1 až 4</t>
  </si>
  <si>
    <t>-1816473039</t>
  </si>
  <si>
    <t>"Přebytečná zemina" 2,7+3,713-0,637-1,664</t>
  </si>
  <si>
    <t>167101101</t>
  </si>
  <si>
    <t>Nakládání výkopku z hornin tř. 1 až 4 do 100 m3</t>
  </si>
  <si>
    <t>750113036</t>
  </si>
  <si>
    <t>5</t>
  </si>
  <si>
    <t>171201201</t>
  </si>
  <si>
    <t>Uložení sypaniny na skládky</t>
  </si>
  <si>
    <t>-854980634</t>
  </si>
  <si>
    <t>6</t>
  </si>
  <si>
    <t>171201211</t>
  </si>
  <si>
    <t>Poplatek za uložení stavebního odpadu - zeminy a kameniva na skládce</t>
  </si>
  <si>
    <t>t</t>
  </si>
  <si>
    <t>5336042</t>
  </si>
  <si>
    <t>4,112*1,75</t>
  </si>
  <si>
    <t>7</t>
  </si>
  <si>
    <t>174101102</t>
  </si>
  <si>
    <t>Zásyp v uzavřených prostorech sypaninou se zhutněním</t>
  </si>
  <si>
    <t>-1526712419</t>
  </si>
  <si>
    <t>"Pod objektem" 2,6*2,45*0,1</t>
  </si>
  <si>
    <t>8</t>
  </si>
  <si>
    <t>175101201</t>
  </si>
  <si>
    <t>Obsypání objektu nad přilehlým původním terénem sypaninou bez prohození sítem, uloženou do 3 m</t>
  </si>
  <si>
    <t>1979068208</t>
  </si>
  <si>
    <t>"Okolo základových pasů" 3,713-(3,2+2,45*2)*0,46*0,55</t>
  </si>
  <si>
    <t>Zakládání</t>
  </si>
  <si>
    <t>9</t>
  </si>
  <si>
    <t>211561111</t>
  </si>
  <si>
    <t>Výplň odvodňovacích žeber nebo trativodů kamenivem hrubým drceným frakce 4 až 16 mm</t>
  </si>
  <si>
    <t>1744366140</t>
  </si>
  <si>
    <t>(1,2+3,4+2,95+2)*0,15*0,3</t>
  </si>
  <si>
    <t>10</t>
  </si>
  <si>
    <t>211971121</t>
  </si>
  <si>
    <t>Zřízení opláštění žeber nebo trativodů geotextilií v rýze nebo zářezu sklonu přes 1:2 š do 2,5 m</t>
  </si>
  <si>
    <t>m2</t>
  </si>
  <si>
    <t>1988580487</t>
  </si>
  <si>
    <t>(1,2+3,4+2,95+2)*(0,15+0,3)*2</t>
  </si>
  <si>
    <t>11</t>
  </si>
  <si>
    <t>M</t>
  </si>
  <si>
    <t>69311199</t>
  </si>
  <si>
    <t xml:space="preserve">geotextilie netkaná separační, ochranná, filtrační, drenážní  PES(70%)+PP(30%) 300g/m2</t>
  </si>
  <si>
    <t>1261560782</t>
  </si>
  <si>
    <t>8,595*1,25</t>
  </si>
  <si>
    <t>12</t>
  </si>
  <si>
    <t>212755213</t>
  </si>
  <si>
    <t>Trativody z drenážních trubek plastových flexibilních D 80 mm bez lože</t>
  </si>
  <si>
    <t>m</t>
  </si>
  <si>
    <t>-212595946</t>
  </si>
  <si>
    <t>1,2+3,4+2,95+2</t>
  </si>
  <si>
    <t>13</t>
  </si>
  <si>
    <t>271532212</t>
  </si>
  <si>
    <t>Podsyp pod základové konstrukce se zhutněním z hrubého kameniva frakce 16 až 32 mm</t>
  </si>
  <si>
    <t>414264453</t>
  </si>
  <si>
    <t>(2,75*2+2)*0,6*0,15</t>
  </si>
  <si>
    <t>14</t>
  </si>
  <si>
    <t>274313611</t>
  </si>
  <si>
    <t>Základové pásy z betonu tř. C 16/20</t>
  </si>
  <si>
    <t>2083639262</t>
  </si>
  <si>
    <t>(2,75*2+2)*0,6*0,45*1,035</t>
  </si>
  <si>
    <t>279113144</t>
  </si>
  <si>
    <t>Základová zeď tl do 300 mm z tvárnic ztraceného bednění včetně výplně z betonu tř. C 20/25</t>
  </si>
  <si>
    <t>-393112730</t>
  </si>
  <si>
    <t>(3,2+2,45*2)*0,75</t>
  </si>
  <si>
    <t>16</t>
  </si>
  <si>
    <t>279361821</t>
  </si>
  <si>
    <t>Výztuž základových zdí nosných betonářskou ocelí 10 505</t>
  </si>
  <si>
    <t>-981724959</t>
  </si>
  <si>
    <t>"Svislá - R10" (3,2+2,45*2)*4*0,617/1000</t>
  </si>
  <si>
    <t>"Vodorovná - R8" (3,2+2,75*2)*6*0,395/1000</t>
  </si>
  <si>
    <t>Svislé a kompletní konstrukce</t>
  </si>
  <si>
    <t>17</t>
  </si>
  <si>
    <t>311234031</t>
  </si>
  <si>
    <t>Zdivo jednovrstvé z cihel děrovaných do P10 na maltu M5 tl 240 mm</t>
  </si>
  <si>
    <t>-456095287</t>
  </si>
  <si>
    <t>(3,2+2,5*2)*(2,78+0,5)</t>
  </si>
  <si>
    <t>18</t>
  </si>
  <si>
    <t>317234410</t>
  </si>
  <si>
    <t>Vyzdívka mezi nosníky z cihel pálených na MC</t>
  </si>
  <si>
    <t>1258896305</t>
  </si>
  <si>
    <t>1,5*0,4*0,12</t>
  </si>
  <si>
    <t>19</t>
  </si>
  <si>
    <t>317944321</t>
  </si>
  <si>
    <t>Válcované nosníky do č.12 dodatečně osazované do připravených otvorů</t>
  </si>
  <si>
    <t>-1757243788</t>
  </si>
  <si>
    <t>"I č.120" 1,5*3*8,34/1000</t>
  </si>
  <si>
    <t>20</t>
  </si>
  <si>
    <t>319202321</t>
  </si>
  <si>
    <t>Vyrovnání nerovného povrchu zdiva tl do 80 mm přizděním</t>
  </si>
  <si>
    <t>263913413</t>
  </si>
  <si>
    <t>"Vybouraný otvor" 0,4*2,1*2</t>
  </si>
  <si>
    <t>346244381</t>
  </si>
  <si>
    <t>Plentování jednostranné v do 200 mm válcovaných nosníků cihlami</t>
  </si>
  <si>
    <t>528234352</t>
  </si>
  <si>
    <t>1,5*0,12*2</t>
  </si>
  <si>
    <t>Vodorovné konstrukce</t>
  </si>
  <si>
    <t>22</t>
  </si>
  <si>
    <t>417321414</t>
  </si>
  <si>
    <t>Ztužující pásy a věnce ze ŽB tř. C 20/25</t>
  </si>
  <si>
    <t>-1416261698</t>
  </si>
  <si>
    <t>"Pod stropem" (3,2+2,5*2)*0,25*0,25</t>
  </si>
  <si>
    <t>"Atika" (3,2+2,5*2)*0,25*0,18</t>
  </si>
  <si>
    <t>23</t>
  </si>
  <si>
    <t>417351115</t>
  </si>
  <si>
    <t>Zřízení bednění ztužujících věnců</t>
  </si>
  <si>
    <t>-1193882900</t>
  </si>
  <si>
    <t>"Pod stropem" (3,2+2,5*2)*0,25*2</t>
  </si>
  <si>
    <t>"Atika" (3,2+2,5*2)*0,18*2</t>
  </si>
  <si>
    <t>24</t>
  </si>
  <si>
    <t>417351116</t>
  </si>
  <si>
    <t>Odstranění bednění ztužujících věnců</t>
  </si>
  <si>
    <t>1672855749</t>
  </si>
  <si>
    <t>25</t>
  </si>
  <si>
    <t>417361821</t>
  </si>
  <si>
    <t>Výztuž ztužujících pásů a věnců betonářskou ocelí 10 505</t>
  </si>
  <si>
    <t>-1617672655</t>
  </si>
  <si>
    <t>R 10 :</t>
  </si>
  <si>
    <t>"Pod stropem" (3,2+2,75*2)*4*0,617/1000</t>
  </si>
  <si>
    <t>"Atika" (3,2+2,75*2)*4*0,617/1000</t>
  </si>
  <si>
    <t>R 6 :</t>
  </si>
  <si>
    <t>"Pod stropem" (3,2+2,5*2)*5*0,25*4*0,222/1000</t>
  </si>
  <si>
    <t>"Atika" (3,2+2,5*2)*5*(0,25+0,18)*2*0,222/1000</t>
  </si>
  <si>
    <t>26</t>
  </si>
  <si>
    <t>451577777</t>
  </si>
  <si>
    <t>Podklad nebo lože pod dlažbu vodorovný nebo do sklonu 1:5 z kameniva těženého tl do 100 mm</t>
  </si>
  <si>
    <t>59492599</t>
  </si>
  <si>
    <t>"Pod okapový chodník" (3,52+0,8+1,76+2,91)*0,4</t>
  </si>
  <si>
    <t>Úpravy povrchů, podlahy a osazování výplní</t>
  </si>
  <si>
    <t>27</t>
  </si>
  <si>
    <t>612311131</t>
  </si>
  <si>
    <t>Potažení vnitřních stěn vápenným štukem tloušťky do 3 mm</t>
  </si>
  <si>
    <t>-1776184703</t>
  </si>
  <si>
    <t>"M.č.1.04 - stávající stěna" 2,7*2,88-1,1*2,1</t>
  </si>
  <si>
    <t>28</t>
  </si>
  <si>
    <t>612315203</t>
  </si>
  <si>
    <t>Vápenná hrubá omítka malých ploch do 1,0 m2 na stěnách</t>
  </si>
  <si>
    <t>kus</t>
  </si>
  <si>
    <t>807238455</t>
  </si>
  <si>
    <t>"M.č.1.04 - překlad" 1</t>
  </si>
  <si>
    <t>29</t>
  </si>
  <si>
    <t>612315223</t>
  </si>
  <si>
    <t>Vápenná štuková omítka malých ploch do 1,0 m2 na stěnách</t>
  </si>
  <si>
    <t>-807259665</t>
  </si>
  <si>
    <t>"M.č.1.01 - překlad" 1</t>
  </si>
  <si>
    <t>30</t>
  </si>
  <si>
    <t>612321141</t>
  </si>
  <si>
    <t>Vápenocementová omítka štuková dvouvrstvá vnitřních stěn nanášená ručně</t>
  </si>
  <si>
    <t>1856902038</t>
  </si>
  <si>
    <t>(2,5*2+2,7)*2,88</t>
  </si>
  <si>
    <t>31</t>
  </si>
  <si>
    <t>612325302</t>
  </si>
  <si>
    <t>Vápenocementová štuková omítka ostění nebo nadpraží</t>
  </si>
  <si>
    <t>928507509</t>
  </si>
  <si>
    <t>0,3*(1,1+2,1*2)</t>
  </si>
  <si>
    <t>32</t>
  </si>
  <si>
    <t>615142012</t>
  </si>
  <si>
    <t>Potažení vnitřních nosníků rabicovým pletivem</t>
  </si>
  <si>
    <t>-915500790</t>
  </si>
  <si>
    <t>0,4*1,1+1,7*0,3*2</t>
  </si>
  <si>
    <t>33</t>
  </si>
  <si>
    <t>619995001</t>
  </si>
  <si>
    <t>Začištění omítek kolem oken, dveří, podlah nebo obkladů</t>
  </si>
  <si>
    <t>-1569195762</t>
  </si>
  <si>
    <t>"M.č.1.01" 2,1*2</t>
  </si>
  <si>
    <t>34</t>
  </si>
  <si>
    <t>622142001</t>
  </si>
  <si>
    <t>Potažení vnějších stěn sklovláknitým pletivem vtlačeným do tenkovrstvé hmoty</t>
  </si>
  <si>
    <t>1262495715</t>
  </si>
  <si>
    <t>"Sokl" (1,15+3,2+2,75+0,16*4)*0,38</t>
  </si>
  <si>
    <t>Zesílení druhou vrstvou :</t>
  </si>
  <si>
    <t>"KZS 180mm" (1,15+3,2+2,75)*(2,78+0,25+0,5+0,18+0,1)</t>
  </si>
  <si>
    <t>35</t>
  </si>
  <si>
    <t>622221041</t>
  </si>
  <si>
    <t>Montáž kontaktního zateplení vnějších stěn z minerální vlny s podélnou orientací tl přes 160 mm</t>
  </si>
  <si>
    <t>937778843</t>
  </si>
  <si>
    <t>(1,15+3,2+2,75)*(2,78+0,25+0,5+0,18+0,1)</t>
  </si>
  <si>
    <t>36</t>
  </si>
  <si>
    <t>63151539</t>
  </si>
  <si>
    <t>deska tepelně izolační minerální kontaktních fasád podélné vlákno ?=0,036-0,037 tl 180mm</t>
  </si>
  <si>
    <t>-993362543</t>
  </si>
  <si>
    <t>27,051*1,05</t>
  </si>
  <si>
    <t>37</t>
  </si>
  <si>
    <t>622251105</t>
  </si>
  <si>
    <t>Příplatek k cenám kontaktního zateplení stěn za použití tepelněizolačních zátek z minerální vlny</t>
  </si>
  <si>
    <t>326636674</t>
  </si>
  <si>
    <t>38</t>
  </si>
  <si>
    <t>622252001</t>
  </si>
  <si>
    <t>Montáž zakládacích soklových lišt kontaktního zateplení</t>
  </si>
  <si>
    <t>688357208</t>
  </si>
  <si>
    <t>1,15+3,2+2,75</t>
  </si>
  <si>
    <t>39</t>
  </si>
  <si>
    <t>59051655</t>
  </si>
  <si>
    <t>lišta soklová Al s okapničkou zakládací U 18cm 0,95/200cm</t>
  </si>
  <si>
    <t>-680008015</t>
  </si>
  <si>
    <t>7,1*1,1</t>
  </si>
  <si>
    <t>40</t>
  </si>
  <si>
    <t>622252002</t>
  </si>
  <si>
    <t>Montáž ostatních lišt kontaktního zateplení</t>
  </si>
  <si>
    <t>-10278438</t>
  </si>
  <si>
    <t>"Rohová" (2,78+0,25+0,5+0,18+0,1+0,35)*2</t>
  </si>
  <si>
    <t>"Dilatační" (2,78+0,25+0,5+0,18+0,1+0,35)*2</t>
  </si>
  <si>
    <t>41</t>
  </si>
  <si>
    <t>59051480</t>
  </si>
  <si>
    <t>profil rohový Al s tkaninou kontaktního zateplení</t>
  </si>
  <si>
    <t>-905317966</t>
  </si>
  <si>
    <t>8,32*1,1</t>
  </si>
  <si>
    <t>42</t>
  </si>
  <si>
    <t>59051502</t>
  </si>
  <si>
    <t>profil dilatační rohový</t>
  </si>
  <si>
    <t>-1642538926</t>
  </si>
  <si>
    <t>43</t>
  </si>
  <si>
    <t>622321111</t>
  </si>
  <si>
    <t>Vápenocementová omítka hrubá jednovrstvá zatřená vnějších stěn nanášená ručně</t>
  </si>
  <si>
    <t>513993563</t>
  </si>
  <si>
    <t>(1,15+3,2+2,75-0,18*2)*(2,78+0,25+0,5+0,18+0,1)</t>
  </si>
  <si>
    <t>44</t>
  </si>
  <si>
    <t>622511111</t>
  </si>
  <si>
    <t>Tenkovrstvá akrylátová mozaiková střednězrnná omítka včetně penetrace vnějších stěn</t>
  </si>
  <si>
    <t>-843498475</t>
  </si>
  <si>
    <t>45</t>
  </si>
  <si>
    <t>622531021</t>
  </si>
  <si>
    <t>Tenkovrstvá silikonová zrnitá omítka tl. 2,0 mm včetně penetrace vnějších stěn</t>
  </si>
  <si>
    <t>-978775478</t>
  </si>
  <si>
    <t>(1,15+3,2+2,75+0,18*2)*(2,78+0,25+0,5+0,18+0,1)</t>
  </si>
  <si>
    <t>46</t>
  </si>
  <si>
    <t>631311114</t>
  </si>
  <si>
    <t>Mazanina tl do 80 mm z betonu prostého bez zvýšených nároků na prostředí tř. C 16/20</t>
  </si>
  <si>
    <t>-1667827907</t>
  </si>
  <si>
    <t>"SK2" 6,75*0,05</t>
  </si>
  <si>
    <t>47</t>
  </si>
  <si>
    <t>631311125</t>
  </si>
  <si>
    <t>Mazanina tl do 120 mm z betonu prostého bez zvýšených nároků na prostředí tř. C 20/25</t>
  </si>
  <si>
    <t>-1676299558</t>
  </si>
  <si>
    <t>"SK2" 3,2*2,75*0,1</t>
  </si>
  <si>
    <t>48</t>
  </si>
  <si>
    <t>631319011</t>
  </si>
  <si>
    <t>Příplatek k mazanině tl do 80 mm za přehlazení povrchu</t>
  </si>
  <si>
    <t>-359981732</t>
  </si>
  <si>
    <t>49</t>
  </si>
  <si>
    <t>631319173</t>
  </si>
  <si>
    <t>Příplatek k mazanině tl do 120 mm za stržení povrchu spodní vrstvy před vložením výztuže</t>
  </si>
  <si>
    <t>630788503</t>
  </si>
  <si>
    <t>50</t>
  </si>
  <si>
    <t>631319234</t>
  </si>
  <si>
    <t>Příplatek k mazaninám za přidání skleněných vláken pro objemové vyztužení 5 kg/m3</t>
  </si>
  <si>
    <t>-382970732</t>
  </si>
  <si>
    <t>51</t>
  </si>
  <si>
    <t>631351101</t>
  </si>
  <si>
    <t>Zřízení bednění rýh a hran v podlahách</t>
  </si>
  <si>
    <t>-875695881</t>
  </si>
  <si>
    <t>"Podkladní beton" (3,2+2,75*2)*0,1</t>
  </si>
  <si>
    <t>52</t>
  </si>
  <si>
    <t>631351102</t>
  </si>
  <si>
    <t>Odstranění bednění rýh a hran v podlahách</t>
  </si>
  <si>
    <t>1239058375</t>
  </si>
  <si>
    <t>53</t>
  </si>
  <si>
    <t>631362021</t>
  </si>
  <si>
    <t>Výztuž mazanin svařovanými sítěmi Kari</t>
  </si>
  <si>
    <t>1729592417</t>
  </si>
  <si>
    <t>"SK2 - KARI 150/150/6" 3,2*2,75*1,1*3,03/1000</t>
  </si>
  <si>
    <t>54</t>
  </si>
  <si>
    <t>632481213</t>
  </si>
  <si>
    <t>Separační vrstva z PE fólie</t>
  </si>
  <si>
    <t>2137427714</t>
  </si>
  <si>
    <t>"SK2" 6,75</t>
  </si>
  <si>
    <t>55</t>
  </si>
  <si>
    <t>634112113</t>
  </si>
  <si>
    <t>Obvodová dilatace podlahovým páskem z pěnového PE mezi stěnou a mazaninou nebo potěrem v 80 mm</t>
  </si>
  <si>
    <t>-597473000</t>
  </si>
  <si>
    <t>(2,7+2,5+0,3)*2</t>
  </si>
  <si>
    <t>56</t>
  </si>
  <si>
    <t>634113113</t>
  </si>
  <si>
    <t>Výplň dilatačních spár mazanin plastovým profilem v 40 mm</t>
  </si>
  <si>
    <t>611733978</t>
  </si>
  <si>
    <t>57</t>
  </si>
  <si>
    <t>634911113</t>
  </si>
  <si>
    <t>Řezání dilatačních spár š 5 mm hl do 50 mm v čerstvé betonové mazanině</t>
  </si>
  <si>
    <t>13795907</t>
  </si>
  <si>
    <t>58</t>
  </si>
  <si>
    <t>635111241</t>
  </si>
  <si>
    <t>Násyp pod podlahy z hrubého kameniva 8-16 se zhutněním</t>
  </si>
  <si>
    <t>743835854</t>
  </si>
  <si>
    <t>"SK2" 2,6*2,45*0,1</t>
  </si>
  <si>
    <t>59</t>
  </si>
  <si>
    <t>637211121</t>
  </si>
  <si>
    <t>Okapový chodník z betonových dlaždic tl 40 mm kladených do písku se zalitím spár MC</t>
  </si>
  <si>
    <t>1657611336</t>
  </si>
  <si>
    <t>(3,52+0,8+1,76+2,91)*0,4</t>
  </si>
  <si>
    <t>60</t>
  </si>
  <si>
    <t>637311131</t>
  </si>
  <si>
    <t>Okapový chodník z betonových záhonových obrubníků lože beton</t>
  </si>
  <si>
    <t>319039586</t>
  </si>
  <si>
    <t>3,52+0,8+1,76+2,91+0,4*2</t>
  </si>
  <si>
    <t>61</t>
  </si>
  <si>
    <t>642944121</t>
  </si>
  <si>
    <t>Osazování ocelových zárubní dodatečné pl do 2,5 m2</t>
  </si>
  <si>
    <t>443096936</t>
  </si>
  <si>
    <t>62</t>
  </si>
  <si>
    <t>55331119</t>
  </si>
  <si>
    <t>zárubeň ocelová pro běžné zdění hranatý profil 110 900 levá,pravá</t>
  </si>
  <si>
    <t>1475857477</t>
  </si>
  <si>
    <t>63</t>
  </si>
  <si>
    <t>644941111</t>
  </si>
  <si>
    <t>Osazování ventilačních mřížek velikosti do 150 x 200 mm</t>
  </si>
  <si>
    <t>-395042026</t>
  </si>
  <si>
    <t>64</t>
  </si>
  <si>
    <t>56245611</t>
  </si>
  <si>
    <t>mřížka větrací hranatá plast se síťovinou 150x150mm</t>
  </si>
  <si>
    <t>-146392179</t>
  </si>
  <si>
    <t>Ostatní konstrukce a práce, bourání</t>
  </si>
  <si>
    <t>65</t>
  </si>
  <si>
    <t>941311111</t>
  </si>
  <si>
    <t>Montáž lešení řadového modulového lehkého zatížení do 200 kg/m2 š do 0,9 m v do 10 m</t>
  </si>
  <si>
    <t>51058417</t>
  </si>
  <si>
    <t>(1,15+3,56+2,75+1,1*4)*4,2</t>
  </si>
  <si>
    <t>66</t>
  </si>
  <si>
    <t>941311211</t>
  </si>
  <si>
    <t>Příplatek k lešení řadovému modulovému lehkému š 0,9 m v do 25 m za první a ZKD den použití</t>
  </si>
  <si>
    <t>-598392372</t>
  </si>
  <si>
    <t>49,812*20</t>
  </si>
  <si>
    <t>67</t>
  </si>
  <si>
    <t>941321811</t>
  </si>
  <si>
    <t>Demontáž lešení řadového modulového těžkého zatížení do 300 kg/m2 š do 1,2 m v do 10 m</t>
  </si>
  <si>
    <t>-169135938</t>
  </si>
  <si>
    <t>68</t>
  </si>
  <si>
    <t>949101111</t>
  </si>
  <si>
    <t>Lešení pomocné pro objekty pozemních staveb s lešeňovou podlahou v do 1,9 m zatížení do 150 kg/m2</t>
  </si>
  <si>
    <t>1019598646</t>
  </si>
  <si>
    <t>6,75+2*1,2</t>
  </si>
  <si>
    <t>69</t>
  </si>
  <si>
    <t>952901111</t>
  </si>
  <si>
    <t>Vyčištění budov bytové a občanské výstavby při výšce podlaží do 4 m</t>
  </si>
  <si>
    <t>1538649581</t>
  </si>
  <si>
    <t>70</t>
  </si>
  <si>
    <t>953312122</t>
  </si>
  <si>
    <t>Vložky do svislých dilatačních spár z extrudovaných polystyrénových desek tl 20 mm</t>
  </si>
  <si>
    <t>987231682</t>
  </si>
  <si>
    <t>"Základy" (1,6+0,3)*1,3+0,3*0,45+0,6*0,45+0,3*0,85</t>
  </si>
  <si>
    <t>"Zdivo" 1,35*(0,1+2,78+0,25+0,5+0,18)</t>
  </si>
  <si>
    <t>71</t>
  </si>
  <si>
    <t>953735114</t>
  </si>
  <si>
    <t>Odvětrání vodorovné plastovými troubami DN do 140 mm ukládanými na sraz</t>
  </si>
  <si>
    <t>-1049439866</t>
  </si>
  <si>
    <t>0,25+0,18</t>
  </si>
  <si>
    <t>72</t>
  </si>
  <si>
    <t>962032230</t>
  </si>
  <si>
    <t>Bourání zdiva z cihel pálených nebo vápenopískových na MV nebo MVC do 1 m3</t>
  </si>
  <si>
    <t>516422973</t>
  </si>
  <si>
    <t>"Atika" 2,5*0,4*0,5</t>
  </si>
  <si>
    <t>73</t>
  </si>
  <si>
    <t>966080115</t>
  </si>
  <si>
    <t>Bourání kontaktního zateplení z desek z minerální vlny tloušťky do 180 mm</t>
  </si>
  <si>
    <t>903092696</t>
  </si>
  <si>
    <t>(1,78+3,2-0,18)*4,13</t>
  </si>
  <si>
    <t>74</t>
  </si>
  <si>
    <t>967021112</t>
  </si>
  <si>
    <t>Přisekání rovných ostění ve zdivu kamenném nebo smíšeném</t>
  </si>
  <si>
    <t>-1610438608</t>
  </si>
  <si>
    <t>"Otvor pro dveře" 0,4*2,1*2</t>
  </si>
  <si>
    <t>75</t>
  </si>
  <si>
    <t>971033651</t>
  </si>
  <si>
    <t>Vybourání otvorů ve zdivu cihelném pl do 4 m2 na MVC nebo MV tl do 600 mm</t>
  </si>
  <si>
    <t>-1209185707</t>
  </si>
  <si>
    <t>"Pro dveře" 1,1*2,1*0,4</t>
  </si>
  <si>
    <t>76</t>
  </si>
  <si>
    <t>974031664</t>
  </si>
  <si>
    <t>Vysekání rýh ve zdivu cihelném pro vtahování nosníků hl do 150 mm v do 150 mm</t>
  </si>
  <si>
    <t>-1079936562</t>
  </si>
  <si>
    <t>1,5*3</t>
  </si>
  <si>
    <t>997</t>
  </si>
  <si>
    <t>Přesun sutě</t>
  </si>
  <si>
    <t>77</t>
  </si>
  <si>
    <t>997013151</t>
  </si>
  <si>
    <t>Vnitrostaveništní doprava suti a vybouraných hmot pro budovy v do 6 m s omezením mechanizace</t>
  </si>
  <si>
    <t>2004495035</t>
  </si>
  <si>
    <t>78</t>
  </si>
  <si>
    <t>997013501</t>
  </si>
  <si>
    <t>Odvoz suti a vybouraných hmot na skládku nebo meziskládku do 1 km se složením</t>
  </si>
  <si>
    <t>-1065507373</t>
  </si>
  <si>
    <t>79</t>
  </si>
  <si>
    <t>997013509</t>
  </si>
  <si>
    <t>Příplatek k odvozu suti a vybouraných hmot na skládku ZKD 1 km přes 1 km</t>
  </si>
  <si>
    <t>551264443</t>
  </si>
  <si>
    <t>3,54*15 "Přepočtené koeficientem množství</t>
  </si>
  <si>
    <t>80</t>
  </si>
  <si>
    <t>997013831</t>
  </si>
  <si>
    <t>Poplatek za uložení na skládce (skládkovné) stavebního odpadu směsného kód odpadu 170 904</t>
  </si>
  <si>
    <t>1487514976</t>
  </si>
  <si>
    <t>998</t>
  </si>
  <si>
    <t>Přesun hmot</t>
  </si>
  <si>
    <t>81</t>
  </si>
  <si>
    <t>998011001</t>
  </si>
  <si>
    <t>Přesun hmot pro budovy zděné v do 6 m</t>
  </si>
  <si>
    <t>-2002807853</t>
  </si>
  <si>
    <t>PSV</t>
  </si>
  <si>
    <t>Práce a dodávky PSV</t>
  </si>
  <si>
    <t>711</t>
  </si>
  <si>
    <t>Izolace proti vodě, vlhkosti a plynům</t>
  </si>
  <si>
    <t>82</t>
  </si>
  <si>
    <t>711111001</t>
  </si>
  <si>
    <t>Provedení izolace proti zemní vlhkosti vodorovné za studena nátěrem penetračním</t>
  </si>
  <si>
    <t>-181730739</t>
  </si>
  <si>
    <t>"SK2" 3,2*2,75</t>
  </si>
  <si>
    <t>83</t>
  </si>
  <si>
    <t>11163150</t>
  </si>
  <si>
    <t>lak penetrační asfaltový</t>
  </si>
  <si>
    <t>-438698125</t>
  </si>
  <si>
    <t>8,8*0,00035</t>
  </si>
  <si>
    <t>84</t>
  </si>
  <si>
    <t>711141559</t>
  </si>
  <si>
    <t>Provedení izolace proti zemní vlhkosti pásy přitavením vodorovné NAIP</t>
  </si>
  <si>
    <t>164068012</t>
  </si>
  <si>
    <t>85</t>
  </si>
  <si>
    <t>62836110</t>
  </si>
  <si>
    <t>pás asfaltový natavitelný oxidovaný tl. 4mm s vložkou z hliníkové fólie / hliníkové fólie s textilií, se spalitelnou PE folií nebo jemnozrnným minerálním posypem</t>
  </si>
  <si>
    <t>800405484</t>
  </si>
  <si>
    <t>8,8*1,2</t>
  </si>
  <si>
    <t>86</t>
  </si>
  <si>
    <t>711161212</t>
  </si>
  <si>
    <t>Izolace proti zemní vlhkosti nopovou fólií svislá, nopek v 8,0 mm, tl do 0,6 mm</t>
  </si>
  <si>
    <t>2026361452</t>
  </si>
  <si>
    <t>(1,15+3,2+2,75+0,16*4)*0,6</t>
  </si>
  <si>
    <t>87</t>
  </si>
  <si>
    <t>998711101</t>
  </si>
  <si>
    <t>Přesun hmot tonážní pro izolace proti vodě, vlhkosti a plynům v objektech výšky do 6 m</t>
  </si>
  <si>
    <t>-509098039</t>
  </si>
  <si>
    <t>712</t>
  </si>
  <si>
    <t>Povlakové krytiny</t>
  </si>
  <si>
    <t>88</t>
  </si>
  <si>
    <t>712361701</t>
  </si>
  <si>
    <t>Provedení povlakové krytiny střech do 10° fólií položenou volně s přilepením spojů</t>
  </si>
  <si>
    <t>-2052539183</t>
  </si>
  <si>
    <t>"S02" 2,7*3</t>
  </si>
  <si>
    <t>89</t>
  </si>
  <si>
    <t>63150819</t>
  </si>
  <si>
    <t>fólie kontaktní difuzně propustná pro doplňkovou hydroizolační vrstvu, jednovrstvá mikrovláknitá s funkční vrstvou tl 220µm</t>
  </si>
  <si>
    <t>-668132990</t>
  </si>
  <si>
    <t>8,1*1,2</t>
  </si>
  <si>
    <t>90</t>
  </si>
  <si>
    <t>712363352</t>
  </si>
  <si>
    <t>Povlakové krytiny střech do 10° z tvarovaných poplastovaných lišt délky 2 m koutová lišta vnitřní rš 100 mm</t>
  </si>
  <si>
    <t>1414705412</t>
  </si>
  <si>
    <t>"Vytažení na atiku" 2,5+2,8*2</t>
  </si>
  <si>
    <t>91</t>
  </si>
  <si>
    <t>712363353</t>
  </si>
  <si>
    <t>Povlakové krytiny střech do 10° z tvarovaných poplastovaných lišt délky 2 m koutová lišta vnější rš 100 mm</t>
  </si>
  <si>
    <t>-430496475</t>
  </si>
  <si>
    <t>92</t>
  </si>
  <si>
    <t>712363358</t>
  </si>
  <si>
    <t>Povlakové krytiny střech do 10° z tvarovaných poplastovaných lišt délky 2 m závětrná lišta rš 250 mm</t>
  </si>
  <si>
    <t>103553283</t>
  </si>
  <si>
    <t>1,15+3,56+2,75</t>
  </si>
  <si>
    <t>93</t>
  </si>
  <si>
    <t>712363384</t>
  </si>
  <si>
    <t>Povlakové krytiny střech do 10° z tvarovaných poplastovaných lišt pro profily atypické výroby o větší rš</t>
  </si>
  <si>
    <t>-977183338</t>
  </si>
  <si>
    <t>"Společná atika se stávající" 2,23*0,86</t>
  </si>
  <si>
    <t>94</t>
  </si>
  <si>
    <t>712363552</t>
  </si>
  <si>
    <t>Provedení povlak krytiny mechanicky kotvenou do dřeva TI tl do 240 mm, budova v do 18m</t>
  </si>
  <si>
    <t>-1308123109</t>
  </si>
  <si>
    <t>"S.02 - včetně hlavy atiky" 3,56*3,38</t>
  </si>
  <si>
    <t>"Vytažení na atiku" (2,5+2,8*2)*0,35</t>
  </si>
  <si>
    <t>95</t>
  </si>
  <si>
    <t>28322010</t>
  </si>
  <si>
    <t>fólie hydroizolační střešní mPVC mechanicky kotvená tl 1,8mm barevná</t>
  </si>
  <si>
    <t>115137687</t>
  </si>
  <si>
    <t>14,868*1,2</t>
  </si>
  <si>
    <t>96</t>
  </si>
  <si>
    <t>712391171</t>
  </si>
  <si>
    <t>Provedení povlakové krytiny střech do 10° podkladní textilní vrstvy</t>
  </si>
  <si>
    <t>-1324383399</t>
  </si>
  <si>
    <t>97</t>
  </si>
  <si>
    <t>69311068</t>
  </si>
  <si>
    <t>geotextilie netkaná separační, ochranná, filtrační, drenážní PP 300g/m2</t>
  </si>
  <si>
    <t>-1405681584</t>
  </si>
  <si>
    <t>98</t>
  </si>
  <si>
    <t>7129-010</t>
  </si>
  <si>
    <t>Práce spojené s napojením nové krytiny na stávající</t>
  </si>
  <si>
    <t>-720990686</t>
  </si>
  <si>
    <t>99</t>
  </si>
  <si>
    <t>998712101</t>
  </si>
  <si>
    <t>Přesun hmot tonážní tonážní pro krytiny povlakové v objektech v do 6 m</t>
  </si>
  <si>
    <t>1384840622</t>
  </si>
  <si>
    <t>713</t>
  </si>
  <si>
    <t>Izolace tepelné</t>
  </si>
  <si>
    <t>100</t>
  </si>
  <si>
    <t>713121111</t>
  </si>
  <si>
    <t>Montáž izolace tepelné podlah volně kladenými rohožemi, pásy, dílci, deskami 1 vrstva</t>
  </si>
  <si>
    <t>258462086</t>
  </si>
  <si>
    <t>101</t>
  </si>
  <si>
    <t>28372308</t>
  </si>
  <si>
    <t>deska EPS 100 pro trvalé zatížení v tlaku (max. 2000 kg/m2) tl 80mm</t>
  </si>
  <si>
    <t>-1001783344</t>
  </si>
  <si>
    <t>6,75*1,05</t>
  </si>
  <si>
    <t>102</t>
  </si>
  <si>
    <t>713131135</t>
  </si>
  <si>
    <t>Montáž izolace tepelné stěn kotvením, pásů, dílců, desek vně objektu</t>
  </si>
  <si>
    <t>2143934298</t>
  </si>
  <si>
    <t>"Základ a sokl" (1,15+3,2+2,75+0,16*2)*0,85</t>
  </si>
  <si>
    <t>103</t>
  </si>
  <si>
    <t>28376425</t>
  </si>
  <si>
    <t>deska z polystyrénu XPS, hrana polodrážková a hladký povrch tl 160mm</t>
  </si>
  <si>
    <t>-1543052292</t>
  </si>
  <si>
    <t>6,307*1,05</t>
  </si>
  <si>
    <t>104</t>
  </si>
  <si>
    <t>713141136</t>
  </si>
  <si>
    <t>Montáž izolace tepelné střech plochých lepené za studena nízkoexpanzní (PUR) pěnou 1 vrstva desek</t>
  </si>
  <si>
    <t>1851758442</t>
  </si>
  <si>
    <t>"S02" 2,7*3*2</t>
  </si>
  <si>
    <t>105</t>
  </si>
  <si>
    <t>28375915</t>
  </si>
  <si>
    <t>deska EPS 150 pro trvalé zatížení v tlaku (max. 3000 kg/m2) tl 120mm</t>
  </si>
  <si>
    <t>616882509</t>
  </si>
  <si>
    <t>8,1*2*1,05</t>
  </si>
  <si>
    <t>106</t>
  </si>
  <si>
    <t>713141358</t>
  </si>
  <si>
    <t>Montáž spádové izolace na zhlaví atiky šířky do 500 mm ukotvené šrouby</t>
  </si>
  <si>
    <t>-1225380330</t>
  </si>
  <si>
    <t>3,56+2,5*2</t>
  </si>
  <si>
    <t>107</t>
  </si>
  <si>
    <t>63140403</t>
  </si>
  <si>
    <t>deska tepelně izolační minerální plochých střech pochozích dvouvrstvá ?=0,038-0,039 tl 100mm</t>
  </si>
  <si>
    <t>-709463655</t>
  </si>
  <si>
    <t>8,56*0,35*1,05</t>
  </si>
  <si>
    <t>108</t>
  </si>
  <si>
    <t>713141391</t>
  </si>
  <si>
    <t>Montáž izolace tepelné stěn výšky do 1000 mm na atiky a prostupy střechou lepené za studena zplna</t>
  </si>
  <si>
    <t>-1594469256</t>
  </si>
  <si>
    <t>"Zadní strana atiky" (2,7+2,9*2)*0,27</t>
  </si>
  <si>
    <t>109</t>
  </si>
  <si>
    <t>28375914</t>
  </si>
  <si>
    <t>deska EPS 150 pro trvalé zatížení v tlaku (max. 3000 kg/m2) tl 100mm</t>
  </si>
  <si>
    <t>-552322953</t>
  </si>
  <si>
    <t>2,295*1,05</t>
  </si>
  <si>
    <t>110</t>
  </si>
  <si>
    <t>998713101</t>
  </si>
  <si>
    <t>Přesun hmot tonážní pro izolace tepelné v objektech v do 6 m</t>
  </si>
  <si>
    <t>-1620475036</t>
  </si>
  <si>
    <t>751</t>
  </si>
  <si>
    <t>Vzduchotechnika</t>
  </si>
  <si>
    <t>111</t>
  </si>
  <si>
    <t>7509-010</t>
  </si>
  <si>
    <t>Dodávka a montáž axiálního ventilátoru s automatickou žaluzií napojený na světlo s časovým doběhem, senzor vlhkosti</t>
  </si>
  <si>
    <t>ks</t>
  </si>
  <si>
    <t>-1634869734</t>
  </si>
  <si>
    <t>762</t>
  </si>
  <si>
    <t>Konstrukce tesařské</t>
  </si>
  <si>
    <t>112</t>
  </si>
  <si>
    <t>762341047</t>
  </si>
  <si>
    <t>Bednění střech rovných z desek OSB tl 25 mm na pero a drážku šroubovaných na rošt</t>
  </si>
  <si>
    <t>794596211</t>
  </si>
  <si>
    <t>"Hlava atiky" 8,56*0,53</t>
  </si>
  <si>
    <t>113</t>
  </si>
  <si>
    <t>762395000</t>
  </si>
  <si>
    <t>Spojovací prostředky krovů, bednění, laťování, nadstřešních konstrukcí</t>
  </si>
  <si>
    <t>1988303052</t>
  </si>
  <si>
    <t>4,537*0,025</t>
  </si>
  <si>
    <t>114</t>
  </si>
  <si>
    <t>762811210</t>
  </si>
  <si>
    <t>Montáž vrchního záklopu z hrubých prken na sraz spáry zakryté</t>
  </si>
  <si>
    <t>-1882510812</t>
  </si>
  <si>
    <t>"S02" 6,75</t>
  </si>
  <si>
    <t>115</t>
  </si>
  <si>
    <t>60511081</t>
  </si>
  <si>
    <t>řezivo jehličnaté středové smrk tl 18-32mm dl 4-5m</t>
  </si>
  <si>
    <t>-2133213859</t>
  </si>
  <si>
    <t>6,75*0,035*1,1</t>
  </si>
  <si>
    <t>116</t>
  </si>
  <si>
    <t>762822120</t>
  </si>
  <si>
    <t>Montáž stropního trámu z hraněného řeziva průřezové plochy do 288 cm2 s výměnami</t>
  </si>
  <si>
    <t>1109447281</t>
  </si>
  <si>
    <t>"Trám 120/140" 4*3</t>
  </si>
  <si>
    <t>117</t>
  </si>
  <si>
    <t>60512135</t>
  </si>
  <si>
    <t>hranol stavební řezivo průřezu do 288cm2 do dl 6m</t>
  </si>
  <si>
    <t>675830466</t>
  </si>
  <si>
    <t>"Trám 120/140" 4*3*0,12*0,14*1,1</t>
  </si>
  <si>
    <t>118</t>
  </si>
  <si>
    <t>762895000</t>
  </si>
  <si>
    <t>Spojovací prostředky pro montáž záklopu, stropnice a podbíjení</t>
  </si>
  <si>
    <t>-1495352732</t>
  </si>
  <si>
    <t>0,26+0,222</t>
  </si>
  <si>
    <t>119</t>
  </si>
  <si>
    <t>998762101</t>
  </si>
  <si>
    <t>Přesun hmot tonážní pro kce tesařské v objektech v do 6 m</t>
  </si>
  <si>
    <t>-342732603</t>
  </si>
  <si>
    <t>763</t>
  </si>
  <si>
    <t>Konstrukce suché výstavby</t>
  </si>
  <si>
    <t>120</t>
  </si>
  <si>
    <t>763131441</t>
  </si>
  <si>
    <t>SDK podhled desky 2xDF 12,5 bez TI dvouvrstvá spodní kce profil CD+UD</t>
  </si>
  <si>
    <t>171507798</t>
  </si>
  <si>
    <t>121</t>
  </si>
  <si>
    <t>763131751</t>
  </si>
  <si>
    <t>Montáž parotěsné zábrany do SDK podhledu</t>
  </si>
  <si>
    <t>-1959733585</t>
  </si>
  <si>
    <t>122</t>
  </si>
  <si>
    <t>28329274</t>
  </si>
  <si>
    <t>fólie PE vyztužená pro parotěsnou vrstvu (reakce na oheň - třída E) 110g/m2</t>
  </si>
  <si>
    <t>410123141</t>
  </si>
  <si>
    <t>6,75*1,2</t>
  </si>
  <si>
    <t>123</t>
  </si>
  <si>
    <t>998763301</t>
  </si>
  <si>
    <t>Přesun hmot tonážní pro sádrokartonové konstrukce v objektech v do 6 m</t>
  </si>
  <si>
    <t>-1986024061</t>
  </si>
  <si>
    <t>764</t>
  </si>
  <si>
    <t>Konstrukce klempířské</t>
  </si>
  <si>
    <t>124</t>
  </si>
  <si>
    <t>764002801</t>
  </si>
  <si>
    <t>Demontáž závětrné lišty do suti</t>
  </si>
  <si>
    <t>1989829173</t>
  </si>
  <si>
    <t>2,23+2,5</t>
  </si>
  <si>
    <t>766</t>
  </si>
  <si>
    <t>Konstrukce truhlářské</t>
  </si>
  <si>
    <t>125</t>
  </si>
  <si>
    <t>766660002</t>
  </si>
  <si>
    <t>Montáž dveřních křídel otvíravých jednokřídlových š přes 0,8 m do ocelové zárubně</t>
  </si>
  <si>
    <t>-427605360</t>
  </si>
  <si>
    <t>126</t>
  </si>
  <si>
    <t>61162936</t>
  </si>
  <si>
    <t>dveře vnitřní hladké laminované bílé plné 1křídlé 900x1970mm dub</t>
  </si>
  <si>
    <t>-999545447</t>
  </si>
  <si>
    <t>127</t>
  </si>
  <si>
    <t>766660729</t>
  </si>
  <si>
    <t>Montáž dveřního interiérového kování - štítku s klikou</t>
  </si>
  <si>
    <t>1405571791</t>
  </si>
  <si>
    <t>128</t>
  </si>
  <si>
    <t>54914610</t>
  </si>
  <si>
    <t>kování dveřní vrchní klika včetně rozet a montážního materiálu R BB nerez PK</t>
  </si>
  <si>
    <t>914632130</t>
  </si>
  <si>
    <t>129</t>
  </si>
  <si>
    <t>998766101</t>
  </si>
  <si>
    <t>Přesun hmot tonážní pro konstrukce truhlářské v objektech v do 6 m</t>
  </si>
  <si>
    <t>-1089680342</t>
  </si>
  <si>
    <t>771</t>
  </si>
  <si>
    <t>Podlahy z dlaždic</t>
  </si>
  <si>
    <t>130</t>
  </si>
  <si>
    <t>771121011</t>
  </si>
  <si>
    <t>Nátěr penetrační na podlahu</t>
  </si>
  <si>
    <t>527275836</t>
  </si>
  <si>
    <t>131</t>
  </si>
  <si>
    <t>771161011</t>
  </si>
  <si>
    <t>Montáž profilu dilatační spáry bez izolace v rovině dlažby</t>
  </si>
  <si>
    <t>-49129947</t>
  </si>
  <si>
    <t>132</t>
  </si>
  <si>
    <t>59054162</t>
  </si>
  <si>
    <t>profil dilatační s bočními díly z PVC/CPE tl 6mm</t>
  </si>
  <si>
    <t>1318425972</t>
  </si>
  <si>
    <t>0,9*1,1</t>
  </si>
  <si>
    <t>133</t>
  </si>
  <si>
    <t>771474112</t>
  </si>
  <si>
    <t>Montáž soklů z dlaždic keramických rovných flexibilní lepidlo v do 90 mm</t>
  </si>
  <si>
    <t>-58987091</t>
  </si>
  <si>
    <t>(2,7+2,5+0,3)*2-1</t>
  </si>
  <si>
    <t>134</t>
  </si>
  <si>
    <t>59761275</t>
  </si>
  <si>
    <t>sokl-dlažba keramická slinutá hladká do interiéru i exteriéru 330x80mm</t>
  </si>
  <si>
    <t>-2013456298</t>
  </si>
  <si>
    <t>10/0,3*1,05</t>
  </si>
  <si>
    <t>135</t>
  </si>
  <si>
    <t>771574263</t>
  </si>
  <si>
    <t>Montáž podlah keramických pro mechanické zatížení protiskluzných lepených flexibilním lepidlem do 12 ks/m2</t>
  </si>
  <si>
    <t>1949554523</t>
  </si>
  <si>
    <t>136</t>
  </si>
  <si>
    <t>59761409</t>
  </si>
  <si>
    <t>dlažba keramická slinutá protiskluzná do interiéru i exteriéru pro vysoké mechanické namáhání přes 9 do 12 ks/m2</t>
  </si>
  <si>
    <t>848930</t>
  </si>
  <si>
    <t>6,75*1,1</t>
  </si>
  <si>
    <t>137</t>
  </si>
  <si>
    <t>998771101</t>
  </si>
  <si>
    <t>Přesun hmot tonážní pro podlahy z dlaždic v objektech v do 6 m</t>
  </si>
  <si>
    <t>-528514053</t>
  </si>
  <si>
    <t>783</t>
  </si>
  <si>
    <t>Dokončovací práce - nátěry</t>
  </si>
  <si>
    <t>138</t>
  </si>
  <si>
    <t>783213011</t>
  </si>
  <si>
    <t>Napouštěcí jednonásobný syntetický biocidní nátěr tesařských prvků nezabudovaných do konstrukce</t>
  </si>
  <si>
    <t>-1585181488</t>
  </si>
  <si>
    <t>"Trám 120/140" 4*3*(0,12+0,14)*2</t>
  </si>
  <si>
    <t>"Záklop" 6,75*2*1,2</t>
  </si>
  <si>
    <t>139</t>
  </si>
  <si>
    <t>783314101</t>
  </si>
  <si>
    <t>Základní jednonásobný syntetický nátěr zámečnických konstrukcí</t>
  </si>
  <si>
    <t>1807147001</t>
  </si>
  <si>
    <t>"I č.120 - dvojnásobně" 1,5*3*0,12*6*2</t>
  </si>
  <si>
    <t>140</t>
  </si>
  <si>
    <t>783315101</t>
  </si>
  <si>
    <t>Mezinátěr jednonásobný syntetický standardní zámečnických konstrukcí</t>
  </si>
  <si>
    <t>396571916</t>
  </si>
  <si>
    <t>"Zárubně" (0,9+2,02*2)*0,2</t>
  </si>
  <si>
    <t>141</t>
  </si>
  <si>
    <t>783317101</t>
  </si>
  <si>
    <t>Krycí jednonásobný syntetický standardní nátěr zámečnických konstrukcí</t>
  </si>
  <si>
    <t>-1342512985</t>
  </si>
  <si>
    <t>784</t>
  </si>
  <si>
    <t>Dokončovací práce - malby a tapety</t>
  </si>
  <si>
    <t>142</t>
  </si>
  <si>
    <t>784181101</t>
  </si>
  <si>
    <t>Základní akrylátová jednonásobná penetrace podkladu v místnostech výšky do 3,80m</t>
  </si>
  <si>
    <t>-1912205003</t>
  </si>
  <si>
    <t>"M.č.1.01" 4,15*2,88</t>
  </si>
  <si>
    <t>"M.č.1.04" (2,5+2,7)*2*2,88+2,5*2,7</t>
  </si>
  <si>
    <t>143</t>
  </si>
  <si>
    <t>784221101</t>
  </si>
  <si>
    <t>Dvojnásobné bílé malby ze směsí za sucha dobře otěruvzdorných v místnostech do 3,80 m</t>
  </si>
  <si>
    <t>1177265807</t>
  </si>
  <si>
    <t>06 - Úprava chodníku u P1 - bezbariérová rampa</t>
  </si>
  <si>
    <t xml:space="preserve">    5 - Komunikace pozemní</t>
  </si>
  <si>
    <t xml:space="preserve">    721 - Zdravotechnika - vnitřní kanalizace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</si>
  <si>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</si>
  <si>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</si>
  <si>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CS ÚRS 2019 01</t>
  </si>
  <si>
    <t>95681774</t>
  </si>
  <si>
    <t>3,0*(3,0+2,8+0,2)+3,0*(2,8+0,2)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</si>
  <si>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</si>
  <si>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</si>
  <si>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-677028093</t>
  </si>
  <si>
    <t>1,8+1,7+1,8</t>
  </si>
  <si>
    <t>121101101</t>
  </si>
  <si>
    <t xml:space="preserve">Sejmutí ornice nebo lesní půdy  s vodorovným přemístěním na hromady v místě upotřebení nebo na dočasné či trvalé skládky se složením, na vzdálenost do 50 m</t>
  </si>
  <si>
    <t>-638003817</t>
  </si>
  <si>
    <t>2,8*2,8*0,6*0,2</t>
  </si>
  <si>
    <t>132312101</t>
  </si>
  <si>
    <t xml:space="preserve">Hloubení zapažených i nezapažených rýh šířky do 600 mm ručním nebo pneumatickým nářadím  s urovnáním dna do předepsaného profilu a spádu v horninách tř. 4 soudržných</t>
  </si>
  <si>
    <t>1435493183</t>
  </si>
  <si>
    <t>3,0*0,6*0,8</t>
  </si>
  <si>
    <t>181301102</t>
  </si>
  <si>
    <t>Rozprostření a urovnání ornice v rovině nebo ve svahu sklonu do 1:5 při souvislé ploše do 500 m2, tl. vrstvy přes 100 do 150 mm</t>
  </si>
  <si>
    <t>566341613</t>
  </si>
  <si>
    <t>2,8*2,8*0,6</t>
  </si>
  <si>
    <t>Komunikace pozemní</t>
  </si>
  <si>
    <t>564821111</t>
  </si>
  <si>
    <t xml:space="preserve">Podklad ze štěrkodrti ŠD  s rozprostřením a zhutněním, po zhutnění tl. 80 mm</t>
  </si>
  <si>
    <t>1706820353</t>
  </si>
  <si>
    <t>3,0*3,0+2,8*3,0*2/2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</si>
  <si>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</si>
  <si>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</si>
  <si>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1341001232</t>
  </si>
  <si>
    <t>DL</t>
  </si>
  <si>
    <t>3,0*3,0+(2,8+0,2)*3,0*2</t>
  </si>
  <si>
    <t>59245008</t>
  </si>
  <si>
    <t>dlažba skladebná betonová 200x100x60mm barevná</t>
  </si>
  <si>
    <t>-1013093364</t>
  </si>
  <si>
    <t>3,0*2,8*2</t>
  </si>
  <si>
    <t>R5-0001</t>
  </si>
  <si>
    <t>Očištění stávající dlažby k opětovnému užití</t>
  </si>
  <si>
    <t>308386169</t>
  </si>
  <si>
    <t>3,0*3,1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</si>
  <si>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</si>
  <si>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</si>
  <si>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1190323705</t>
  </si>
  <si>
    <t>2,8+2,8+2*0,2</t>
  </si>
  <si>
    <t xml:space="preserve">Odvoz suti a vybouraných hmot na skládku nebo meziskládku  se složením, na vzdálenost do 1 km</t>
  </si>
  <si>
    <t>1196971909</t>
  </si>
  <si>
    <t xml:space="preserve">Odvoz suti a vybouraných hmot na skládku nebo meziskládku  se složením, na vzdálenost Příplatek k ceně za každý další i započatý 1 km přes 1 km</t>
  </si>
  <si>
    <t>1354840463</t>
  </si>
  <si>
    <t>8,107*17 'Přepočtené koeficientem množství</t>
  </si>
  <si>
    <t>997013801</t>
  </si>
  <si>
    <t>Poplatek za uložení stavebního odpadu na skládce (skládkovné) z prostého betonu zatříděného do Katalogu odpadů pod kódem 170 101</t>
  </si>
  <si>
    <t>176119953</t>
  </si>
  <si>
    <t>998012021</t>
  </si>
  <si>
    <t xml:space="preserve"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</si>
  <si>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1022954321</t>
  </si>
  <si>
    <t>711491273</t>
  </si>
  <si>
    <t xml:space="preserve">Provedení izolace proti povrchové a podpovrchové tlakové vodě ostatní  na ploše svislé S z nopové fólie</t>
  </si>
  <si>
    <t>-1288357724</t>
  </si>
  <si>
    <t>(2,8+3,0+3,0+2,8+0,2*2)*0,4</t>
  </si>
  <si>
    <t>28323005</t>
  </si>
  <si>
    <t>fólie profilovaná (nopová) drenážní HDPE s výškou nopů 8mm</t>
  </si>
  <si>
    <t>2025928067</t>
  </si>
  <si>
    <t>4,8*1,2 'Přepočtené koeficientem množství</t>
  </si>
  <si>
    <t>721</t>
  </si>
  <si>
    <t>Zdravotechnika - vnitřní kanalizace</t>
  </si>
  <si>
    <t>721173315</t>
  </si>
  <si>
    <t>Potrubí z plastových trub PVC SN4 dešťové DN 110</t>
  </si>
  <si>
    <t>-557204048</t>
  </si>
  <si>
    <t>721173317</t>
  </si>
  <si>
    <t>Potrubí z plastových trub PVC SN4 dešťové DN 160</t>
  </si>
  <si>
    <t>1717300040</t>
  </si>
  <si>
    <t>R721-0001</t>
  </si>
  <si>
    <t>Vybourání stávající vpusti pro posun</t>
  </si>
  <si>
    <t>kpl</t>
  </si>
  <si>
    <t>-521849240</t>
  </si>
  <si>
    <t>R721-0002</t>
  </si>
  <si>
    <t>D+M Dvorní vpusti Aco Gala Point s litinový rošt</t>
  </si>
  <si>
    <t>-500492904</t>
  </si>
  <si>
    <t>OMSTR</t>
  </si>
  <si>
    <t>83,33</t>
  </si>
  <si>
    <t>SDKPDL</t>
  </si>
  <si>
    <t>6,66</t>
  </si>
  <si>
    <t>SDKTRUHL</t>
  </si>
  <si>
    <t>32,1</t>
  </si>
  <si>
    <t>OBKL</t>
  </si>
  <si>
    <t>116,4</t>
  </si>
  <si>
    <t>OMSTE</t>
  </si>
  <si>
    <t>283,544</t>
  </si>
  <si>
    <t>OBKLAD</t>
  </si>
  <si>
    <t>180,84</t>
  </si>
  <si>
    <t>DIL</t>
  </si>
  <si>
    <t>108,564</t>
  </si>
  <si>
    <t>02 - Pavilon 2</t>
  </si>
  <si>
    <t>SOKL</t>
  </si>
  <si>
    <t>22,2</t>
  </si>
  <si>
    <t>NATER</t>
  </si>
  <si>
    <t>16,8</t>
  </si>
  <si>
    <t>prizdivky</t>
  </si>
  <si>
    <t>66,16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</si>
  <si>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</si>
  <si>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</si>
  <si>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</si>
  <si>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776 - Podlahy povlakové</t>
  </si>
  <si>
    <t xml:space="preserve">    781 - Dokončovací práce - obklady</t>
  </si>
  <si>
    <t>139711101</t>
  </si>
  <si>
    <t xml:space="preserve">Vykopávka v uzavřených prostorách  s naložením výkopku na dopravní prostředek v hornině tř. 1 až 4</t>
  </si>
  <si>
    <t>2017668093</t>
  </si>
  <si>
    <t xml:space="preserve">Zásyp sypaninou z jakékoliv horniny  s uložením výkopku ve vrstvách se zhutněním v uzavřených prostorách s urovnáním povrchu zásypu</t>
  </si>
  <si>
    <t>1745440230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</si>
  <si>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</si>
  <si>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</si>
  <si>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447691268</t>
  </si>
  <si>
    <t>RM1-0001</t>
  </si>
  <si>
    <t>Písek kopaný</t>
  </si>
  <si>
    <t>23959963</t>
  </si>
  <si>
    <t>310238211</t>
  </si>
  <si>
    <t xml:space="preserve">Zazdívka otvorů ve zdivu nadzákladovém cihlami pálenými  plochy přes 0,25 m2 do 1 m2 na maltu vápenocementovou</t>
  </si>
  <si>
    <t>1989630147</t>
  </si>
  <si>
    <t>Válcované nosníky dodatečně osazované do připravených otvorů bez zazdění hlav do č. 12</t>
  </si>
  <si>
    <t>CS ÚRS 2017 01</t>
  </si>
  <si>
    <t>-512423059</t>
  </si>
  <si>
    <t>1,2*11,1*3*2/1000</t>
  </si>
  <si>
    <t>342272423</t>
  </si>
  <si>
    <t>Příčky z pórobetonových přesných příčkovek [YTONG] hladkých, objemové hmotnosti 500 kg/m3 na tenké maltové lože, tloušťky příčky 125 mm</t>
  </si>
  <si>
    <t>-558082794</t>
  </si>
  <si>
    <t>"01"(4,1+0,2)*2*3,1*2+3,9*1,3*2+0,9*1,5*2</t>
  </si>
  <si>
    <t>Mezisoučet</t>
  </si>
  <si>
    <t>346244361</t>
  </si>
  <si>
    <t xml:space="preserve">Zazdívka rýh, potrubí, nik (výklenků) nebo kapes z pálených cihel  na maltu tl. 65 mm</t>
  </si>
  <si>
    <t>-2129457729</t>
  </si>
  <si>
    <t>Plentování ocelových válcovaných nosníků jednostranné cihlami na maltu, výška stojiny do 200 mm</t>
  </si>
  <si>
    <t>1789837308</t>
  </si>
  <si>
    <t>1,1*0,14*2*2</t>
  </si>
  <si>
    <t>346272216.XLA</t>
  </si>
  <si>
    <t>Přizdívka z tvárnic Ytong Obezdívka tl 50 mm</t>
  </si>
  <si>
    <t>302194850</t>
  </si>
  <si>
    <t>"UT"(1,775+1,925)*0,5*2</t>
  </si>
  <si>
    <t>411386611</t>
  </si>
  <si>
    <t>Zabetonování prostupů v instalačních šachtách ve stropech železobetonových ze suchých směsí, včetně bednění, odbednění, výztuže a zajištění potrubí skelnou vatou s folií (materiál v ceně), plochy do 0,09 m2</t>
  </si>
  <si>
    <t>-1050410293</t>
  </si>
  <si>
    <t>3*2</t>
  </si>
  <si>
    <t>411388531</t>
  </si>
  <si>
    <t>Zabetonování otvorů ve stropech nebo v klenbách včetně lešení, bednění, odbednění a výztuže (materiál v ceně) ve stropech železobetonových, tvárnicových a prefabrikovaných</t>
  </si>
  <si>
    <t>1436771887</t>
  </si>
  <si>
    <t>0,3*0,3*5*2</t>
  </si>
  <si>
    <t>611325422</t>
  </si>
  <si>
    <t>Oprava vápenocementové omítky vnitřních ploch štukové dvouvrstvé, tloušťky do 20 mm a tloušťky štuku do 3 mm stropů, v rozsahu opravované plochy přes 10 do 30%</t>
  </si>
  <si>
    <t>877625177</t>
  </si>
  <si>
    <t>OMSTR-SDKPDL</t>
  </si>
  <si>
    <t>611381001</t>
  </si>
  <si>
    <t>Omítka tenkovrstvá minerální vnitřních ploch probarvená, včetně penetrace podkladu zrnitá, tloušťky 1,0 mm vodorovných konstrukcí stropů rovných</t>
  </si>
  <si>
    <t>1138823667</t>
  </si>
  <si>
    <t>Vápenocementová nebo vápenná omítka ostění nebo nadpraží štuková</t>
  </si>
  <si>
    <t>-1476603527</t>
  </si>
  <si>
    <t>(0,75*2+1,2*2)*0,3*2+(0,8+2,0*2)*0,3*2*14</t>
  </si>
  <si>
    <t>612325402</t>
  </si>
  <si>
    <t>Oprava vápenocementové nebo vápenné omítky vnitřních ploch hrubé, tloušťky do 20 mm stěn, v rozsahu opravované plochy přes 10 do 30%</t>
  </si>
  <si>
    <t>-664471510</t>
  </si>
  <si>
    <t>OBKL-prizdivky</t>
  </si>
  <si>
    <t>612325412</t>
  </si>
  <si>
    <t>Oprava vápenocementové omítky vnitřních ploch hladké, tloušťky do 20 mm stěn, v rozsahu opravované plochy přes 10 do 30%</t>
  </si>
  <si>
    <t>1414377068</t>
  </si>
  <si>
    <t>OMSTE-OBKL</t>
  </si>
  <si>
    <t>612381001</t>
  </si>
  <si>
    <t>Omítka tenkovrstvá minerální vnitřních ploch probarvená, včetně penetrace podkladu zrnitá, tloušťky 1,0 mm svislých konstrukcí stěn v podlaží i na schodišti</t>
  </si>
  <si>
    <t>-798070757</t>
  </si>
  <si>
    <t xml:space="preserve">Montáž lišt kontaktního zateplení  ostatních stěnových, dilatačních apod. lepených do tmelu</t>
  </si>
  <si>
    <t>-1575484615</t>
  </si>
  <si>
    <t>59051476</t>
  </si>
  <si>
    <t>profil okenní začišťovací se sklovláknitou armovací tkaninou 9 mm/2,4 m</t>
  </si>
  <si>
    <t>1368661827</t>
  </si>
  <si>
    <t>(1,2+2,0*2)*2*2+(1,2+1,7*2)</t>
  </si>
  <si>
    <t>25,4*1,05 'Přepočtené koeficientem množství</t>
  </si>
  <si>
    <t>539060432</t>
  </si>
  <si>
    <t>(0,75+1,2*2)*2</t>
  </si>
  <si>
    <t>6,3*1,05 'Přepočtené koeficientem množství</t>
  </si>
  <si>
    <t>631311115</t>
  </si>
  <si>
    <t>Mazanina z betonu prostého bez zvýšených nároků na prostředí tl. přes 50 do 80 mm tř. C 20/25</t>
  </si>
  <si>
    <t>504137530</t>
  </si>
  <si>
    <t>OMSTR*0,055</t>
  </si>
  <si>
    <t>631312141</t>
  </si>
  <si>
    <t xml:space="preserve">Doplnění dosavadních mazanin prostým betonem  s dodáním hmot, bez potěru, plochy jednotlivě rýh v dosavadních mazaninách</t>
  </si>
  <si>
    <t>449082348</t>
  </si>
  <si>
    <t>Příplatek k cenám mazanin za úpravu povrchu mazaniny přehlazením, mazanina tl. přes 50 do 80 mm</t>
  </si>
  <si>
    <t>-1900841129</t>
  </si>
  <si>
    <t>631319171</t>
  </si>
  <si>
    <t>Příplatek k cenám mazanin za stržení povrchu spodní vrstvy mazaniny latí před vložením výztuže nebo pletiva pro tl. obou vrstev mazaniny přes 50 do 80 mm</t>
  </si>
  <si>
    <t>-1329052897</t>
  </si>
  <si>
    <t>Výztuž mazanin ze svařovaných sítí z drátů typu KARI</t>
  </si>
  <si>
    <t>-686138508</t>
  </si>
  <si>
    <t>OMSTR*1,351/1000</t>
  </si>
  <si>
    <t>634111113</t>
  </si>
  <si>
    <t>Obvodová dilatace mezi stěnou a mazaninou pružnou těsnicí páskou výšky 80 mm</t>
  </si>
  <si>
    <t>597975398</t>
  </si>
  <si>
    <t>"01"(5,58*2+3,486*2+0,3+0,15+(1,875+1,925)*2)*2</t>
  </si>
  <si>
    <t>(3,9*2+1,4*2+1,65*2+0,9*6)*2</t>
  </si>
  <si>
    <t>"02"(1,9+2,5)*2*2</t>
  </si>
  <si>
    <t>634661111</t>
  </si>
  <si>
    <t>Výplň dilatačních spar mazanin silikonovým tmelem, šířka spáry do 5 mm</t>
  </si>
  <si>
    <t>1805514335</t>
  </si>
  <si>
    <t>Osazení ocelových dveřních zárubní lisovaných nebo z úhelníků dodatečně s vybetonováním prahu, plochy do 2,5 m2</t>
  </si>
  <si>
    <t>1201210880</t>
  </si>
  <si>
    <t>553311560</t>
  </si>
  <si>
    <t>zárubeň ocelová pro běžné zdění hranatý profil 160 800 L/P</t>
  </si>
  <si>
    <t>-538861592</t>
  </si>
  <si>
    <t>55331152</t>
  </si>
  <si>
    <t>zárubeň ocelová pro běžné zdění hranatý profil 160 600 levá,pravá</t>
  </si>
  <si>
    <t>1079942471</t>
  </si>
  <si>
    <t>783813131</t>
  </si>
  <si>
    <t>Penetrační nátěr omítek hladkých omítek hladkých, zrnitých tenkovrstvých nebo štukových stupně členitosti 1 a 2 syntetický</t>
  </si>
  <si>
    <t>245226880</t>
  </si>
  <si>
    <t>1,5*0,5*2*5</t>
  </si>
  <si>
    <t>783817121</t>
  </si>
  <si>
    <t>Krycí (ochranný ) nátěr omítek jednonásobný hladkých omítek hladkých, zrnitých tenkovrstvých nebo štukových stupně členitosti 1 a 2 syntetický</t>
  </si>
  <si>
    <t>-1228044332</t>
  </si>
  <si>
    <t>Lešení pomocné pracovní pro objekty pozemních staveb pro zatížení do 150 kg/m2, o výšce lešeňové podlahy do 1,9 m</t>
  </si>
  <si>
    <t>-792528995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</si>
  <si>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</si>
  <si>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-1109982691</t>
  </si>
  <si>
    <t>962031132</t>
  </si>
  <si>
    <t>Bourání příček z cihel, tvárnic nebo příčkovek z cihel pálených, plných nebo dutých na maltu vápennou nebo vápenocementovou, tl. do 100 mm</t>
  </si>
  <si>
    <t>-992959666</t>
  </si>
  <si>
    <t>"01"((1,875+3,486)*3,0-0,6*1,97+(0,5+0,3)*3,0)*2</t>
  </si>
  <si>
    <t>"vana"(0,8+1,2)*2*0,9*2</t>
  </si>
  <si>
    <t>965041321</t>
  </si>
  <si>
    <t>Bourání mazanin škvárobetonových tl. do 100 mm, plochy do 1 m2</t>
  </si>
  <si>
    <t>-1712191519</t>
  </si>
  <si>
    <t>965043341</t>
  </si>
  <si>
    <t>Bourání mazanin betonových s potěrem nebo teracem tl. do 100 mm, plochy přes 4 m2</t>
  </si>
  <si>
    <t>1322042166</t>
  </si>
  <si>
    <t>OMSTR*0,04</t>
  </si>
  <si>
    <t>965081213</t>
  </si>
  <si>
    <t>Bourání podlah z dlaždic bez podkladního lože nebo mazaniny, s jakoukoliv výplní spár keramických nebo xylolitových tl. do 10 mm, plochy přes 1 m2</t>
  </si>
  <si>
    <t>1743879803</t>
  </si>
  <si>
    <t>968072455</t>
  </si>
  <si>
    <t>Vybourání kovových rámů oken s křídly, dveřních zárubní, vrat, stěn, ostění nebo obkladů dveřních zárubní, plochy do 2 m2</t>
  </si>
  <si>
    <t>-637370579</t>
  </si>
  <si>
    <t>"01"0,8*1,97*3*2+0,6*2,0*2*2</t>
  </si>
  <si>
    <t>"02"0,8*1,97*2*2</t>
  </si>
  <si>
    <t>971033561</t>
  </si>
  <si>
    <t>Vybourání otvorů ve zdivu základovém nebo nadzákladovém z cihel, tvárnic, příčkovek z cihel pálených na maltu vápennou nebo vápenocementovou plochy do 1 m2, tl. do 600 mm</t>
  </si>
  <si>
    <t>-1114511262</t>
  </si>
  <si>
    <t>0,75*1,2*0,45</t>
  </si>
  <si>
    <t>145</t>
  </si>
  <si>
    <t>972054241</t>
  </si>
  <si>
    <t xml:space="preserve">Vybourání otvorů ve stropech nebo klenbách železobetonových  bez odstranění podlahy a násypu, plochy do 0,09 m2, tl. do 150 mm</t>
  </si>
  <si>
    <t>-756413776</t>
  </si>
  <si>
    <t>973031324</t>
  </si>
  <si>
    <t>Vysekání výklenků nebo kapes ve zdivu z cihel na maltu vápennou nebo vápenocementovou kapes, plochy do 0,10 m2, hl. do 150 mm</t>
  </si>
  <si>
    <t>-319535355</t>
  </si>
  <si>
    <t>2*2</t>
  </si>
  <si>
    <t>973031812</t>
  </si>
  <si>
    <t>Vysekání výklenků nebo kapes ve zdivu z cihel na maltu vápennou nebo vápenocementovou kapes pro zavázání nových příček, tl. do 100 mm</t>
  </si>
  <si>
    <t>111461680</t>
  </si>
  <si>
    <t>3,5*2*2</t>
  </si>
  <si>
    <t>974031164</t>
  </si>
  <si>
    <t>Vysekání rýh ve zdivu cihelném na maltu vápennou nebo vápenocementovou do hl. 150 mm a šířky do 150 mm</t>
  </si>
  <si>
    <t>-1334166729</t>
  </si>
  <si>
    <t>3,1*2*6</t>
  </si>
  <si>
    <t>974031165</t>
  </si>
  <si>
    <t xml:space="preserve">Vysekání rýh ve zdivu cihelném na maltu vápennou nebo vápenocementovou  do hl. 150 mm a šířky do 200 mm</t>
  </si>
  <si>
    <t>993800958</t>
  </si>
  <si>
    <t>978011141</t>
  </si>
  <si>
    <t>Otlučení vápenných nebo vápenocementových omítek vnitřních ploch stropů, v rozsahu přes 10 do 30 %</t>
  </si>
  <si>
    <t>-2141274875</t>
  </si>
  <si>
    <t>"01"(5,8+15,65+5,85+0,9*1,3+0,9*1,55)*2</t>
  </si>
  <si>
    <t>"02"11,80*2</t>
  </si>
  <si>
    <t>978013141</t>
  </si>
  <si>
    <t>Otlučení vápenných nebo vápenocementových omítek vnitřních ploch stěn s vyškrabáním spar, s očištěním zdiva, v rozsahu přes 10 do 30 %</t>
  </si>
  <si>
    <t>-390681567</t>
  </si>
  <si>
    <t>"01"(5,58*2+(1,875+1,925)*2)*3,0*2</t>
  </si>
  <si>
    <t>(3,9*2+1,4*2+1,65*2+0,9*6)*3,0*2</t>
  </si>
  <si>
    <t>(0,8*1,97*3+0,6*1,97*2+1,2*2,01*2)*-2</t>
  </si>
  <si>
    <t>"02"(4,95+2,5)*2*3,0*2</t>
  </si>
  <si>
    <t>(0,8*1,97*2+1,2*1,7)*-2</t>
  </si>
  <si>
    <t>978059541</t>
  </si>
  <si>
    <t>Odsekání obkladů stěn včetně otlučení podkladní omítky až na zdivo z obkládaček vnitřních, z jakýchkoliv materiálů, plochy přes 1 m2</t>
  </si>
  <si>
    <t>-686601893</t>
  </si>
  <si>
    <t>"01"(5,85*2+(1,875+1,925)*2)*1,5*2</t>
  </si>
  <si>
    <t>(3,9*2+1,4*2+1,65*2+0,9*6)*1,5*2</t>
  </si>
  <si>
    <t>(0,8*1,5*3+0,6*1,5*3)*-2</t>
  </si>
  <si>
    <t>"02"(1,9+2,5)*1,5*2</t>
  </si>
  <si>
    <t>R9-0001</t>
  </si>
  <si>
    <t>Zajištění montážní plošiny pro osazení větracích mřížek ve fasádě</t>
  </si>
  <si>
    <t>1939144622</t>
  </si>
  <si>
    <t>997013152</t>
  </si>
  <si>
    <t>Vnitrostaveništní doprava suti a vybouraných hmot vodorovně do 50 m svisle s omezením mechanizace pro budovy a haly výšky přes 6 do 9 m</t>
  </si>
  <si>
    <t>1066194662</t>
  </si>
  <si>
    <t>Odvoz suti a vybouraných hmot na skládku nebo meziskládku se složením, na vzdálenost do 1 km</t>
  </si>
  <si>
    <t>1719174909</t>
  </si>
  <si>
    <t>Odvoz suti a vybouraných hmot na skládku nebo meziskládku se složením, na vzdálenost Příplatek k ceně za každý další i započatý 1 km přes 1 km</t>
  </si>
  <si>
    <t>1871980726</t>
  </si>
  <si>
    <t>47,486*17 'Přepočtené koeficientem množství</t>
  </si>
  <si>
    <t>997013803</t>
  </si>
  <si>
    <t>Poplatek za uložení stavebního odpadu na skládce (skládkovné) z keramických materiálů</t>
  </si>
  <si>
    <t>1600652514</t>
  </si>
  <si>
    <t>Přesun hmot pro budovy občanské výstavby, bydlení, výrobu a služby s nosnou svislou konstrukcí zděnou z cihel, tvárnic nebo kamene vodorovná dopravní vzdálenost do 100 m pro budovy výšky do 6 m</t>
  </si>
  <si>
    <t>-1221401743</t>
  </si>
  <si>
    <t>711112051</t>
  </si>
  <si>
    <t>Provedení izolace proti zemní vlhkosti natěradly a tmely za studena na ploše svislé S dvojnásobným nátěrem tekutou elastickou hydroizolací</t>
  </si>
  <si>
    <t>356219966</t>
  </si>
  <si>
    <t>OBKLAD+2,5*4,95*2</t>
  </si>
  <si>
    <t>245510410</t>
  </si>
  <si>
    <t>systém hydroizolační práškový interiérový bal. 12 kg</t>
  </si>
  <si>
    <t>kg</t>
  </si>
  <si>
    <t>964249663</t>
  </si>
  <si>
    <t>(OBKLAD+2,5*4,95*2)*1,3</t>
  </si>
  <si>
    <t>267,267*1,65 'Přepočtené koeficientem množství</t>
  </si>
  <si>
    <t>711131101</t>
  </si>
  <si>
    <t>Provedení izolace proti zemní vlhkosti pásy na sucho AIP nebo tkaniny na ploše vodorovné V</t>
  </si>
  <si>
    <t>-1977079931</t>
  </si>
  <si>
    <t>283231500</t>
  </si>
  <si>
    <t>fólie separační PE bal. 100 m2</t>
  </si>
  <si>
    <t>-2004064827</t>
  </si>
  <si>
    <t>711131811</t>
  </si>
  <si>
    <t>Odstranění izolace proti zemní vlhkosti na ploše vodorovné V</t>
  </si>
  <si>
    <t>-734307065</t>
  </si>
  <si>
    <t>Provedení izolace proti zemní vlhkosti pásy přitavením NAIP na ploše vodorovné V</t>
  </si>
  <si>
    <t>480867405</t>
  </si>
  <si>
    <t>628321340</t>
  </si>
  <si>
    <t>pás těžký asfaltovaný V60 S40</t>
  </si>
  <si>
    <t>-158151298</t>
  </si>
  <si>
    <t>83,33*1,11 'Přepočtené koeficientem množství</t>
  </si>
  <si>
    <t>Přesun hmot pro izolace proti vodě, vlhkosti a plynům stanovený z hmotnosti přesunovaného materiálu vodorovná dopravní vzdálenost do 50 m v objektech výšky do 6 m</t>
  </si>
  <si>
    <t>337555898</t>
  </si>
  <si>
    <t>713110821</t>
  </si>
  <si>
    <t>Odstranění tepelné izolace běžných stavebních konstrukcí z rohoží, pásů, dílců, desek, bloků stropů nebo podhledů volně kladených z polystyrenu, tloušťka izolace do 100 mm</t>
  </si>
  <si>
    <t>1903437473</t>
  </si>
  <si>
    <t>713111111</t>
  </si>
  <si>
    <t>Montáž tepelné izolace stropů rohožemi, pásy, dílci, deskami, bloky (izolační materiál ve specifikaci) vrchem bez překrytí lepenkou kladenými volně</t>
  </si>
  <si>
    <t>-1256246849</t>
  </si>
  <si>
    <t>283758760</t>
  </si>
  <si>
    <t>deska z pěnového polystyrenu pro vysoce zatížené konstrukce 1000 x 500 x 10 mm</t>
  </si>
  <si>
    <t>1258793462</t>
  </si>
  <si>
    <t>83,33*1,05 'Přepočtené koeficientem množství</t>
  </si>
  <si>
    <t>Přesun hmot pro izolace tepelné stanovený z hmotnosti přesunovaného materiálu vodorovná dopravní vzdálenost do 50 m v objektech výšky do 6 m</t>
  </si>
  <si>
    <t>-854467383</t>
  </si>
  <si>
    <t>D+M vodovodu, kanalizace a zařizovacích předmětů dle samostatného rozpočtu projektanta</t>
  </si>
  <si>
    <t>1308835129</t>
  </si>
  <si>
    <t>-223103593</t>
  </si>
  <si>
    <t>725</t>
  </si>
  <si>
    <t>Zdravotechnika - zařizovací předměty</t>
  </si>
  <si>
    <t>725319111</t>
  </si>
  <si>
    <t>Dřezy bez výtokových armatur montáž dřezů ostatních typů</t>
  </si>
  <si>
    <t>soubor</t>
  </si>
  <si>
    <t>-1613570528</t>
  </si>
  <si>
    <t>725320822</t>
  </si>
  <si>
    <t>Demontáž dřezů dvojitých bez výtokových armatur vestavěných v kuchyňských sestavách</t>
  </si>
  <si>
    <t>1346206255</t>
  </si>
  <si>
    <t>R725-0100</t>
  </si>
  <si>
    <t>D+M vybavení koupelen a toalet - mýdelník, držák toal. papíru, wc štětka, háčky</t>
  </si>
  <si>
    <t>93179812</t>
  </si>
  <si>
    <t>R725-0101</t>
  </si>
  <si>
    <t>-606541698</t>
  </si>
  <si>
    <t>R725-0102</t>
  </si>
  <si>
    <t>371510156</t>
  </si>
  <si>
    <t>R725-0104</t>
  </si>
  <si>
    <t>1142240949</t>
  </si>
  <si>
    <t>R725-0105</t>
  </si>
  <si>
    <t>1613175327</t>
  </si>
  <si>
    <t>R725-0106</t>
  </si>
  <si>
    <t>-1766761205</t>
  </si>
  <si>
    <t>R725-0108</t>
  </si>
  <si>
    <t>-1760483420</t>
  </si>
  <si>
    <t>R725-0123</t>
  </si>
  <si>
    <t>-1868927336</t>
  </si>
  <si>
    <t>R725-0124</t>
  </si>
  <si>
    <t>792760841</t>
  </si>
  <si>
    <t>R725-0125</t>
  </si>
  <si>
    <t>-1675884094</t>
  </si>
  <si>
    <t>735</t>
  </si>
  <si>
    <t>Ústřední vytápění - otopná tělesa</t>
  </si>
  <si>
    <t>R735-0001</t>
  </si>
  <si>
    <t>D+M ústředního topení dle samostatného rozpočtu projektanta</t>
  </si>
  <si>
    <t>-480501820</t>
  </si>
  <si>
    <t>741</t>
  </si>
  <si>
    <t>Elektroinstalace - silnoproud</t>
  </si>
  <si>
    <t>R741-0001</t>
  </si>
  <si>
    <t>D+M elektroinstalace dle samostatného rozpočtu projektanta</t>
  </si>
  <si>
    <t>328306262</t>
  </si>
  <si>
    <t>751111011</t>
  </si>
  <si>
    <t>Montáž ventilátoru axiálního nízkotlakého nástěnného základního, průměru do 100 mm</t>
  </si>
  <si>
    <t>722356509</t>
  </si>
  <si>
    <t>R751-0001</t>
  </si>
  <si>
    <t>D - axiální ventilátor HEF 100 PT</t>
  </si>
  <si>
    <t>1281740745</t>
  </si>
  <si>
    <t>751398041</t>
  </si>
  <si>
    <t>Montáž ostatních zařízení protidešťové žaluzie nebo žaluziové klapky na kruhové potrubí, průměru do 300 mm</t>
  </si>
  <si>
    <t>-1365543022</t>
  </si>
  <si>
    <t>R751-0002</t>
  </si>
  <si>
    <t>D - protidešťová žaluzie 200/200</t>
  </si>
  <si>
    <t>-2023108050</t>
  </si>
  <si>
    <t>751510041</t>
  </si>
  <si>
    <t>Vzduchotechnické potrubí z pozinkovaného plechu kruhové, trouba spirálně vinutá bez příruby, průměru do 100 mm</t>
  </si>
  <si>
    <t>-1781542172</t>
  </si>
  <si>
    <t>763131451</t>
  </si>
  <si>
    <t>Podhled ze sádrokartonových desek dvouvrstvá zavěšená spodní konstrukce z ocelových profilů CD, UD jednoduše opláštěná deskou impregnovanou H2, tl. 12,5 mm, bez TI</t>
  </si>
  <si>
    <t>-1517614594</t>
  </si>
  <si>
    <t>(0,9*(1,55+0,85+1,3))*2</t>
  </si>
  <si>
    <t>763164541</t>
  </si>
  <si>
    <t>Obklad ze sádrokartonových desek konstrukcí kovových včetně ochranných úhelníků ve tvaru L rozvinuté šíře přes 0,4 do 0,8 m, opláštěný deskou impregnovanou H2, tl. 12,5 mm</t>
  </si>
  <si>
    <t>660752827</t>
  </si>
  <si>
    <t>(5,85*2+1,925+1,575-0,5-0,5)*2</t>
  </si>
  <si>
    <t xml:space="preserve">"VZT"(2,2+0,9)*(0,3+0,4)+"pro WC  v P1"1,0*0,85*0,9*2</t>
  </si>
  <si>
    <t>763172311</t>
  </si>
  <si>
    <t xml:space="preserve">Instalační technika pro konstrukce ze sádrokartonových desek  montáž revizních dvířek velikost 200 x 200 mm</t>
  </si>
  <si>
    <t>687910063</t>
  </si>
  <si>
    <t>56245724</t>
  </si>
  <si>
    <t>dvířka vanová bílá 200x200mm</t>
  </si>
  <si>
    <t>674814711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</si>
  <si>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</si>
  <si>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-198971790</t>
  </si>
  <si>
    <t>766621011</t>
  </si>
  <si>
    <t>Montáž oken dřevěných včetně montáže rámu na polyuretanovou pěnu plochy přes 1 m2 pevných do zdiva, výšky do 1,5 m</t>
  </si>
  <si>
    <t>-263172028</t>
  </si>
  <si>
    <t>0,75*1,2</t>
  </si>
  <si>
    <t>R766-0001</t>
  </si>
  <si>
    <t>D dřevěného pevného okna dle PD 750/1200</t>
  </si>
  <si>
    <t>-1790236779</t>
  </si>
  <si>
    <t>766660001</t>
  </si>
  <si>
    <t>Montáž dveřních křídel dřevěných nebo plastových otevíravých do ocelové zárubně povrchově upravených jednokřídlových, šířky do 800 mm</t>
  </si>
  <si>
    <t>-866144043</t>
  </si>
  <si>
    <t>61160126</t>
  </si>
  <si>
    <t>dveře dřevěné vnitřní hladké plné 1křídlé bílé 600x1970mm</t>
  </si>
  <si>
    <t>1461644371</t>
  </si>
  <si>
    <t>61160192</t>
  </si>
  <si>
    <t>dveře dřevěné vnitřní hladké plné 1křídlé bílé 800x1970mm</t>
  </si>
  <si>
    <t>-996830469</t>
  </si>
  <si>
    <t>611607060</t>
  </si>
  <si>
    <t>dveře vnitřní hladké ze2/3 zasklené 1křídlové bílé 80x197 cm</t>
  </si>
  <si>
    <t>1504158630</t>
  </si>
  <si>
    <t>R766-0002</t>
  </si>
  <si>
    <t>Příplatek za bezpečnostní sklo do 2/3 proskl. dveří</t>
  </si>
  <si>
    <t>-1625695576</t>
  </si>
  <si>
    <t>R766-0004</t>
  </si>
  <si>
    <t>D+M samozavírač ke dveřím s požární odolností</t>
  </si>
  <si>
    <t>-279753658</t>
  </si>
  <si>
    <t>R766-0005</t>
  </si>
  <si>
    <t>-1198016529</t>
  </si>
  <si>
    <t>RM766-0006</t>
  </si>
  <si>
    <t>D+M stavební vložky FAB</t>
  </si>
  <si>
    <t>-1922043752</t>
  </si>
  <si>
    <t>766691914</t>
  </si>
  <si>
    <t>Ostatní práce vyvěšení nebo zavěšení křídel s případným uložením a opětovným zavěšením po provedení stavebních změn dřevěných dveřních, plochy do 2 m2</t>
  </si>
  <si>
    <t>1358640106</t>
  </si>
  <si>
    <t>766811112</t>
  </si>
  <si>
    <t>Montáž kuchyňských linek korpusu spodních skříněk šroubovaných na stěnu, šířky jednoho dílu přes 600 do 1200 mm</t>
  </si>
  <si>
    <t>-267717565</t>
  </si>
  <si>
    <t>4*2</t>
  </si>
  <si>
    <t>766811152</t>
  </si>
  <si>
    <t>Montáž kuchyňských linek korpusu horních skříněk šroubovaných na stěnu, šířky jednoho dílu přes 600 do 1200 mm</t>
  </si>
  <si>
    <t>-595245000</t>
  </si>
  <si>
    <t>766811213</t>
  </si>
  <si>
    <t>Montáž kuchyňských linek pracovní desky bez výřezu, délky jednoho dílu přes 2000 do 4000 mm</t>
  </si>
  <si>
    <t>717240207</t>
  </si>
  <si>
    <t>766811311</t>
  </si>
  <si>
    <t>Montáž kuchyňských linek dvířek spodních skříněk plných</t>
  </si>
  <si>
    <t>939659046</t>
  </si>
  <si>
    <t>7*2</t>
  </si>
  <si>
    <t>766811351</t>
  </si>
  <si>
    <t>Montáž kuchyňských linek dvířek horních skříněk plných</t>
  </si>
  <si>
    <t>-289316991</t>
  </si>
  <si>
    <t>766812840</t>
  </si>
  <si>
    <t>Demontáž kuchyňských linek dřevěných nebo kovových včetně skříněk uchycených na stěně, délky přes 1800 do 2100 mm</t>
  </si>
  <si>
    <t>595117557</t>
  </si>
  <si>
    <t>Přesun hmot pro konstrukce truhlářské stanovený z hmotnosti přesunovaného materiálu vodorovná dopravní vzdálenost do 50 m v objektech výšky do 6 m</t>
  </si>
  <si>
    <t>1810996346</t>
  </si>
  <si>
    <t>R766-0003</t>
  </si>
  <si>
    <t>Dmtž a opětovná mtž háčků na ručníky</t>
  </si>
  <si>
    <t>148363517</t>
  </si>
  <si>
    <t>R766-0009</t>
  </si>
  <si>
    <t>173603991</t>
  </si>
  <si>
    <t>771471810</t>
  </si>
  <si>
    <t>Demontáž soklíků z dlaždic keramických kladených do malty rovných</t>
  </si>
  <si>
    <t>-1039460192</t>
  </si>
  <si>
    <t>(4,95*2+2,5+0,3*2-1,9)*2</t>
  </si>
  <si>
    <t>771473111</t>
  </si>
  <si>
    <t>Montáž soklíků z dlaždic keramických lepených standardním lepidlem rovných výšky do 65 mm</t>
  </si>
  <si>
    <t>1272521583</t>
  </si>
  <si>
    <t>771573916</t>
  </si>
  <si>
    <t xml:space="preserve">Opravy podlah z dlaždic keramických  lepených při velikosti dlaždic přes 22 do 25 ks/m2</t>
  </si>
  <si>
    <t>-127638967</t>
  </si>
  <si>
    <t>144</t>
  </si>
  <si>
    <t>59761432</t>
  </si>
  <si>
    <t>dlažba keramická slinutá hladká do interiéru i exteriéru pro vysoké mechanické namáhání přes 22 do 25ks/m2</t>
  </si>
  <si>
    <t>1571452852</t>
  </si>
  <si>
    <t>771574116</t>
  </si>
  <si>
    <t>Montáž podlah z dlaždic keramických lepených flexibilním lepidlem režných nebo glazovaných hladkých přes 22 do 25 ks/ m2</t>
  </si>
  <si>
    <t>2091637710</t>
  </si>
  <si>
    <t>OMSTR+2,0</t>
  </si>
  <si>
    <t>597R-597-0002</t>
  </si>
  <si>
    <t>Dlažba keramická dle výběru investora - pevná cena k ocenění ve výši 450 Kč/m2</t>
  </si>
  <si>
    <t>883063326</t>
  </si>
  <si>
    <t>OMSTR+2,0+SOKL*0,06</t>
  </si>
  <si>
    <t>86,662*1,1 'Přepočtené koeficientem množství</t>
  </si>
  <si>
    <t>Přesun hmot pro podlahy z dlaždic stanovený z hmotnosti přesunovaného materiálu vodorovná dopravní vzdálenost do 50 m v objektech výšky do 6 m</t>
  </si>
  <si>
    <t>-1366062302</t>
  </si>
  <si>
    <t>776</t>
  </si>
  <si>
    <t>Podlahy povlakové</t>
  </si>
  <si>
    <t>776201912</t>
  </si>
  <si>
    <t>Ostatní opravy výměna poškozené povlakové podlahoviny bez podložky, s vyříznutím a očistěním podkladu plochy přes 0,50 do 1,00 m2</t>
  </si>
  <si>
    <t>-1877767054</t>
  </si>
  <si>
    <t>776421312</t>
  </si>
  <si>
    <t>Montáž lišt přechodových šroubovaných</t>
  </si>
  <si>
    <t>1351505598</t>
  </si>
  <si>
    <t>0,8*2,0*2</t>
  </si>
  <si>
    <t>R776-0001</t>
  </si>
  <si>
    <t>Lišta přechodová</t>
  </si>
  <si>
    <t>-1336057152</t>
  </si>
  <si>
    <t>781</t>
  </si>
  <si>
    <t>Dokončovací práce - obklady</t>
  </si>
  <si>
    <t>781414112</t>
  </si>
  <si>
    <t>Montáž obkladů vnitřních stěn z obkladaček a dekorů (listel) pórovinových lepených flexibilním lepidlem z obkladaček pravoúhlých přes 22 do 25 ks/m2</t>
  </si>
  <si>
    <t>-1899631660</t>
  </si>
  <si>
    <t>OBKL/1,5*2,1+"stredova pricka 01"(3,5*2+0,45)*1,2*2</t>
  </si>
  <si>
    <t>597R-597-0001</t>
  </si>
  <si>
    <t>Obklad keramický dle výběru investora - pevná cena k ocenění ve výši 350 Kč/m2</t>
  </si>
  <si>
    <t>541399545</t>
  </si>
  <si>
    <t>180,84*1,02 'Přepočtené koeficientem množství</t>
  </si>
  <si>
    <t>781494111</t>
  </si>
  <si>
    <t>Ostatní prvky plastové profily ukončovací a dilatační lepené flexibilním lepidlem rohové</t>
  </si>
  <si>
    <t>2016335797</t>
  </si>
  <si>
    <t>"kout"(2,1*(9+14)+1,5*3+(1,5-0,8)*2)*2</t>
  </si>
  <si>
    <t>"narozi"(2,1*(4+2)+1,5*3+3,9*2+0,75*2+1,2*2+(2,1-0,87)*4+1,2*2)*2</t>
  </si>
  <si>
    <t>781494211</t>
  </si>
  <si>
    <t>Ostatní prvky plastové profily ukončovací a dilatační lepené flexibilním lepidlem vanové</t>
  </si>
  <si>
    <t>43892513</t>
  </si>
  <si>
    <t>0,8*3*2</t>
  </si>
  <si>
    <t>781494511</t>
  </si>
  <si>
    <t>Ostatní prvky plastové profily ukončovací a dilatační lepené flexibilním lepidlem ukončovací</t>
  </si>
  <si>
    <t>-4494982</t>
  </si>
  <si>
    <t>DIL+2,0*12*2+(1,5-0,8)*2</t>
  </si>
  <si>
    <t>998781101</t>
  </si>
  <si>
    <t>Přesun hmot pro obklady keramické stanovený z hmotnosti přesunovaného materiálu vodorovná dopravní vzdálenost do 50 m v objektech výšky do 6 m</t>
  </si>
  <si>
    <t>-2000022845</t>
  </si>
  <si>
    <t>Mezinátěr zámečnických konstrukcí jednonásobný syntetický standardní</t>
  </si>
  <si>
    <t>-1875601762</t>
  </si>
  <si>
    <t>(2,0*2+0,8)*(0,15+0,05*2)*14</t>
  </si>
  <si>
    <t>Krycí nátěr (email) zámečnických konstrukcí jednonásobný syntetický standardní</t>
  </si>
  <si>
    <t>-161386643</t>
  </si>
  <si>
    <t>1415967999</t>
  </si>
  <si>
    <t>"01"(2,0*2+0,8)*0,5*6*2</t>
  </si>
  <si>
    <t>841016738</t>
  </si>
  <si>
    <t>784181001</t>
  </si>
  <si>
    <t>Pačokování jednonásobné v místnostech výšky do 3,80 m</t>
  </si>
  <si>
    <t>1291346447</t>
  </si>
  <si>
    <t>OMSTE-OBKLAD+OMSTR+SDKPDL+SDKTRUHL+"chodby"326</t>
  </si>
  <si>
    <t>Malby z malířských směsí otěruvzdorných za sucha dvojnásobné, bílé za sucha otěruvzdorné dobře v místnostech výšky do 3,80 m</t>
  </si>
  <si>
    <t>277165334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</si>
</sst>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37</v>
      </c>
      <c r="E29" s="45"/>
      <c r="F29" s="31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190228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Rekonstrukce zázemí MŠ Loretská – III. etapa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25. 2. 2019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29</v>
      </c>
      <c r="AJ49" s="38"/>
      <c r="AK49" s="38"/>
      <c r="AL49" s="38"/>
      <c r="AM49" s="67" t="str">
        <f>IF(E17="","",E17)</f>
        <v xml:space="preserve"> </v>
      </c>
      <c r="AN49" s="38"/>
      <c r="AO49" s="38"/>
      <c r="AP49" s="38"/>
      <c r="AQ49" s="38"/>
      <c r="AR49" s="42"/>
      <c r="AS49" s="68" t="s">
        <v>47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27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31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48</v>
      </c>
      <c r="D52" s="81"/>
      <c r="E52" s="81"/>
      <c r="F52" s="81"/>
      <c r="G52" s="81"/>
      <c r="H52" s="82"/>
      <c r="I52" s="83" t="s">
        <v>49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50</v>
      </c>
      <c r="AH52" s="81"/>
      <c r="AI52" s="81"/>
      <c r="AJ52" s="81"/>
      <c r="AK52" s="81"/>
      <c r="AL52" s="81"/>
      <c r="AM52" s="81"/>
      <c r="AN52" s="83" t="s">
        <v>51</v>
      </c>
      <c r="AO52" s="81"/>
      <c r="AP52" s="85"/>
      <c r="AQ52" s="86" t="s">
        <v>52</v>
      </c>
      <c r="AR52" s="42"/>
      <c r="AS52" s="87" t="s">
        <v>53</v>
      </c>
      <c r="AT52" s="88" t="s">
        <v>54</v>
      </c>
      <c r="AU52" s="88" t="s">
        <v>55</v>
      </c>
      <c r="AV52" s="88" t="s">
        <v>56</v>
      </c>
      <c r="AW52" s="88" t="s">
        <v>57</v>
      </c>
      <c r="AX52" s="88" t="s">
        <v>58</v>
      </c>
      <c r="AY52" s="88" t="s">
        <v>59</v>
      </c>
      <c r="AZ52" s="88" t="s">
        <v>60</v>
      </c>
      <c r="BA52" s="88" t="s">
        <v>61</v>
      </c>
      <c r="BB52" s="88" t="s">
        <v>62</v>
      </c>
      <c r="BC52" s="88" t="s">
        <v>63</v>
      </c>
      <c r="BD52" s="89" t="s">
        <v>64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65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ROUND(SUM(AG55:AG57),2)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ROUND(SUM(AS55:AS57),2)</f>
        <v>0</v>
      </c>
      <c r="AT54" s="101">
        <f>ROUND(SUM(AV54:AW54),2)</f>
        <v>0</v>
      </c>
      <c r="AU54" s="102">
        <f>ROUND(SUM(AU55:AU57),5)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ROUND(SUM(AZ55:AZ57),2)</f>
        <v>0</v>
      </c>
      <c r="BA54" s="101">
        <f>ROUND(SUM(BA55:BA57),2)</f>
        <v>0</v>
      </c>
      <c r="BB54" s="101">
        <f>ROUND(SUM(BB55:BB57),2)</f>
        <v>0</v>
      </c>
      <c r="BC54" s="101">
        <f>ROUND(SUM(BC55:BC57),2)</f>
        <v>0</v>
      </c>
      <c r="BD54" s="103">
        <f>ROUND(SUM(BD55:BD57),2)</f>
        <v>0</v>
      </c>
      <c r="BS54" s="104" t="s">
        <v>66</v>
      </c>
      <c r="BT54" s="104" t="s">
        <v>67</v>
      </c>
      <c r="BU54" s="105" t="s">
        <v>68</v>
      </c>
      <c r="BV54" s="104" t="s">
        <v>69</v>
      </c>
      <c r="BW54" s="104" t="s">
        <v>5</v>
      </c>
      <c r="BX54" s="104" t="s">
        <v>70</v>
      </c>
      <c r="CL54" s="104" t="s">
        <v>1</v>
      </c>
    </row>
    <row r="55" s="5" customFormat="1" ht="16.5" customHeight="1">
      <c r="A55" s="106" t="s">
        <v>71</v>
      </c>
      <c r="B55" s="107"/>
      <c r="C55" s="108"/>
      <c r="D55" s="109" t="s">
        <v>72</v>
      </c>
      <c r="E55" s="109"/>
      <c r="F55" s="109"/>
      <c r="G55" s="109"/>
      <c r="H55" s="109"/>
      <c r="I55" s="110"/>
      <c r="J55" s="109" t="s">
        <v>73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'04 - Přístavba skladu těl...'!J30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74</v>
      </c>
      <c r="AR55" s="113"/>
      <c r="AS55" s="114">
        <v>0</v>
      </c>
      <c r="AT55" s="115">
        <f>ROUND(SUM(AV55:AW55),2)</f>
        <v>0</v>
      </c>
      <c r="AU55" s="116">
        <f>'04 - Přístavba skladu těl...'!P100</f>
        <v>0</v>
      </c>
      <c r="AV55" s="115">
        <f>'04 - Přístavba skladu těl...'!J33</f>
        <v>0</v>
      </c>
      <c r="AW55" s="115">
        <f>'04 - Přístavba skladu těl...'!J34</f>
        <v>0</v>
      </c>
      <c r="AX55" s="115">
        <f>'04 - Přístavba skladu těl...'!J35</f>
        <v>0</v>
      </c>
      <c r="AY55" s="115">
        <f>'04 - Přístavba skladu těl...'!J36</f>
        <v>0</v>
      </c>
      <c r="AZ55" s="115">
        <f>'04 - Přístavba skladu těl...'!F33</f>
        <v>0</v>
      </c>
      <c r="BA55" s="115">
        <f>'04 - Přístavba skladu těl...'!F34</f>
        <v>0</v>
      </c>
      <c r="BB55" s="115">
        <f>'04 - Přístavba skladu těl...'!F35</f>
        <v>0</v>
      </c>
      <c r="BC55" s="115">
        <f>'04 - Přístavba skladu těl...'!F36</f>
        <v>0</v>
      </c>
      <c r="BD55" s="117">
        <f>'04 - Přístavba skladu těl...'!F37</f>
        <v>0</v>
      </c>
      <c r="BT55" s="118" t="s">
        <v>75</v>
      </c>
      <c r="BV55" s="118" t="s">
        <v>69</v>
      </c>
      <c r="BW55" s="118" t="s">
        <v>76</v>
      </c>
      <c r="BX55" s="118" t="s">
        <v>5</v>
      </c>
      <c r="CL55" s="118" t="s">
        <v>1</v>
      </c>
      <c r="CM55" s="118" t="s">
        <v>77</v>
      </c>
    </row>
    <row r="56" s="5" customFormat="1" ht="27" customHeight="1">
      <c r="A56" s="106" t="s">
        <v>71</v>
      </c>
      <c r="B56" s="107"/>
      <c r="C56" s="108"/>
      <c r="D56" s="109" t="s">
        <v>78</v>
      </c>
      <c r="E56" s="109"/>
      <c r="F56" s="109"/>
      <c r="G56" s="109"/>
      <c r="H56" s="109"/>
      <c r="I56" s="110"/>
      <c r="J56" s="109" t="s">
        <v>79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'06 - Úprava chodníku u P1...'!J30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74</v>
      </c>
      <c r="AR56" s="113"/>
      <c r="AS56" s="114">
        <v>0</v>
      </c>
      <c r="AT56" s="115">
        <f>ROUND(SUM(AV56:AW56),2)</f>
        <v>0</v>
      </c>
      <c r="AU56" s="116">
        <f>'06 - Úprava chodníku u P1...'!P88</f>
        <v>0</v>
      </c>
      <c r="AV56" s="115">
        <f>'06 - Úprava chodníku u P1...'!J33</f>
        <v>0</v>
      </c>
      <c r="AW56" s="115">
        <f>'06 - Úprava chodníku u P1...'!J34</f>
        <v>0</v>
      </c>
      <c r="AX56" s="115">
        <f>'06 - Úprava chodníku u P1...'!J35</f>
        <v>0</v>
      </c>
      <c r="AY56" s="115">
        <f>'06 - Úprava chodníku u P1...'!J36</f>
        <v>0</v>
      </c>
      <c r="AZ56" s="115">
        <f>'06 - Úprava chodníku u P1...'!F33</f>
        <v>0</v>
      </c>
      <c r="BA56" s="115">
        <f>'06 - Úprava chodníku u P1...'!F34</f>
        <v>0</v>
      </c>
      <c r="BB56" s="115">
        <f>'06 - Úprava chodníku u P1...'!F35</f>
        <v>0</v>
      </c>
      <c r="BC56" s="115">
        <f>'06 - Úprava chodníku u P1...'!F36</f>
        <v>0</v>
      </c>
      <c r="BD56" s="117">
        <f>'06 - Úprava chodníku u P1...'!F37</f>
        <v>0</v>
      </c>
      <c r="BT56" s="118" t="s">
        <v>75</v>
      </c>
      <c r="BV56" s="118" t="s">
        <v>69</v>
      </c>
      <c r="BW56" s="118" t="s">
        <v>80</v>
      </c>
      <c r="BX56" s="118" t="s">
        <v>5</v>
      </c>
      <c r="CL56" s="118" t="s">
        <v>1</v>
      </c>
      <c r="CM56" s="118" t="s">
        <v>77</v>
      </c>
    </row>
    <row r="57" s="5" customFormat="1" ht="16.5" customHeight="1">
      <c r="A57" s="106" t="s">
        <v>71</v>
      </c>
      <c r="B57" s="107"/>
      <c r="C57" s="108"/>
      <c r="D57" s="109" t="s">
        <v>81</v>
      </c>
      <c r="E57" s="109"/>
      <c r="F57" s="109"/>
      <c r="G57" s="109"/>
      <c r="H57" s="109"/>
      <c r="I57" s="110"/>
      <c r="J57" s="109" t="s">
        <v>82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'02 - Pavilon 2'!J30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74</v>
      </c>
      <c r="AR57" s="113"/>
      <c r="AS57" s="119">
        <v>0</v>
      </c>
      <c r="AT57" s="120">
        <f>ROUND(SUM(AV57:AW57),2)</f>
        <v>0</v>
      </c>
      <c r="AU57" s="121">
        <f>'02 - Pavilon 2'!P102</f>
        <v>0</v>
      </c>
      <c r="AV57" s="120">
        <f>'02 - Pavilon 2'!J33</f>
        <v>0</v>
      </c>
      <c r="AW57" s="120">
        <f>'02 - Pavilon 2'!J34</f>
        <v>0</v>
      </c>
      <c r="AX57" s="120">
        <f>'02 - Pavilon 2'!J35</f>
        <v>0</v>
      </c>
      <c r="AY57" s="120">
        <f>'02 - Pavilon 2'!J36</f>
        <v>0</v>
      </c>
      <c r="AZ57" s="120">
        <f>'02 - Pavilon 2'!F33</f>
        <v>0</v>
      </c>
      <c r="BA57" s="120">
        <f>'02 - Pavilon 2'!F34</f>
        <v>0</v>
      </c>
      <c r="BB57" s="120">
        <f>'02 - Pavilon 2'!F35</f>
        <v>0</v>
      </c>
      <c r="BC57" s="120">
        <f>'02 - Pavilon 2'!F36</f>
        <v>0</v>
      </c>
      <c r="BD57" s="122">
        <f>'02 - Pavilon 2'!F37</f>
        <v>0</v>
      </c>
      <c r="BT57" s="118" t="s">
        <v>75</v>
      </c>
      <c r="BV57" s="118" t="s">
        <v>69</v>
      </c>
      <c r="BW57" s="118" t="s">
        <v>83</v>
      </c>
      <c r="BX57" s="118" t="s">
        <v>5</v>
      </c>
      <c r="CL57" s="118" t="s">
        <v>1</v>
      </c>
      <c r="CM57" s="118" t="s">
        <v>77</v>
      </c>
    </row>
    <row r="58" s="1" customFormat="1" ht="30" customHeigh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</row>
    <row r="59" s="1" customFormat="1" ht="6.96" customHeight="1"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42"/>
    </row>
  </sheetData>
  <sheetProtection sheet="1" formatColumns="0" formatRows="0" objects="1" scenarios="1" spinCount="100000" saltValue="iNC7hjO/SC7dqh8ddh7cNMio4qr4MF4QIzgISVnz6lfBnptQH0LvaM3vScoaqTVna4mwOsOGaen5N6e5mFJc6A==" hashValue="eXuPZU2jZ+N8xvc9aMMOn1nf2abUODsxLloQP5e0SB4SfVLl3hrkhbvB4GP1+PBRm+Dw6B4iMTgzXTeIypiXdQ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04 - Přístavba skladu těl...'!C2" display="/"/>
    <hyperlink ref="A56" location="'06 - Úprava chodníku u P1...'!C2" display="/"/>
    <hyperlink ref="A57" location="'02 - Pavilon 2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76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77</v>
      </c>
    </row>
    <row r="4" ht="24.96" customHeight="1">
      <c r="B4" s="19"/>
      <c r="D4" s="127" t="s">
        <v>84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Rekonstrukce zázemí MŠ Loretská – III. etapa</v>
      </c>
      <c r="F7" s="128"/>
      <c r="G7" s="128"/>
      <c r="H7" s="128"/>
      <c r="L7" s="19"/>
    </row>
    <row r="8" s="1" customFormat="1" ht="12" customHeight="1">
      <c r="B8" s="42"/>
      <c r="D8" s="128" t="s">
        <v>85</v>
      </c>
      <c r="I8" s="130"/>
      <c r="L8" s="42"/>
    </row>
    <row r="9" s="1" customFormat="1" ht="36.96" customHeight="1">
      <c r="B9" s="42"/>
      <c r="E9" s="131" t="s">
        <v>86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25. 2. 2019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tr">
        <f>IF('Rekapitulace stavby'!AN10="","",'Rekapitulace stavby'!AN10)</f>
        <v/>
      </c>
      <c r="L14" s="42"/>
    </row>
    <row r="15" s="1" customFormat="1" ht="18" customHeight="1">
      <c r="B15" s="42"/>
      <c r="E15" s="16" t="str">
        <f>IF('Rekapitulace stavby'!E11="","",'Rekapitulace stavby'!E11)</f>
        <v xml:space="preserve"> </v>
      </c>
      <c r="I15" s="132" t="s">
        <v>26</v>
      </c>
      <c r="J15" s="16" t="str">
        <f>IF('Rekapitulace stavby'!AN11="","",'Rekapitulace stavby'!AN11)</f>
        <v/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27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26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29</v>
      </c>
      <c r="I20" s="132" t="s">
        <v>25</v>
      </c>
      <c r="J20" s="16" t="str">
        <f>IF('Rekapitulace stavby'!AN16="","",'Rekapitulace stavby'!AN16)</f>
        <v/>
      </c>
      <c r="L20" s="42"/>
    </row>
    <row r="21" s="1" customFormat="1" ht="18" customHeight="1">
      <c r="B21" s="42"/>
      <c r="E21" s="16" t="str">
        <f>IF('Rekapitulace stavby'!E17="","",'Rekapitulace stavby'!E17)</f>
        <v xml:space="preserve"> </v>
      </c>
      <c r="I21" s="132" t="s">
        <v>26</v>
      </c>
      <c r="J21" s="16" t="str">
        <f>IF('Rekapitulace stavby'!AN17="","",'Rekapitulace stavby'!AN17)</f>
        <v/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31</v>
      </c>
      <c r="I23" s="132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2" t="s">
        <v>26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32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33</v>
      </c>
      <c r="I30" s="130"/>
      <c r="J30" s="139">
        <f>ROUND(J100,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35</v>
      </c>
      <c r="I32" s="141" t="s">
        <v>34</v>
      </c>
      <c r="J32" s="140" t="s">
        <v>36</v>
      </c>
      <c r="L32" s="42"/>
    </row>
    <row r="33" s="1" customFormat="1" ht="14.4" customHeight="1">
      <c r="B33" s="42"/>
      <c r="D33" s="128" t="s">
        <v>37</v>
      </c>
      <c r="E33" s="128" t="s">
        <v>38</v>
      </c>
      <c r="F33" s="142">
        <f>ROUND((SUM(BE100:BE490)),  2)</f>
        <v>0</v>
      </c>
      <c r="I33" s="143">
        <v>0.20999999999999999</v>
      </c>
      <c r="J33" s="142">
        <f>ROUND(((SUM(BE100:BE490))*I33),  2)</f>
        <v>0</v>
      </c>
      <c r="L33" s="42"/>
    </row>
    <row r="34" s="1" customFormat="1" ht="14.4" customHeight="1">
      <c r="B34" s="42"/>
      <c r="E34" s="128" t="s">
        <v>39</v>
      </c>
      <c r="F34" s="142">
        <f>ROUND((SUM(BF100:BF490)),  2)</f>
        <v>0</v>
      </c>
      <c r="I34" s="143">
        <v>0.14999999999999999</v>
      </c>
      <c r="J34" s="142">
        <f>ROUND(((SUM(BF100:BF490))*I34),  2)</f>
        <v>0</v>
      </c>
      <c r="L34" s="42"/>
    </row>
    <row r="35" hidden="1" s="1" customFormat="1" ht="14.4" customHeight="1">
      <c r="B35" s="42"/>
      <c r="E35" s="128" t="s">
        <v>40</v>
      </c>
      <c r="F35" s="142">
        <f>ROUND((SUM(BG100:BG490)),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41</v>
      </c>
      <c r="F36" s="142">
        <f>ROUND((SUM(BH100:BH490)),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42</v>
      </c>
      <c r="F37" s="142">
        <f>ROUND((SUM(BI100:BI490)),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43</v>
      </c>
      <c r="E39" s="146"/>
      <c r="F39" s="146"/>
      <c r="G39" s="147" t="s">
        <v>44</v>
      </c>
      <c r="H39" s="148" t="s">
        <v>45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hidden="1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hidden="1" s="1" customFormat="1" ht="24.96" customHeight="1">
      <c r="B45" s="37"/>
      <c r="C45" s="22" t="s">
        <v>87</v>
      </c>
      <c r="D45" s="38"/>
      <c r="E45" s="38"/>
      <c r="F45" s="38"/>
      <c r="G45" s="38"/>
      <c r="H45" s="38"/>
      <c r="I45" s="130"/>
      <c r="J45" s="38"/>
      <c r="K45" s="38"/>
      <c r="L45" s="42"/>
    </row>
    <row r="46" hidden="1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hidden="1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hidden="1" s="1" customFormat="1" ht="16.5" customHeight="1">
      <c r="B48" s="37"/>
      <c r="C48" s="38"/>
      <c r="D48" s="38"/>
      <c r="E48" s="158" t="str">
        <f>E7</f>
        <v>Rekonstrukce zázemí MŠ Loretská – III. etapa</v>
      </c>
      <c r="F48" s="31"/>
      <c r="G48" s="31"/>
      <c r="H48" s="31"/>
      <c r="I48" s="130"/>
      <c r="J48" s="38"/>
      <c r="K48" s="38"/>
      <c r="L48" s="42"/>
    </row>
    <row r="49" hidden="1" s="1" customFormat="1" ht="12" customHeight="1">
      <c r="B49" s="37"/>
      <c r="C49" s="31" t="s">
        <v>85</v>
      </c>
      <c r="D49" s="38"/>
      <c r="E49" s="38"/>
      <c r="F49" s="38"/>
      <c r="G49" s="38"/>
      <c r="H49" s="38"/>
      <c r="I49" s="130"/>
      <c r="J49" s="38"/>
      <c r="K49" s="38"/>
      <c r="L49" s="42"/>
    </row>
    <row r="50" hidden="1" s="1" customFormat="1" ht="16.5" customHeight="1">
      <c r="B50" s="37"/>
      <c r="C50" s="38"/>
      <c r="D50" s="38"/>
      <c r="E50" s="63" t="str">
        <f>E9</f>
        <v>04 - Přístavba skladu tělocvičny</v>
      </c>
      <c r="F50" s="38"/>
      <c r="G50" s="38"/>
      <c r="H50" s="38"/>
      <c r="I50" s="130"/>
      <c r="J50" s="38"/>
      <c r="K50" s="38"/>
      <c r="L50" s="42"/>
    </row>
    <row r="51" hidden="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hidden="1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32" t="s">
        <v>22</v>
      </c>
      <c r="J52" s="66" t="str">
        <f>IF(J12="","",J12)</f>
        <v>25. 2. 2019</v>
      </c>
      <c r="K52" s="38"/>
      <c r="L52" s="42"/>
    </row>
    <row r="53" hidden="1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hidden="1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32" t="s">
        <v>29</v>
      </c>
      <c r="J54" s="35" t="str">
        <f>E21</f>
        <v xml:space="preserve"> </v>
      </c>
      <c r="K54" s="38"/>
      <c r="L54" s="42"/>
    </row>
    <row r="55" hidden="1" s="1" customFormat="1" ht="13.65" customHeight="1">
      <c r="B55" s="37"/>
      <c r="C55" s="31" t="s">
        <v>27</v>
      </c>
      <c r="D55" s="38"/>
      <c r="E55" s="38"/>
      <c r="F55" s="26" t="str">
        <f>IF(E18="","",E18)</f>
        <v>Vyplň údaj</v>
      </c>
      <c r="G55" s="38"/>
      <c r="H55" s="38"/>
      <c r="I55" s="132" t="s">
        <v>31</v>
      </c>
      <c r="J55" s="35" t="str">
        <f>E24</f>
        <v xml:space="preserve"> </v>
      </c>
      <c r="K55" s="38"/>
      <c r="L55" s="42"/>
    </row>
    <row r="56" hidden="1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hidden="1" s="1" customFormat="1" ht="29.28" customHeight="1">
      <c r="B57" s="37"/>
      <c r="C57" s="159" t="s">
        <v>88</v>
      </c>
      <c r="D57" s="160"/>
      <c r="E57" s="160"/>
      <c r="F57" s="160"/>
      <c r="G57" s="160"/>
      <c r="H57" s="160"/>
      <c r="I57" s="161"/>
      <c r="J57" s="162" t="s">
        <v>89</v>
      </c>
      <c r="K57" s="160"/>
      <c r="L57" s="42"/>
    </row>
    <row r="58" hidden="1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hidden="1" s="1" customFormat="1" ht="22.8" customHeight="1">
      <c r="B59" s="37"/>
      <c r="C59" s="163" t="s">
        <v>90</v>
      </c>
      <c r="D59" s="38"/>
      <c r="E59" s="38"/>
      <c r="F59" s="38"/>
      <c r="G59" s="38"/>
      <c r="H59" s="38"/>
      <c r="I59" s="130"/>
      <c r="J59" s="97">
        <f>J100</f>
        <v>0</v>
      </c>
      <c r="K59" s="38"/>
      <c r="L59" s="42"/>
      <c r="AU59" s="16" t="s">
        <v>91</v>
      </c>
    </row>
    <row r="60" hidden="1" s="7" customFormat="1" ht="24.96" customHeight="1">
      <c r="B60" s="164"/>
      <c r="C60" s="165"/>
      <c r="D60" s="166" t="s">
        <v>92</v>
      </c>
      <c r="E60" s="167"/>
      <c r="F60" s="167"/>
      <c r="G60" s="167"/>
      <c r="H60" s="167"/>
      <c r="I60" s="168"/>
      <c r="J60" s="169">
        <f>J101</f>
        <v>0</v>
      </c>
      <c r="K60" s="165"/>
      <c r="L60" s="170"/>
    </row>
    <row r="61" hidden="1" s="8" customFormat="1" ht="19.92" customHeight="1">
      <c r="B61" s="171"/>
      <c r="C61" s="172"/>
      <c r="D61" s="173" t="s">
        <v>93</v>
      </c>
      <c r="E61" s="174"/>
      <c r="F61" s="174"/>
      <c r="G61" s="174"/>
      <c r="H61" s="174"/>
      <c r="I61" s="175"/>
      <c r="J61" s="176">
        <f>J102</f>
        <v>0</v>
      </c>
      <c r="K61" s="172"/>
      <c r="L61" s="177"/>
    </row>
    <row r="62" hidden="1" s="8" customFormat="1" ht="19.92" customHeight="1">
      <c r="B62" s="171"/>
      <c r="C62" s="172"/>
      <c r="D62" s="173" t="s">
        <v>94</v>
      </c>
      <c r="E62" s="174"/>
      <c r="F62" s="174"/>
      <c r="G62" s="174"/>
      <c r="H62" s="174"/>
      <c r="I62" s="175"/>
      <c r="J62" s="176">
        <f>J123</f>
        <v>0</v>
      </c>
      <c r="K62" s="172"/>
      <c r="L62" s="177"/>
    </row>
    <row r="63" hidden="1" s="8" customFormat="1" ht="19.92" customHeight="1">
      <c r="B63" s="171"/>
      <c r="C63" s="172"/>
      <c r="D63" s="173" t="s">
        <v>95</v>
      </c>
      <c r="E63" s="174"/>
      <c r="F63" s="174"/>
      <c r="G63" s="174"/>
      <c r="H63" s="174"/>
      <c r="I63" s="175"/>
      <c r="J63" s="176">
        <f>J149</f>
        <v>0</v>
      </c>
      <c r="K63" s="172"/>
      <c r="L63" s="177"/>
    </row>
    <row r="64" hidden="1" s="8" customFormat="1" ht="19.92" customHeight="1">
      <c r="B64" s="171"/>
      <c r="C64" s="172"/>
      <c r="D64" s="173" t="s">
        <v>96</v>
      </c>
      <c r="E64" s="174"/>
      <c r="F64" s="174"/>
      <c r="G64" s="174"/>
      <c r="H64" s="174"/>
      <c r="I64" s="175"/>
      <c r="J64" s="176">
        <f>J165</f>
        <v>0</v>
      </c>
      <c r="K64" s="172"/>
      <c r="L64" s="177"/>
    </row>
    <row r="65" hidden="1" s="8" customFormat="1" ht="19.92" customHeight="1">
      <c r="B65" s="171"/>
      <c r="C65" s="172"/>
      <c r="D65" s="173" t="s">
        <v>97</v>
      </c>
      <c r="E65" s="174"/>
      <c r="F65" s="174"/>
      <c r="G65" s="174"/>
      <c r="H65" s="174"/>
      <c r="I65" s="175"/>
      <c r="J65" s="176">
        <f>J186</f>
        <v>0</v>
      </c>
      <c r="K65" s="172"/>
      <c r="L65" s="177"/>
    </row>
    <row r="66" hidden="1" s="8" customFormat="1" ht="19.92" customHeight="1">
      <c r="B66" s="171"/>
      <c r="C66" s="172"/>
      <c r="D66" s="173" t="s">
        <v>98</v>
      </c>
      <c r="E66" s="174"/>
      <c r="F66" s="174"/>
      <c r="G66" s="174"/>
      <c r="H66" s="174"/>
      <c r="I66" s="175"/>
      <c r="J66" s="176">
        <f>J289</f>
        <v>0</v>
      </c>
      <c r="K66" s="172"/>
      <c r="L66" s="177"/>
    </row>
    <row r="67" hidden="1" s="8" customFormat="1" ht="19.92" customHeight="1">
      <c r="B67" s="171"/>
      <c r="C67" s="172"/>
      <c r="D67" s="173" t="s">
        <v>99</v>
      </c>
      <c r="E67" s="174"/>
      <c r="F67" s="174"/>
      <c r="G67" s="174"/>
      <c r="H67" s="174"/>
      <c r="I67" s="175"/>
      <c r="J67" s="176">
        <f>J323</f>
        <v>0</v>
      </c>
      <c r="K67" s="172"/>
      <c r="L67" s="177"/>
    </row>
    <row r="68" hidden="1" s="8" customFormat="1" ht="19.92" customHeight="1">
      <c r="B68" s="171"/>
      <c r="C68" s="172"/>
      <c r="D68" s="173" t="s">
        <v>100</v>
      </c>
      <c r="E68" s="174"/>
      <c r="F68" s="174"/>
      <c r="G68" s="174"/>
      <c r="H68" s="174"/>
      <c r="I68" s="175"/>
      <c r="J68" s="176">
        <f>J330</f>
        <v>0</v>
      </c>
      <c r="K68" s="172"/>
      <c r="L68" s="177"/>
    </row>
    <row r="69" hidden="1" s="7" customFormat="1" ht="24.96" customHeight="1">
      <c r="B69" s="164"/>
      <c r="C69" s="165"/>
      <c r="D69" s="166" t="s">
        <v>101</v>
      </c>
      <c r="E69" s="167"/>
      <c r="F69" s="167"/>
      <c r="G69" s="167"/>
      <c r="H69" s="167"/>
      <c r="I69" s="168"/>
      <c r="J69" s="169">
        <f>J332</f>
        <v>0</v>
      </c>
      <c r="K69" s="165"/>
      <c r="L69" s="170"/>
    </row>
    <row r="70" hidden="1" s="8" customFormat="1" ht="19.92" customHeight="1">
      <c r="B70" s="171"/>
      <c r="C70" s="172"/>
      <c r="D70" s="173" t="s">
        <v>102</v>
      </c>
      <c r="E70" s="174"/>
      <c r="F70" s="174"/>
      <c r="G70" s="174"/>
      <c r="H70" s="174"/>
      <c r="I70" s="175"/>
      <c r="J70" s="176">
        <f>J333</f>
        <v>0</v>
      </c>
      <c r="K70" s="172"/>
      <c r="L70" s="177"/>
    </row>
    <row r="71" hidden="1" s="8" customFormat="1" ht="19.92" customHeight="1">
      <c r="B71" s="171"/>
      <c r="C71" s="172"/>
      <c r="D71" s="173" t="s">
        <v>103</v>
      </c>
      <c r="E71" s="174"/>
      <c r="F71" s="174"/>
      <c r="G71" s="174"/>
      <c r="H71" s="174"/>
      <c r="I71" s="175"/>
      <c r="J71" s="176">
        <f>J348</f>
        <v>0</v>
      </c>
      <c r="K71" s="172"/>
      <c r="L71" s="177"/>
    </row>
    <row r="72" hidden="1" s="8" customFormat="1" ht="19.92" customHeight="1">
      <c r="B72" s="171"/>
      <c r="C72" s="172"/>
      <c r="D72" s="173" t="s">
        <v>104</v>
      </c>
      <c r="E72" s="174"/>
      <c r="F72" s="174"/>
      <c r="G72" s="174"/>
      <c r="H72" s="174"/>
      <c r="I72" s="175"/>
      <c r="J72" s="176">
        <f>J378</f>
        <v>0</v>
      </c>
      <c r="K72" s="172"/>
      <c r="L72" s="177"/>
    </row>
    <row r="73" hidden="1" s="8" customFormat="1" ht="19.92" customHeight="1">
      <c r="B73" s="171"/>
      <c r="C73" s="172"/>
      <c r="D73" s="173" t="s">
        <v>105</v>
      </c>
      <c r="E73" s="174"/>
      <c r="F73" s="174"/>
      <c r="G73" s="174"/>
      <c r="H73" s="174"/>
      <c r="I73" s="175"/>
      <c r="J73" s="176">
        <f>J410</f>
        <v>0</v>
      </c>
      <c r="K73" s="172"/>
      <c r="L73" s="177"/>
    </row>
    <row r="74" hidden="1" s="8" customFormat="1" ht="19.92" customHeight="1">
      <c r="B74" s="171"/>
      <c r="C74" s="172"/>
      <c r="D74" s="173" t="s">
        <v>106</v>
      </c>
      <c r="E74" s="174"/>
      <c r="F74" s="174"/>
      <c r="G74" s="174"/>
      <c r="H74" s="174"/>
      <c r="I74" s="175"/>
      <c r="J74" s="176">
        <f>J412</f>
        <v>0</v>
      </c>
      <c r="K74" s="172"/>
      <c r="L74" s="177"/>
    </row>
    <row r="75" hidden="1" s="8" customFormat="1" ht="19.92" customHeight="1">
      <c r="B75" s="171"/>
      <c r="C75" s="172"/>
      <c r="D75" s="173" t="s">
        <v>107</v>
      </c>
      <c r="E75" s="174"/>
      <c r="F75" s="174"/>
      <c r="G75" s="174"/>
      <c r="H75" s="174"/>
      <c r="I75" s="175"/>
      <c r="J75" s="176">
        <f>J435</f>
        <v>0</v>
      </c>
      <c r="K75" s="172"/>
      <c r="L75" s="177"/>
    </row>
    <row r="76" hidden="1" s="8" customFormat="1" ht="19.92" customHeight="1">
      <c r="B76" s="171"/>
      <c r="C76" s="172"/>
      <c r="D76" s="173" t="s">
        <v>108</v>
      </c>
      <c r="E76" s="174"/>
      <c r="F76" s="174"/>
      <c r="G76" s="174"/>
      <c r="H76" s="174"/>
      <c r="I76" s="175"/>
      <c r="J76" s="176">
        <f>J442</f>
        <v>0</v>
      </c>
      <c r="K76" s="172"/>
      <c r="L76" s="177"/>
    </row>
    <row r="77" hidden="1" s="8" customFormat="1" ht="19.92" customHeight="1">
      <c r="B77" s="171"/>
      <c r="C77" s="172"/>
      <c r="D77" s="173" t="s">
        <v>109</v>
      </c>
      <c r="E77" s="174"/>
      <c r="F77" s="174"/>
      <c r="G77" s="174"/>
      <c r="H77" s="174"/>
      <c r="I77" s="175"/>
      <c r="J77" s="176">
        <f>J446</f>
        <v>0</v>
      </c>
      <c r="K77" s="172"/>
      <c r="L77" s="177"/>
    </row>
    <row r="78" hidden="1" s="8" customFormat="1" ht="19.92" customHeight="1">
      <c r="B78" s="171"/>
      <c r="C78" s="172"/>
      <c r="D78" s="173" t="s">
        <v>110</v>
      </c>
      <c r="E78" s="174"/>
      <c r="F78" s="174"/>
      <c r="G78" s="174"/>
      <c r="H78" s="174"/>
      <c r="I78" s="175"/>
      <c r="J78" s="176">
        <f>J452</f>
        <v>0</v>
      </c>
      <c r="K78" s="172"/>
      <c r="L78" s="177"/>
    </row>
    <row r="79" hidden="1" s="8" customFormat="1" ht="19.92" customHeight="1">
      <c r="B79" s="171"/>
      <c r="C79" s="172"/>
      <c r="D79" s="173" t="s">
        <v>111</v>
      </c>
      <c r="E79" s="174"/>
      <c r="F79" s="174"/>
      <c r="G79" s="174"/>
      <c r="H79" s="174"/>
      <c r="I79" s="175"/>
      <c r="J79" s="176">
        <f>J473</f>
        <v>0</v>
      </c>
      <c r="K79" s="172"/>
      <c r="L79" s="177"/>
    </row>
    <row r="80" hidden="1" s="8" customFormat="1" ht="19.92" customHeight="1">
      <c r="B80" s="171"/>
      <c r="C80" s="172"/>
      <c r="D80" s="173" t="s">
        <v>112</v>
      </c>
      <c r="E80" s="174"/>
      <c r="F80" s="174"/>
      <c r="G80" s="174"/>
      <c r="H80" s="174"/>
      <c r="I80" s="175"/>
      <c r="J80" s="176">
        <f>J485</f>
        <v>0</v>
      </c>
      <c r="K80" s="172"/>
      <c r="L80" s="177"/>
    </row>
    <row r="81" hidden="1" s="1" customFormat="1" ht="21.84" customHeight="1">
      <c r="B81" s="37"/>
      <c r="C81" s="38"/>
      <c r="D81" s="38"/>
      <c r="E81" s="38"/>
      <c r="F81" s="38"/>
      <c r="G81" s="38"/>
      <c r="H81" s="38"/>
      <c r="I81" s="130"/>
      <c r="J81" s="38"/>
      <c r="K81" s="38"/>
      <c r="L81" s="42"/>
    </row>
    <row r="82" hidden="1" s="1" customFormat="1" ht="6.96" customHeight="1">
      <c r="B82" s="56"/>
      <c r="C82" s="57"/>
      <c r="D82" s="57"/>
      <c r="E82" s="57"/>
      <c r="F82" s="57"/>
      <c r="G82" s="57"/>
      <c r="H82" s="57"/>
      <c r="I82" s="154"/>
      <c r="J82" s="57"/>
      <c r="K82" s="57"/>
      <c r="L82" s="42"/>
    </row>
    <row r="83" hidden="1"/>
    <row r="84" hidden="1"/>
    <row r="85" hidden="1"/>
    <row r="86" s="1" customFormat="1" ht="6.96" customHeight="1">
      <c r="B86" s="58"/>
      <c r="C86" s="59"/>
      <c r="D86" s="59"/>
      <c r="E86" s="59"/>
      <c r="F86" s="59"/>
      <c r="G86" s="59"/>
      <c r="H86" s="59"/>
      <c r="I86" s="157"/>
      <c r="J86" s="59"/>
      <c r="K86" s="59"/>
      <c r="L86" s="42"/>
    </row>
    <row r="87" s="1" customFormat="1" ht="24.96" customHeight="1">
      <c r="B87" s="37"/>
      <c r="C87" s="22" t="s">
        <v>113</v>
      </c>
      <c r="D87" s="38"/>
      <c r="E87" s="38"/>
      <c r="F87" s="38"/>
      <c r="G87" s="38"/>
      <c r="H87" s="38"/>
      <c r="I87" s="130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0"/>
      <c r="J88" s="38"/>
      <c r="K88" s="38"/>
      <c r="L88" s="42"/>
    </row>
    <row r="89" s="1" customFormat="1" ht="12" customHeight="1">
      <c r="B89" s="37"/>
      <c r="C89" s="31" t="s">
        <v>16</v>
      </c>
      <c r="D89" s="38"/>
      <c r="E89" s="38"/>
      <c r="F89" s="38"/>
      <c r="G89" s="38"/>
      <c r="H89" s="38"/>
      <c r="I89" s="130"/>
      <c r="J89" s="38"/>
      <c r="K89" s="38"/>
      <c r="L89" s="42"/>
    </row>
    <row r="90" s="1" customFormat="1" ht="16.5" customHeight="1">
      <c r="B90" s="37"/>
      <c r="C90" s="38"/>
      <c r="D90" s="38"/>
      <c r="E90" s="158" t="str">
        <f>E7</f>
        <v>Rekonstrukce zázemí MŠ Loretská – III. etapa</v>
      </c>
      <c r="F90" s="31"/>
      <c r="G90" s="31"/>
      <c r="H90" s="31"/>
      <c r="I90" s="130"/>
      <c r="J90" s="38"/>
      <c r="K90" s="38"/>
      <c r="L90" s="42"/>
    </row>
    <row r="91" s="1" customFormat="1" ht="12" customHeight="1">
      <c r="B91" s="37"/>
      <c r="C91" s="31" t="s">
        <v>85</v>
      </c>
      <c r="D91" s="38"/>
      <c r="E91" s="38"/>
      <c r="F91" s="38"/>
      <c r="G91" s="38"/>
      <c r="H91" s="38"/>
      <c r="I91" s="130"/>
      <c r="J91" s="38"/>
      <c r="K91" s="38"/>
      <c r="L91" s="42"/>
    </row>
    <row r="92" s="1" customFormat="1" ht="16.5" customHeight="1">
      <c r="B92" s="37"/>
      <c r="C92" s="38"/>
      <c r="D92" s="38"/>
      <c r="E92" s="63" t="str">
        <f>E9</f>
        <v>04 - Přístavba skladu tělocvičny</v>
      </c>
      <c r="F92" s="38"/>
      <c r="G92" s="38"/>
      <c r="H92" s="38"/>
      <c r="I92" s="130"/>
      <c r="J92" s="38"/>
      <c r="K92" s="38"/>
      <c r="L92" s="42"/>
    </row>
    <row r="93" s="1" customFormat="1" ht="6.96" customHeight="1">
      <c r="B93" s="37"/>
      <c r="C93" s="38"/>
      <c r="D93" s="38"/>
      <c r="E93" s="38"/>
      <c r="F93" s="38"/>
      <c r="G93" s="38"/>
      <c r="H93" s="38"/>
      <c r="I93" s="130"/>
      <c r="J93" s="38"/>
      <c r="K93" s="38"/>
      <c r="L93" s="42"/>
    </row>
    <row r="94" s="1" customFormat="1" ht="12" customHeight="1">
      <c r="B94" s="37"/>
      <c r="C94" s="31" t="s">
        <v>20</v>
      </c>
      <c r="D94" s="38"/>
      <c r="E94" s="38"/>
      <c r="F94" s="26" t="str">
        <f>F12</f>
        <v xml:space="preserve"> </v>
      </c>
      <c r="G94" s="38"/>
      <c r="H94" s="38"/>
      <c r="I94" s="132" t="s">
        <v>22</v>
      </c>
      <c r="J94" s="66" t="str">
        <f>IF(J12="","",J12)</f>
        <v>25. 2. 2019</v>
      </c>
      <c r="K94" s="38"/>
      <c r="L94" s="42"/>
    </row>
    <row r="95" s="1" customFormat="1" ht="6.96" customHeight="1">
      <c r="B95" s="37"/>
      <c r="C95" s="38"/>
      <c r="D95" s="38"/>
      <c r="E95" s="38"/>
      <c r="F95" s="38"/>
      <c r="G95" s="38"/>
      <c r="H95" s="38"/>
      <c r="I95" s="130"/>
      <c r="J95" s="38"/>
      <c r="K95" s="38"/>
      <c r="L95" s="42"/>
    </row>
    <row r="96" s="1" customFormat="1" ht="13.65" customHeight="1">
      <c r="B96" s="37"/>
      <c r="C96" s="31" t="s">
        <v>24</v>
      </c>
      <c r="D96" s="38"/>
      <c r="E96" s="38"/>
      <c r="F96" s="26" t="str">
        <f>E15</f>
        <v xml:space="preserve"> </v>
      </c>
      <c r="G96" s="38"/>
      <c r="H96" s="38"/>
      <c r="I96" s="132" t="s">
        <v>29</v>
      </c>
      <c r="J96" s="35" t="str">
        <f>E21</f>
        <v xml:space="preserve"> </v>
      </c>
      <c r="K96" s="38"/>
      <c r="L96" s="42"/>
    </row>
    <row r="97" s="1" customFormat="1" ht="13.65" customHeight="1">
      <c r="B97" s="37"/>
      <c r="C97" s="31" t="s">
        <v>27</v>
      </c>
      <c r="D97" s="38"/>
      <c r="E97" s="38"/>
      <c r="F97" s="26" t="str">
        <f>IF(E18="","",E18)</f>
        <v>Vyplň údaj</v>
      </c>
      <c r="G97" s="38"/>
      <c r="H97" s="38"/>
      <c r="I97" s="132" t="s">
        <v>31</v>
      </c>
      <c r="J97" s="35" t="str">
        <f>E24</f>
        <v xml:space="preserve"> </v>
      </c>
      <c r="K97" s="38"/>
      <c r="L97" s="42"/>
    </row>
    <row r="98" s="1" customFormat="1" ht="10.32" customHeight="1">
      <c r="B98" s="37"/>
      <c r="C98" s="38"/>
      <c r="D98" s="38"/>
      <c r="E98" s="38"/>
      <c r="F98" s="38"/>
      <c r="G98" s="38"/>
      <c r="H98" s="38"/>
      <c r="I98" s="130"/>
      <c r="J98" s="38"/>
      <c r="K98" s="38"/>
      <c r="L98" s="42"/>
    </row>
    <row r="99" s="9" customFormat="1" ht="29.28" customHeight="1">
      <c r="B99" s="178"/>
      <c r="C99" s="179" t="s">
        <v>114</v>
      </c>
      <c r="D99" s="180" t="s">
        <v>52</v>
      </c>
      <c r="E99" s="180" t="s">
        <v>48</v>
      </c>
      <c r="F99" s="180" t="s">
        <v>49</v>
      </c>
      <c r="G99" s="180" t="s">
        <v>115</v>
      </c>
      <c r="H99" s="180" t="s">
        <v>116</v>
      </c>
      <c r="I99" s="181" t="s">
        <v>117</v>
      </c>
      <c r="J99" s="182" t="s">
        <v>89</v>
      </c>
      <c r="K99" s="183" t="s">
        <v>118</v>
      </c>
      <c r="L99" s="184"/>
      <c r="M99" s="87" t="s">
        <v>1</v>
      </c>
      <c r="N99" s="88" t="s">
        <v>37</v>
      </c>
      <c r="O99" s="88" t="s">
        <v>119</v>
      </c>
      <c r="P99" s="88" t="s">
        <v>120</v>
      </c>
      <c r="Q99" s="88" t="s">
        <v>121</v>
      </c>
      <c r="R99" s="88" t="s">
        <v>122</v>
      </c>
      <c r="S99" s="88" t="s">
        <v>123</v>
      </c>
      <c r="T99" s="89" t="s">
        <v>124</v>
      </c>
    </row>
    <row r="100" s="1" customFormat="1" ht="22.8" customHeight="1">
      <c r="B100" s="37"/>
      <c r="C100" s="94" t="s">
        <v>125</v>
      </c>
      <c r="D100" s="38"/>
      <c r="E100" s="38"/>
      <c r="F100" s="38"/>
      <c r="G100" s="38"/>
      <c r="H100" s="38"/>
      <c r="I100" s="130"/>
      <c r="J100" s="185">
        <f>BK100</f>
        <v>0</v>
      </c>
      <c r="K100" s="38"/>
      <c r="L100" s="42"/>
      <c r="M100" s="90"/>
      <c r="N100" s="91"/>
      <c r="O100" s="91"/>
      <c r="P100" s="186">
        <f>P101+P332</f>
        <v>0</v>
      </c>
      <c r="Q100" s="91"/>
      <c r="R100" s="186">
        <f>R101+R332</f>
        <v>0</v>
      </c>
      <c r="S100" s="91"/>
      <c r="T100" s="187">
        <f>T101+T332</f>
        <v>0</v>
      </c>
      <c r="AT100" s="16" t="s">
        <v>66</v>
      </c>
      <c r="AU100" s="16" t="s">
        <v>91</v>
      </c>
      <c r="BK100" s="188">
        <f>BK101+BK332</f>
        <v>0</v>
      </c>
    </row>
    <row r="101" s="10" customFormat="1" ht="25.92" customHeight="1">
      <c r="B101" s="189"/>
      <c r="C101" s="190"/>
      <c r="D101" s="191" t="s">
        <v>66</v>
      </c>
      <c r="E101" s="192" t="s">
        <v>126</v>
      </c>
      <c r="F101" s="192" t="s">
        <v>127</v>
      </c>
      <c r="G101" s="190"/>
      <c r="H101" s="190"/>
      <c r="I101" s="193"/>
      <c r="J101" s="194">
        <f>BK101</f>
        <v>0</v>
      </c>
      <c r="K101" s="190"/>
      <c r="L101" s="195"/>
      <c r="M101" s="196"/>
      <c r="N101" s="197"/>
      <c r="O101" s="197"/>
      <c r="P101" s="198">
        <f>P102+P123+P149+P165+P186+P289+P323+P330</f>
        <v>0</v>
      </c>
      <c r="Q101" s="197"/>
      <c r="R101" s="198">
        <f>R102+R123+R149+R165+R186+R289+R323+R330</f>
        <v>0</v>
      </c>
      <c r="S101" s="197"/>
      <c r="T101" s="199">
        <f>T102+T123+T149+T165+T186+T289+T323+T330</f>
        <v>0</v>
      </c>
      <c r="AR101" s="200" t="s">
        <v>75</v>
      </c>
      <c r="AT101" s="201" t="s">
        <v>66</v>
      </c>
      <c r="AU101" s="201" t="s">
        <v>67</v>
      </c>
      <c r="AY101" s="200" t="s">
        <v>128</v>
      </c>
      <c r="BK101" s="202">
        <f>BK102+BK123+BK149+BK165+BK186+BK289+BK323+BK330</f>
        <v>0</v>
      </c>
    </row>
    <row r="102" s="10" customFormat="1" ht="22.8" customHeight="1">
      <c r="B102" s="189"/>
      <c r="C102" s="190"/>
      <c r="D102" s="191" t="s">
        <v>66</v>
      </c>
      <c r="E102" s="203" t="s">
        <v>75</v>
      </c>
      <c r="F102" s="203" t="s">
        <v>129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SUM(P103:P122)</f>
        <v>0</v>
      </c>
      <c r="Q102" s="197"/>
      <c r="R102" s="198">
        <f>SUM(R103:R122)</f>
        <v>0</v>
      </c>
      <c r="S102" s="197"/>
      <c r="T102" s="199">
        <f>SUM(T103:T122)</f>
        <v>0</v>
      </c>
      <c r="AR102" s="200" t="s">
        <v>75</v>
      </c>
      <c r="AT102" s="201" t="s">
        <v>66</v>
      </c>
      <c r="AU102" s="201" t="s">
        <v>75</v>
      </c>
      <c r="AY102" s="200" t="s">
        <v>128</v>
      </c>
      <c r="BK102" s="202">
        <f>SUM(BK103:BK122)</f>
        <v>0</v>
      </c>
    </row>
    <row r="103" s="1" customFormat="1" ht="16.5" customHeight="1">
      <c r="B103" s="37"/>
      <c r="C103" s="205" t="s">
        <v>75</v>
      </c>
      <c r="D103" s="205" t="s">
        <v>130</v>
      </c>
      <c r="E103" s="206" t="s">
        <v>131</v>
      </c>
      <c r="F103" s="207" t="s">
        <v>132</v>
      </c>
      <c r="G103" s="208" t="s">
        <v>133</v>
      </c>
      <c r="H103" s="209">
        <v>2.7000000000000002</v>
      </c>
      <c r="I103" s="210"/>
      <c r="J103" s="211">
        <f>ROUND(I103*H103,2)</f>
        <v>0</v>
      </c>
      <c r="K103" s="207" t="s">
        <v>1</v>
      </c>
      <c r="L103" s="42"/>
      <c r="M103" s="212" t="s">
        <v>1</v>
      </c>
      <c r="N103" s="213" t="s">
        <v>38</v>
      </c>
      <c r="O103" s="78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16" t="s">
        <v>134</v>
      </c>
      <c r="AT103" s="16" t="s">
        <v>130</v>
      </c>
      <c r="AU103" s="16" t="s">
        <v>77</v>
      </c>
      <c r="AY103" s="16" t="s">
        <v>128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75</v>
      </c>
      <c r="BK103" s="216">
        <f>ROUND(I103*H103,2)</f>
        <v>0</v>
      </c>
      <c r="BL103" s="16" t="s">
        <v>134</v>
      </c>
      <c r="BM103" s="16" t="s">
        <v>135</v>
      </c>
    </row>
    <row r="104" s="11" customFormat="1">
      <c r="B104" s="217"/>
      <c r="C104" s="218"/>
      <c r="D104" s="219" t="s">
        <v>136</v>
      </c>
      <c r="E104" s="220" t="s">
        <v>1</v>
      </c>
      <c r="F104" s="221" t="s">
        <v>137</v>
      </c>
      <c r="G104" s="218"/>
      <c r="H104" s="222">
        <v>2.7000000000000002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136</v>
      </c>
      <c r="AU104" s="228" t="s">
        <v>77</v>
      </c>
      <c r="AV104" s="11" t="s">
        <v>77</v>
      </c>
      <c r="AW104" s="11" t="s">
        <v>30</v>
      </c>
      <c r="AX104" s="11" t="s">
        <v>67</v>
      </c>
      <c r="AY104" s="228" t="s">
        <v>128</v>
      </c>
    </row>
    <row r="105" s="12" customFormat="1">
      <c r="B105" s="229"/>
      <c r="C105" s="230"/>
      <c r="D105" s="219" t="s">
        <v>136</v>
      </c>
      <c r="E105" s="231" t="s">
        <v>1</v>
      </c>
      <c r="F105" s="232" t="s">
        <v>138</v>
      </c>
      <c r="G105" s="230"/>
      <c r="H105" s="233">
        <v>2.7000000000000002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136</v>
      </c>
      <c r="AU105" s="239" t="s">
        <v>77</v>
      </c>
      <c r="AV105" s="12" t="s">
        <v>134</v>
      </c>
      <c r="AW105" s="12" t="s">
        <v>30</v>
      </c>
      <c r="AX105" s="12" t="s">
        <v>75</v>
      </c>
      <c r="AY105" s="239" t="s">
        <v>128</v>
      </c>
    </row>
    <row r="106" s="1" customFormat="1" ht="16.5" customHeight="1">
      <c r="B106" s="37"/>
      <c r="C106" s="205" t="s">
        <v>77</v>
      </c>
      <c r="D106" s="205" t="s">
        <v>130</v>
      </c>
      <c r="E106" s="206" t="s">
        <v>139</v>
      </c>
      <c r="F106" s="207" t="s">
        <v>140</v>
      </c>
      <c r="G106" s="208" t="s">
        <v>133</v>
      </c>
      <c r="H106" s="209">
        <v>3.7130000000000001</v>
      </c>
      <c r="I106" s="210"/>
      <c r="J106" s="211">
        <f>ROUND(I106*H106,2)</f>
        <v>0</v>
      </c>
      <c r="K106" s="207" t="s">
        <v>1</v>
      </c>
      <c r="L106" s="42"/>
      <c r="M106" s="212" t="s">
        <v>1</v>
      </c>
      <c r="N106" s="213" t="s">
        <v>38</v>
      </c>
      <c r="O106" s="78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6" t="s">
        <v>134</v>
      </c>
      <c r="AT106" s="16" t="s">
        <v>130</v>
      </c>
      <c r="AU106" s="16" t="s">
        <v>77</v>
      </c>
      <c r="AY106" s="16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75</v>
      </c>
      <c r="BK106" s="216">
        <f>ROUND(I106*H106,2)</f>
        <v>0</v>
      </c>
      <c r="BL106" s="16" t="s">
        <v>134</v>
      </c>
      <c r="BM106" s="16" t="s">
        <v>141</v>
      </c>
    </row>
    <row r="107" s="11" customFormat="1">
      <c r="B107" s="217"/>
      <c r="C107" s="218"/>
      <c r="D107" s="219" t="s">
        <v>136</v>
      </c>
      <c r="E107" s="220" t="s">
        <v>1</v>
      </c>
      <c r="F107" s="221" t="s">
        <v>142</v>
      </c>
      <c r="G107" s="218"/>
      <c r="H107" s="222">
        <v>3.7130000000000001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136</v>
      </c>
      <c r="AU107" s="228" t="s">
        <v>77</v>
      </c>
      <c r="AV107" s="11" t="s">
        <v>77</v>
      </c>
      <c r="AW107" s="11" t="s">
        <v>30</v>
      </c>
      <c r="AX107" s="11" t="s">
        <v>67</v>
      </c>
      <c r="AY107" s="228" t="s">
        <v>128</v>
      </c>
    </row>
    <row r="108" s="12" customFormat="1">
      <c r="B108" s="229"/>
      <c r="C108" s="230"/>
      <c r="D108" s="219" t="s">
        <v>136</v>
      </c>
      <c r="E108" s="231" t="s">
        <v>1</v>
      </c>
      <c r="F108" s="232" t="s">
        <v>138</v>
      </c>
      <c r="G108" s="230"/>
      <c r="H108" s="233">
        <v>3.7130000000000001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136</v>
      </c>
      <c r="AU108" s="239" t="s">
        <v>77</v>
      </c>
      <c r="AV108" s="12" t="s">
        <v>134</v>
      </c>
      <c r="AW108" s="12" t="s">
        <v>30</v>
      </c>
      <c r="AX108" s="12" t="s">
        <v>75</v>
      </c>
      <c r="AY108" s="239" t="s">
        <v>128</v>
      </c>
    </row>
    <row r="109" s="1" customFormat="1" ht="16.5" customHeight="1">
      <c r="B109" s="37"/>
      <c r="C109" s="205" t="s">
        <v>143</v>
      </c>
      <c r="D109" s="205" t="s">
        <v>130</v>
      </c>
      <c r="E109" s="206" t="s">
        <v>144</v>
      </c>
      <c r="F109" s="207" t="s">
        <v>145</v>
      </c>
      <c r="G109" s="208" t="s">
        <v>133</v>
      </c>
      <c r="H109" s="209">
        <v>4.1120000000000001</v>
      </c>
      <c r="I109" s="210"/>
      <c r="J109" s="211">
        <f>ROUND(I109*H109,2)</f>
        <v>0</v>
      </c>
      <c r="K109" s="207" t="s">
        <v>1</v>
      </c>
      <c r="L109" s="42"/>
      <c r="M109" s="212" t="s">
        <v>1</v>
      </c>
      <c r="N109" s="213" t="s">
        <v>38</v>
      </c>
      <c r="O109" s="78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16" t="s">
        <v>134</v>
      </c>
      <c r="AT109" s="16" t="s">
        <v>130</v>
      </c>
      <c r="AU109" s="16" t="s">
        <v>77</v>
      </c>
      <c r="AY109" s="16" t="s">
        <v>128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75</v>
      </c>
      <c r="BK109" s="216">
        <f>ROUND(I109*H109,2)</f>
        <v>0</v>
      </c>
      <c r="BL109" s="16" t="s">
        <v>134</v>
      </c>
      <c r="BM109" s="16" t="s">
        <v>146</v>
      </c>
    </row>
    <row r="110" s="11" customFormat="1">
      <c r="B110" s="217"/>
      <c r="C110" s="218"/>
      <c r="D110" s="219" t="s">
        <v>136</v>
      </c>
      <c r="E110" s="220" t="s">
        <v>1</v>
      </c>
      <c r="F110" s="221" t="s">
        <v>147</v>
      </c>
      <c r="G110" s="218"/>
      <c r="H110" s="222">
        <v>4.1120000000000001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136</v>
      </c>
      <c r="AU110" s="228" t="s">
        <v>77</v>
      </c>
      <c r="AV110" s="11" t="s">
        <v>77</v>
      </c>
      <c r="AW110" s="11" t="s">
        <v>30</v>
      </c>
      <c r="AX110" s="11" t="s">
        <v>67</v>
      </c>
      <c r="AY110" s="228" t="s">
        <v>128</v>
      </c>
    </row>
    <row r="111" s="12" customFormat="1">
      <c r="B111" s="229"/>
      <c r="C111" s="230"/>
      <c r="D111" s="219" t="s">
        <v>136</v>
      </c>
      <c r="E111" s="231" t="s">
        <v>1</v>
      </c>
      <c r="F111" s="232" t="s">
        <v>138</v>
      </c>
      <c r="G111" s="230"/>
      <c r="H111" s="233">
        <v>4.1120000000000001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136</v>
      </c>
      <c r="AU111" s="239" t="s">
        <v>77</v>
      </c>
      <c r="AV111" s="12" t="s">
        <v>134</v>
      </c>
      <c r="AW111" s="12" t="s">
        <v>30</v>
      </c>
      <c r="AX111" s="12" t="s">
        <v>75</v>
      </c>
      <c r="AY111" s="239" t="s">
        <v>128</v>
      </c>
    </row>
    <row r="112" s="1" customFormat="1" ht="16.5" customHeight="1">
      <c r="B112" s="37"/>
      <c r="C112" s="205" t="s">
        <v>134</v>
      </c>
      <c r="D112" s="205" t="s">
        <v>130</v>
      </c>
      <c r="E112" s="206" t="s">
        <v>148</v>
      </c>
      <c r="F112" s="207" t="s">
        <v>149</v>
      </c>
      <c r="G112" s="208" t="s">
        <v>133</v>
      </c>
      <c r="H112" s="209">
        <v>4.1120000000000001</v>
      </c>
      <c r="I112" s="210"/>
      <c r="J112" s="211">
        <f>ROUND(I112*H112,2)</f>
        <v>0</v>
      </c>
      <c r="K112" s="207" t="s">
        <v>1</v>
      </c>
      <c r="L112" s="42"/>
      <c r="M112" s="212" t="s">
        <v>1</v>
      </c>
      <c r="N112" s="213" t="s">
        <v>38</v>
      </c>
      <c r="O112" s="78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6" t="s">
        <v>134</v>
      </c>
      <c r="AT112" s="16" t="s">
        <v>130</v>
      </c>
      <c r="AU112" s="16" t="s">
        <v>77</v>
      </c>
      <c r="AY112" s="16" t="s">
        <v>128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75</v>
      </c>
      <c r="BK112" s="216">
        <f>ROUND(I112*H112,2)</f>
        <v>0</v>
      </c>
      <c r="BL112" s="16" t="s">
        <v>134</v>
      </c>
      <c r="BM112" s="16" t="s">
        <v>150</v>
      </c>
    </row>
    <row r="113" s="1" customFormat="1" ht="16.5" customHeight="1">
      <c r="B113" s="37"/>
      <c r="C113" s="205" t="s">
        <v>151</v>
      </c>
      <c r="D113" s="205" t="s">
        <v>130</v>
      </c>
      <c r="E113" s="206" t="s">
        <v>152</v>
      </c>
      <c r="F113" s="207" t="s">
        <v>153</v>
      </c>
      <c r="G113" s="208" t="s">
        <v>133</v>
      </c>
      <c r="H113" s="209">
        <v>1.1120000000000001</v>
      </c>
      <c r="I113" s="210"/>
      <c r="J113" s="211">
        <f>ROUND(I113*H113,2)</f>
        <v>0</v>
      </c>
      <c r="K113" s="207" t="s">
        <v>1</v>
      </c>
      <c r="L113" s="42"/>
      <c r="M113" s="212" t="s">
        <v>1</v>
      </c>
      <c r="N113" s="213" t="s">
        <v>38</v>
      </c>
      <c r="O113" s="78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16" t="s">
        <v>134</v>
      </c>
      <c r="AT113" s="16" t="s">
        <v>130</v>
      </c>
      <c r="AU113" s="16" t="s">
        <v>77</v>
      </c>
      <c r="AY113" s="16" t="s">
        <v>128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75</v>
      </c>
      <c r="BK113" s="216">
        <f>ROUND(I113*H113,2)</f>
        <v>0</v>
      </c>
      <c r="BL113" s="16" t="s">
        <v>134</v>
      </c>
      <c r="BM113" s="16" t="s">
        <v>154</v>
      </c>
    </row>
    <row r="114" s="1" customFormat="1" ht="16.5" customHeight="1">
      <c r="B114" s="37"/>
      <c r="C114" s="205" t="s">
        <v>155</v>
      </c>
      <c r="D114" s="205" t="s">
        <v>130</v>
      </c>
      <c r="E114" s="206" t="s">
        <v>156</v>
      </c>
      <c r="F114" s="207" t="s">
        <v>157</v>
      </c>
      <c r="G114" s="208" t="s">
        <v>158</v>
      </c>
      <c r="H114" s="209">
        <v>7.1959999999999997</v>
      </c>
      <c r="I114" s="210"/>
      <c r="J114" s="211">
        <f>ROUND(I114*H114,2)</f>
        <v>0</v>
      </c>
      <c r="K114" s="207" t="s">
        <v>1</v>
      </c>
      <c r="L114" s="42"/>
      <c r="M114" s="212" t="s">
        <v>1</v>
      </c>
      <c r="N114" s="213" t="s">
        <v>38</v>
      </c>
      <c r="O114" s="78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6" t="s">
        <v>134</v>
      </c>
      <c r="AT114" s="16" t="s">
        <v>130</v>
      </c>
      <c r="AU114" s="16" t="s">
        <v>77</v>
      </c>
      <c r="AY114" s="16" t="s">
        <v>128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75</v>
      </c>
      <c r="BK114" s="216">
        <f>ROUND(I114*H114,2)</f>
        <v>0</v>
      </c>
      <c r="BL114" s="16" t="s">
        <v>134</v>
      </c>
      <c r="BM114" s="16" t="s">
        <v>159</v>
      </c>
    </row>
    <row r="115" s="11" customFormat="1">
      <c r="B115" s="217"/>
      <c r="C115" s="218"/>
      <c r="D115" s="219" t="s">
        <v>136</v>
      </c>
      <c r="E115" s="220" t="s">
        <v>1</v>
      </c>
      <c r="F115" s="221" t="s">
        <v>160</v>
      </c>
      <c r="G115" s="218"/>
      <c r="H115" s="222">
        <v>7.1959999999999997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136</v>
      </c>
      <c r="AU115" s="228" t="s">
        <v>77</v>
      </c>
      <c r="AV115" s="11" t="s">
        <v>77</v>
      </c>
      <c r="AW115" s="11" t="s">
        <v>30</v>
      </c>
      <c r="AX115" s="11" t="s">
        <v>67</v>
      </c>
      <c r="AY115" s="228" t="s">
        <v>128</v>
      </c>
    </row>
    <row r="116" s="12" customFormat="1">
      <c r="B116" s="229"/>
      <c r="C116" s="230"/>
      <c r="D116" s="219" t="s">
        <v>136</v>
      </c>
      <c r="E116" s="231" t="s">
        <v>1</v>
      </c>
      <c r="F116" s="232" t="s">
        <v>138</v>
      </c>
      <c r="G116" s="230"/>
      <c r="H116" s="233">
        <v>7.1959999999999997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136</v>
      </c>
      <c r="AU116" s="239" t="s">
        <v>77</v>
      </c>
      <c r="AV116" s="12" t="s">
        <v>134</v>
      </c>
      <c r="AW116" s="12" t="s">
        <v>30</v>
      </c>
      <c r="AX116" s="12" t="s">
        <v>75</v>
      </c>
      <c r="AY116" s="239" t="s">
        <v>128</v>
      </c>
    </row>
    <row r="117" s="1" customFormat="1" ht="16.5" customHeight="1">
      <c r="B117" s="37"/>
      <c r="C117" s="205" t="s">
        <v>161</v>
      </c>
      <c r="D117" s="205" t="s">
        <v>130</v>
      </c>
      <c r="E117" s="206" t="s">
        <v>162</v>
      </c>
      <c r="F117" s="207" t="s">
        <v>163</v>
      </c>
      <c r="G117" s="208" t="s">
        <v>133</v>
      </c>
      <c r="H117" s="209">
        <v>0.63700000000000001</v>
      </c>
      <c r="I117" s="210"/>
      <c r="J117" s="211">
        <f>ROUND(I117*H117,2)</f>
        <v>0</v>
      </c>
      <c r="K117" s="207" t="s">
        <v>1</v>
      </c>
      <c r="L117" s="42"/>
      <c r="M117" s="212" t="s">
        <v>1</v>
      </c>
      <c r="N117" s="213" t="s">
        <v>38</v>
      </c>
      <c r="O117" s="78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16" t="s">
        <v>134</v>
      </c>
      <c r="AT117" s="16" t="s">
        <v>130</v>
      </c>
      <c r="AU117" s="16" t="s">
        <v>77</v>
      </c>
      <c r="AY117" s="16" t="s">
        <v>128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75</v>
      </c>
      <c r="BK117" s="216">
        <f>ROUND(I117*H117,2)</f>
        <v>0</v>
      </c>
      <c r="BL117" s="16" t="s">
        <v>134</v>
      </c>
      <c r="BM117" s="16" t="s">
        <v>164</v>
      </c>
    </row>
    <row r="118" s="11" customFormat="1">
      <c r="B118" s="217"/>
      <c r="C118" s="218"/>
      <c r="D118" s="219" t="s">
        <v>136</v>
      </c>
      <c r="E118" s="220" t="s">
        <v>1</v>
      </c>
      <c r="F118" s="221" t="s">
        <v>165</v>
      </c>
      <c r="G118" s="218"/>
      <c r="H118" s="222">
        <v>0.63700000000000001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136</v>
      </c>
      <c r="AU118" s="228" t="s">
        <v>77</v>
      </c>
      <c r="AV118" s="11" t="s">
        <v>77</v>
      </c>
      <c r="AW118" s="11" t="s">
        <v>30</v>
      </c>
      <c r="AX118" s="11" t="s">
        <v>67</v>
      </c>
      <c r="AY118" s="228" t="s">
        <v>128</v>
      </c>
    </row>
    <row r="119" s="12" customFormat="1">
      <c r="B119" s="229"/>
      <c r="C119" s="230"/>
      <c r="D119" s="219" t="s">
        <v>136</v>
      </c>
      <c r="E119" s="231" t="s">
        <v>1</v>
      </c>
      <c r="F119" s="232" t="s">
        <v>138</v>
      </c>
      <c r="G119" s="230"/>
      <c r="H119" s="233">
        <v>0.63700000000000001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136</v>
      </c>
      <c r="AU119" s="239" t="s">
        <v>77</v>
      </c>
      <c r="AV119" s="12" t="s">
        <v>134</v>
      </c>
      <c r="AW119" s="12" t="s">
        <v>30</v>
      </c>
      <c r="AX119" s="12" t="s">
        <v>75</v>
      </c>
      <c r="AY119" s="239" t="s">
        <v>128</v>
      </c>
    </row>
    <row r="120" s="1" customFormat="1" ht="16.5" customHeight="1">
      <c r="B120" s="37"/>
      <c r="C120" s="205" t="s">
        <v>166</v>
      </c>
      <c r="D120" s="205" t="s">
        <v>130</v>
      </c>
      <c r="E120" s="206" t="s">
        <v>167</v>
      </c>
      <c r="F120" s="207" t="s">
        <v>168</v>
      </c>
      <c r="G120" s="208" t="s">
        <v>133</v>
      </c>
      <c r="H120" s="209">
        <v>1.6639999999999999</v>
      </c>
      <c r="I120" s="210"/>
      <c r="J120" s="211">
        <f>ROUND(I120*H120,2)</f>
        <v>0</v>
      </c>
      <c r="K120" s="207" t="s">
        <v>1</v>
      </c>
      <c r="L120" s="42"/>
      <c r="M120" s="212" t="s">
        <v>1</v>
      </c>
      <c r="N120" s="213" t="s">
        <v>38</v>
      </c>
      <c r="O120" s="78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6" t="s">
        <v>134</v>
      </c>
      <c r="AT120" s="16" t="s">
        <v>130</v>
      </c>
      <c r="AU120" s="16" t="s">
        <v>77</v>
      </c>
      <c r="AY120" s="16" t="s">
        <v>128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75</v>
      </c>
      <c r="BK120" s="216">
        <f>ROUND(I120*H120,2)</f>
        <v>0</v>
      </c>
      <c r="BL120" s="16" t="s">
        <v>134</v>
      </c>
      <c r="BM120" s="16" t="s">
        <v>169</v>
      </c>
    </row>
    <row r="121" s="11" customFormat="1">
      <c r="B121" s="217"/>
      <c r="C121" s="218"/>
      <c r="D121" s="219" t="s">
        <v>136</v>
      </c>
      <c r="E121" s="220" t="s">
        <v>1</v>
      </c>
      <c r="F121" s="221" t="s">
        <v>170</v>
      </c>
      <c r="G121" s="218"/>
      <c r="H121" s="222">
        <v>1.6639999999999999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136</v>
      </c>
      <c r="AU121" s="228" t="s">
        <v>77</v>
      </c>
      <c r="AV121" s="11" t="s">
        <v>77</v>
      </c>
      <c r="AW121" s="11" t="s">
        <v>30</v>
      </c>
      <c r="AX121" s="11" t="s">
        <v>67</v>
      </c>
      <c r="AY121" s="228" t="s">
        <v>128</v>
      </c>
    </row>
    <row r="122" s="12" customFormat="1">
      <c r="B122" s="229"/>
      <c r="C122" s="230"/>
      <c r="D122" s="219" t="s">
        <v>136</v>
      </c>
      <c r="E122" s="231" t="s">
        <v>1</v>
      </c>
      <c r="F122" s="232" t="s">
        <v>138</v>
      </c>
      <c r="G122" s="230"/>
      <c r="H122" s="233">
        <v>1.6639999999999999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136</v>
      </c>
      <c r="AU122" s="239" t="s">
        <v>77</v>
      </c>
      <c r="AV122" s="12" t="s">
        <v>134</v>
      </c>
      <c r="AW122" s="12" t="s">
        <v>30</v>
      </c>
      <c r="AX122" s="12" t="s">
        <v>75</v>
      </c>
      <c r="AY122" s="239" t="s">
        <v>128</v>
      </c>
    </row>
    <row r="123" s="10" customFormat="1" ht="22.8" customHeight="1">
      <c r="B123" s="189"/>
      <c r="C123" s="190"/>
      <c r="D123" s="191" t="s">
        <v>66</v>
      </c>
      <c r="E123" s="203" t="s">
        <v>77</v>
      </c>
      <c r="F123" s="203" t="s">
        <v>171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SUM(P124:P148)</f>
        <v>0</v>
      </c>
      <c r="Q123" s="197"/>
      <c r="R123" s="198">
        <f>SUM(R124:R148)</f>
        <v>0</v>
      </c>
      <c r="S123" s="197"/>
      <c r="T123" s="199">
        <f>SUM(T124:T148)</f>
        <v>0</v>
      </c>
      <c r="AR123" s="200" t="s">
        <v>75</v>
      </c>
      <c r="AT123" s="201" t="s">
        <v>66</v>
      </c>
      <c r="AU123" s="201" t="s">
        <v>75</v>
      </c>
      <c r="AY123" s="200" t="s">
        <v>128</v>
      </c>
      <c r="BK123" s="202">
        <f>SUM(BK124:BK148)</f>
        <v>0</v>
      </c>
    </row>
    <row r="124" s="1" customFormat="1" ht="16.5" customHeight="1">
      <c r="B124" s="37"/>
      <c r="C124" s="205" t="s">
        <v>172</v>
      </c>
      <c r="D124" s="205" t="s">
        <v>130</v>
      </c>
      <c r="E124" s="206" t="s">
        <v>173</v>
      </c>
      <c r="F124" s="207" t="s">
        <v>174</v>
      </c>
      <c r="G124" s="208" t="s">
        <v>133</v>
      </c>
      <c r="H124" s="209">
        <v>0.42999999999999999</v>
      </c>
      <c r="I124" s="210"/>
      <c r="J124" s="211">
        <f>ROUND(I124*H124,2)</f>
        <v>0</v>
      </c>
      <c r="K124" s="207" t="s">
        <v>1</v>
      </c>
      <c r="L124" s="42"/>
      <c r="M124" s="212" t="s">
        <v>1</v>
      </c>
      <c r="N124" s="213" t="s">
        <v>38</v>
      </c>
      <c r="O124" s="78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6" t="s">
        <v>134</v>
      </c>
      <c r="AT124" s="16" t="s">
        <v>130</v>
      </c>
      <c r="AU124" s="16" t="s">
        <v>77</v>
      </c>
      <c r="AY124" s="16" t="s">
        <v>128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75</v>
      </c>
      <c r="BK124" s="216">
        <f>ROUND(I124*H124,2)</f>
        <v>0</v>
      </c>
      <c r="BL124" s="16" t="s">
        <v>134</v>
      </c>
      <c r="BM124" s="16" t="s">
        <v>175</v>
      </c>
    </row>
    <row r="125" s="11" customFormat="1">
      <c r="B125" s="217"/>
      <c r="C125" s="218"/>
      <c r="D125" s="219" t="s">
        <v>136</v>
      </c>
      <c r="E125" s="220" t="s">
        <v>1</v>
      </c>
      <c r="F125" s="221" t="s">
        <v>176</v>
      </c>
      <c r="G125" s="218"/>
      <c r="H125" s="222">
        <v>0.42999999999999999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136</v>
      </c>
      <c r="AU125" s="228" t="s">
        <v>77</v>
      </c>
      <c r="AV125" s="11" t="s">
        <v>77</v>
      </c>
      <c r="AW125" s="11" t="s">
        <v>30</v>
      </c>
      <c r="AX125" s="11" t="s">
        <v>67</v>
      </c>
      <c r="AY125" s="228" t="s">
        <v>128</v>
      </c>
    </row>
    <row r="126" s="12" customFormat="1">
      <c r="B126" s="229"/>
      <c r="C126" s="230"/>
      <c r="D126" s="219" t="s">
        <v>136</v>
      </c>
      <c r="E126" s="231" t="s">
        <v>1</v>
      </c>
      <c r="F126" s="232" t="s">
        <v>138</v>
      </c>
      <c r="G126" s="230"/>
      <c r="H126" s="233">
        <v>0.42999999999999999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136</v>
      </c>
      <c r="AU126" s="239" t="s">
        <v>77</v>
      </c>
      <c r="AV126" s="12" t="s">
        <v>134</v>
      </c>
      <c r="AW126" s="12" t="s">
        <v>30</v>
      </c>
      <c r="AX126" s="12" t="s">
        <v>75</v>
      </c>
      <c r="AY126" s="239" t="s">
        <v>128</v>
      </c>
    </row>
    <row r="127" s="1" customFormat="1" ht="16.5" customHeight="1">
      <c r="B127" s="37"/>
      <c r="C127" s="205" t="s">
        <v>177</v>
      </c>
      <c r="D127" s="205" t="s">
        <v>130</v>
      </c>
      <c r="E127" s="206" t="s">
        <v>178</v>
      </c>
      <c r="F127" s="207" t="s">
        <v>179</v>
      </c>
      <c r="G127" s="208" t="s">
        <v>180</v>
      </c>
      <c r="H127" s="209">
        <v>8.5950000000000006</v>
      </c>
      <c r="I127" s="210"/>
      <c r="J127" s="211">
        <f>ROUND(I127*H127,2)</f>
        <v>0</v>
      </c>
      <c r="K127" s="207" t="s">
        <v>1</v>
      </c>
      <c r="L127" s="42"/>
      <c r="M127" s="212" t="s">
        <v>1</v>
      </c>
      <c r="N127" s="213" t="s">
        <v>38</v>
      </c>
      <c r="O127" s="7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16" t="s">
        <v>134</v>
      </c>
      <c r="AT127" s="16" t="s">
        <v>130</v>
      </c>
      <c r="AU127" s="16" t="s">
        <v>77</v>
      </c>
      <c r="AY127" s="16" t="s">
        <v>128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75</v>
      </c>
      <c r="BK127" s="216">
        <f>ROUND(I127*H127,2)</f>
        <v>0</v>
      </c>
      <c r="BL127" s="16" t="s">
        <v>134</v>
      </c>
      <c r="BM127" s="16" t="s">
        <v>181</v>
      </c>
    </row>
    <row r="128" s="11" customFormat="1">
      <c r="B128" s="217"/>
      <c r="C128" s="218"/>
      <c r="D128" s="219" t="s">
        <v>136</v>
      </c>
      <c r="E128" s="220" t="s">
        <v>1</v>
      </c>
      <c r="F128" s="221" t="s">
        <v>182</v>
      </c>
      <c r="G128" s="218"/>
      <c r="H128" s="222">
        <v>8.5950000000000006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136</v>
      </c>
      <c r="AU128" s="228" t="s">
        <v>77</v>
      </c>
      <c r="AV128" s="11" t="s">
        <v>77</v>
      </c>
      <c r="AW128" s="11" t="s">
        <v>30</v>
      </c>
      <c r="AX128" s="11" t="s">
        <v>67</v>
      </c>
      <c r="AY128" s="228" t="s">
        <v>128</v>
      </c>
    </row>
    <row r="129" s="12" customFormat="1">
      <c r="B129" s="229"/>
      <c r="C129" s="230"/>
      <c r="D129" s="219" t="s">
        <v>136</v>
      </c>
      <c r="E129" s="231" t="s">
        <v>1</v>
      </c>
      <c r="F129" s="232" t="s">
        <v>138</v>
      </c>
      <c r="G129" s="230"/>
      <c r="H129" s="233">
        <v>8.5950000000000006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136</v>
      </c>
      <c r="AU129" s="239" t="s">
        <v>77</v>
      </c>
      <c r="AV129" s="12" t="s">
        <v>134</v>
      </c>
      <c r="AW129" s="12" t="s">
        <v>30</v>
      </c>
      <c r="AX129" s="12" t="s">
        <v>75</v>
      </c>
      <c r="AY129" s="239" t="s">
        <v>128</v>
      </c>
    </row>
    <row r="130" s="1" customFormat="1" ht="16.5" customHeight="1">
      <c r="B130" s="37"/>
      <c r="C130" s="240" t="s">
        <v>183</v>
      </c>
      <c r="D130" s="240" t="s">
        <v>184</v>
      </c>
      <c r="E130" s="241" t="s">
        <v>185</v>
      </c>
      <c r="F130" s="242" t="s">
        <v>186</v>
      </c>
      <c r="G130" s="243" t="s">
        <v>180</v>
      </c>
      <c r="H130" s="244">
        <v>10.744</v>
      </c>
      <c r="I130" s="245"/>
      <c r="J130" s="246">
        <f>ROUND(I130*H130,2)</f>
        <v>0</v>
      </c>
      <c r="K130" s="242" t="s">
        <v>1</v>
      </c>
      <c r="L130" s="247"/>
      <c r="M130" s="248" t="s">
        <v>1</v>
      </c>
      <c r="N130" s="249" t="s">
        <v>38</v>
      </c>
      <c r="O130" s="7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16" t="s">
        <v>166</v>
      </c>
      <c r="AT130" s="16" t="s">
        <v>184</v>
      </c>
      <c r="AU130" s="16" t="s">
        <v>77</v>
      </c>
      <c r="AY130" s="16" t="s">
        <v>128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75</v>
      </c>
      <c r="BK130" s="216">
        <f>ROUND(I130*H130,2)</f>
        <v>0</v>
      </c>
      <c r="BL130" s="16" t="s">
        <v>134</v>
      </c>
      <c r="BM130" s="16" t="s">
        <v>187</v>
      </c>
    </row>
    <row r="131" s="11" customFormat="1">
      <c r="B131" s="217"/>
      <c r="C131" s="218"/>
      <c r="D131" s="219" t="s">
        <v>136</v>
      </c>
      <c r="E131" s="220" t="s">
        <v>1</v>
      </c>
      <c r="F131" s="221" t="s">
        <v>188</v>
      </c>
      <c r="G131" s="218"/>
      <c r="H131" s="222">
        <v>10.744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136</v>
      </c>
      <c r="AU131" s="228" t="s">
        <v>77</v>
      </c>
      <c r="AV131" s="11" t="s">
        <v>77</v>
      </c>
      <c r="AW131" s="11" t="s">
        <v>30</v>
      </c>
      <c r="AX131" s="11" t="s">
        <v>67</v>
      </c>
      <c r="AY131" s="228" t="s">
        <v>128</v>
      </c>
    </row>
    <row r="132" s="12" customFormat="1">
      <c r="B132" s="229"/>
      <c r="C132" s="230"/>
      <c r="D132" s="219" t="s">
        <v>136</v>
      </c>
      <c r="E132" s="231" t="s">
        <v>1</v>
      </c>
      <c r="F132" s="232" t="s">
        <v>138</v>
      </c>
      <c r="G132" s="230"/>
      <c r="H132" s="233">
        <v>10.744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136</v>
      </c>
      <c r="AU132" s="239" t="s">
        <v>77</v>
      </c>
      <c r="AV132" s="12" t="s">
        <v>134</v>
      </c>
      <c r="AW132" s="12" t="s">
        <v>30</v>
      </c>
      <c r="AX132" s="12" t="s">
        <v>75</v>
      </c>
      <c r="AY132" s="239" t="s">
        <v>128</v>
      </c>
    </row>
    <row r="133" s="1" customFormat="1" ht="16.5" customHeight="1">
      <c r="B133" s="37"/>
      <c r="C133" s="205" t="s">
        <v>189</v>
      </c>
      <c r="D133" s="205" t="s">
        <v>130</v>
      </c>
      <c r="E133" s="206" t="s">
        <v>190</v>
      </c>
      <c r="F133" s="207" t="s">
        <v>191</v>
      </c>
      <c r="G133" s="208" t="s">
        <v>192</v>
      </c>
      <c r="H133" s="209">
        <v>9.5500000000000007</v>
      </c>
      <c r="I133" s="210"/>
      <c r="J133" s="211">
        <f>ROUND(I133*H133,2)</f>
        <v>0</v>
      </c>
      <c r="K133" s="207" t="s">
        <v>1</v>
      </c>
      <c r="L133" s="42"/>
      <c r="M133" s="212" t="s">
        <v>1</v>
      </c>
      <c r="N133" s="213" t="s">
        <v>38</v>
      </c>
      <c r="O133" s="7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AR133" s="16" t="s">
        <v>134</v>
      </c>
      <c r="AT133" s="16" t="s">
        <v>130</v>
      </c>
      <c r="AU133" s="16" t="s">
        <v>77</v>
      </c>
      <c r="AY133" s="16" t="s">
        <v>128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75</v>
      </c>
      <c r="BK133" s="216">
        <f>ROUND(I133*H133,2)</f>
        <v>0</v>
      </c>
      <c r="BL133" s="16" t="s">
        <v>134</v>
      </c>
      <c r="BM133" s="16" t="s">
        <v>193</v>
      </c>
    </row>
    <row r="134" s="11" customFormat="1">
      <c r="B134" s="217"/>
      <c r="C134" s="218"/>
      <c r="D134" s="219" t="s">
        <v>136</v>
      </c>
      <c r="E134" s="220" t="s">
        <v>1</v>
      </c>
      <c r="F134" s="221" t="s">
        <v>194</v>
      </c>
      <c r="G134" s="218"/>
      <c r="H134" s="222">
        <v>9.5500000000000007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136</v>
      </c>
      <c r="AU134" s="228" t="s">
        <v>77</v>
      </c>
      <c r="AV134" s="11" t="s">
        <v>77</v>
      </c>
      <c r="AW134" s="11" t="s">
        <v>30</v>
      </c>
      <c r="AX134" s="11" t="s">
        <v>67</v>
      </c>
      <c r="AY134" s="228" t="s">
        <v>128</v>
      </c>
    </row>
    <row r="135" s="12" customFormat="1">
      <c r="B135" s="229"/>
      <c r="C135" s="230"/>
      <c r="D135" s="219" t="s">
        <v>136</v>
      </c>
      <c r="E135" s="231" t="s">
        <v>1</v>
      </c>
      <c r="F135" s="232" t="s">
        <v>138</v>
      </c>
      <c r="G135" s="230"/>
      <c r="H135" s="233">
        <v>9.5500000000000007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136</v>
      </c>
      <c r="AU135" s="239" t="s">
        <v>77</v>
      </c>
      <c r="AV135" s="12" t="s">
        <v>134</v>
      </c>
      <c r="AW135" s="12" t="s">
        <v>30</v>
      </c>
      <c r="AX135" s="12" t="s">
        <v>75</v>
      </c>
      <c r="AY135" s="239" t="s">
        <v>128</v>
      </c>
    </row>
    <row r="136" s="1" customFormat="1" ht="16.5" customHeight="1">
      <c r="B136" s="37"/>
      <c r="C136" s="205" t="s">
        <v>195</v>
      </c>
      <c r="D136" s="205" t="s">
        <v>130</v>
      </c>
      <c r="E136" s="206" t="s">
        <v>196</v>
      </c>
      <c r="F136" s="207" t="s">
        <v>197</v>
      </c>
      <c r="G136" s="208" t="s">
        <v>133</v>
      </c>
      <c r="H136" s="209">
        <v>0.67500000000000004</v>
      </c>
      <c r="I136" s="210"/>
      <c r="J136" s="211">
        <f>ROUND(I136*H136,2)</f>
        <v>0</v>
      </c>
      <c r="K136" s="207" t="s">
        <v>1</v>
      </c>
      <c r="L136" s="42"/>
      <c r="M136" s="212" t="s">
        <v>1</v>
      </c>
      <c r="N136" s="213" t="s">
        <v>38</v>
      </c>
      <c r="O136" s="7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6" t="s">
        <v>134</v>
      </c>
      <c r="AT136" s="16" t="s">
        <v>130</v>
      </c>
      <c r="AU136" s="16" t="s">
        <v>77</v>
      </c>
      <c r="AY136" s="16" t="s">
        <v>128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75</v>
      </c>
      <c r="BK136" s="216">
        <f>ROUND(I136*H136,2)</f>
        <v>0</v>
      </c>
      <c r="BL136" s="16" t="s">
        <v>134</v>
      </c>
      <c r="BM136" s="16" t="s">
        <v>198</v>
      </c>
    </row>
    <row r="137" s="11" customFormat="1">
      <c r="B137" s="217"/>
      <c r="C137" s="218"/>
      <c r="D137" s="219" t="s">
        <v>136</v>
      </c>
      <c r="E137" s="220" t="s">
        <v>1</v>
      </c>
      <c r="F137" s="221" t="s">
        <v>199</v>
      </c>
      <c r="G137" s="218"/>
      <c r="H137" s="222">
        <v>0.67500000000000004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136</v>
      </c>
      <c r="AU137" s="228" t="s">
        <v>77</v>
      </c>
      <c r="AV137" s="11" t="s">
        <v>77</v>
      </c>
      <c r="AW137" s="11" t="s">
        <v>30</v>
      </c>
      <c r="AX137" s="11" t="s">
        <v>67</v>
      </c>
      <c r="AY137" s="228" t="s">
        <v>128</v>
      </c>
    </row>
    <row r="138" s="12" customFormat="1">
      <c r="B138" s="229"/>
      <c r="C138" s="230"/>
      <c r="D138" s="219" t="s">
        <v>136</v>
      </c>
      <c r="E138" s="231" t="s">
        <v>1</v>
      </c>
      <c r="F138" s="232" t="s">
        <v>138</v>
      </c>
      <c r="G138" s="230"/>
      <c r="H138" s="233">
        <v>0.67500000000000004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136</v>
      </c>
      <c r="AU138" s="239" t="s">
        <v>77</v>
      </c>
      <c r="AV138" s="12" t="s">
        <v>134</v>
      </c>
      <c r="AW138" s="12" t="s">
        <v>30</v>
      </c>
      <c r="AX138" s="12" t="s">
        <v>75</v>
      </c>
      <c r="AY138" s="239" t="s">
        <v>128</v>
      </c>
    </row>
    <row r="139" s="1" customFormat="1" ht="16.5" customHeight="1">
      <c r="B139" s="37"/>
      <c r="C139" s="205" t="s">
        <v>200</v>
      </c>
      <c r="D139" s="205" t="s">
        <v>130</v>
      </c>
      <c r="E139" s="206" t="s">
        <v>201</v>
      </c>
      <c r="F139" s="207" t="s">
        <v>202</v>
      </c>
      <c r="G139" s="208" t="s">
        <v>133</v>
      </c>
      <c r="H139" s="209">
        <v>2.0960000000000001</v>
      </c>
      <c r="I139" s="210"/>
      <c r="J139" s="211">
        <f>ROUND(I139*H139,2)</f>
        <v>0</v>
      </c>
      <c r="K139" s="207" t="s">
        <v>1</v>
      </c>
      <c r="L139" s="42"/>
      <c r="M139" s="212" t="s">
        <v>1</v>
      </c>
      <c r="N139" s="213" t="s">
        <v>38</v>
      </c>
      <c r="O139" s="7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AR139" s="16" t="s">
        <v>134</v>
      </c>
      <c r="AT139" s="16" t="s">
        <v>130</v>
      </c>
      <c r="AU139" s="16" t="s">
        <v>77</v>
      </c>
      <c r="AY139" s="16" t="s">
        <v>128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75</v>
      </c>
      <c r="BK139" s="216">
        <f>ROUND(I139*H139,2)</f>
        <v>0</v>
      </c>
      <c r="BL139" s="16" t="s">
        <v>134</v>
      </c>
      <c r="BM139" s="16" t="s">
        <v>203</v>
      </c>
    </row>
    <row r="140" s="11" customFormat="1">
      <c r="B140" s="217"/>
      <c r="C140" s="218"/>
      <c r="D140" s="219" t="s">
        <v>136</v>
      </c>
      <c r="E140" s="220" t="s">
        <v>1</v>
      </c>
      <c r="F140" s="221" t="s">
        <v>204</v>
      </c>
      <c r="G140" s="218"/>
      <c r="H140" s="222">
        <v>2.0960000000000001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136</v>
      </c>
      <c r="AU140" s="228" t="s">
        <v>77</v>
      </c>
      <c r="AV140" s="11" t="s">
        <v>77</v>
      </c>
      <c r="AW140" s="11" t="s">
        <v>30</v>
      </c>
      <c r="AX140" s="11" t="s">
        <v>67</v>
      </c>
      <c r="AY140" s="228" t="s">
        <v>128</v>
      </c>
    </row>
    <row r="141" s="12" customFormat="1">
      <c r="B141" s="229"/>
      <c r="C141" s="230"/>
      <c r="D141" s="219" t="s">
        <v>136</v>
      </c>
      <c r="E141" s="231" t="s">
        <v>1</v>
      </c>
      <c r="F141" s="232" t="s">
        <v>138</v>
      </c>
      <c r="G141" s="230"/>
      <c r="H141" s="233">
        <v>2.0960000000000001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136</v>
      </c>
      <c r="AU141" s="239" t="s">
        <v>77</v>
      </c>
      <c r="AV141" s="12" t="s">
        <v>134</v>
      </c>
      <c r="AW141" s="12" t="s">
        <v>30</v>
      </c>
      <c r="AX141" s="12" t="s">
        <v>75</v>
      </c>
      <c r="AY141" s="239" t="s">
        <v>128</v>
      </c>
    </row>
    <row r="142" s="1" customFormat="1" ht="16.5" customHeight="1">
      <c r="B142" s="37"/>
      <c r="C142" s="205" t="s">
        <v>8</v>
      </c>
      <c r="D142" s="205" t="s">
        <v>130</v>
      </c>
      <c r="E142" s="206" t="s">
        <v>205</v>
      </c>
      <c r="F142" s="207" t="s">
        <v>206</v>
      </c>
      <c r="G142" s="208" t="s">
        <v>180</v>
      </c>
      <c r="H142" s="209">
        <v>6.0750000000000002</v>
      </c>
      <c r="I142" s="210"/>
      <c r="J142" s="211">
        <f>ROUND(I142*H142,2)</f>
        <v>0</v>
      </c>
      <c r="K142" s="207" t="s">
        <v>1</v>
      </c>
      <c r="L142" s="42"/>
      <c r="M142" s="212" t="s">
        <v>1</v>
      </c>
      <c r="N142" s="213" t="s">
        <v>38</v>
      </c>
      <c r="O142" s="7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6" t="s">
        <v>134</v>
      </c>
      <c r="AT142" s="16" t="s">
        <v>130</v>
      </c>
      <c r="AU142" s="16" t="s">
        <v>77</v>
      </c>
      <c r="AY142" s="16" t="s">
        <v>128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75</v>
      </c>
      <c r="BK142" s="216">
        <f>ROUND(I142*H142,2)</f>
        <v>0</v>
      </c>
      <c r="BL142" s="16" t="s">
        <v>134</v>
      </c>
      <c r="BM142" s="16" t="s">
        <v>207</v>
      </c>
    </row>
    <row r="143" s="11" customFormat="1">
      <c r="B143" s="217"/>
      <c r="C143" s="218"/>
      <c r="D143" s="219" t="s">
        <v>136</v>
      </c>
      <c r="E143" s="220" t="s">
        <v>1</v>
      </c>
      <c r="F143" s="221" t="s">
        <v>208</v>
      </c>
      <c r="G143" s="218"/>
      <c r="H143" s="222">
        <v>6.0750000000000002</v>
      </c>
      <c r="I143" s="223"/>
      <c r="J143" s="218"/>
      <c r="K143" s="218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136</v>
      </c>
      <c r="AU143" s="228" t="s">
        <v>77</v>
      </c>
      <c r="AV143" s="11" t="s">
        <v>77</v>
      </c>
      <c r="AW143" s="11" t="s">
        <v>30</v>
      </c>
      <c r="AX143" s="11" t="s">
        <v>67</v>
      </c>
      <c r="AY143" s="228" t="s">
        <v>128</v>
      </c>
    </row>
    <row r="144" s="12" customFormat="1">
      <c r="B144" s="229"/>
      <c r="C144" s="230"/>
      <c r="D144" s="219" t="s">
        <v>136</v>
      </c>
      <c r="E144" s="231" t="s">
        <v>1</v>
      </c>
      <c r="F144" s="232" t="s">
        <v>138</v>
      </c>
      <c r="G144" s="230"/>
      <c r="H144" s="233">
        <v>6.0750000000000002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136</v>
      </c>
      <c r="AU144" s="239" t="s">
        <v>77</v>
      </c>
      <c r="AV144" s="12" t="s">
        <v>134</v>
      </c>
      <c r="AW144" s="12" t="s">
        <v>30</v>
      </c>
      <c r="AX144" s="12" t="s">
        <v>75</v>
      </c>
      <c r="AY144" s="239" t="s">
        <v>128</v>
      </c>
    </row>
    <row r="145" s="1" customFormat="1" ht="16.5" customHeight="1">
      <c r="B145" s="37"/>
      <c r="C145" s="205" t="s">
        <v>209</v>
      </c>
      <c r="D145" s="205" t="s">
        <v>130</v>
      </c>
      <c r="E145" s="206" t="s">
        <v>210</v>
      </c>
      <c r="F145" s="207" t="s">
        <v>211</v>
      </c>
      <c r="G145" s="208" t="s">
        <v>158</v>
      </c>
      <c r="H145" s="209">
        <v>0.041000000000000002</v>
      </c>
      <c r="I145" s="210"/>
      <c r="J145" s="211">
        <f>ROUND(I145*H145,2)</f>
        <v>0</v>
      </c>
      <c r="K145" s="207" t="s">
        <v>1</v>
      </c>
      <c r="L145" s="42"/>
      <c r="M145" s="212" t="s">
        <v>1</v>
      </c>
      <c r="N145" s="213" t="s">
        <v>38</v>
      </c>
      <c r="O145" s="7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AR145" s="16" t="s">
        <v>134</v>
      </c>
      <c r="AT145" s="16" t="s">
        <v>130</v>
      </c>
      <c r="AU145" s="16" t="s">
        <v>77</v>
      </c>
      <c r="AY145" s="16" t="s">
        <v>128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75</v>
      </c>
      <c r="BK145" s="216">
        <f>ROUND(I145*H145,2)</f>
        <v>0</v>
      </c>
      <c r="BL145" s="16" t="s">
        <v>134</v>
      </c>
      <c r="BM145" s="16" t="s">
        <v>212</v>
      </c>
    </row>
    <row r="146" s="11" customFormat="1">
      <c r="B146" s="217"/>
      <c r="C146" s="218"/>
      <c r="D146" s="219" t="s">
        <v>136</v>
      </c>
      <c r="E146" s="220" t="s">
        <v>1</v>
      </c>
      <c r="F146" s="221" t="s">
        <v>213</v>
      </c>
      <c r="G146" s="218"/>
      <c r="H146" s="222">
        <v>0.02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136</v>
      </c>
      <c r="AU146" s="228" t="s">
        <v>77</v>
      </c>
      <c r="AV146" s="11" t="s">
        <v>77</v>
      </c>
      <c r="AW146" s="11" t="s">
        <v>30</v>
      </c>
      <c r="AX146" s="11" t="s">
        <v>67</v>
      </c>
      <c r="AY146" s="228" t="s">
        <v>128</v>
      </c>
    </row>
    <row r="147" s="11" customFormat="1">
      <c r="B147" s="217"/>
      <c r="C147" s="218"/>
      <c r="D147" s="219" t="s">
        <v>136</v>
      </c>
      <c r="E147" s="220" t="s">
        <v>1</v>
      </c>
      <c r="F147" s="221" t="s">
        <v>214</v>
      </c>
      <c r="G147" s="218"/>
      <c r="H147" s="222">
        <v>0.021000000000000001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136</v>
      </c>
      <c r="AU147" s="228" t="s">
        <v>77</v>
      </c>
      <c r="AV147" s="11" t="s">
        <v>77</v>
      </c>
      <c r="AW147" s="11" t="s">
        <v>30</v>
      </c>
      <c r="AX147" s="11" t="s">
        <v>67</v>
      </c>
      <c r="AY147" s="228" t="s">
        <v>128</v>
      </c>
    </row>
    <row r="148" s="12" customFormat="1">
      <c r="B148" s="229"/>
      <c r="C148" s="230"/>
      <c r="D148" s="219" t="s">
        <v>136</v>
      </c>
      <c r="E148" s="231" t="s">
        <v>1</v>
      </c>
      <c r="F148" s="232" t="s">
        <v>138</v>
      </c>
      <c r="G148" s="230"/>
      <c r="H148" s="233">
        <v>0.041000000000000002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136</v>
      </c>
      <c r="AU148" s="239" t="s">
        <v>77</v>
      </c>
      <c r="AV148" s="12" t="s">
        <v>134</v>
      </c>
      <c r="AW148" s="12" t="s">
        <v>30</v>
      </c>
      <c r="AX148" s="12" t="s">
        <v>75</v>
      </c>
      <c r="AY148" s="239" t="s">
        <v>128</v>
      </c>
    </row>
    <row r="149" s="10" customFormat="1" ht="22.8" customHeight="1">
      <c r="B149" s="189"/>
      <c r="C149" s="190"/>
      <c r="D149" s="191" t="s">
        <v>66</v>
      </c>
      <c r="E149" s="203" t="s">
        <v>143</v>
      </c>
      <c r="F149" s="203" t="s">
        <v>215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SUM(P150:P164)</f>
        <v>0</v>
      </c>
      <c r="Q149" s="197"/>
      <c r="R149" s="198">
        <f>SUM(R150:R164)</f>
        <v>0</v>
      </c>
      <c r="S149" s="197"/>
      <c r="T149" s="199">
        <f>SUM(T150:T164)</f>
        <v>0</v>
      </c>
      <c r="AR149" s="200" t="s">
        <v>75</v>
      </c>
      <c r="AT149" s="201" t="s">
        <v>66</v>
      </c>
      <c r="AU149" s="201" t="s">
        <v>75</v>
      </c>
      <c r="AY149" s="200" t="s">
        <v>128</v>
      </c>
      <c r="BK149" s="202">
        <f>SUM(BK150:BK164)</f>
        <v>0</v>
      </c>
    </row>
    <row r="150" s="1" customFormat="1" ht="16.5" customHeight="1">
      <c r="B150" s="37"/>
      <c r="C150" s="205" t="s">
        <v>216</v>
      </c>
      <c r="D150" s="205" t="s">
        <v>130</v>
      </c>
      <c r="E150" s="206" t="s">
        <v>217</v>
      </c>
      <c r="F150" s="207" t="s">
        <v>218</v>
      </c>
      <c r="G150" s="208" t="s">
        <v>180</v>
      </c>
      <c r="H150" s="209">
        <v>26.896000000000001</v>
      </c>
      <c r="I150" s="210"/>
      <c r="J150" s="211">
        <f>ROUND(I150*H150,2)</f>
        <v>0</v>
      </c>
      <c r="K150" s="207" t="s">
        <v>1</v>
      </c>
      <c r="L150" s="42"/>
      <c r="M150" s="212" t="s">
        <v>1</v>
      </c>
      <c r="N150" s="213" t="s">
        <v>38</v>
      </c>
      <c r="O150" s="7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16" t="s">
        <v>134</v>
      </c>
      <c r="AT150" s="16" t="s">
        <v>130</v>
      </c>
      <c r="AU150" s="16" t="s">
        <v>77</v>
      </c>
      <c r="AY150" s="16" t="s">
        <v>128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75</v>
      </c>
      <c r="BK150" s="216">
        <f>ROUND(I150*H150,2)</f>
        <v>0</v>
      </c>
      <c r="BL150" s="16" t="s">
        <v>134</v>
      </c>
      <c r="BM150" s="16" t="s">
        <v>219</v>
      </c>
    </row>
    <row r="151" s="11" customFormat="1">
      <c r="B151" s="217"/>
      <c r="C151" s="218"/>
      <c r="D151" s="219" t="s">
        <v>136</v>
      </c>
      <c r="E151" s="220" t="s">
        <v>1</v>
      </c>
      <c r="F151" s="221" t="s">
        <v>220</v>
      </c>
      <c r="G151" s="218"/>
      <c r="H151" s="222">
        <v>26.896000000000001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136</v>
      </c>
      <c r="AU151" s="228" t="s">
        <v>77</v>
      </c>
      <c r="AV151" s="11" t="s">
        <v>77</v>
      </c>
      <c r="AW151" s="11" t="s">
        <v>30</v>
      </c>
      <c r="AX151" s="11" t="s">
        <v>67</v>
      </c>
      <c r="AY151" s="228" t="s">
        <v>128</v>
      </c>
    </row>
    <row r="152" s="12" customFormat="1">
      <c r="B152" s="229"/>
      <c r="C152" s="230"/>
      <c r="D152" s="219" t="s">
        <v>136</v>
      </c>
      <c r="E152" s="231" t="s">
        <v>1</v>
      </c>
      <c r="F152" s="232" t="s">
        <v>138</v>
      </c>
      <c r="G152" s="230"/>
      <c r="H152" s="233">
        <v>26.896000000000001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136</v>
      </c>
      <c r="AU152" s="239" t="s">
        <v>77</v>
      </c>
      <c r="AV152" s="12" t="s">
        <v>134</v>
      </c>
      <c r="AW152" s="12" t="s">
        <v>30</v>
      </c>
      <c r="AX152" s="12" t="s">
        <v>75</v>
      </c>
      <c r="AY152" s="239" t="s">
        <v>128</v>
      </c>
    </row>
    <row r="153" s="1" customFormat="1" ht="16.5" customHeight="1">
      <c r="B153" s="37"/>
      <c r="C153" s="205" t="s">
        <v>221</v>
      </c>
      <c r="D153" s="205" t="s">
        <v>130</v>
      </c>
      <c r="E153" s="206" t="s">
        <v>222</v>
      </c>
      <c r="F153" s="207" t="s">
        <v>223</v>
      </c>
      <c r="G153" s="208" t="s">
        <v>133</v>
      </c>
      <c r="H153" s="209">
        <v>0.071999999999999995</v>
      </c>
      <c r="I153" s="210"/>
      <c r="J153" s="211">
        <f>ROUND(I153*H153,2)</f>
        <v>0</v>
      </c>
      <c r="K153" s="207" t="s">
        <v>1</v>
      </c>
      <c r="L153" s="42"/>
      <c r="M153" s="212" t="s">
        <v>1</v>
      </c>
      <c r="N153" s="213" t="s">
        <v>38</v>
      </c>
      <c r="O153" s="78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16" t="s">
        <v>134</v>
      </c>
      <c r="AT153" s="16" t="s">
        <v>130</v>
      </c>
      <c r="AU153" s="16" t="s">
        <v>77</v>
      </c>
      <c r="AY153" s="16" t="s">
        <v>128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75</v>
      </c>
      <c r="BK153" s="216">
        <f>ROUND(I153*H153,2)</f>
        <v>0</v>
      </c>
      <c r="BL153" s="16" t="s">
        <v>134</v>
      </c>
      <c r="BM153" s="16" t="s">
        <v>224</v>
      </c>
    </row>
    <row r="154" s="11" customFormat="1">
      <c r="B154" s="217"/>
      <c r="C154" s="218"/>
      <c r="D154" s="219" t="s">
        <v>136</v>
      </c>
      <c r="E154" s="220" t="s">
        <v>1</v>
      </c>
      <c r="F154" s="221" t="s">
        <v>225</v>
      </c>
      <c r="G154" s="218"/>
      <c r="H154" s="222">
        <v>0.071999999999999995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136</v>
      </c>
      <c r="AU154" s="228" t="s">
        <v>77</v>
      </c>
      <c r="AV154" s="11" t="s">
        <v>77</v>
      </c>
      <c r="AW154" s="11" t="s">
        <v>30</v>
      </c>
      <c r="AX154" s="11" t="s">
        <v>67</v>
      </c>
      <c r="AY154" s="228" t="s">
        <v>128</v>
      </c>
    </row>
    <row r="155" s="12" customFormat="1">
      <c r="B155" s="229"/>
      <c r="C155" s="230"/>
      <c r="D155" s="219" t="s">
        <v>136</v>
      </c>
      <c r="E155" s="231" t="s">
        <v>1</v>
      </c>
      <c r="F155" s="232" t="s">
        <v>138</v>
      </c>
      <c r="G155" s="230"/>
      <c r="H155" s="233">
        <v>0.071999999999999995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136</v>
      </c>
      <c r="AU155" s="239" t="s">
        <v>77</v>
      </c>
      <c r="AV155" s="12" t="s">
        <v>134</v>
      </c>
      <c r="AW155" s="12" t="s">
        <v>30</v>
      </c>
      <c r="AX155" s="12" t="s">
        <v>75</v>
      </c>
      <c r="AY155" s="239" t="s">
        <v>128</v>
      </c>
    </row>
    <row r="156" s="1" customFormat="1" ht="16.5" customHeight="1">
      <c r="B156" s="37"/>
      <c r="C156" s="205" t="s">
        <v>226</v>
      </c>
      <c r="D156" s="205" t="s">
        <v>130</v>
      </c>
      <c r="E156" s="206" t="s">
        <v>227</v>
      </c>
      <c r="F156" s="207" t="s">
        <v>228</v>
      </c>
      <c r="G156" s="208" t="s">
        <v>158</v>
      </c>
      <c r="H156" s="209">
        <v>0.037999999999999999</v>
      </c>
      <c r="I156" s="210"/>
      <c r="J156" s="211">
        <f>ROUND(I156*H156,2)</f>
        <v>0</v>
      </c>
      <c r="K156" s="207" t="s">
        <v>1</v>
      </c>
      <c r="L156" s="42"/>
      <c r="M156" s="212" t="s">
        <v>1</v>
      </c>
      <c r="N156" s="213" t="s">
        <v>38</v>
      </c>
      <c r="O156" s="78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16" t="s">
        <v>134</v>
      </c>
      <c r="AT156" s="16" t="s">
        <v>130</v>
      </c>
      <c r="AU156" s="16" t="s">
        <v>77</v>
      </c>
      <c r="AY156" s="16" t="s">
        <v>128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75</v>
      </c>
      <c r="BK156" s="216">
        <f>ROUND(I156*H156,2)</f>
        <v>0</v>
      </c>
      <c r="BL156" s="16" t="s">
        <v>134</v>
      </c>
      <c r="BM156" s="16" t="s">
        <v>229</v>
      </c>
    </row>
    <row r="157" s="11" customFormat="1">
      <c r="B157" s="217"/>
      <c r="C157" s="218"/>
      <c r="D157" s="219" t="s">
        <v>136</v>
      </c>
      <c r="E157" s="220" t="s">
        <v>1</v>
      </c>
      <c r="F157" s="221" t="s">
        <v>230</v>
      </c>
      <c r="G157" s="218"/>
      <c r="H157" s="222">
        <v>0.037999999999999999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136</v>
      </c>
      <c r="AU157" s="228" t="s">
        <v>77</v>
      </c>
      <c r="AV157" s="11" t="s">
        <v>77</v>
      </c>
      <c r="AW157" s="11" t="s">
        <v>30</v>
      </c>
      <c r="AX157" s="11" t="s">
        <v>67</v>
      </c>
      <c r="AY157" s="228" t="s">
        <v>128</v>
      </c>
    </row>
    <row r="158" s="12" customFormat="1">
      <c r="B158" s="229"/>
      <c r="C158" s="230"/>
      <c r="D158" s="219" t="s">
        <v>136</v>
      </c>
      <c r="E158" s="231" t="s">
        <v>1</v>
      </c>
      <c r="F158" s="232" t="s">
        <v>138</v>
      </c>
      <c r="G158" s="230"/>
      <c r="H158" s="233">
        <v>0.037999999999999999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136</v>
      </c>
      <c r="AU158" s="239" t="s">
        <v>77</v>
      </c>
      <c r="AV158" s="12" t="s">
        <v>134</v>
      </c>
      <c r="AW158" s="12" t="s">
        <v>30</v>
      </c>
      <c r="AX158" s="12" t="s">
        <v>75</v>
      </c>
      <c r="AY158" s="239" t="s">
        <v>128</v>
      </c>
    </row>
    <row r="159" s="1" customFormat="1" ht="16.5" customHeight="1">
      <c r="B159" s="37"/>
      <c r="C159" s="205" t="s">
        <v>231</v>
      </c>
      <c r="D159" s="205" t="s">
        <v>130</v>
      </c>
      <c r="E159" s="206" t="s">
        <v>232</v>
      </c>
      <c r="F159" s="207" t="s">
        <v>233</v>
      </c>
      <c r="G159" s="208" t="s">
        <v>180</v>
      </c>
      <c r="H159" s="209">
        <v>1.6799999999999999</v>
      </c>
      <c r="I159" s="210"/>
      <c r="J159" s="211">
        <f>ROUND(I159*H159,2)</f>
        <v>0</v>
      </c>
      <c r="K159" s="207" t="s">
        <v>1</v>
      </c>
      <c r="L159" s="42"/>
      <c r="M159" s="212" t="s">
        <v>1</v>
      </c>
      <c r="N159" s="213" t="s">
        <v>38</v>
      </c>
      <c r="O159" s="78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AR159" s="16" t="s">
        <v>134</v>
      </c>
      <c r="AT159" s="16" t="s">
        <v>130</v>
      </c>
      <c r="AU159" s="16" t="s">
        <v>77</v>
      </c>
      <c r="AY159" s="16" t="s">
        <v>128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75</v>
      </c>
      <c r="BK159" s="216">
        <f>ROUND(I159*H159,2)</f>
        <v>0</v>
      </c>
      <c r="BL159" s="16" t="s">
        <v>134</v>
      </c>
      <c r="BM159" s="16" t="s">
        <v>234</v>
      </c>
    </row>
    <row r="160" s="11" customFormat="1">
      <c r="B160" s="217"/>
      <c r="C160" s="218"/>
      <c r="D160" s="219" t="s">
        <v>136</v>
      </c>
      <c r="E160" s="220" t="s">
        <v>1</v>
      </c>
      <c r="F160" s="221" t="s">
        <v>235</v>
      </c>
      <c r="G160" s="218"/>
      <c r="H160" s="222">
        <v>1.6799999999999999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136</v>
      </c>
      <c r="AU160" s="228" t="s">
        <v>77</v>
      </c>
      <c r="AV160" s="11" t="s">
        <v>77</v>
      </c>
      <c r="AW160" s="11" t="s">
        <v>30</v>
      </c>
      <c r="AX160" s="11" t="s">
        <v>67</v>
      </c>
      <c r="AY160" s="228" t="s">
        <v>128</v>
      </c>
    </row>
    <row r="161" s="12" customFormat="1">
      <c r="B161" s="229"/>
      <c r="C161" s="230"/>
      <c r="D161" s="219" t="s">
        <v>136</v>
      </c>
      <c r="E161" s="231" t="s">
        <v>1</v>
      </c>
      <c r="F161" s="232" t="s">
        <v>138</v>
      </c>
      <c r="G161" s="230"/>
      <c r="H161" s="233">
        <v>1.6799999999999999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136</v>
      </c>
      <c r="AU161" s="239" t="s">
        <v>77</v>
      </c>
      <c r="AV161" s="12" t="s">
        <v>134</v>
      </c>
      <c r="AW161" s="12" t="s">
        <v>30</v>
      </c>
      <c r="AX161" s="12" t="s">
        <v>75</v>
      </c>
      <c r="AY161" s="239" t="s">
        <v>128</v>
      </c>
    </row>
    <row r="162" s="1" customFormat="1" ht="16.5" customHeight="1">
      <c r="B162" s="37"/>
      <c r="C162" s="205" t="s">
        <v>7</v>
      </c>
      <c r="D162" s="205" t="s">
        <v>130</v>
      </c>
      <c r="E162" s="206" t="s">
        <v>236</v>
      </c>
      <c r="F162" s="207" t="s">
        <v>237</v>
      </c>
      <c r="G162" s="208" t="s">
        <v>180</v>
      </c>
      <c r="H162" s="209">
        <v>0.35999999999999999</v>
      </c>
      <c r="I162" s="210"/>
      <c r="J162" s="211">
        <f>ROUND(I162*H162,2)</f>
        <v>0</v>
      </c>
      <c r="K162" s="207" t="s">
        <v>1</v>
      </c>
      <c r="L162" s="42"/>
      <c r="M162" s="212" t="s">
        <v>1</v>
      </c>
      <c r="N162" s="213" t="s">
        <v>38</v>
      </c>
      <c r="O162" s="78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16" t="s">
        <v>134</v>
      </c>
      <c r="AT162" s="16" t="s">
        <v>130</v>
      </c>
      <c r="AU162" s="16" t="s">
        <v>77</v>
      </c>
      <c r="AY162" s="16" t="s">
        <v>128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75</v>
      </c>
      <c r="BK162" s="216">
        <f>ROUND(I162*H162,2)</f>
        <v>0</v>
      </c>
      <c r="BL162" s="16" t="s">
        <v>134</v>
      </c>
      <c r="BM162" s="16" t="s">
        <v>238</v>
      </c>
    </row>
    <row r="163" s="11" customFormat="1">
      <c r="B163" s="217"/>
      <c r="C163" s="218"/>
      <c r="D163" s="219" t="s">
        <v>136</v>
      </c>
      <c r="E163" s="220" t="s">
        <v>1</v>
      </c>
      <c r="F163" s="221" t="s">
        <v>239</v>
      </c>
      <c r="G163" s="218"/>
      <c r="H163" s="222">
        <v>0.35999999999999999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136</v>
      </c>
      <c r="AU163" s="228" t="s">
        <v>77</v>
      </c>
      <c r="AV163" s="11" t="s">
        <v>77</v>
      </c>
      <c r="AW163" s="11" t="s">
        <v>30</v>
      </c>
      <c r="AX163" s="11" t="s">
        <v>67</v>
      </c>
      <c r="AY163" s="228" t="s">
        <v>128</v>
      </c>
    </row>
    <row r="164" s="12" customFormat="1">
      <c r="B164" s="229"/>
      <c r="C164" s="230"/>
      <c r="D164" s="219" t="s">
        <v>136</v>
      </c>
      <c r="E164" s="231" t="s">
        <v>1</v>
      </c>
      <c r="F164" s="232" t="s">
        <v>138</v>
      </c>
      <c r="G164" s="230"/>
      <c r="H164" s="233">
        <v>0.35999999999999999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136</v>
      </c>
      <c r="AU164" s="239" t="s">
        <v>77</v>
      </c>
      <c r="AV164" s="12" t="s">
        <v>134</v>
      </c>
      <c r="AW164" s="12" t="s">
        <v>30</v>
      </c>
      <c r="AX164" s="12" t="s">
        <v>75</v>
      </c>
      <c r="AY164" s="239" t="s">
        <v>128</v>
      </c>
    </row>
    <row r="165" s="10" customFormat="1" ht="22.8" customHeight="1">
      <c r="B165" s="189"/>
      <c r="C165" s="190"/>
      <c r="D165" s="191" t="s">
        <v>66</v>
      </c>
      <c r="E165" s="203" t="s">
        <v>134</v>
      </c>
      <c r="F165" s="203" t="s">
        <v>240</v>
      </c>
      <c r="G165" s="190"/>
      <c r="H165" s="190"/>
      <c r="I165" s="193"/>
      <c r="J165" s="204">
        <f>BK165</f>
        <v>0</v>
      </c>
      <c r="K165" s="190"/>
      <c r="L165" s="195"/>
      <c r="M165" s="196"/>
      <c r="N165" s="197"/>
      <c r="O165" s="197"/>
      <c r="P165" s="198">
        <f>SUM(P166:P185)</f>
        <v>0</v>
      </c>
      <c r="Q165" s="197"/>
      <c r="R165" s="198">
        <f>SUM(R166:R185)</f>
        <v>0</v>
      </c>
      <c r="S165" s="197"/>
      <c r="T165" s="199">
        <f>SUM(T166:T185)</f>
        <v>0</v>
      </c>
      <c r="AR165" s="200" t="s">
        <v>75</v>
      </c>
      <c r="AT165" s="201" t="s">
        <v>66</v>
      </c>
      <c r="AU165" s="201" t="s">
        <v>75</v>
      </c>
      <c r="AY165" s="200" t="s">
        <v>128</v>
      </c>
      <c r="BK165" s="202">
        <f>SUM(BK166:BK185)</f>
        <v>0</v>
      </c>
    </row>
    <row r="166" s="1" customFormat="1" ht="16.5" customHeight="1">
      <c r="B166" s="37"/>
      <c r="C166" s="205" t="s">
        <v>241</v>
      </c>
      <c r="D166" s="205" t="s">
        <v>130</v>
      </c>
      <c r="E166" s="206" t="s">
        <v>242</v>
      </c>
      <c r="F166" s="207" t="s">
        <v>243</v>
      </c>
      <c r="G166" s="208" t="s">
        <v>133</v>
      </c>
      <c r="H166" s="209">
        <v>0.88200000000000001</v>
      </c>
      <c r="I166" s="210"/>
      <c r="J166" s="211">
        <f>ROUND(I166*H166,2)</f>
        <v>0</v>
      </c>
      <c r="K166" s="207" t="s">
        <v>1</v>
      </c>
      <c r="L166" s="42"/>
      <c r="M166" s="212" t="s">
        <v>1</v>
      </c>
      <c r="N166" s="213" t="s">
        <v>38</v>
      </c>
      <c r="O166" s="78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16" t="s">
        <v>134</v>
      </c>
      <c r="AT166" s="16" t="s">
        <v>130</v>
      </c>
      <c r="AU166" s="16" t="s">
        <v>77</v>
      </c>
      <c r="AY166" s="16" t="s">
        <v>128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75</v>
      </c>
      <c r="BK166" s="216">
        <f>ROUND(I166*H166,2)</f>
        <v>0</v>
      </c>
      <c r="BL166" s="16" t="s">
        <v>134</v>
      </c>
      <c r="BM166" s="16" t="s">
        <v>244</v>
      </c>
    </row>
    <row r="167" s="11" customFormat="1">
      <c r="B167" s="217"/>
      <c r="C167" s="218"/>
      <c r="D167" s="219" t="s">
        <v>136</v>
      </c>
      <c r="E167" s="220" t="s">
        <v>1</v>
      </c>
      <c r="F167" s="221" t="s">
        <v>245</v>
      </c>
      <c r="G167" s="218"/>
      <c r="H167" s="222">
        <v>0.51300000000000001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136</v>
      </c>
      <c r="AU167" s="228" t="s">
        <v>77</v>
      </c>
      <c r="AV167" s="11" t="s">
        <v>77</v>
      </c>
      <c r="AW167" s="11" t="s">
        <v>30</v>
      </c>
      <c r="AX167" s="11" t="s">
        <v>67</v>
      </c>
      <c r="AY167" s="228" t="s">
        <v>128</v>
      </c>
    </row>
    <row r="168" s="11" customFormat="1">
      <c r="B168" s="217"/>
      <c r="C168" s="218"/>
      <c r="D168" s="219" t="s">
        <v>136</v>
      </c>
      <c r="E168" s="220" t="s">
        <v>1</v>
      </c>
      <c r="F168" s="221" t="s">
        <v>246</v>
      </c>
      <c r="G168" s="218"/>
      <c r="H168" s="222">
        <v>0.36899999999999999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136</v>
      </c>
      <c r="AU168" s="228" t="s">
        <v>77</v>
      </c>
      <c r="AV168" s="11" t="s">
        <v>77</v>
      </c>
      <c r="AW168" s="11" t="s">
        <v>30</v>
      </c>
      <c r="AX168" s="11" t="s">
        <v>67</v>
      </c>
      <c r="AY168" s="228" t="s">
        <v>128</v>
      </c>
    </row>
    <row r="169" s="12" customFormat="1">
      <c r="B169" s="229"/>
      <c r="C169" s="230"/>
      <c r="D169" s="219" t="s">
        <v>136</v>
      </c>
      <c r="E169" s="231" t="s">
        <v>1</v>
      </c>
      <c r="F169" s="232" t="s">
        <v>138</v>
      </c>
      <c r="G169" s="230"/>
      <c r="H169" s="233">
        <v>0.88200000000000001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136</v>
      </c>
      <c r="AU169" s="239" t="s">
        <v>77</v>
      </c>
      <c r="AV169" s="12" t="s">
        <v>134</v>
      </c>
      <c r="AW169" s="12" t="s">
        <v>30</v>
      </c>
      <c r="AX169" s="12" t="s">
        <v>75</v>
      </c>
      <c r="AY169" s="239" t="s">
        <v>128</v>
      </c>
    </row>
    <row r="170" s="1" customFormat="1" ht="16.5" customHeight="1">
      <c r="B170" s="37"/>
      <c r="C170" s="205" t="s">
        <v>247</v>
      </c>
      <c r="D170" s="205" t="s">
        <v>130</v>
      </c>
      <c r="E170" s="206" t="s">
        <v>248</v>
      </c>
      <c r="F170" s="207" t="s">
        <v>249</v>
      </c>
      <c r="G170" s="208" t="s">
        <v>180</v>
      </c>
      <c r="H170" s="209">
        <v>7.0519999999999996</v>
      </c>
      <c r="I170" s="210"/>
      <c r="J170" s="211">
        <f>ROUND(I170*H170,2)</f>
        <v>0</v>
      </c>
      <c r="K170" s="207" t="s">
        <v>1</v>
      </c>
      <c r="L170" s="42"/>
      <c r="M170" s="212" t="s">
        <v>1</v>
      </c>
      <c r="N170" s="213" t="s">
        <v>38</v>
      </c>
      <c r="O170" s="78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AR170" s="16" t="s">
        <v>134</v>
      </c>
      <c r="AT170" s="16" t="s">
        <v>130</v>
      </c>
      <c r="AU170" s="16" t="s">
        <v>77</v>
      </c>
      <c r="AY170" s="16" t="s">
        <v>128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6" t="s">
        <v>75</v>
      </c>
      <c r="BK170" s="216">
        <f>ROUND(I170*H170,2)</f>
        <v>0</v>
      </c>
      <c r="BL170" s="16" t="s">
        <v>134</v>
      </c>
      <c r="BM170" s="16" t="s">
        <v>250</v>
      </c>
    </row>
    <row r="171" s="11" customFormat="1">
      <c r="B171" s="217"/>
      <c r="C171" s="218"/>
      <c r="D171" s="219" t="s">
        <v>136</v>
      </c>
      <c r="E171" s="220" t="s">
        <v>1</v>
      </c>
      <c r="F171" s="221" t="s">
        <v>251</v>
      </c>
      <c r="G171" s="218"/>
      <c r="H171" s="222">
        <v>4.0999999999999996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136</v>
      </c>
      <c r="AU171" s="228" t="s">
        <v>77</v>
      </c>
      <c r="AV171" s="11" t="s">
        <v>77</v>
      </c>
      <c r="AW171" s="11" t="s">
        <v>30</v>
      </c>
      <c r="AX171" s="11" t="s">
        <v>67</v>
      </c>
      <c r="AY171" s="228" t="s">
        <v>128</v>
      </c>
    </row>
    <row r="172" s="11" customFormat="1">
      <c r="B172" s="217"/>
      <c r="C172" s="218"/>
      <c r="D172" s="219" t="s">
        <v>136</v>
      </c>
      <c r="E172" s="220" t="s">
        <v>1</v>
      </c>
      <c r="F172" s="221" t="s">
        <v>252</v>
      </c>
      <c r="G172" s="218"/>
      <c r="H172" s="222">
        <v>2.952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136</v>
      </c>
      <c r="AU172" s="228" t="s">
        <v>77</v>
      </c>
      <c r="AV172" s="11" t="s">
        <v>77</v>
      </c>
      <c r="AW172" s="11" t="s">
        <v>30</v>
      </c>
      <c r="AX172" s="11" t="s">
        <v>67</v>
      </c>
      <c r="AY172" s="228" t="s">
        <v>128</v>
      </c>
    </row>
    <row r="173" s="12" customFormat="1">
      <c r="B173" s="229"/>
      <c r="C173" s="230"/>
      <c r="D173" s="219" t="s">
        <v>136</v>
      </c>
      <c r="E173" s="231" t="s">
        <v>1</v>
      </c>
      <c r="F173" s="232" t="s">
        <v>138</v>
      </c>
      <c r="G173" s="230"/>
      <c r="H173" s="233">
        <v>7.0519999999999996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136</v>
      </c>
      <c r="AU173" s="239" t="s">
        <v>77</v>
      </c>
      <c r="AV173" s="12" t="s">
        <v>134</v>
      </c>
      <c r="AW173" s="12" t="s">
        <v>30</v>
      </c>
      <c r="AX173" s="12" t="s">
        <v>75</v>
      </c>
      <c r="AY173" s="239" t="s">
        <v>128</v>
      </c>
    </row>
    <row r="174" s="1" customFormat="1" ht="16.5" customHeight="1">
      <c r="B174" s="37"/>
      <c r="C174" s="205" t="s">
        <v>253</v>
      </c>
      <c r="D174" s="205" t="s">
        <v>130</v>
      </c>
      <c r="E174" s="206" t="s">
        <v>254</v>
      </c>
      <c r="F174" s="207" t="s">
        <v>255</v>
      </c>
      <c r="G174" s="208" t="s">
        <v>180</v>
      </c>
      <c r="H174" s="209">
        <v>7.0519999999999996</v>
      </c>
      <c r="I174" s="210"/>
      <c r="J174" s="211">
        <f>ROUND(I174*H174,2)</f>
        <v>0</v>
      </c>
      <c r="K174" s="207" t="s">
        <v>1</v>
      </c>
      <c r="L174" s="42"/>
      <c r="M174" s="212" t="s">
        <v>1</v>
      </c>
      <c r="N174" s="213" t="s">
        <v>38</v>
      </c>
      <c r="O174" s="78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16" t="s">
        <v>134</v>
      </c>
      <c r="AT174" s="16" t="s">
        <v>130</v>
      </c>
      <c r="AU174" s="16" t="s">
        <v>77</v>
      </c>
      <c r="AY174" s="16" t="s">
        <v>128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75</v>
      </c>
      <c r="BK174" s="216">
        <f>ROUND(I174*H174,2)</f>
        <v>0</v>
      </c>
      <c r="BL174" s="16" t="s">
        <v>134</v>
      </c>
      <c r="BM174" s="16" t="s">
        <v>256</v>
      </c>
    </row>
    <row r="175" s="1" customFormat="1" ht="16.5" customHeight="1">
      <c r="B175" s="37"/>
      <c r="C175" s="205" t="s">
        <v>257</v>
      </c>
      <c r="D175" s="205" t="s">
        <v>130</v>
      </c>
      <c r="E175" s="206" t="s">
        <v>258</v>
      </c>
      <c r="F175" s="207" t="s">
        <v>259</v>
      </c>
      <c r="G175" s="208" t="s">
        <v>158</v>
      </c>
      <c r="H175" s="209">
        <v>0.058999999999999997</v>
      </c>
      <c r="I175" s="210"/>
      <c r="J175" s="211">
        <f>ROUND(I175*H175,2)</f>
        <v>0</v>
      </c>
      <c r="K175" s="207" t="s">
        <v>1</v>
      </c>
      <c r="L175" s="42"/>
      <c r="M175" s="212" t="s">
        <v>1</v>
      </c>
      <c r="N175" s="213" t="s">
        <v>38</v>
      </c>
      <c r="O175" s="78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AR175" s="16" t="s">
        <v>134</v>
      </c>
      <c r="AT175" s="16" t="s">
        <v>130</v>
      </c>
      <c r="AU175" s="16" t="s">
        <v>77</v>
      </c>
      <c r="AY175" s="16" t="s">
        <v>128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6" t="s">
        <v>75</v>
      </c>
      <c r="BK175" s="216">
        <f>ROUND(I175*H175,2)</f>
        <v>0</v>
      </c>
      <c r="BL175" s="16" t="s">
        <v>134</v>
      </c>
      <c r="BM175" s="16" t="s">
        <v>260</v>
      </c>
    </row>
    <row r="176" s="13" customFormat="1">
      <c r="B176" s="250"/>
      <c r="C176" s="251"/>
      <c r="D176" s="219" t="s">
        <v>136</v>
      </c>
      <c r="E176" s="252" t="s">
        <v>1</v>
      </c>
      <c r="F176" s="253" t="s">
        <v>261</v>
      </c>
      <c r="G176" s="251"/>
      <c r="H176" s="252" t="s">
        <v>1</v>
      </c>
      <c r="I176" s="254"/>
      <c r="J176" s="251"/>
      <c r="K176" s="251"/>
      <c r="L176" s="255"/>
      <c r="M176" s="256"/>
      <c r="N176" s="257"/>
      <c r="O176" s="257"/>
      <c r="P176" s="257"/>
      <c r="Q176" s="257"/>
      <c r="R176" s="257"/>
      <c r="S176" s="257"/>
      <c r="T176" s="258"/>
      <c r="AT176" s="259" t="s">
        <v>136</v>
      </c>
      <c r="AU176" s="259" t="s">
        <v>77</v>
      </c>
      <c r="AV176" s="13" t="s">
        <v>75</v>
      </c>
      <c r="AW176" s="13" t="s">
        <v>30</v>
      </c>
      <c r="AX176" s="13" t="s">
        <v>67</v>
      </c>
      <c r="AY176" s="259" t="s">
        <v>128</v>
      </c>
    </row>
    <row r="177" s="11" customFormat="1">
      <c r="B177" s="217"/>
      <c r="C177" s="218"/>
      <c r="D177" s="219" t="s">
        <v>136</v>
      </c>
      <c r="E177" s="220" t="s">
        <v>1</v>
      </c>
      <c r="F177" s="221" t="s">
        <v>262</v>
      </c>
      <c r="G177" s="218"/>
      <c r="H177" s="222">
        <v>0.021000000000000001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136</v>
      </c>
      <c r="AU177" s="228" t="s">
        <v>77</v>
      </c>
      <c r="AV177" s="11" t="s">
        <v>77</v>
      </c>
      <c r="AW177" s="11" t="s">
        <v>30</v>
      </c>
      <c r="AX177" s="11" t="s">
        <v>67</v>
      </c>
      <c r="AY177" s="228" t="s">
        <v>128</v>
      </c>
    </row>
    <row r="178" s="11" customFormat="1">
      <c r="B178" s="217"/>
      <c r="C178" s="218"/>
      <c r="D178" s="219" t="s">
        <v>136</v>
      </c>
      <c r="E178" s="220" t="s">
        <v>1</v>
      </c>
      <c r="F178" s="221" t="s">
        <v>263</v>
      </c>
      <c r="G178" s="218"/>
      <c r="H178" s="222">
        <v>0.021000000000000001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136</v>
      </c>
      <c r="AU178" s="228" t="s">
        <v>77</v>
      </c>
      <c r="AV178" s="11" t="s">
        <v>77</v>
      </c>
      <c r="AW178" s="11" t="s">
        <v>30</v>
      </c>
      <c r="AX178" s="11" t="s">
        <v>67</v>
      </c>
      <c r="AY178" s="228" t="s">
        <v>128</v>
      </c>
    </row>
    <row r="179" s="13" customFormat="1">
      <c r="B179" s="250"/>
      <c r="C179" s="251"/>
      <c r="D179" s="219" t="s">
        <v>136</v>
      </c>
      <c r="E179" s="252" t="s">
        <v>1</v>
      </c>
      <c r="F179" s="253" t="s">
        <v>264</v>
      </c>
      <c r="G179" s="251"/>
      <c r="H179" s="252" t="s">
        <v>1</v>
      </c>
      <c r="I179" s="254"/>
      <c r="J179" s="251"/>
      <c r="K179" s="251"/>
      <c r="L179" s="255"/>
      <c r="M179" s="256"/>
      <c r="N179" s="257"/>
      <c r="O179" s="257"/>
      <c r="P179" s="257"/>
      <c r="Q179" s="257"/>
      <c r="R179" s="257"/>
      <c r="S179" s="257"/>
      <c r="T179" s="258"/>
      <c r="AT179" s="259" t="s">
        <v>136</v>
      </c>
      <c r="AU179" s="259" t="s">
        <v>77</v>
      </c>
      <c r="AV179" s="13" t="s">
        <v>75</v>
      </c>
      <c r="AW179" s="13" t="s">
        <v>30</v>
      </c>
      <c r="AX179" s="13" t="s">
        <v>67</v>
      </c>
      <c r="AY179" s="259" t="s">
        <v>128</v>
      </c>
    </row>
    <row r="180" s="11" customFormat="1">
      <c r="B180" s="217"/>
      <c r="C180" s="218"/>
      <c r="D180" s="219" t="s">
        <v>136</v>
      </c>
      <c r="E180" s="220" t="s">
        <v>1</v>
      </c>
      <c r="F180" s="221" t="s">
        <v>265</v>
      </c>
      <c r="G180" s="218"/>
      <c r="H180" s="222">
        <v>0.0089999999999999993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136</v>
      </c>
      <c r="AU180" s="228" t="s">
        <v>77</v>
      </c>
      <c r="AV180" s="11" t="s">
        <v>77</v>
      </c>
      <c r="AW180" s="11" t="s">
        <v>30</v>
      </c>
      <c r="AX180" s="11" t="s">
        <v>67</v>
      </c>
      <c r="AY180" s="228" t="s">
        <v>128</v>
      </c>
    </row>
    <row r="181" s="11" customFormat="1">
      <c r="B181" s="217"/>
      <c r="C181" s="218"/>
      <c r="D181" s="219" t="s">
        <v>136</v>
      </c>
      <c r="E181" s="220" t="s">
        <v>1</v>
      </c>
      <c r="F181" s="221" t="s">
        <v>266</v>
      </c>
      <c r="G181" s="218"/>
      <c r="H181" s="222">
        <v>0.0080000000000000002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136</v>
      </c>
      <c r="AU181" s="228" t="s">
        <v>77</v>
      </c>
      <c r="AV181" s="11" t="s">
        <v>77</v>
      </c>
      <c r="AW181" s="11" t="s">
        <v>30</v>
      </c>
      <c r="AX181" s="11" t="s">
        <v>67</v>
      </c>
      <c r="AY181" s="228" t="s">
        <v>128</v>
      </c>
    </row>
    <row r="182" s="12" customFormat="1">
      <c r="B182" s="229"/>
      <c r="C182" s="230"/>
      <c r="D182" s="219" t="s">
        <v>136</v>
      </c>
      <c r="E182" s="231" t="s">
        <v>1</v>
      </c>
      <c r="F182" s="232" t="s">
        <v>138</v>
      </c>
      <c r="G182" s="230"/>
      <c r="H182" s="233">
        <v>0.058999999999999997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136</v>
      </c>
      <c r="AU182" s="239" t="s">
        <v>77</v>
      </c>
      <c r="AV182" s="12" t="s">
        <v>134</v>
      </c>
      <c r="AW182" s="12" t="s">
        <v>30</v>
      </c>
      <c r="AX182" s="12" t="s">
        <v>75</v>
      </c>
      <c r="AY182" s="239" t="s">
        <v>128</v>
      </c>
    </row>
    <row r="183" s="1" customFormat="1" ht="16.5" customHeight="1">
      <c r="B183" s="37"/>
      <c r="C183" s="205" t="s">
        <v>267</v>
      </c>
      <c r="D183" s="205" t="s">
        <v>130</v>
      </c>
      <c r="E183" s="206" t="s">
        <v>268</v>
      </c>
      <c r="F183" s="207" t="s">
        <v>269</v>
      </c>
      <c r="G183" s="208" t="s">
        <v>180</v>
      </c>
      <c r="H183" s="209">
        <v>3.5960000000000001</v>
      </c>
      <c r="I183" s="210"/>
      <c r="J183" s="211">
        <f>ROUND(I183*H183,2)</f>
        <v>0</v>
      </c>
      <c r="K183" s="207" t="s">
        <v>1</v>
      </c>
      <c r="L183" s="42"/>
      <c r="M183" s="212" t="s">
        <v>1</v>
      </c>
      <c r="N183" s="213" t="s">
        <v>38</v>
      </c>
      <c r="O183" s="78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AR183" s="16" t="s">
        <v>134</v>
      </c>
      <c r="AT183" s="16" t="s">
        <v>130</v>
      </c>
      <c r="AU183" s="16" t="s">
        <v>77</v>
      </c>
      <c r="AY183" s="16" t="s">
        <v>128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6" t="s">
        <v>75</v>
      </c>
      <c r="BK183" s="216">
        <f>ROUND(I183*H183,2)</f>
        <v>0</v>
      </c>
      <c r="BL183" s="16" t="s">
        <v>134</v>
      </c>
      <c r="BM183" s="16" t="s">
        <v>270</v>
      </c>
    </row>
    <row r="184" s="11" customFormat="1">
      <c r="B184" s="217"/>
      <c r="C184" s="218"/>
      <c r="D184" s="219" t="s">
        <v>136</v>
      </c>
      <c r="E184" s="220" t="s">
        <v>1</v>
      </c>
      <c r="F184" s="221" t="s">
        <v>271</v>
      </c>
      <c r="G184" s="218"/>
      <c r="H184" s="222">
        <v>3.5960000000000001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136</v>
      </c>
      <c r="AU184" s="228" t="s">
        <v>77</v>
      </c>
      <c r="AV184" s="11" t="s">
        <v>77</v>
      </c>
      <c r="AW184" s="11" t="s">
        <v>30</v>
      </c>
      <c r="AX184" s="11" t="s">
        <v>67</v>
      </c>
      <c r="AY184" s="228" t="s">
        <v>128</v>
      </c>
    </row>
    <row r="185" s="12" customFormat="1">
      <c r="B185" s="229"/>
      <c r="C185" s="230"/>
      <c r="D185" s="219" t="s">
        <v>136</v>
      </c>
      <c r="E185" s="231" t="s">
        <v>1</v>
      </c>
      <c r="F185" s="232" t="s">
        <v>138</v>
      </c>
      <c r="G185" s="230"/>
      <c r="H185" s="233">
        <v>3.5960000000000001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136</v>
      </c>
      <c r="AU185" s="239" t="s">
        <v>77</v>
      </c>
      <c r="AV185" s="12" t="s">
        <v>134</v>
      </c>
      <c r="AW185" s="12" t="s">
        <v>30</v>
      </c>
      <c r="AX185" s="12" t="s">
        <v>75</v>
      </c>
      <c r="AY185" s="239" t="s">
        <v>128</v>
      </c>
    </row>
    <row r="186" s="10" customFormat="1" ht="22.8" customHeight="1">
      <c r="B186" s="189"/>
      <c r="C186" s="190"/>
      <c r="D186" s="191" t="s">
        <v>66</v>
      </c>
      <c r="E186" s="203" t="s">
        <v>155</v>
      </c>
      <c r="F186" s="203" t="s">
        <v>272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SUM(P187:P288)</f>
        <v>0</v>
      </c>
      <c r="Q186" s="197"/>
      <c r="R186" s="198">
        <f>SUM(R187:R288)</f>
        <v>0</v>
      </c>
      <c r="S186" s="197"/>
      <c r="T186" s="199">
        <f>SUM(T187:T288)</f>
        <v>0</v>
      </c>
      <c r="AR186" s="200" t="s">
        <v>75</v>
      </c>
      <c r="AT186" s="201" t="s">
        <v>66</v>
      </c>
      <c r="AU186" s="201" t="s">
        <v>75</v>
      </c>
      <c r="AY186" s="200" t="s">
        <v>128</v>
      </c>
      <c r="BK186" s="202">
        <f>SUM(BK187:BK288)</f>
        <v>0</v>
      </c>
    </row>
    <row r="187" s="1" customFormat="1" ht="16.5" customHeight="1">
      <c r="B187" s="37"/>
      <c r="C187" s="205" t="s">
        <v>273</v>
      </c>
      <c r="D187" s="205" t="s">
        <v>130</v>
      </c>
      <c r="E187" s="206" t="s">
        <v>274</v>
      </c>
      <c r="F187" s="207" t="s">
        <v>275</v>
      </c>
      <c r="G187" s="208" t="s">
        <v>180</v>
      </c>
      <c r="H187" s="209">
        <v>5.4660000000000002</v>
      </c>
      <c r="I187" s="210"/>
      <c r="J187" s="211">
        <f>ROUND(I187*H187,2)</f>
        <v>0</v>
      </c>
      <c r="K187" s="207" t="s">
        <v>1</v>
      </c>
      <c r="L187" s="42"/>
      <c r="M187" s="212" t="s">
        <v>1</v>
      </c>
      <c r="N187" s="213" t="s">
        <v>38</v>
      </c>
      <c r="O187" s="78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AR187" s="16" t="s">
        <v>134</v>
      </c>
      <c r="AT187" s="16" t="s">
        <v>130</v>
      </c>
      <c r="AU187" s="16" t="s">
        <v>77</v>
      </c>
      <c r="AY187" s="16" t="s">
        <v>128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75</v>
      </c>
      <c r="BK187" s="216">
        <f>ROUND(I187*H187,2)</f>
        <v>0</v>
      </c>
      <c r="BL187" s="16" t="s">
        <v>134</v>
      </c>
      <c r="BM187" s="16" t="s">
        <v>276</v>
      </c>
    </row>
    <row r="188" s="11" customFormat="1">
      <c r="B188" s="217"/>
      <c r="C188" s="218"/>
      <c r="D188" s="219" t="s">
        <v>136</v>
      </c>
      <c r="E188" s="220" t="s">
        <v>1</v>
      </c>
      <c r="F188" s="221" t="s">
        <v>277</v>
      </c>
      <c r="G188" s="218"/>
      <c r="H188" s="222">
        <v>5.4660000000000002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136</v>
      </c>
      <c r="AU188" s="228" t="s">
        <v>77</v>
      </c>
      <c r="AV188" s="11" t="s">
        <v>77</v>
      </c>
      <c r="AW188" s="11" t="s">
        <v>30</v>
      </c>
      <c r="AX188" s="11" t="s">
        <v>67</v>
      </c>
      <c r="AY188" s="228" t="s">
        <v>128</v>
      </c>
    </row>
    <row r="189" s="12" customFormat="1">
      <c r="B189" s="229"/>
      <c r="C189" s="230"/>
      <c r="D189" s="219" t="s">
        <v>136</v>
      </c>
      <c r="E189" s="231" t="s">
        <v>1</v>
      </c>
      <c r="F189" s="232" t="s">
        <v>138</v>
      </c>
      <c r="G189" s="230"/>
      <c r="H189" s="233">
        <v>5.4660000000000002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136</v>
      </c>
      <c r="AU189" s="239" t="s">
        <v>77</v>
      </c>
      <c r="AV189" s="12" t="s">
        <v>134</v>
      </c>
      <c r="AW189" s="12" t="s">
        <v>30</v>
      </c>
      <c r="AX189" s="12" t="s">
        <v>75</v>
      </c>
      <c r="AY189" s="239" t="s">
        <v>128</v>
      </c>
    </row>
    <row r="190" s="1" customFormat="1" ht="16.5" customHeight="1">
      <c r="B190" s="37"/>
      <c r="C190" s="205" t="s">
        <v>278</v>
      </c>
      <c r="D190" s="205" t="s">
        <v>130</v>
      </c>
      <c r="E190" s="206" t="s">
        <v>279</v>
      </c>
      <c r="F190" s="207" t="s">
        <v>280</v>
      </c>
      <c r="G190" s="208" t="s">
        <v>281</v>
      </c>
      <c r="H190" s="209">
        <v>1</v>
      </c>
      <c r="I190" s="210"/>
      <c r="J190" s="211">
        <f>ROUND(I190*H190,2)</f>
        <v>0</v>
      </c>
      <c r="K190" s="207" t="s">
        <v>1</v>
      </c>
      <c r="L190" s="42"/>
      <c r="M190" s="212" t="s">
        <v>1</v>
      </c>
      <c r="N190" s="213" t="s">
        <v>38</v>
      </c>
      <c r="O190" s="78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AR190" s="16" t="s">
        <v>134</v>
      </c>
      <c r="AT190" s="16" t="s">
        <v>130</v>
      </c>
      <c r="AU190" s="16" t="s">
        <v>77</v>
      </c>
      <c r="AY190" s="16" t="s">
        <v>128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6" t="s">
        <v>75</v>
      </c>
      <c r="BK190" s="216">
        <f>ROUND(I190*H190,2)</f>
        <v>0</v>
      </c>
      <c r="BL190" s="16" t="s">
        <v>134</v>
      </c>
      <c r="BM190" s="16" t="s">
        <v>282</v>
      </c>
    </row>
    <row r="191" s="11" customFormat="1">
      <c r="B191" s="217"/>
      <c r="C191" s="218"/>
      <c r="D191" s="219" t="s">
        <v>136</v>
      </c>
      <c r="E191" s="220" t="s">
        <v>1</v>
      </c>
      <c r="F191" s="221" t="s">
        <v>283</v>
      </c>
      <c r="G191" s="218"/>
      <c r="H191" s="222">
        <v>1</v>
      </c>
      <c r="I191" s="223"/>
      <c r="J191" s="218"/>
      <c r="K191" s="218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136</v>
      </c>
      <c r="AU191" s="228" t="s">
        <v>77</v>
      </c>
      <c r="AV191" s="11" t="s">
        <v>77</v>
      </c>
      <c r="AW191" s="11" t="s">
        <v>30</v>
      </c>
      <c r="AX191" s="11" t="s">
        <v>67</v>
      </c>
      <c r="AY191" s="228" t="s">
        <v>128</v>
      </c>
    </row>
    <row r="192" s="12" customFormat="1">
      <c r="B192" s="229"/>
      <c r="C192" s="230"/>
      <c r="D192" s="219" t="s">
        <v>136</v>
      </c>
      <c r="E192" s="231" t="s">
        <v>1</v>
      </c>
      <c r="F192" s="232" t="s">
        <v>138</v>
      </c>
      <c r="G192" s="230"/>
      <c r="H192" s="233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136</v>
      </c>
      <c r="AU192" s="239" t="s">
        <v>77</v>
      </c>
      <c r="AV192" s="12" t="s">
        <v>134</v>
      </c>
      <c r="AW192" s="12" t="s">
        <v>30</v>
      </c>
      <c r="AX192" s="12" t="s">
        <v>75</v>
      </c>
      <c r="AY192" s="239" t="s">
        <v>128</v>
      </c>
    </row>
    <row r="193" s="1" customFormat="1" ht="16.5" customHeight="1">
      <c r="B193" s="37"/>
      <c r="C193" s="205" t="s">
        <v>284</v>
      </c>
      <c r="D193" s="205" t="s">
        <v>130</v>
      </c>
      <c r="E193" s="206" t="s">
        <v>285</v>
      </c>
      <c r="F193" s="207" t="s">
        <v>286</v>
      </c>
      <c r="G193" s="208" t="s">
        <v>281</v>
      </c>
      <c r="H193" s="209">
        <v>1</v>
      </c>
      <c r="I193" s="210"/>
      <c r="J193" s="211">
        <f>ROUND(I193*H193,2)</f>
        <v>0</v>
      </c>
      <c r="K193" s="207" t="s">
        <v>1</v>
      </c>
      <c r="L193" s="42"/>
      <c r="M193" s="212" t="s">
        <v>1</v>
      </c>
      <c r="N193" s="213" t="s">
        <v>38</v>
      </c>
      <c r="O193" s="78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AR193" s="16" t="s">
        <v>134</v>
      </c>
      <c r="AT193" s="16" t="s">
        <v>130</v>
      </c>
      <c r="AU193" s="16" t="s">
        <v>77</v>
      </c>
      <c r="AY193" s="16" t="s">
        <v>128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75</v>
      </c>
      <c r="BK193" s="216">
        <f>ROUND(I193*H193,2)</f>
        <v>0</v>
      </c>
      <c r="BL193" s="16" t="s">
        <v>134</v>
      </c>
      <c r="BM193" s="16" t="s">
        <v>287</v>
      </c>
    </row>
    <row r="194" s="11" customFormat="1">
      <c r="B194" s="217"/>
      <c r="C194" s="218"/>
      <c r="D194" s="219" t="s">
        <v>136</v>
      </c>
      <c r="E194" s="220" t="s">
        <v>1</v>
      </c>
      <c r="F194" s="221" t="s">
        <v>288</v>
      </c>
      <c r="G194" s="218"/>
      <c r="H194" s="222">
        <v>1</v>
      </c>
      <c r="I194" s="223"/>
      <c r="J194" s="218"/>
      <c r="K194" s="218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136</v>
      </c>
      <c r="AU194" s="228" t="s">
        <v>77</v>
      </c>
      <c r="AV194" s="11" t="s">
        <v>77</v>
      </c>
      <c r="AW194" s="11" t="s">
        <v>30</v>
      </c>
      <c r="AX194" s="11" t="s">
        <v>67</v>
      </c>
      <c r="AY194" s="228" t="s">
        <v>128</v>
      </c>
    </row>
    <row r="195" s="12" customFormat="1">
      <c r="B195" s="229"/>
      <c r="C195" s="230"/>
      <c r="D195" s="219" t="s">
        <v>136</v>
      </c>
      <c r="E195" s="231" t="s">
        <v>1</v>
      </c>
      <c r="F195" s="232" t="s">
        <v>138</v>
      </c>
      <c r="G195" s="230"/>
      <c r="H195" s="233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136</v>
      </c>
      <c r="AU195" s="239" t="s">
        <v>77</v>
      </c>
      <c r="AV195" s="12" t="s">
        <v>134</v>
      </c>
      <c r="AW195" s="12" t="s">
        <v>30</v>
      </c>
      <c r="AX195" s="12" t="s">
        <v>75</v>
      </c>
      <c r="AY195" s="239" t="s">
        <v>128</v>
      </c>
    </row>
    <row r="196" s="1" customFormat="1" ht="16.5" customHeight="1">
      <c r="B196" s="37"/>
      <c r="C196" s="205" t="s">
        <v>289</v>
      </c>
      <c r="D196" s="205" t="s">
        <v>130</v>
      </c>
      <c r="E196" s="206" t="s">
        <v>290</v>
      </c>
      <c r="F196" s="207" t="s">
        <v>291</v>
      </c>
      <c r="G196" s="208" t="s">
        <v>180</v>
      </c>
      <c r="H196" s="209">
        <v>22.175999999999998</v>
      </c>
      <c r="I196" s="210"/>
      <c r="J196" s="211">
        <f>ROUND(I196*H196,2)</f>
        <v>0</v>
      </c>
      <c r="K196" s="207" t="s">
        <v>1</v>
      </c>
      <c r="L196" s="42"/>
      <c r="M196" s="212" t="s">
        <v>1</v>
      </c>
      <c r="N196" s="213" t="s">
        <v>38</v>
      </c>
      <c r="O196" s="78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AR196" s="16" t="s">
        <v>134</v>
      </c>
      <c r="AT196" s="16" t="s">
        <v>130</v>
      </c>
      <c r="AU196" s="16" t="s">
        <v>77</v>
      </c>
      <c r="AY196" s="16" t="s">
        <v>128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6" t="s">
        <v>75</v>
      </c>
      <c r="BK196" s="216">
        <f>ROUND(I196*H196,2)</f>
        <v>0</v>
      </c>
      <c r="BL196" s="16" t="s">
        <v>134</v>
      </c>
      <c r="BM196" s="16" t="s">
        <v>292</v>
      </c>
    </row>
    <row r="197" s="11" customFormat="1">
      <c r="B197" s="217"/>
      <c r="C197" s="218"/>
      <c r="D197" s="219" t="s">
        <v>136</v>
      </c>
      <c r="E197" s="220" t="s">
        <v>1</v>
      </c>
      <c r="F197" s="221" t="s">
        <v>293</v>
      </c>
      <c r="G197" s="218"/>
      <c r="H197" s="222">
        <v>22.175999999999998</v>
      </c>
      <c r="I197" s="223"/>
      <c r="J197" s="218"/>
      <c r="K197" s="218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136</v>
      </c>
      <c r="AU197" s="228" t="s">
        <v>77</v>
      </c>
      <c r="AV197" s="11" t="s">
        <v>77</v>
      </c>
      <c r="AW197" s="11" t="s">
        <v>30</v>
      </c>
      <c r="AX197" s="11" t="s">
        <v>67</v>
      </c>
      <c r="AY197" s="228" t="s">
        <v>128</v>
      </c>
    </row>
    <row r="198" s="12" customFormat="1">
      <c r="B198" s="229"/>
      <c r="C198" s="230"/>
      <c r="D198" s="219" t="s">
        <v>136</v>
      </c>
      <c r="E198" s="231" t="s">
        <v>1</v>
      </c>
      <c r="F198" s="232" t="s">
        <v>138</v>
      </c>
      <c r="G198" s="230"/>
      <c r="H198" s="233">
        <v>22.175999999999998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AT198" s="239" t="s">
        <v>136</v>
      </c>
      <c r="AU198" s="239" t="s">
        <v>77</v>
      </c>
      <c r="AV198" s="12" t="s">
        <v>134</v>
      </c>
      <c r="AW198" s="12" t="s">
        <v>30</v>
      </c>
      <c r="AX198" s="12" t="s">
        <v>75</v>
      </c>
      <c r="AY198" s="239" t="s">
        <v>128</v>
      </c>
    </row>
    <row r="199" s="1" customFormat="1" ht="16.5" customHeight="1">
      <c r="B199" s="37"/>
      <c r="C199" s="205" t="s">
        <v>294</v>
      </c>
      <c r="D199" s="205" t="s">
        <v>130</v>
      </c>
      <c r="E199" s="206" t="s">
        <v>295</v>
      </c>
      <c r="F199" s="207" t="s">
        <v>296</v>
      </c>
      <c r="G199" s="208" t="s">
        <v>180</v>
      </c>
      <c r="H199" s="209">
        <v>1.5900000000000001</v>
      </c>
      <c r="I199" s="210"/>
      <c r="J199" s="211">
        <f>ROUND(I199*H199,2)</f>
        <v>0</v>
      </c>
      <c r="K199" s="207" t="s">
        <v>1</v>
      </c>
      <c r="L199" s="42"/>
      <c r="M199" s="212" t="s">
        <v>1</v>
      </c>
      <c r="N199" s="213" t="s">
        <v>38</v>
      </c>
      <c r="O199" s="78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AR199" s="16" t="s">
        <v>134</v>
      </c>
      <c r="AT199" s="16" t="s">
        <v>130</v>
      </c>
      <c r="AU199" s="16" t="s">
        <v>77</v>
      </c>
      <c r="AY199" s="16" t="s">
        <v>128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6" t="s">
        <v>75</v>
      </c>
      <c r="BK199" s="216">
        <f>ROUND(I199*H199,2)</f>
        <v>0</v>
      </c>
      <c r="BL199" s="16" t="s">
        <v>134</v>
      </c>
      <c r="BM199" s="16" t="s">
        <v>297</v>
      </c>
    </row>
    <row r="200" s="11" customFormat="1">
      <c r="B200" s="217"/>
      <c r="C200" s="218"/>
      <c r="D200" s="219" t="s">
        <v>136</v>
      </c>
      <c r="E200" s="220" t="s">
        <v>1</v>
      </c>
      <c r="F200" s="221" t="s">
        <v>298</v>
      </c>
      <c r="G200" s="218"/>
      <c r="H200" s="222">
        <v>1.5900000000000001</v>
      </c>
      <c r="I200" s="223"/>
      <c r="J200" s="218"/>
      <c r="K200" s="218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136</v>
      </c>
      <c r="AU200" s="228" t="s">
        <v>77</v>
      </c>
      <c r="AV200" s="11" t="s">
        <v>77</v>
      </c>
      <c r="AW200" s="11" t="s">
        <v>30</v>
      </c>
      <c r="AX200" s="11" t="s">
        <v>67</v>
      </c>
      <c r="AY200" s="228" t="s">
        <v>128</v>
      </c>
    </row>
    <row r="201" s="12" customFormat="1">
      <c r="B201" s="229"/>
      <c r="C201" s="230"/>
      <c r="D201" s="219" t="s">
        <v>136</v>
      </c>
      <c r="E201" s="231" t="s">
        <v>1</v>
      </c>
      <c r="F201" s="232" t="s">
        <v>138</v>
      </c>
      <c r="G201" s="230"/>
      <c r="H201" s="233">
        <v>1.5900000000000001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136</v>
      </c>
      <c r="AU201" s="239" t="s">
        <v>77</v>
      </c>
      <c r="AV201" s="12" t="s">
        <v>134</v>
      </c>
      <c r="AW201" s="12" t="s">
        <v>30</v>
      </c>
      <c r="AX201" s="12" t="s">
        <v>75</v>
      </c>
      <c r="AY201" s="239" t="s">
        <v>128</v>
      </c>
    </row>
    <row r="202" s="1" customFormat="1" ht="16.5" customHeight="1">
      <c r="B202" s="37"/>
      <c r="C202" s="205" t="s">
        <v>299</v>
      </c>
      <c r="D202" s="205" t="s">
        <v>130</v>
      </c>
      <c r="E202" s="206" t="s">
        <v>300</v>
      </c>
      <c r="F202" s="207" t="s">
        <v>301</v>
      </c>
      <c r="G202" s="208" t="s">
        <v>180</v>
      </c>
      <c r="H202" s="209">
        <v>1.46</v>
      </c>
      <c r="I202" s="210"/>
      <c r="J202" s="211">
        <f>ROUND(I202*H202,2)</f>
        <v>0</v>
      </c>
      <c r="K202" s="207" t="s">
        <v>1</v>
      </c>
      <c r="L202" s="42"/>
      <c r="M202" s="212" t="s">
        <v>1</v>
      </c>
      <c r="N202" s="213" t="s">
        <v>38</v>
      </c>
      <c r="O202" s="78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AR202" s="16" t="s">
        <v>134</v>
      </c>
      <c r="AT202" s="16" t="s">
        <v>130</v>
      </c>
      <c r="AU202" s="16" t="s">
        <v>77</v>
      </c>
      <c r="AY202" s="16" t="s">
        <v>128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75</v>
      </c>
      <c r="BK202" s="216">
        <f>ROUND(I202*H202,2)</f>
        <v>0</v>
      </c>
      <c r="BL202" s="16" t="s">
        <v>134</v>
      </c>
      <c r="BM202" s="16" t="s">
        <v>302</v>
      </c>
    </row>
    <row r="203" s="11" customFormat="1">
      <c r="B203" s="217"/>
      <c r="C203" s="218"/>
      <c r="D203" s="219" t="s">
        <v>136</v>
      </c>
      <c r="E203" s="220" t="s">
        <v>1</v>
      </c>
      <c r="F203" s="221" t="s">
        <v>303</v>
      </c>
      <c r="G203" s="218"/>
      <c r="H203" s="222">
        <v>1.46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136</v>
      </c>
      <c r="AU203" s="228" t="s">
        <v>77</v>
      </c>
      <c r="AV203" s="11" t="s">
        <v>77</v>
      </c>
      <c r="AW203" s="11" t="s">
        <v>30</v>
      </c>
      <c r="AX203" s="11" t="s">
        <v>67</v>
      </c>
      <c r="AY203" s="228" t="s">
        <v>128</v>
      </c>
    </row>
    <row r="204" s="12" customFormat="1">
      <c r="B204" s="229"/>
      <c r="C204" s="230"/>
      <c r="D204" s="219" t="s">
        <v>136</v>
      </c>
      <c r="E204" s="231" t="s">
        <v>1</v>
      </c>
      <c r="F204" s="232" t="s">
        <v>138</v>
      </c>
      <c r="G204" s="230"/>
      <c r="H204" s="233">
        <v>1.46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136</v>
      </c>
      <c r="AU204" s="239" t="s">
        <v>77</v>
      </c>
      <c r="AV204" s="12" t="s">
        <v>134</v>
      </c>
      <c r="AW204" s="12" t="s">
        <v>30</v>
      </c>
      <c r="AX204" s="12" t="s">
        <v>75</v>
      </c>
      <c r="AY204" s="239" t="s">
        <v>128</v>
      </c>
    </row>
    <row r="205" s="1" customFormat="1" ht="16.5" customHeight="1">
      <c r="B205" s="37"/>
      <c r="C205" s="205" t="s">
        <v>304</v>
      </c>
      <c r="D205" s="205" t="s">
        <v>130</v>
      </c>
      <c r="E205" s="206" t="s">
        <v>305</v>
      </c>
      <c r="F205" s="207" t="s">
        <v>306</v>
      </c>
      <c r="G205" s="208" t="s">
        <v>192</v>
      </c>
      <c r="H205" s="209">
        <v>4.2000000000000002</v>
      </c>
      <c r="I205" s="210"/>
      <c r="J205" s="211">
        <f>ROUND(I205*H205,2)</f>
        <v>0</v>
      </c>
      <c r="K205" s="207" t="s">
        <v>1</v>
      </c>
      <c r="L205" s="42"/>
      <c r="M205" s="212" t="s">
        <v>1</v>
      </c>
      <c r="N205" s="213" t="s">
        <v>38</v>
      </c>
      <c r="O205" s="78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AR205" s="16" t="s">
        <v>134</v>
      </c>
      <c r="AT205" s="16" t="s">
        <v>130</v>
      </c>
      <c r="AU205" s="16" t="s">
        <v>77</v>
      </c>
      <c r="AY205" s="16" t="s">
        <v>128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6" t="s">
        <v>75</v>
      </c>
      <c r="BK205" s="216">
        <f>ROUND(I205*H205,2)</f>
        <v>0</v>
      </c>
      <c r="BL205" s="16" t="s">
        <v>134</v>
      </c>
      <c r="BM205" s="16" t="s">
        <v>307</v>
      </c>
    </row>
    <row r="206" s="11" customFormat="1">
      <c r="B206" s="217"/>
      <c r="C206" s="218"/>
      <c r="D206" s="219" t="s">
        <v>136</v>
      </c>
      <c r="E206" s="220" t="s">
        <v>1</v>
      </c>
      <c r="F206" s="221" t="s">
        <v>308</v>
      </c>
      <c r="G206" s="218"/>
      <c r="H206" s="222">
        <v>4.2000000000000002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136</v>
      </c>
      <c r="AU206" s="228" t="s">
        <v>77</v>
      </c>
      <c r="AV206" s="11" t="s">
        <v>77</v>
      </c>
      <c r="AW206" s="11" t="s">
        <v>30</v>
      </c>
      <c r="AX206" s="11" t="s">
        <v>67</v>
      </c>
      <c r="AY206" s="228" t="s">
        <v>128</v>
      </c>
    </row>
    <row r="207" s="12" customFormat="1">
      <c r="B207" s="229"/>
      <c r="C207" s="230"/>
      <c r="D207" s="219" t="s">
        <v>136</v>
      </c>
      <c r="E207" s="231" t="s">
        <v>1</v>
      </c>
      <c r="F207" s="232" t="s">
        <v>138</v>
      </c>
      <c r="G207" s="230"/>
      <c r="H207" s="233">
        <v>4.2000000000000002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136</v>
      </c>
      <c r="AU207" s="239" t="s">
        <v>77</v>
      </c>
      <c r="AV207" s="12" t="s">
        <v>134</v>
      </c>
      <c r="AW207" s="12" t="s">
        <v>30</v>
      </c>
      <c r="AX207" s="12" t="s">
        <v>75</v>
      </c>
      <c r="AY207" s="239" t="s">
        <v>128</v>
      </c>
    </row>
    <row r="208" s="1" customFormat="1" ht="16.5" customHeight="1">
      <c r="B208" s="37"/>
      <c r="C208" s="205" t="s">
        <v>309</v>
      </c>
      <c r="D208" s="205" t="s">
        <v>130</v>
      </c>
      <c r="E208" s="206" t="s">
        <v>310</v>
      </c>
      <c r="F208" s="207" t="s">
        <v>311</v>
      </c>
      <c r="G208" s="208" t="s">
        <v>180</v>
      </c>
      <c r="H208" s="209">
        <v>32.933</v>
      </c>
      <c r="I208" s="210"/>
      <c r="J208" s="211">
        <f>ROUND(I208*H208,2)</f>
        <v>0</v>
      </c>
      <c r="K208" s="207" t="s">
        <v>1</v>
      </c>
      <c r="L208" s="42"/>
      <c r="M208" s="212" t="s">
        <v>1</v>
      </c>
      <c r="N208" s="213" t="s">
        <v>38</v>
      </c>
      <c r="O208" s="78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AR208" s="16" t="s">
        <v>134</v>
      </c>
      <c r="AT208" s="16" t="s">
        <v>130</v>
      </c>
      <c r="AU208" s="16" t="s">
        <v>77</v>
      </c>
      <c r="AY208" s="16" t="s">
        <v>128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75</v>
      </c>
      <c r="BK208" s="216">
        <f>ROUND(I208*H208,2)</f>
        <v>0</v>
      </c>
      <c r="BL208" s="16" t="s">
        <v>134</v>
      </c>
      <c r="BM208" s="16" t="s">
        <v>312</v>
      </c>
    </row>
    <row r="209" s="11" customFormat="1">
      <c r="B209" s="217"/>
      <c r="C209" s="218"/>
      <c r="D209" s="219" t="s">
        <v>136</v>
      </c>
      <c r="E209" s="220" t="s">
        <v>1</v>
      </c>
      <c r="F209" s="221" t="s">
        <v>313</v>
      </c>
      <c r="G209" s="218"/>
      <c r="H209" s="222">
        <v>2.9409999999999998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136</v>
      </c>
      <c r="AU209" s="228" t="s">
        <v>77</v>
      </c>
      <c r="AV209" s="11" t="s">
        <v>77</v>
      </c>
      <c r="AW209" s="11" t="s">
        <v>30</v>
      </c>
      <c r="AX209" s="11" t="s">
        <v>67</v>
      </c>
      <c r="AY209" s="228" t="s">
        <v>128</v>
      </c>
    </row>
    <row r="210" s="13" customFormat="1">
      <c r="B210" s="250"/>
      <c r="C210" s="251"/>
      <c r="D210" s="219" t="s">
        <v>136</v>
      </c>
      <c r="E210" s="252" t="s">
        <v>1</v>
      </c>
      <c r="F210" s="253" t="s">
        <v>314</v>
      </c>
      <c r="G210" s="251"/>
      <c r="H210" s="252" t="s">
        <v>1</v>
      </c>
      <c r="I210" s="254"/>
      <c r="J210" s="251"/>
      <c r="K210" s="251"/>
      <c r="L210" s="255"/>
      <c r="M210" s="256"/>
      <c r="N210" s="257"/>
      <c r="O210" s="257"/>
      <c r="P210" s="257"/>
      <c r="Q210" s="257"/>
      <c r="R210" s="257"/>
      <c r="S210" s="257"/>
      <c r="T210" s="258"/>
      <c r="AT210" s="259" t="s">
        <v>136</v>
      </c>
      <c r="AU210" s="259" t="s">
        <v>77</v>
      </c>
      <c r="AV210" s="13" t="s">
        <v>75</v>
      </c>
      <c r="AW210" s="13" t="s">
        <v>30</v>
      </c>
      <c r="AX210" s="13" t="s">
        <v>67</v>
      </c>
      <c r="AY210" s="259" t="s">
        <v>128</v>
      </c>
    </row>
    <row r="211" s="11" customFormat="1">
      <c r="B211" s="217"/>
      <c r="C211" s="218"/>
      <c r="D211" s="219" t="s">
        <v>136</v>
      </c>
      <c r="E211" s="220" t="s">
        <v>1</v>
      </c>
      <c r="F211" s="221" t="s">
        <v>313</v>
      </c>
      <c r="G211" s="218"/>
      <c r="H211" s="222">
        <v>2.9409999999999998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136</v>
      </c>
      <c r="AU211" s="228" t="s">
        <v>77</v>
      </c>
      <c r="AV211" s="11" t="s">
        <v>77</v>
      </c>
      <c r="AW211" s="11" t="s">
        <v>30</v>
      </c>
      <c r="AX211" s="11" t="s">
        <v>67</v>
      </c>
      <c r="AY211" s="228" t="s">
        <v>128</v>
      </c>
    </row>
    <row r="212" s="11" customFormat="1">
      <c r="B212" s="217"/>
      <c r="C212" s="218"/>
      <c r="D212" s="219" t="s">
        <v>136</v>
      </c>
      <c r="E212" s="220" t="s">
        <v>1</v>
      </c>
      <c r="F212" s="221" t="s">
        <v>315</v>
      </c>
      <c r="G212" s="218"/>
      <c r="H212" s="222">
        <v>27.050999999999998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136</v>
      </c>
      <c r="AU212" s="228" t="s">
        <v>77</v>
      </c>
      <c r="AV212" s="11" t="s">
        <v>77</v>
      </c>
      <c r="AW212" s="11" t="s">
        <v>30</v>
      </c>
      <c r="AX212" s="11" t="s">
        <v>67</v>
      </c>
      <c r="AY212" s="228" t="s">
        <v>128</v>
      </c>
    </row>
    <row r="213" s="12" customFormat="1">
      <c r="B213" s="229"/>
      <c r="C213" s="230"/>
      <c r="D213" s="219" t="s">
        <v>136</v>
      </c>
      <c r="E213" s="231" t="s">
        <v>1</v>
      </c>
      <c r="F213" s="232" t="s">
        <v>138</v>
      </c>
      <c r="G213" s="230"/>
      <c r="H213" s="233">
        <v>32.933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AT213" s="239" t="s">
        <v>136</v>
      </c>
      <c r="AU213" s="239" t="s">
        <v>77</v>
      </c>
      <c r="AV213" s="12" t="s">
        <v>134</v>
      </c>
      <c r="AW213" s="12" t="s">
        <v>30</v>
      </c>
      <c r="AX213" s="12" t="s">
        <v>75</v>
      </c>
      <c r="AY213" s="239" t="s">
        <v>128</v>
      </c>
    </row>
    <row r="214" s="1" customFormat="1" ht="16.5" customHeight="1">
      <c r="B214" s="37"/>
      <c r="C214" s="205" t="s">
        <v>316</v>
      </c>
      <c r="D214" s="205" t="s">
        <v>130</v>
      </c>
      <c r="E214" s="206" t="s">
        <v>317</v>
      </c>
      <c r="F214" s="207" t="s">
        <v>318</v>
      </c>
      <c r="G214" s="208" t="s">
        <v>180</v>
      </c>
      <c r="H214" s="209">
        <v>27.050999999999998</v>
      </c>
      <c r="I214" s="210"/>
      <c r="J214" s="211">
        <f>ROUND(I214*H214,2)</f>
        <v>0</v>
      </c>
      <c r="K214" s="207" t="s">
        <v>1</v>
      </c>
      <c r="L214" s="42"/>
      <c r="M214" s="212" t="s">
        <v>1</v>
      </c>
      <c r="N214" s="213" t="s">
        <v>38</v>
      </c>
      <c r="O214" s="78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AR214" s="16" t="s">
        <v>134</v>
      </c>
      <c r="AT214" s="16" t="s">
        <v>130</v>
      </c>
      <c r="AU214" s="16" t="s">
        <v>77</v>
      </c>
      <c r="AY214" s="16" t="s">
        <v>128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75</v>
      </c>
      <c r="BK214" s="216">
        <f>ROUND(I214*H214,2)</f>
        <v>0</v>
      </c>
      <c r="BL214" s="16" t="s">
        <v>134</v>
      </c>
      <c r="BM214" s="16" t="s">
        <v>319</v>
      </c>
    </row>
    <row r="215" s="11" customFormat="1">
      <c r="B215" s="217"/>
      <c r="C215" s="218"/>
      <c r="D215" s="219" t="s">
        <v>136</v>
      </c>
      <c r="E215" s="220" t="s">
        <v>1</v>
      </c>
      <c r="F215" s="221" t="s">
        <v>320</v>
      </c>
      <c r="G215" s="218"/>
      <c r="H215" s="222">
        <v>27.050999999999998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136</v>
      </c>
      <c r="AU215" s="228" t="s">
        <v>77</v>
      </c>
      <c r="AV215" s="11" t="s">
        <v>77</v>
      </c>
      <c r="AW215" s="11" t="s">
        <v>30</v>
      </c>
      <c r="AX215" s="11" t="s">
        <v>67</v>
      </c>
      <c r="AY215" s="228" t="s">
        <v>128</v>
      </c>
    </row>
    <row r="216" s="12" customFormat="1">
      <c r="B216" s="229"/>
      <c r="C216" s="230"/>
      <c r="D216" s="219" t="s">
        <v>136</v>
      </c>
      <c r="E216" s="231" t="s">
        <v>1</v>
      </c>
      <c r="F216" s="232" t="s">
        <v>138</v>
      </c>
      <c r="G216" s="230"/>
      <c r="H216" s="233">
        <v>27.050999999999998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136</v>
      </c>
      <c r="AU216" s="239" t="s">
        <v>77</v>
      </c>
      <c r="AV216" s="12" t="s">
        <v>134</v>
      </c>
      <c r="AW216" s="12" t="s">
        <v>30</v>
      </c>
      <c r="AX216" s="12" t="s">
        <v>75</v>
      </c>
      <c r="AY216" s="239" t="s">
        <v>128</v>
      </c>
    </row>
    <row r="217" s="1" customFormat="1" ht="16.5" customHeight="1">
      <c r="B217" s="37"/>
      <c r="C217" s="240" t="s">
        <v>321</v>
      </c>
      <c r="D217" s="240" t="s">
        <v>184</v>
      </c>
      <c r="E217" s="241" t="s">
        <v>322</v>
      </c>
      <c r="F217" s="242" t="s">
        <v>323</v>
      </c>
      <c r="G217" s="243" t="s">
        <v>180</v>
      </c>
      <c r="H217" s="244">
        <v>28.404</v>
      </c>
      <c r="I217" s="245"/>
      <c r="J217" s="246">
        <f>ROUND(I217*H217,2)</f>
        <v>0</v>
      </c>
      <c r="K217" s="242" t="s">
        <v>1</v>
      </c>
      <c r="L217" s="247"/>
      <c r="M217" s="248" t="s">
        <v>1</v>
      </c>
      <c r="N217" s="249" t="s">
        <v>38</v>
      </c>
      <c r="O217" s="78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AR217" s="16" t="s">
        <v>166</v>
      </c>
      <c r="AT217" s="16" t="s">
        <v>184</v>
      </c>
      <c r="AU217" s="16" t="s">
        <v>77</v>
      </c>
      <c r="AY217" s="16" t="s">
        <v>128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75</v>
      </c>
      <c r="BK217" s="216">
        <f>ROUND(I217*H217,2)</f>
        <v>0</v>
      </c>
      <c r="BL217" s="16" t="s">
        <v>134</v>
      </c>
      <c r="BM217" s="16" t="s">
        <v>324</v>
      </c>
    </row>
    <row r="218" s="11" customFormat="1">
      <c r="B218" s="217"/>
      <c r="C218" s="218"/>
      <c r="D218" s="219" t="s">
        <v>136</v>
      </c>
      <c r="E218" s="220" t="s">
        <v>1</v>
      </c>
      <c r="F218" s="221" t="s">
        <v>325</v>
      </c>
      <c r="G218" s="218"/>
      <c r="H218" s="222">
        <v>28.404</v>
      </c>
      <c r="I218" s="223"/>
      <c r="J218" s="218"/>
      <c r="K218" s="218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136</v>
      </c>
      <c r="AU218" s="228" t="s">
        <v>77</v>
      </c>
      <c r="AV218" s="11" t="s">
        <v>77</v>
      </c>
      <c r="AW218" s="11" t="s">
        <v>30</v>
      </c>
      <c r="AX218" s="11" t="s">
        <v>67</v>
      </c>
      <c r="AY218" s="228" t="s">
        <v>128</v>
      </c>
    </row>
    <row r="219" s="12" customFormat="1">
      <c r="B219" s="229"/>
      <c r="C219" s="230"/>
      <c r="D219" s="219" t="s">
        <v>136</v>
      </c>
      <c r="E219" s="231" t="s">
        <v>1</v>
      </c>
      <c r="F219" s="232" t="s">
        <v>138</v>
      </c>
      <c r="G219" s="230"/>
      <c r="H219" s="233">
        <v>28.404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AT219" s="239" t="s">
        <v>136</v>
      </c>
      <c r="AU219" s="239" t="s">
        <v>77</v>
      </c>
      <c r="AV219" s="12" t="s">
        <v>134</v>
      </c>
      <c r="AW219" s="12" t="s">
        <v>30</v>
      </c>
      <c r="AX219" s="12" t="s">
        <v>75</v>
      </c>
      <c r="AY219" s="239" t="s">
        <v>128</v>
      </c>
    </row>
    <row r="220" s="1" customFormat="1" ht="16.5" customHeight="1">
      <c r="B220" s="37"/>
      <c r="C220" s="205" t="s">
        <v>326</v>
      </c>
      <c r="D220" s="205" t="s">
        <v>130</v>
      </c>
      <c r="E220" s="206" t="s">
        <v>327</v>
      </c>
      <c r="F220" s="207" t="s">
        <v>328</v>
      </c>
      <c r="G220" s="208" t="s">
        <v>180</v>
      </c>
      <c r="H220" s="209">
        <v>27.050999999999998</v>
      </c>
      <c r="I220" s="210"/>
      <c r="J220" s="211">
        <f>ROUND(I220*H220,2)</f>
        <v>0</v>
      </c>
      <c r="K220" s="207" t="s">
        <v>1</v>
      </c>
      <c r="L220" s="42"/>
      <c r="M220" s="212" t="s">
        <v>1</v>
      </c>
      <c r="N220" s="213" t="s">
        <v>38</v>
      </c>
      <c r="O220" s="78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AR220" s="16" t="s">
        <v>134</v>
      </c>
      <c r="AT220" s="16" t="s">
        <v>130</v>
      </c>
      <c r="AU220" s="16" t="s">
        <v>77</v>
      </c>
      <c r="AY220" s="16" t="s">
        <v>128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6" t="s">
        <v>75</v>
      </c>
      <c r="BK220" s="216">
        <f>ROUND(I220*H220,2)</f>
        <v>0</v>
      </c>
      <c r="BL220" s="16" t="s">
        <v>134</v>
      </c>
      <c r="BM220" s="16" t="s">
        <v>329</v>
      </c>
    </row>
    <row r="221" s="1" customFormat="1" ht="16.5" customHeight="1">
      <c r="B221" s="37"/>
      <c r="C221" s="205" t="s">
        <v>330</v>
      </c>
      <c r="D221" s="205" t="s">
        <v>130</v>
      </c>
      <c r="E221" s="206" t="s">
        <v>331</v>
      </c>
      <c r="F221" s="207" t="s">
        <v>332</v>
      </c>
      <c r="G221" s="208" t="s">
        <v>192</v>
      </c>
      <c r="H221" s="209">
        <v>7.0999999999999996</v>
      </c>
      <c r="I221" s="210"/>
      <c r="J221" s="211">
        <f>ROUND(I221*H221,2)</f>
        <v>0</v>
      </c>
      <c r="K221" s="207" t="s">
        <v>1</v>
      </c>
      <c r="L221" s="42"/>
      <c r="M221" s="212" t="s">
        <v>1</v>
      </c>
      <c r="N221" s="213" t="s">
        <v>38</v>
      </c>
      <c r="O221" s="78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AR221" s="16" t="s">
        <v>134</v>
      </c>
      <c r="AT221" s="16" t="s">
        <v>130</v>
      </c>
      <c r="AU221" s="16" t="s">
        <v>77</v>
      </c>
      <c r="AY221" s="16" t="s">
        <v>128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6" t="s">
        <v>75</v>
      </c>
      <c r="BK221" s="216">
        <f>ROUND(I221*H221,2)</f>
        <v>0</v>
      </c>
      <c r="BL221" s="16" t="s">
        <v>134</v>
      </c>
      <c r="BM221" s="16" t="s">
        <v>333</v>
      </c>
    </row>
    <row r="222" s="11" customFormat="1">
      <c r="B222" s="217"/>
      <c r="C222" s="218"/>
      <c r="D222" s="219" t="s">
        <v>136</v>
      </c>
      <c r="E222" s="220" t="s">
        <v>1</v>
      </c>
      <c r="F222" s="221" t="s">
        <v>334</v>
      </c>
      <c r="G222" s="218"/>
      <c r="H222" s="222">
        <v>7.0999999999999996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136</v>
      </c>
      <c r="AU222" s="228" t="s">
        <v>77</v>
      </c>
      <c r="AV222" s="11" t="s">
        <v>77</v>
      </c>
      <c r="AW222" s="11" t="s">
        <v>30</v>
      </c>
      <c r="AX222" s="11" t="s">
        <v>67</v>
      </c>
      <c r="AY222" s="228" t="s">
        <v>128</v>
      </c>
    </row>
    <row r="223" s="12" customFormat="1">
      <c r="B223" s="229"/>
      <c r="C223" s="230"/>
      <c r="D223" s="219" t="s">
        <v>136</v>
      </c>
      <c r="E223" s="231" t="s">
        <v>1</v>
      </c>
      <c r="F223" s="232" t="s">
        <v>138</v>
      </c>
      <c r="G223" s="230"/>
      <c r="H223" s="233">
        <v>7.0999999999999996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AT223" s="239" t="s">
        <v>136</v>
      </c>
      <c r="AU223" s="239" t="s">
        <v>77</v>
      </c>
      <c r="AV223" s="12" t="s">
        <v>134</v>
      </c>
      <c r="AW223" s="12" t="s">
        <v>30</v>
      </c>
      <c r="AX223" s="12" t="s">
        <v>75</v>
      </c>
      <c r="AY223" s="239" t="s">
        <v>128</v>
      </c>
    </row>
    <row r="224" s="1" customFormat="1" ht="16.5" customHeight="1">
      <c r="B224" s="37"/>
      <c r="C224" s="240" t="s">
        <v>335</v>
      </c>
      <c r="D224" s="240" t="s">
        <v>184</v>
      </c>
      <c r="E224" s="241" t="s">
        <v>336</v>
      </c>
      <c r="F224" s="242" t="s">
        <v>337</v>
      </c>
      <c r="G224" s="243" t="s">
        <v>192</v>
      </c>
      <c r="H224" s="244">
        <v>7.8099999999999996</v>
      </c>
      <c r="I224" s="245"/>
      <c r="J224" s="246">
        <f>ROUND(I224*H224,2)</f>
        <v>0</v>
      </c>
      <c r="K224" s="242" t="s">
        <v>1</v>
      </c>
      <c r="L224" s="247"/>
      <c r="M224" s="248" t="s">
        <v>1</v>
      </c>
      <c r="N224" s="249" t="s">
        <v>38</v>
      </c>
      <c r="O224" s="78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AR224" s="16" t="s">
        <v>166</v>
      </c>
      <c r="AT224" s="16" t="s">
        <v>184</v>
      </c>
      <c r="AU224" s="16" t="s">
        <v>77</v>
      </c>
      <c r="AY224" s="16" t="s">
        <v>128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6" t="s">
        <v>75</v>
      </c>
      <c r="BK224" s="216">
        <f>ROUND(I224*H224,2)</f>
        <v>0</v>
      </c>
      <c r="BL224" s="16" t="s">
        <v>134</v>
      </c>
      <c r="BM224" s="16" t="s">
        <v>338</v>
      </c>
    </row>
    <row r="225" s="11" customFormat="1">
      <c r="B225" s="217"/>
      <c r="C225" s="218"/>
      <c r="D225" s="219" t="s">
        <v>136</v>
      </c>
      <c r="E225" s="220" t="s">
        <v>1</v>
      </c>
      <c r="F225" s="221" t="s">
        <v>339</v>
      </c>
      <c r="G225" s="218"/>
      <c r="H225" s="222">
        <v>7.8099999999999996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136</v>
      </c>
      <c r="AU225" s="228" t="s">
        <v>77</v>
      </c>
      <c r="AV225" s="11" t="s">
        <v>77</v>
      </c>
      <c r="AW225" s="11" t="s">
        <v>30</v>
      </c>
      <c r="AX225" s="11" t="s">
        <v>67</v>
      </c>
      <c r="AY225" s="228" t="s">
        <v>128</v>
      </c>
    </row>
    <row r="226" s="12" customFormat="1">
      <c r="B226" s="229"/>
      <c r="C226" s="230"/>
      <c r="D226" s="219" t="s">
        <v>136</v>
      </c>
      <c r="E226" s="231" t="s">
        <v>1</v>
      </c>
      <c r="F226" s="232" t="s">
        <v>138</v>
      </c>
      <c r="G226" s="230"/>
      <c r="H226" s="233">
        <v>7.8099999999999996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136</v>
      </c>
      <c r="AU226" s="239" t="s">
        <v>77</v>
      </c>
      <c r="AV226" s="12" t="s">
        <v>134</v>
      </c>
      <c r="AW226" s="12" t="s">
        <v>30</v>
      </c>
      <c r="AX226" s="12" t="s">
        <v>75</v>
      </c>
      <c r="AY226" s="239" t="s">
        <v>128</v>
      </c>
    </row>
    <row r="227" s="1" customFormat="1" ht="16.5" customHeight="1">
      <c r="B227" s="37"/>
      <c r="C227" s="205" t="s">
        <v>340</v>
      </c>
      <c r="D227" s="205" t="s">
        <v>130</v>
      </c>
      <c r="E227" s="206" t="s">
        <v>341</v>
      </c>
      <c r="F227" s="207" t="s">
        <v>342</v>
      </c>
      <c r="G227" s="208" t="s">
        <v>192</v>
      </c>
      <c r="H227" s="209">
        <v>16.640000000000001</v>
      </c>
      <c r="I227" s="210"/>
      <c r="J227" s="211">
        <f>ROUND(I227*H227,2)</f>
        <v>0</v>
      </c>
      <c r="K227" s="207" t="s">
        <v>1</v>
      </c>
      <c r="L227" s="42"/>
      <c r="M227" s="212" t="s">
        <v>1</v>
      </c>
      <c r="N227" s="213" t="s">
        <v>38</v>
      </c>
      <c r="O227" s="78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AR227" s="16" t="s">
        <v>134</v>
      </c>
      <c r="AT227" s="16" t="s">
        <v>130</v>
      </c>
      <c r="AU227" s="16" t="s">
        <v>77</v>
      </c>
      <c r="AY227" s="16" t="s">
        <v>128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6" t="s">
        <v>75</v>
      </c>
      <c r="BK227" s="216">
        <f>ROUND(I227*H227,2)</f>
        <v>0</v>
      </c>
      <c r="BL227" s="16" t="s">
        <v>134</v>
      </c>
      <c r="BM227" s="16" t="s">
        <v>343</v>
      </c>
    </row>
    <row r="228" s="11" customFormat="1">
      <c r="B228" s="217"/>
      <c r="C228" s="218"/>
      <c r="D228" s="219" t="s">
        <v>136</v>
      </c>
      <c r="E228" s="220" t="s">
        <v>1</v>
      </c>
      <c r="F228" s="221" t="s">
        <v>344</v>
      </c>
      <c r="G228" s="218"/>
      <c r="H228" s="222">
        <v>8.3200000000000003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136</v>
      </c>
      <c r="AU228" s="228" t="s">
        <v>77</v>
      </c>
      <c r="AV228" s="11" t="s">
        <v>77</v>
      </c>
      <c r="AW228" s="11" t="s">
        <v>30</v>
      </c>
      <c r="AX228" s="11" t="s">
        <v>67</v>
      </c>
      <c r="AY228" s="228" t="s">
        <v>128</v>
      </c>
    </row>
    <row r="229" s="11" customFormat="1">
      <c r="B229" s="217"/>
      <c r="C229" s="218"/>
      <c r="D229" s="219" t="s">
        <v>136</v>
      </c>
      <c r="E229" s="220" t="s">
        <v>1</v>
      </c>
      <c r="F229" s="221" t="s">
        <v>345</v>
      </c>
      <c r="G229" s="218"/>
      <c r="H229" s="222">
        <v>8.3200000000000003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136</v>
      </c>
      <c r="AU229" s="228" t="s">
        <v>77</v>
      </c>
      <c r="AV229" s="11" t="s">
        <v>77</v>
      </c>
      <c r="AW229" s="11" t="s">
        <v>30</v>
      </c>
      <c r="AX229" s="11" t="s">
        <v>67</v>
      </c>
      <c r="AY229" s="228" t="s">
        <v>128</v>
      </c>
    </row>
    <row r="230" s="12" customFormat="1">
      <c r="B230" s="229"/>
      <c r="C230" s="230"/>
      <c r="D230" s="219" t="s">
        <v>136</v>
      </c>
      <c r="E230" s="231" t="s">
        <v>1</v>
      </c>
      <c r="F230" s="232" t="s">
        <v>138</v>
      </c>
      <c r="G230" s="230"/>
      <c r="H230" s="233">
        <v>16.640000000000001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136</v>
      </c>
      <c r="AU230" s="239" t="s">
        <v>77</v>
      </c>
      <c r="AV230" s="12" t="s">
        <v>134</v>
      </c>
      <c r="AW230" s="12" t="s">
        <v>30</v>
      </c>
      <c r="AX230" s="12" t="s">
        <v>75</v>
      </c>
      <c r="AY230" s="239" t="s">
        <v>128</v>
      </c>
    </row>
    <row r="231" s="1" customFormat="1" ht="16.5" customHeight="1">
      <c r="B231" s="37"/>
      <c r="C231" s="240" t="s">
        <v>346</v>
      </c>
      <c r="D231" s="240" t="s">
        <v>184</v>
      </c>
      <c r="E231" s="241" t="s">
        <v>347</v>
      </c>
      <c r="F231" s="242" t="s">
        <v>348</v>
      </c>
      <c r="G231" s="243" t="s">
        <v>192</v>
      </c>
      <c r="H231" s="244">
        <v>9.1519999999999992</v>
      </c>
      <c r="I231" s="245"/>
      <c r="J231" s="246">
        <f>ROUND(I231*H231,2)</f>
        <v>0</v>
      </c>
      <c r="K231" s="242" t="s">
        <v>1</v>
      </c>
      <c r="L231" s="247"/>
      <c r="M231" s="248" t="s">
        <v>1</v>
      </c>
      <c r="N231" s="249" t="s">
        <v>38</v>
      </c>
      <c r="O231" s="78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AR231" s="16" t="s">
        <v>166</v>
      </c>
      <c r="AT231" s="16" t="s">
        <v>184</v>
      </c>
      <c r="AU231" s="16" t="s">
        <v>77</v>
      </c>
      <c r="AY231" s="16" t="s">
        <v>128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6" t="s">
        <v>75</v>
      </c>
      <c r="BK231" s="216">
        <f>ROUND(I231*H231,2)</f>
        <v>0</v>
      </c>
      <c r="BL231" s="16" t="s">
        <v>134</v>
      </c>
      <c r="BM231" s="16" t="s">
        <v>349</v>
      </c>
    </row>
    <row r="232" s="11" customFormat="1">
      <c r="B232" s="217"/>
      <c r="C232" s="218"/>
      <c r="D232" s="219" t="s">
        <v>136</v>
      </c>
      <c r="E232" s="220" t="s">
        <v>1</v>
      </c>
      <c r="F232" s="221" t="s">
        <v>350</v>
      </c>
      <c r="G232" s="218"/>
      <c r="H232" s="222">
        <v>9.1519999999999992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136</v>
      </c>
      <c r="AU232" s="228" t="s">
        <v>77</v>
      </c>
      <c r="AV232" s="11" t="s">
        <v>77</v>
      </c>
      <c r="AW232" s="11" t="s">
        <v>30</v>
      </c>
      <c r="AX232" s="11" t="s">
        <v>67</v>
      </c>
      <c r="AY232" s="228" t="s">
        <v>128</v>
      </c>
    </row>
    <row r="233" s="12" customFormat="1">
      <c r="B233" s="229"/>
      <c r="C233" s="230"/>
      <c r="D233" s="219" t="s">
        <v>136</v>
      </c>
      <c r="E233" s="231" t="s">
        <v>1</v>
      </c>
      <c r="F233" s="232" t="s">
        <v>138</v>
      </c>
      <c r="G233" s="230"/>
      <c r="H233" s="233">
        <v>9.1519999999999992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AT233" s="239" t="s">
        <v>136</v>
      </c>
      <c r="AU233" s="239" t="s">
        <v>77</v>
      </c>
      <c r="AV233" s="12" t="s">
        <v>134</v>
      </c>
      <c r="AW233" s="12" t="s">
        <v>30</v>
      </c>
      <c r="AX233" s="12" t="s">
        <v>75</v>
      </c>
      <c r="AY233" s="239" t="s">
        <v>128</v>
      </c>
    </row>
    <row r="234" s="1" customFormat="1" ht="16.5" customHeight="1">
      <c r="B234" s="37"/>
      <c r="C234" s="240" t="s">
        <v>351</v>
      </c>
      <c r="D234" s="240" t="s">
        <v>184</v>
      </c>
      <c r="E234" s="241" t="s">
        <v>352</v>
      </c>
      <c r="F234" s="242" t="s">
        <v>353</v>
      </c>
      <c r="G234" s="243" t="s">
        <v>192</v>
      </c>
      <c r="H234" s="244">
        <v>9.1519999999999992</v>
      </c>
      <c r="I234" s="245"/>
      <c r="J234" s="246">
        <f>ROUND(I234*H234,2)</f>
        <v>0</v>
      </c>
      <c r="K234" s="242" t="s">
        <v>1</v>
      </c>
      <c r="L234" s="247"/>
      <c r="M234" s="248" t="s">
        <v>1</v>
      </c>
      <c r="N234" s="249" t="s">
        <v>38</v>
      </c>
      <c r="O234" s="78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AR234" s="16" t="s">
        <v>166</v>
      </c>
      <c r="AT234" s="16" t="s">
        <v>184</v>
      </c>
      <c r="AU234" s="16" t="s">
        <v>77</v>
      </c>
      <c r="AY234" s="16" t="s">
        <v>128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6" t="s">
        <v>75</v>
      </c>
      <c r="BK234" s="216">
        <f>ROUND(I234*H234,2)</f>
        <v>0</v>
      </c>
      <c r="BL234" s="16" t="s">
        <v>134</v>
      </c>
      <c r="BM234" s="16" t="s">
        <v>354</v>
      </c>
    </row>
    <row r="235" s="11" customFormat="1">
      <c r="B235" s="217"/>
      <c r="C235" s="218"/>
      <c r="D235" s="219" t="s">
        <v>136</v>
      </c>
      <c r="E235" s="220" t="s">
        <v>1</v>
      </c>
      <c r="F235" s="221" t="s">
        <v>350</v>
      </c>
      <c r="G235" s="218"/>
      <c r="H235" s="222">
        <v>9.1519999999999992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136</v>
      </c>
      <c r="AU235" s="228" t="s">
        <v>77</v>
      </c>
      <c r="AV235" s="11" t="s">
        <v>77</v>
      </c>
      <c r="AW235" s="11" t="s">
        <v>30</v>
      </c>
      <c r="AX235" s="11" t="s">
        <v>67</v>
      </c>
      <c r="AY235" s="228" t="s">
        <v>128</v>
      </c>
    </row>
    <row r="236" s="12" customFormat="1">
      <c r="B236" s="229"/>
      <c r="C236" s="230"/>
      <c r="D236" s="219" t="s">
        <v>136</v>
      </c>
      <c r="E236" s="231" t="s">
        <v>1</v>
      </c>
      <c r="F236" s="232" t="s">
        <v>138</v>
      </c>
      <c r="G236" s="230"/>
      <c r="H236" s="233">
        <v>9.1519999999999992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AT236" s="239" t="s">
        <v>136</v>
      </c>
      <c r="AU236" s="239" t="s">
        <v>77</v>
      </c>
      <c r="AV236" s="12" t="s">
        <v>134</v>
      </c>
      <c r="AW236" s="12" t="s">
        <v>30</v>
      </c>
      <c r="AX236" s="12" t="s">
        <v>75</v>
      </c>
      <c r="AY236" s="239" t="s">
        <v>128</v>
      </c>
    </row>
    <row r="237" s="1" customFormat="1" ht="16.5" customHeight="1">
      <c r="B237" s="37"/>
      <c r="C237" s="205" t="s">
        <v>355</v>
      </c>
      <c r="D237" s="205" t="s">
        <v>130</v>
      </c>
      <c r="E237" s="206" t="s">
        <v>356</v>
      </c>
      <c r="F237" s="207" t="s">
        <v>357</v>
      </c>
      <c r="G237" s="208" t="s">
        <v>180</v>
      </c>
      <c r="H237" s="209">
        <v>25.678999999999998</v>
      </c>
      <c r="I237" s="210"/>
      <c r="J237" s="211">
        <f>ROUND(I237*H237,2)</f>
        <v>0</v>
      </c>
      <c r="K237" s="207" t="s">
        <v>1</v>
      </c>
      <c r="L237" s="42"/>
      <c r="M237" s="212" t="s">
        <v>1</v>
      </c>
      <c r="N237" s="213" t="s">
        <v>38</v>
      </c>
      <c r="O237" s="78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AR237" s="16" t="s">
        <v>134</v>
      </c>
      <c r="AT237" s="16" t="s">
        <v>130</v>
      </c>
      <c r="AU237" s="16" t="s">
        <v>77</v>
      </c>
      <c r="AY237" s="16" t="s">
        <v>128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6" t="s">
        <v>75</v>
      </c>
      <c r="BK237" s="216">
        <f>ROUND(I237*H237,2)</f>
        <v>0</v>
      </c>
      <c r="BL237" s="16" t="s">
        <v>134</v>
      </c>
      <c r="BM237" s="16" t="s">
        <v>358</v>
      </c>
    </row>
    <row r="238" s="11" customFormat="1">
      <c r="B238" s="217"/>
      <c r="C238" s="218"/>
      <c r="D238" s="219" t="s">
        <v>136</v>
      </c>
      <c r="E238" s="220" t="s">
        <v>1</v>
      </c>
      <c r="F238" s="221" t="s">
        <v>359</v>
      </c>
      <c r="G238" s="218"/>
      <c r="H238" s="222">
        <v>25.678999999999998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136</v>
      </c>
      <c r="AU238" s="228" t="s">
        <v>77</v>
      </c>
      <c r="AV238" s="11" t="s">
        <v>77</v>
      </c>
      <c r="AW238" s="11" t="s">
        <v>30</v>
      </c>
      <c r="AX238" s="11" t="s">
        <v>67</v>
      </c>
      <c r="AY238" s="228" t="s">
        <v>128</v>
      </c>
    </row>
    <row r="239" s="12" customFormat="1">
      <c r="B239" s="229"/>
      <c r="C239" s="230"/>
      <c r="D239" s="219" t="s">
        <v>136</v>
      </c>
      <c r="E239" s="231" t="s">
        <v>1</v>
      </c>
      <c r="F239" s="232" t="s">
        <v>138</v>
      </c>
      <c r="G239" s="230"/>
      <c r="H239" s="233">
        <v>25.678999999999998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AT239" s="239" t="s">
        <v>136</v>
      </c>
      <c r="AU239" s="239" t="s">
        <v>77</v>
      </c>
      <c r="AV239" s="12" t="s">
        <v>134</v>
      </c>
      <c r="AW239" s="12" t="s">
        <v>30</v>
      </c>
      <c r="AX239" s="12" t="s">
        <v>75</v>
      </c>
      <c r="AY239" s="239" t="s">
        <v>128</v>
      </c>
    </row>
    <row r="240" s="1" customFormat="1" ht="16.5" customHeight="1">
      <c r="B240" s="37"/>
      <c r="C240" s="205" t="s">
        <v>360</v>
      </c>
      <c r="D240" s="205" t="s">
        <v>130</v>
      </c>
      <c r="E240" s="206" t="s">
        <v>361</v>
      </c>
      <c r="F240" s="207" t="s">
        <v>362</v>
      </c>
      <c r="G240" s="208" t="s">
        <v>180</v>
      </c>
      <c r="H240" s="209">
        <v>2.9409999999999998</v>
      </c>
      <c r="I240" s="210"/>
      <c r="J240" s="211">
        <f>ROUND(I240*H240,2)</f>
        <v>0</v>
      </c>
      <c r="K240" s="207" t="s">
        <v>1</v>
      </c>
      <c r="L240" s="42"/>
      <c r="M240" s="212" t="s">
        <v>1</v>
      </c>
      <c r="N240" s="213" t="s">
        <v>38</v>
      </c>
      <c r="O240" s="78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AR240" s="16" t="s">
        <v>134</v>
      </c>
      <c r="AT240" s="16" t="s">
        <v>130</v>
      </c>
      <c r="AU240" s="16" t="s">
        <v>77</v>
      </c>
      <c r="AY240" s="16" t="s">
        <v>128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6" t="s">
        <v>75</v>
      </c>
      <c r="BK240" s="216">
        <f>ROUND(I240*H240,2)</f>
        <v>0</v>
      </c>
      <c r="BL240" s="16" t="s">
        <v>134</v>
      </c>
      <c r="BM240" s="16" t="s">
        <v>363</v>
      </c>
    </row>
    <row r="241" s="11" customFormat="1">
      <c r="B241" s="217"/>
      <c r="C241" s="218"/>
      <c r="D241" s="219" t="s">
        <v>136</v>
      </c>
      <c r="E241" s="220" t="s">
        <v>1</v>
      </c>
      <c r="F241" s="221" t="s">
        <v>313</v>
      </c>
      <c r="G241" s="218"/>
      <c r="H241" s="222">
        <v>2.9409999999999998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136</v>
      </c>
      <c r="AU241" s="228" t="s">
        <v>77</v>
      </c>
      <c r="AV241" s="11" t="s">
        <v>77</v>
      </c>
      <c r="AW241" s="11" t="s">
        <v>30</v>
      </c>
      <c r="AX241" s="11" t="s">
        <v>67</v>
      </c>
      <c r="AY241" s="228" t="s">
        <v>128</v>
      </c>
    </row>
    <row r="242" s="12" customFormat="1">
      <c r="B242" s="229"/>
      <c r="C242" s="230"/>
      <c r="D242" s="219" t="s">
        <v>136</v>
      </c>
      <c r="E242" s="231" t="s">
        <v>1</v>
      </c>
      <c r="F242" s="232" t="s">
        <v>138</v>
      </c>
      <c r="G242" s="230"/>
      <c r="H242" s="233">
        <v>2.9409999999999998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136</v>
      </c>
      <c r="AU242" s="239" t="s">
        <v>77</v>
      </c>
      <c r="AV242" s="12" t="s">
        <v>134</v>
      </c>
      <c r="AW242" s="12" t="s">
        <v>30</v>
      </c>
      <c r="AX242" s="12" t="s">
        <v>75</v>
      </c>
      <c r="AY242" s="239" t="s">
        <v>128</v>
      </c>
    </row>
    <row r="243" s="1" customFormat="1" ht="16.5" customHeight="1">
      <c r="B243" s="37"/>
      <c r="C243" s="205" t="s">
        <v>364</v>
      </c>
      <c r="D243" s="205" t="s">
        <v>130</v>
      </c>
      <c r="E243" s="206" t="s">
        <v>365</v>
      </c>
      <c r="F243" s="207" t="s">
        <v>366</v>
      </c>
      <c r="G243" s="208" t="s">
        <v>180</v>
      </c>
      <c r="H243" s="209">
        <v>28.422999999999998</v>
      </c>
      <c r="I243" s="210"/>
      <c r="J243" s="211">
        <f>ROUND(I243*H243,2)</f>
        <v>0</v>
      </c>
      <c r="K243" s="207" t="s">
        <v>1</v>
      </c>
      <c r="L243" s="42"/>
      <c r="M243" s="212" t="s">
        <v>1</v>
      </c>
      <c r="N243" s="213" t="s">
        <v>38</v>
      </c>
      <c r="O243" s="78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AR243" s="16" t="s">
        <v>134</v>
      </c>
      <c r="AT243" s="16" t="s">
        <v>130</v>
      </c>
      <c r="AU243" s="16" t="s">
        <v>77</v>
      </c>
      <c r="AY243" s="16" t="s">
        <v>128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6" t="s">
        <v>75</v>
      </c>
      <c r="BK243" s="216">
        <f>ROUND(I243*H243,2)</f>
        <v>0</v>
      </c>
      <c r="BL243" s="16" t="s">
        <v>134</v>
      </c>
      <c r="BM243" s="16" t="s">
        <v>367</v>
      </c>
    </row>
    <row r="244" s="11" customFormat="1">
      <c r="B244" s="217"/>
      <c r="C244" s="218"/>
      <c r="D244" s="219" t="s">
        <v>136</v>
      </c>
      <c r="E244" s="220" t="s">
        <v>1</v>
      </c>
      <c r="F244" s="221" t="s">
        <v>368</v>
      </c>
      <c r="G244" s="218"/>
      <c r="H244" s="222">
        <v>28.422999999999998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136</v>
      </c>
      <c r="AU244" s="228" t="s">
        <v>77</v>
      </c>
      <c r="AV244" s="11" t="s">
        <v>77</v>
      </c>
      <c r="AW244" s="11" t="s">
        <v>30</v>
      </c>
      <c r="AX244" s="11" t="s">
        <v>67</v>
      </c>
      <c r="AY244" s="228" t="s">
        <v>128</v>
      </c>
    </row>
    <row r="245" s="12" customFormat="1">
      <c r="B245" s="229"/>
      <c r="C245" s="230"/>
      <c r="D245" s="219" t="s">
        <v>136</v>
      </c>
      <c r="E245" s="231" t="s">
        <v>1</v>
      </c>
      <c r="F245" s="232" t="s">
        <v>138</v>
      </c>
      <c r="G245" s="230"/>
      <c r="H245" s="233">
        <v>28.422999999999998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136</v>
      </c>
      <c r="AU245" s="239" t="s">
        <v>77</v>
      </c>
      <c r="AV245" s="12" t="s">
        <v>134</v>
      </c>
      <c r="AW245" s="12" t="s">
        <v>30</v>
      </c>
      <c r="AX245" s="12" t="s">
        <v>75</v>
      </c>
      <c r="AY245" s="239" t="s">
        <v>128</v>
      </c>
    </row>
    <row r="246" s="1" customFormat="1" ht="16.5" customHeight="1">
      <c r="B246" s="37"/>
      <c r="C246" s="205" t="s">
        <v>369</v>
      </c>
      <c r="D246" s="205" t="s">
        <v>130</v>
      </c>
      <c r="E246" s="206" t="s">
        <v>370</v>
      </c>
      <c r="F246" s="207" t="s">
        <v>371</v>
      </c>
      <c r="G246" s="208" t="s">
        <v>133</v>
      </c>
      <c r="H246" s="209">
        <v>0.33800000000000002</v>
      </c>
      <c r="I246" s="210"/>
      <c r="J246" s="211">
        <f>ROUND(I246*H246,2)</f>
        <v>0</v>
      </c>
      <c r="K246" s="207" t="s">
        <v>1</v>
      </c>
      <c r="L246" s="42"/>
      <c r="M246" s="212" t="s">
        <v>1</v>
      </c>
      <c r="N246" s="213" t="s">
        <v>38</v>
      </c>
      <c r="O246" s="78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AR246" s="16" t="s">
        <v>134</v>
      </c>
      <c r="AT246" s="16" t="s">
        <v>130</v>
      </c>
      <c r="AU246" s="16" t="s">
        <v>77</v>
      </c>
      <c r="AY246" s="16" t="s">
        <v>128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6" t="s">
        <v>75</v>
      </c>
      <c r="BK246" s="216">
        <f>ROUND(I246*H246,2)</f>
        <v>0</v>
      </c>
      <c r="BL246" s="16" t="s">
        <v>134</v>
      </c>
      <c r="BM246" s="16" t="s">
        <v>372</v>
      </c>
    </row>
    <row r="247" s="11" customFormat="1">
      <c r="B247" s="217"/>
      <c r="C247" s="218"/>
      <c r="D247" s="219" t="s">
        <v>136</v>
      </c>
      <c r="E247" s="220" t="s">
        <v>1</v>
      </c>
      <c r="F247" s="221" t="s">
        <v>373</v>
      </c>
      <c r="G247" s="218"/>
      <c r="H247" s="222">
        <v>0.33800000000000002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136</v>
      </c>
      <c r="AU247" s="228" t="s">
        <v>77</v>
      </c>
      <c r="AV247" s="11" t="s">
        <v>77</v>
      </c>
      <c r="AW247" s="11" t="s">
        <v>30</v>
      </c>
      <c r="AX247" s="11" t="s">
        <v>67</v>
      </c>
      <c r="AY247" s="228" t="s">
        <v>128</v>
      </c>
    </row>
    <row r="248" s="12" customFormat="1">
      <c r="B248" s="229"/>
      <c r="C248" s="230"/>
      <c r="D248" s="219" t="s">
        <v>136</v>
      </c>
      <c r="E248" s="231" t="s">
        <v>1</v>
      </c>
      <c r="F248" s="232" t="s">
        <v>138</v>
      </c>
      <c r="G248" s="230"/>
      <c r="H248" s="233">
        <v>0.33800000000000002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136</v>
      </c>
      <c r="AU248" s="239" t="s">
        <v>77</v>
      </c>
      <c r="AV248" s="12" t="s">
        <v>134</v>
      </c>
      <c r="AW248" s="12" t="s">
        <v>30</v>
      </c>
      <c r="AX248" s="12" t="s">
        <v>75</v>
      </c>
      <c r="AY248" s="239" t="s">
        <v>128</v>
      </c>
    </row>
    <row r="249" s="1" customFormat="1" ht="16.5" customHeight="1">
      <c r="B249" s="37"/>
      <c r="C249" s="205" t="s">
        <v>374</v>
      </c>
      <c r="D249" s="205" t="s">
        <v>130</v>
      </c>
      <c r="E249" s="206" t="s">
        <v>375</v>
      </c>
      <c r="F249" s="207" t="s">
        <v>376</v>
      </c>
      <c r="G249" s="208" t="s">
        <v>133</v>
      </c>
      <c r="H249" s="209">
        <v>0.88</v>
      </c>
      <c r="I249" s="210"/>
      <c r="J249" s="211">
        <f>ROUND(I249*H249,2)</f>
        <v>0</v>
      </c>
      <c r="K249" s="207" t="s">
        <v>1</v>
      </c>
      <c r="L249" s="42"/>
      <c r="M249" s="212" t="s">
        <v>1</v>
      </c>
      <c r="N249" s="213" t="s">
        <v>38</v>
      </c>
      <c r="O249" s="78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AR249" s="16" t="s">
        <v>134</v>
      </c>
      <c r="AT249" s="16" t="s">
        <v>130</v>
      </c>
      <c r="AU249" s="16" t="s">
        <v>77</v>
      </c>
      <c r="AY249" s="16" t="s">
        <v>128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6" t="s">
        <v>75</v>
      </c>
      <c r="BK249" s="216">
        <f>ROUND(I249*H249,2)</f>
        <v>0</v>
      </c>
      <c r="BL249" s="16" t="s">
        <v>134</v>
      </c>
      <c r="BM249" s="16" t="s">
        <v>377</v>
      </c>
    </row>
    <row r="250" s="11" customFormat="1">
      <c r="B250" s="217"/>
      <c r="C250" s="218"/>
      <c r="D250" s="219" t="s">
        <v>136</v>
      </c>
      <c r="E250" s="220" t="s">
        <v>1</v>
      </c>
      <c r="F250" s="221" t="s">
        <v>378</v>
      </c>
      <c r="G250" s="218"/>
      <c r="H250" s="222">
        <v>0.88</v>
      </c>
      <c r="I250" s="223"/>
      <c r="J250" s="218"/>
      <c r="K250" s="218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136</v>
      </c>
      <c r="AU250" s="228" t="s">
        <v>77</v>
      </c>
      <c r="AV250" s="11" t="s">
        <v>77</v>
      </c>
      <c r="AW250" s="11" t="s">
        <v>30</v>
      </c>
      <c r="AX250" s="11" t="s">
        <v>67</v>
      </c>
      <c r="AY250" s="228" t="s">
        <v>128</v>
      </c>
    </row>
    <row r="251" s="12" customFormat="1">
      <c r="B251" s="229"/>
      <c r="C251" s="230"/>
      <c r="D251" s="219" t="s">
        <v>136</v>
      </c>
      <c r="E251" s="231" t="s">
        <v>1</v>
      </c>
      <c r="F251" s="232" t="s">
        <v>138</v>
      </c>
      <c r="G251" s="230"/>
      <c r="H251" s="233">
        <v>0.88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AT251" s="239" t="s">
        <v>136</v>
      </c>
      <c r="AU251" s="239" t="s">
        <v>77</v>
      </c>
      <c r="AV251" s="12" t="s">
        <v>134</v>
      </c>
      <c r="AW251" s="12" t="s">
        <v>30</v>
      </c>
      <c r="AX251" s="12" t="s">
        <v>75</v>
      </c>
      <c r="AY251" s="239" t="s">
        <v>128</v>
      </c>
    </row>
    <row r="252" s="1" customFormat="1" ht="16.5" customHeight="1">
      <c r="B252" s="37"/>
      <c r="C252" s="205" t="s">
        <v>379</v>
      </c>
      <c r="D252" s="205" t="s">
        <v>130</v>
      </c>
      <c r="E252" s="206" t="s">
        <v>380</v>
      </c>
      <c r="F252" s="207" t="s">
        <v>381</v>
      </c>
      <c r="G252" s="208" t="s">
        <v>133</v>
      </c>
      <c r="H252" s="209">
        <v>0.33800000000000002</v>
      </c>
      <c r="I252" s="210"/>
      <c r="J252" s="211">
        <f>ROUND(I252*H252,2)</f>
        <v>0</v>
      </c>
      <c r="K252" s="207" t="s">
        <v>1</v>
      </c>
      <c r="L252" s="42"/>
      <c r="M252" s="212" t="s">
        <v>1</v>
      </c>
      <c r="N252" s="213" t="s">
        <v>38</v>
      </c>
      <c r="O252" s="78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AR252" s="16" t="s">
        <v>134</v>
      </c>
      <c r="AT252" s="16" t="s">
        <v>130</v>
      </c>
      <c r="AU252" s="16" t="s">
        <v>77</v>
      </c>
      <c r="AY252" s="16" t="s">
        <v>128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6" t="s">
        <v>75</v>
      </c>
      <c r="BK252" s="216">
        <f>ROUND(I252*H252,2)</f>
        <v>0</v>
      </c>
      <c r="BL252" s="16" t="s">
        <v>134</v>
      </c>
      <c r="BM252" s="16" t="s">
        <v>382</v>
      </c>
    </row>
    <row r="253" s="11" customFormat="1">
      <c r="B253" s="217"/>
      <c r="C253" s="218"/>
      <c r="D253" s="219" t="s">
        <v>136</v>
      </c>
      <c r="E253" s="220" t="s">
        <v>1</v>
      </c>
      <c r="F253" s="221" t="s">
        <v>373</v>
      </c>
      <c r="G253" s="218"/>
      <c r="H253" s="222">
        <v>0.33800000000000002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136</v>
      </c>
      <c r="AU253" s="228" t="s">
        <v>77</v>
      </c>
      <c r="AV253" s="11" t="s">
        <v>77</v>
      </c>
      <c r="AW253" s="11" t="s">
        <v>30</v>
      </c>
      <c r="AX253" s="11" t="s">
        <v>67</v>
      </c>
      <c r="AY253" s="228" t="s">
        <v>128</v>
      </c>
    </row>
    <row r="254" s="12" customFormat="1">
      <c r="B254" s="229"/>
      <c r="C254" s="230"/>
      <c r="D254" s="219" t="s">
        <v>136</v>
      </c>
      <c r="E254" s="231" t="s">
        <v>1</v>
      </c>
      <c r="F254" s="232" t="s">
        <v>138</v>
      </c>
      <c r="G254" s="230"/>
      <c r="H254" s="233">
        <v>0.33800000000000002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136</v>
      </c>
      <c r="AU254" s="239" t="s">
        <v>77</v>
      </c>
      <c r="AV254" s="12" t="s">
        <v>134</v>
      </c>
      <c r="AW254" s="12" t="s">
        <v>30</v>
      </c>
      <c r="AX254" s="12" t="s">
        <v>75</v>
      </c>
      <c r="AY254" s="239" t="s">
        <v>128</v>
      </c>
    </row>
    <row r="255" s="1" customFormat="1" ht="16.5" customHeight="1">
      <c r="B255" s="37"/>
      <c r="C255" s="205" t="s">
        <v>383</v>
      </c>
      <c r="D255" s="205" t="s">
        <v>130</v>
      </c>
      <c r="E255" s="206" t="s">
        <v>384</v>
      </c>
      <c r="F255" s="207" t="s">
        <v>385</v>
      </c>
      <c r="G255" s="208" t="s">
        <v>133</v>
      </c>
      <c r="H255" s="209">
        <v>0.88</v>
      </c>
      <c r="I255" s="210"/>
      <c r="J255" s="211">
        <f>ROUND(I255*H255,2)</f>
        <v>0</v>
      </c>
      <c r="K255" s="207" t="s">
        <v>1</v>
      </c>
      <c r="L255" s="42"/>
      <c r="M255" s="212" t="s">
        <v>1</v>
      </c>
      <c r="N255" s="213" t="s">
        <v>38</v>
      </c>
      <c r="O255" s="78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AR255" s="16" t="s">
        <v>134</v>
      </c>
      <c r="AT255" s="16" t="s">
        <v>130</v>
      </c>
      <c r="AU255" s="16" t="s">
        <v>77</v>
      </c>
      <c r="AY255" s="16" t="s">
        <v>128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6" t="s">
        <v>75</v>
      </c>
      <c r="BK255" s="216">
        <f>ROUND(I255*H255,2)</f>
        <v>0</v>
      </c>
      <c r="BL255" s="16" t="s">
        <v>134</v>
      </c>
      <c r="BM255" s="16" t="s">
        <v>386</v>
      </c>
    </row>
    <row r="256" s="11" customFormat="1">
      <c r="B256" s="217"/>
      <c r="C256" s="218"/>
      <c r="D256" s="219" t="s">
        <v>136</v>
      </c>
      <c r="E256" s="220" t="s">
        <v>1</v>
      </c>
      <c r="F256" s="221" t="s">
        <v>378</v>
      </c>
      <c r="G256" s="218"/>
      <c r="H256" s="222">
        <v>0.88</v>
      </c>
      <c r="I256" s="223"/>
      <c r="J256" s="218"/>
      <c r="K256" s="218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136</v>
      </c>
      <c r="AU256" s="228" t="s">
        <v>77</v>
      </c>
      <c r="AV256" s="11" t="s">
        <v>77</v>
      </c>
      <c r="AW256" s="11" t="s">
        <v>30</v>
      </c>
      <c r="AX256" s="11" t="s">
        <v>67</v>
      </c>
      <c r="AY256" s="228" t="s">
        <v>128</v>
      </c>
    </row>
    <row r="257" s="12" customFormat="1">
      <c r="B257" s="229"/>
      <c r="C257" s="230"/>
      <c r="D257" s="219" t="s">
        <v>136</v>
      </c>
      <c r="E257" s="231" t="s">
        <v>1</v>
      </c>
      <c r="F257" s="232" t="s">
        <v>138</v>
      </c>
      <c r="G257" s="230"/>
      <c r="H257" s="233">
        <v>0.88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136</v>
      </c>
      <c r="AU257" s="239" t="s">
        <v>77</v>
      </c>
      <c r="AV257" s="12" t="s">
        <v>134</v>
      </c>
      <c r="AW257" s="12" t="s">
        <v>30</v>
      </c>
      <c r="AX257" s="12" t="s">
        <v>75</v>
      </c>
      <c r="AY257" s="239" t="s">
        <v>128</v>
      </c>
    </row>
    <row r="258" s="1" customFormat="1" ht="16.5" customHeight="1">
      <c r="B258" s="37"/>
      <c r="C258" s="205" t="s">
        <v>387</v>
      </c>
      <c r="D258" s="205" t="s">
        <v>130</v>
      </c>
      <c r="E258" s="206" t="s">
        <v>388</v>
      </c>
      <c r="F258" s="207" t="s">
        <v>389</v>
      </c>
      <c r="G258" s="208" t="s">
        <v>133</v>
      </c>
      <c r="H258" s="209">
        <v>0.33800000000000002</v>
      </c>
      <c r="I258" s="210"/>
      <c r="J258" s="211">
        <f>ROUND(I258*H258,2)</f>
        <v>0</v>
      </c>
      <c r="K258" s="207" t="s">
        <v>1</v>
      </c>
      <c r="L258" s="42"/>
      <c r="M258" s="212" t="s">
        <v>1</v>
      </c>
      <c r="N258" s="213" t="s">
        <v>38</v>
      </c>
      <c r="O258" s="78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AR258" s="16" t="s">
        <v>134</v>
      </c>
      <c r="AT258" s="16" t="s">
        <v>130</v>
      </c>
      <c r="AU258" s="16" t="s">
        <v>77</v>
      </c>
      <c r="AY258" s="16" t="s">
        <v>128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6" t="s">
        <v>75</v>
      </c>
      <c r="BK258" s="216">
        <f>ROUND(I258*H258,2)</f>
        <v>0</v>
      </c>
      <c r="BL258" s="16" t="s">
        <v>134</v>
      </c>
      <c r="BM258" s="16" t="s">
        <v>390</v>
      </c>
    </row>
    <row r="259" s="11" customFormat="1">
      <c r="B259" s="217"/>
      <c r="C259" s="218"/>
      <c r="D259" s="219" t="s">
        <v>136</v>
      </c>
      <c r="E259" s="220" t="s">
        <v>1</v>
      </c>
      <c r="F259" s="221" t="s">
        <v>373</v>
      </c>
      <c r="G259" s="218"/>
      <c r="H259" s="222">
        <v>0.33800000000000002</v>
      </c>
      <c r="I259" s="223"/>
      <c r="J259" s="218"/>
      <c r="K259" s="218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136</v>
      </c>
      <c r="AU259" s="228" t="s">
        <v>77</v>
      </c>
      <c r="AV259" s="11" t="s">
        <v>77</v>
      </c>
      <c r="AW259" s="11" t="s">
        <v>30</v>
      </c>
      <c r="AX259" s="11" t="s">
        <v>67</v>
      </c>
      <c r="AY259" s="228" t="s">
        <v>128</v>
      </c>
    </row>
    <row r="260" s="12" customFormat="1">
      <c r="B260" s="229"/>
      <c r="C260" s="230"/>
      <c r="D260" s="219" t="s">
        <v>136</v>
      </c>
      <c r="E260" s="231" t="s">
        <v>1</v>
      </c>
      <c r="F260" s="232" t="s">
        <v>138</v>
      </c>
      <c r="G260" s="230"/>
      <c r="H260" s="233">
        <v>0.33800000000000002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AT260" s="239" t="s">
        <v>136</v>
      </c>
      <c r="AU260" s="239" t="s">
        <v>77</v>
      </c>
      <c r="AV260" s="12" t="s">
        <v>134</v>
      </c>
      <c r="AW260" s="12" t="s">
        <v>30</v>
      </c>
      <c r="AX260" s="12" t="s">
        <v>75</v>
      </c>
      <c r="AY260" s="239" t="s">
        <v>128</v>
      </c>
    </row>
    <row r="261" s="1" customFormat="1" ht="16.5" customHeight="1">
      <c r="B261" s="37"/>
      <c r="C261" s="205" t="s">
        <v>391</v>
      </c>
      <c r="D261" s="205" t="s">
        <v>130</v>
      </c>
      <c r="E261" s="206" t="s">
        <v>392</v>
      </c>
      <c r="F261" s="207" t="s">
        <v>393</v>
      </c>
      <c r="G261" s="208" t="s">
        <v>180</v>
      </c>
      <c r="H261" s="209">
        <v>0.87</v>
      </c>
      <c r="I261" s="210"/>
      <c r="J261" s="211">
        <f>ROUND(I261*H261,2)</f>
        <v>0</v>
      </c>
      <c r="K261" s="207" t="s">
        <v>1</v>
      </c>
      <c r="L261" s="42"/>
      <c r="M261" s="212" t="s">
        <v>1</v>
      </c>
      <c r="N261" s="213" t="s">
        <v>38</v>
      </c>
      <c r="O261" s="78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AR261" s="16" t="s">
        <v>134</v>
      </c>
      <c r="AT261" s="16" t="s">
        <v>130</v>
      </c>
      <c r="AU261" s="16" t="s">
        <v>77</v>
      </c>
      <c r="AY261" s="16" t="s">
        <v>128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6" t="s">
        <v>75</v>
      </c>
      <c r="BK261" s="216">
        <f>ROUND(I261*H261,2)</f>
        <v>0</v>
      </c>
      <c r="BL261" s="16" t="s">
        <v>134</v>
      </c>
      <c r="BM261" s="16" t="s">
        <v>394</v>
      </c>
    </row>
    <row r="262" s="11" customFormat="1">
      <c r="B262" s="217"/>
      <c r="C262" s="218"/>
      <c r="D262" s="219" t="s">
        <v>136</v>
      </c>
      <c r="E262" s="220" t="s">
        <v>1</v>
      </c>
      <c r="F262" s="221" t="s">
        <v>395</v>
      </c>
      <c r="G262" s="218"/>
      <c r="H262" s="222">
        <v>0.87</v>
      </c>
      <c r="I262" s="223"/>
      <c r="J262" s="218"/>
      <c r="K262" s="218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136</v>
      </c>
      <c r="AU262" s="228" t="s">
        <v>77</v>
      </c>
      <c r="AV262" s="11" t="s">
        <v>77</v>
      </c>
      <c r="AW262" s="11" t="s">
        <v>30</v>
      </c>
      <c r="AX262" s="11" t="s">
        <v>67</v>
      </c>
      <c r="AY262" s="228" t="s">
        <v>128</v>
      </c>
    </row>
    <row r="263" s="12" customFormat="1">
      <c r="B263" s="229"/>
      <c r="C263" s="230"/>
      <c r="D263" s="219" t="s">
        <v>136</v>
      </c>
      <c r="E263" s="231" t="s">
        <v>1</v>
      </c>
      <c r="F263" s="232" t="s">
        <v>138</v>
      </c>
      <c r="G263" s="230"/>
      <c r="H263" s="233">
        <v>0.87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AT263" s="239" t="s">
        <v>136</v>
      </c>
      <c r="AU263" s="239" t="s">
        <v>77</v>
      </c>
      <c r="AV263" s="12" t="s">
        <v>134</v>
      </c>
      <c r="AW263" s="12" t="s">
        <v>30</v>
      </c>
      <c r="AX263" s="12" t="s">
        <v>75</v>
      </c>
      <c r="AY263" s="239" t="s">
        <v>128</v>
      </c>
    </row>
    <row r="264" s="1" customFormat="1" ht="16.5" customHeight="1">
      <c r="B264" s="37"/>
      <c r="C264" s="205" t="s">
        <v>396</v>
      </c>
      <c r="D264" s="205" t="s">
        <v>130</v>
      </c>
      <c r="E264" s="206" t="s">
        <v>397</v>
      </c>
      <c r="F264" s="207" t="s">
        <v>398</v>
      </c>
      <c r="G264" s="208" t="s">
        <v>180</v>
      </c>
      <c r="H264" s="209">
        <v>0.87</v>
      </c>
      <c r="I264" s="210"/>
      <c r="J264" s="211">
        <f>ROUND(I264*H264,2)</f>
        <v>0</v>
      </c>
      <c r="K264" s="207" t="s">
        <v>1</v>
      </c>
      <c r="L264" s="42"/>
      <c r="M264" s="212" t="s">
        <v>1</v>
      </c>
      <c r="N264" s="213" t="s">
        <v>38</v>
      </c>
      <c r="O264" s="78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AR264" s="16" t="s">
        <v>134</v>
      </c>
      <c r="AT264" s="16" t="s">
        <v>130</v>
      </c>
      <c r="AU264" s="16" t="s">
        <v>77</v>
      </c>
      <c r="AY264" s="16" t="s">
        <v>128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6" t="s">
        <v>75</v>
      </c>
      <c r="BK264" s="216">
        <f>ROUND(I264*H264,2)</f>
        <v>0</v>
      </c>
      <c r="BL264" s="16" t="s">
        <v>134</v>
      </c>
      <c r="BM264" s="16" t="s">
        <v>399</v>
      </c>
    </row>
    <row r="265" s="1" customFormat="1" ht="16.5" customHeight="1">
      <c r="B265" s="37"/>
      <c r="C265" s="205" t="s">
        <v>400</v>
      </c>
      <c r="D265" s="205" t="s">
        <v>130</v>
      </c>
      <c r="E265" s="206" t="s">
        <v>401</v>
      </c>
      <c r="F265" s="207" t="s">
        <v>402</v>
      </c>
      <c r="G265" s="208" t="s">
        <v>158</v>
      </c>
      <c r="H265" s="209">
        <v>0.029000000000000001</v>
      </c>
      <c r="I265" s="210"/>
      <c r="J265" s="211">
        <f>ROUND(I265*H265,2)</f>
        <v>0</v>
      </c>
      <c r="K265" s="207" t="s">
        <v>1</v>
      </c>
      <c r="L265" s="42"/>
      <c r="M265" s="212" t="s">
        <v>1</v>
      </c>
      <c r="N265" s="213" t="s">
        <v>38</v>
      </c>
      <c r="O265" s="78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AR265" s="16" t="s">
        <v>134</v>
      </c>
      <c r="AT265" s="16" t="s">
        <v>130</v>
      </c>
      <c r="AU265" s="16" t="s">
        <v>77</v>
      </c>
      <c r="AY265" s="16" t="s">
        <v>128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6" t="s">
        <v>75</v>
      </c>
      <c r="BK265" s="216">
        <f>ROUND(I265*H265,2)</f>
        <v>0</v>
      </c>
      <c r="BL265" s="16" t="s">
        <v>134</v>
      </c>
      <c r="BM265" s="16" t="s">
        <v>403</v>
      </c>
    </row>
    <row r="266" s="11" customFormat="1">
      <c r="B266" s="217"/>
      <c r="C266" s="218"/>
      <c r="D266" s="219" t="s">
        <v>136</v>
      </c>
      <c r="E266" s="220" t="s">
        <v>1</v>
      </c>
      <c r="F266" s="221" t="s">
        <v>404</v>
      </c>
      <c r="G266" s="218"/>
      <c r="H266" s="222">
        <v>0.029000000000000001</v>
      </c>
      <c r="I266" s="223"/>
      <c r="J266" s="218"/>
      <c r="K266" s="218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136</v>
      </c>
      <c r="AU266" s="228" t="s">
        <v>77</v>
      </c>
      <c r="AV266" s="11" t="s">
        <v>77</v>
      </c>
      <c r="AW266" s="11" t="s">
        <v>30</v>
      </c>
      <c r="AX266" s="11" t="s">
        <v>67</v>
      </c>
      <c r="AY266" s="228" t="s">
        <v>128</v>
      </c>
    </row>
    <row r="267" s="12" customFormat="1">
      <c r="B267" s="229"/>
      <c r="C267" s="230"/>
      <c r="D267" s="219" t="s">
        <v>136</v>
      </c>
      <c r="E267" s="231" t="s">
        <v>1</v>
      </c>
      <c r="F267" s="232" t="s">
        <v>138</v>
      </c>
      <c r="G267" s="230"/>
      <c r="H267" s="233">
        <v>0.029000000000000001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AT267" s="239" t="s">
        <v>136</v>
      </c>
      <c r="AU267" s="239" t="s">
        <v>77</v>
      </c>
      <c r="AV267" s="12" t="s">
        <v>134</v>
      </c>
      <c r="AW267" s="12" t="s">
        <v>30</v>
      </c>
      <c r="AX267" s="12" t="s">
        <v>75</v>
      </c>
      <c r="AY267" s="239" t="s">
        <v>128</v>
      </c>
    </row>
    <row r="268" s="1" customFormat="1" ht="16.5" customHeight="1">
      <c r="B268" s="37"/>
      <c r="C268" s="205" t="s">
        <v>405</v>
      </c>
      <c r="D268" s="205" t="s">
        <v>130</v>
      </c>
      <c r="E268" s="206" t="s">
        <v>406</v>
      </c>
      <c r="F268" s="207" t="s">
        <v>407</v>
      </c>
      <c r="G268" s="208" t="s">
        <v>180</v>
      </c>
      <c r="H268" s="209">
        <v>6.75</v>
      </c>
      <c r="I268" s="210"/>
      <c r="J268" s="211">
        <f>ROUND(I268*H268,2)</f>
        <v>0</v>
      </c>
      <c r="K268" s="207" t="s">
        <v>1</v>
      </c>
      <c r="L268" s="42"/>
      <c r="M268" s="212" t="s">
        <v>1</v>
      </c>
      <c r="N268" s="213" t="s">
        <v>38</v>
      </c>
      <c r="O268" s="78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AR268" s="16" t="s">
        <v>134</v>
      </c>
      <c r="AT268" s="16" t="s">
        <v>130</v>
      </c>
      <c r="AU268" s="16" t="s">
        <v>77</v>
      </c>
      <c r="AY268" s="16" t="s">
        <v>128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6" t="s">
        <v>75</v>
      </c>
      <c r="BK268" s="216">
        <f>ROUND(I268*H268,2)</f>
        <v>0</v>
      </c>
      <c r="BL268" s="16" t="s">
        <v>134</v>
      </c>
      <c r="BM268" s="16" t="s">
        <v>408</v>
      </c>
    </row>
    <row r="269" s="11" customFormat="1">
      <c r="B269" s="217"/>
      <c r="C269" s="218"/>
      <c r="D269" s="219" t="s">
        <v>136</v>
      </c>
      <c r="E269" s="220" t="s">
        <v>1</v>
      </c>
      <c r="F269" s="221" t="s">
        <v>409</v>
      </c>
      <c r="G269" s="218"/>
      <c r="H269" s="222">
        <v>6.75</v>
      </c>
      <c r="I269" s="223"/>
      <c r="J269" s="218"/>
      <c r="K269" s="218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136</v>
      </c>
      <c r="AU269" s="228" t="s">
        <v>77</v>
      </c>
      <c r="AV269" s="11" t="s">
        <v>77</v>
      </c>
      <c r="AW269" s="11" t="s">
        <v>30</v>
      </c>
      <c r="AX269" s="11" t="s">
        <v>67</v>
      </c>
      <c r="AY269" s="228" t="s">
        <v>128</v>
      </c>
    </row>
    <row r="270" s="12" customFormat="1">
      <c r="B270" s="229"/>
      <c r="C270" s="230"/>
      <c r="D270" s="219" t="s">
        <v>136</v>
      </c>
      <c r="E270" s="231" t="s">
        <v>1</v>
      </c>
      <c r="F270" s="232" t="s">
        <v>138</v>
      </c>
      <c r="G270" s="230"/>
      <c r="H270" s="233">
        <v>6.75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AT270" s="239" t="s">
        <v>136</v>
      </c>
      <c r="AU270" s="239" t="s">
        <v>77</v>
      </c>
      <c r="AV270" s="12" t="s">
        <v>134</v>
      </c>
      <c r="AW270" s="12" t="s">
        <v>30</v>
      </c>
      <c r="AX270" s="12" t="s">
        <v>75</v>
      </c>
      <c r="AY270" s="239" t="s">
        <v>128</v>
      </c>
    </row>
    <row r="271" s="1" customFormat="1" ht="16.5" customHeight="1">
      <c r="B271" s="37"/>
      <c r="C271" s="205" t="s">
        <v>410</v>
      </c>
      <c r="D271" s="205" t="s">
        <v>130</v>
      </c>
      <c r="E271" s="206" t="s">
        <v>411</v>
      </c>
      <c r="F271" s="207" t="s">
        <v>412</v>
      </c>
      <c r="G271" s="208" t="s">
        <v>192</v>
      </c>
      <c r="H271" s="209">
        <v>11</v>
      </c>
      <c r="I271" s="210"/>
      <c r="J271" s="211">
        <f>ROUND(I271*H271,2)</f>
        <v>0</v>
      </c>
      <c r="K271" s="207" t="s">
        <v>1</v>
      </c>
      <c r="L271" s="42"/>
      <c r="M271" s="212" t="s">
        <v>1</v>
      </c>
      <c r="N271" s="213" t="s">
        <v>38</v>
      </c>
      <c r="O271" s="78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AR271" s="16" t="s">
        <v>134</v>
      </c>
      <c r="AT271" s="16" t="s">
        <v>130</v>
      </c>
      <c r="AU271" s="16" t="s">
        <v>77</v>
      </c>
      <c r="AY271" s="16" t="s">
        <v>128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6" t="s">
        <v>75</v>
      </c>
      <c r="BK271" s="216">
        <f>ROUND(I271*H271,2)</f>
        <v>0</v>
      </c>
      <c r="BL271" s="16" t="s">
        <v>134</v>
      </c>
      <c r="BM271" s="16" t="s">
        <v>413</v>
      </c>
    </row>
    <row r="272" s="11" customFormat="1">
      <c r="B272" s="217"/>
      <c r="C272" s="218"/>
      <c r="D272" s="219" t="s">
        <v>136</v>
      </c>
      <c r="E272" s="220" t="s">
        <v>1</v>
      </c>
      <c r="F272" s="221" t="s">
        <v>414</v>
      </c>
      <c r="G272" s="218"/>
      <c r="H272" s="222">
        <v>11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136</v>
      </c>
      <c r="AU272" s="228" t="s">
        <v>77</v>
      </c>
      <c r="AV272" s="11" t="s">
        <v>77</v>
      </c>
      <c r="AW272" s="11" t="s">
        <v>30</v>
      </c>
      <c r="AX272" s="11" t="s">
        <v>67</v>
      </c>
      <c r="AY272" s="228" t="s">
        <v>128</v>
      </c>
    </row>
    <row r="273" s="12" customFormat="1">
      <c r="B273" s="229"/>
      <c r="C273" s="230"/>
      <c r="D273" s="219" t="s">
        <v>136</v>
      </c>
      <c r="E273" s="231" t="s">
        <v>1</v>
      </c>
      <c r="F273" s="232" t="s">
        <v>138</v>
      </c>
      <c r="G273" s="230"/>
      <c r="H273" s="233">
        <v>11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AT273" s="239" t="s">
        <v>136</v>
      </c>
      <c r="AU273" s="239" t="s">
        <v>77</v>
      </c>
      <c r="AV273" s="12" t="s">
        <v>134</v>
      </c>
      <c r="AW273" s="12" t="s">
        <v>30</v>
      </c>
      <c r="AX273" s="12" t="s">
        <v>75</v>
      </c>
      <c r="AY273" s="239" t="s">
        <v>128</v>
      </c>
    </row>
    <row r="274" s="1" customFormat="1" ht="16.5" customHeight="1">
      <c r="B274" s="37"/>
      <c r="C274" s="205" t="s">
        <v>415</v>
      </c>
      <c r="D274" s="205" t="s">
        <v>130</v>
      </c>
      <c r="E274" s="206" t="s">
        <v>416</v>
      </c>
      <c r="F274" s="207" t="s">
        <v>417</v>
      </c>
      <c r="G274" s="208" t="s">
        <v>192</v>
      </c>
      <c r="H274" s="209">
        <v>1.1000000000000001</v>
      </c>
      <c r="I274" s="210"/>
      <c r="J274" s="211">
        <f>ROUND(I274*H274,2)</f>
        <v>0</v>
      </c>
      <c r="K274" s="207" t="s">
        <v>1</v>
      </c>
      <c r="L274" s="42"/>
      <c r="M274" s="212" t="s">
        <v>1</v>
      </c>
      <c r="N274" s="213" t="s">
        <v>38</v>
      </c>
      <c r="O274" s="78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AR274" s="16" t="s">
        <v>134</v>
      </c>
      <c r="AT274" s="16" t="s">
        <v>130</v>
      </c>
      <c r="AU274" s="16" t="s">
        <v>77</v>
      </c>
      <c r="AY274" s="16" t="s">
        <v>128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6" t="s">
        <v>75</v>
      </c>
      <c r="BK274" s="216">
        <f>ROUND(I274*H274,2)</f>
        <v>0</v>
      </c>
      <c r="BL274" s="16" t="s">
        <v>134</v>
      </c>
      <c r="BM274" s="16" t="s">
        <v>418</v>
      </c>
    </row>
    <row r="275" s="1" customFormat="1" ht="16.5" customHeight="1">
      <c r="B275" s="37"/>
      <c r="C275" s="205" t="s">
        <v>419</v>
      </c>
      <c r="D275" s="205" t="s">
        <v>130</v>
      </c>
      <c r="E275" s="206" t="s">
        <v>420</v>
      </c>
      <c r="F275" s="207" t="s">
        <v>421</v>
      </c>
      <c r="G275" s="208" t="s">
        <v>192</v>
      </c>
      <c r="H275" s="209">
        <v>1.1000000000000001</v>
      </c>
      <c r="I275" s="210"/>
      <c r="J275" s="211">
        <f>ROUND(I275*H275,2)</f>
        <v>0</v>
      </c>
      <c r="K275" s="207" t="s">
        <v>1</v>
      </c>
      <c r="L275" s="42"/>
      <c r="M275" s="212" t="s">
        <v>1</v>
      </c>
      <c r="N275" s="213" t="s">
        <v>38</v>
      </c>
      <c r="O275" s="78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AR275" s="16" t="s">
        <v>134</v>
      </c>
      <c r="AT275" s="16" t="s">
        <v>130</v>
      </c>
      <c r="AU275" s="16" t="s">
        <v>77</v>
      </c>
      <c r="AY275" s="16" t="s">
        <v>128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6" t="s">
        <v>75</v>
      </c>
      <c r="BK275" s="216">
        <f>ROUND(I275*H275,2)</f>
        <v>0</v>
      </c>
      <c r="BL275" s="16" t="s">
        <v>134</v>
      </c>
      <c r="BM275" s="16" t="s">
        <v>422</v>
      </c>
    </row>
    <row r="276" s="1" customFormat="1" ht="16.5" customHeight="1">
      <c r="B276" s="37"/>
      <c r="C276" s="205" t="s">
        <v>423</v>
      </c>
      <c r="D276" s="205" t="s">
        <v>130</v>
      </c>
      <c r="E276" s="206" t="s">
        <v>424</v>
      </c>
      <c r="F276" s="207" t="s">
        <v>425</v>
      </c>
      <c r="G276" s="208" t="s">
        <v>133</v>
      </c>
      <c r="H276" s="209">
        <v>0.63700000000000001</v>
      </c>
      <c r="I276" s="210"/>
      <c r="J276" s="211">
        <f>ROUND(I276*H276,2)</f>
        <v>0</v>
      </c>
      <c r="K276" s="207" t="s">
        <v>1</v>
      </c>
      <c r="L276" s="42"/>
      <c r="M276" s="212" t="s">
        <v>1</v>
      </c>
      <c r="N276" s="213" t="s">
        <v>38</v>
      </c>
      <c r="O276" s="78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AR276" s="16" t="s">
        <v>134</v>
      </c>
      <c r="AT276" s="16" t="s">
        <v>130</v>
      </c>
      <c r="AU276" s="16" t="s">
        <v>77</v>
      </c>
      <c r="AY276" s="16" t="s">
        <v>128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6" t="s">
        <v>75</v>
      </c>
      <c r="BK276" s="216">
        <f>ROUND(I276*H276,2)</f>
        <v>0</v>
      </c>
      <c r="BL276" s="16" t="s">
        <v>134</v>
      </c>
      <c r="BM276" s="16" t="s">
        <v>426</v>
      </c>
    </row>
    <row r="277" s="11" customFormat="1">
      <c r="B277" s="217"/>
      <c r="C277" s="218"/>
      <c r="D277" s="219" t="s">
        <v>136</v>
      </c>
      <c r="E277" s="220" t="s">
        <v>1</v>
      </c>
      <c r="F277" s="221" t="s">
        <v>427</v>
      </c>
      <c r="G277" s="218"/>
      <c r="H277" s="222">
        <v>0.63700000000000001</v>
      </c>
      <c r="I277" s="223"/>
      <c r="J277" s="218"/>
      <c r="K277" s="218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136</v>
      </c>
      <c r="AU277" s="228" t="s">
        <v>77</v>
      </c>
      <c r="AV277" s="11" t="s">
        <v>77</v>
      </c>
      <c r="AW277" s="11" t="s">
        <v>30</v>
      </c>
      <c r="AX277" s="11" t="s">
        <v>67</v>
      </c>
      <c r="AY277" s="228" t="s">
        <v>128</v>
      </c>
    </row>
    <row r="278" s="12" customFormat="1">
      <c r="B278" s="229"/>
      <c r="C278" s="230"/>
      <c r="D278" s="219" t="s">
        <v>136</v>
      </c>
      <c r="E278" s="231" t="s">
        <v>1</v>
      </c>
      <c r="F278" s="232" t="s">
        <v>138</v>
      </c>
      <c r="G278" s="230"/>
      <c r="H278" s="233">
        <v>0.63700000000000001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AT278" s="239" t="s">
        <v>136</v>
      </c>
      <c r="AU278" s="239" t="s">
        <v>77</v>
      </c>
      <c r="AV278" s="12" t="s">
        <v>134</v>
      </c>
      <c r="AW278" s="12" t="s">
        <v>30</v>
      </c>
      <c r="AX278" s="12" t="s">
        <v>75</v>
      </c>
      <c r="AY278" s="239" t="s">
        <v>128</v>
      </c>
    </row>
    <row r="279" s="1" customFormat="1" ht="16.5" customHeight="1">
      <c r="B279" s="37"/>
      <c r="C279" s="205" t="s">
        <v>428</v>
      </c>
      <c r="D279" s="205" t="s">
        <v>130</v>
      </c>
      <c r="E279" s="206" t="s">
        <v>429</v>
      </c>
      <c r="F279" s="207" t="s">
        <v>430</v>
      </c>
      <c r="G279" s="208" t="s">
        <v>180</v>
      </c>
      <c r="H279" s="209">
        <v>3.5960000000000001</v>
      </c>
      <c r="I279" s="210"/>
      <c r="J279" s="211">
        <f>ROUND(I279*H279,2)</f>
        <v>0</v>
      </c>
      <c r="K279" s="207" t="s">
        <v>1</v>
      </c>
      <c r="L279" s="42"/>
      <c r="M279" s="212" t="s">
        <v>1</v>
      </c>
      <c r="N279" s="213" t="s">
        <v>38</v>
      </c>
      <c r="O279" s="78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AR279" s="16" t="s">
        <v>134</v>
      </c>
      <c r="AT279" s="16" t="s">
        <v>130</v>
      </c>
      <c r="AU279" s="16" t="s">
        <v>77</v>
      </c>
      <c r="AY279" s="16" t="s">
        <v>128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75</v>
      </c>
      <c r="BK279" s="216">
        <f>ROUND(I279*H279,2)</f>
        <v>0</v>
      </c>
      <c r="BL279" s="16" t="s">
        <v>134</v>
      </c>
      <c r="BM279" s="16" t="s">
        <v>431</v>
      </c>
    </row>
    <row r="280" s="11" customFormat="1">
      <c r="B280" s="217"/>
      <c r="C280" s="218"/>
      <c r="D280" s="219" t="s">
        <v>136</v>
      </c>
      <c r="E280" s="220" t="s">
        <v>1</v>
      </c>
      <c r="F280" s="221" t="s">
        <v>432</v>
      </c>
      <c r="G280" s="218"/>
      <c r="H280" s="222">
        <v>3.5960000000000001</v>
      </c>
      <c r="I280" s="223"/>
      <c r="J280" s="218"/>
      <c r="K280" s="218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136</v>
      </c>
      <c r="AU280" s="228" t="s">
        <v>77</v>
      </c>
      <c r="AV280" s="11" t="s">
        <v>77</v>
      </c>
      <c r="AW280" s="11" t="s">
        <v>30</v>
      </c>
      <c r="AX280" s="11" t="s">
        <v>67</v>
      </c>
      <c r="AY280" s="228" t="s">
        <v>128</v>
      </c>
    </row>
    <row r="281" s="12" customFormat="1">
      <c r="B281" s="229"/>
      <c r="C281" s="230"/>
      <c r="D281" s="219" t="s">
        <v>136</v>
      </c>
      <c r="E281" s="231" t="s">
        <v>1</v>
      </c>
      <c r="F281" s="232" t="s">
        <v>138</v>
      </c>
      <c r="G281" s="230"/>
      <c r="H281" s="233">
        <v>3.5960000000000001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AT281" s="239" t="s">
        <v>136</v>
      </c>
      <c r="AU281" s="239" t="s">
        <v>77</v>
      </c>
      <c r="AV281" s="12" t="s">
        <v>134</v>
      </c>
      <c r="AW281" s="12" t="s">
        <v>30</v>
      </c>
      <c r="AX281" s="12" t="s">
        <v>75</v>
      </c>
      <c r="AY281" s="239" t="s">
        <v>128</v>
      </c>
    </row>
    <row r="282" s="1" customFormat="1" ht="16.5" customHeight="1">
      <c r="B282" s="37"/>
      <c r="C282" s="205" t="s">
        <v>433</v>
      </c>
      <c r="D282" s="205" t="s">
        <v>130</v>
      </c>
      <c r="E282" s="206" t="s">
        <v>434</v>
      </c>
      <c r="F282" s="207" t="s">
        <v>435</v>
      </c>
      <c r="G282" s="208" t="s">
        <v>192</v>
      </c>
      <c r="H282" s="209">
        <v>9.7899999999999991</v>
      </c>
      <c r="I282" s="210"/>
      <c r="J282" s="211">
        <f>ROUND(I282*H282,2)</f>
        <v>0</v>
      </c>
      <c r="K282" s="207" t="s">
        <v>1</v>
      </c>
      <c r="L282" s="42"/>
      <c r="M282" s="212" t="s">
        <v>1</v>
      </c>
      <c r="N282" s="213" t="s">
        <v>38</v>
      </c>
      <c r="O282" s="78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AR282" s="16" t="s">
        <v>134</v>
      </c>
      <c r="AT282" s="16" t="s">
        <v>130</v>
      </c>
      <c r="AU282" s="16" t="s">
        <v>77</v>
      </c>
      <c r="AY282" s="16" t="s">
        <v>128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6" t="s">
        <v>75</v>
      </c>
      <c r="BK282" s="216">
        <f>ROUND(I282*H282,2)</f>
        <v>0</v>
      </c>
      <c r="BL282" s="16" t="s">
        <v>134</v>
      </c>
      <c r="BM282" s="16" t="s">
        <v>436</v>
      </c>
    </row>
    <row r="283" s="11" customFormat="1">
      <c r="B283" s="217"/>
      <c r="C283" s="218"/>
      <c r="D283" s="219" t="s">
        <v>136</v>
      </c>
      <c r="E283" s="220" t="s">
        <v>1</v>
      </c>
      <c r="F283" s="221" t="s">
        <v>437</v>
      </c>
      <c r="G283" s="218"/>
      <c r="H283" s="222">
        <v>9.7899999999999991</v>
      </c>
      <c r="I283" s="223"/>
      <c r="J283" s="218"/>
      <c r="K283" s="218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136</v>
      </c>
      <c r="AU283" s="228" t="s">
        <v>77</v>
      </c>
      <c r="AV283" s="11" t="s">
        <v>77</v>
      </c>
      <c r="AW283" s="11" t="s">
        <v>30</v>
      </c>
      <c r="AX283" s="11" t="s">
        <v>67</v>
      </c>
      <c r="AY283" s="228" t="s">
        <v>128</v>
      </c>
    </row>
    <row r="284" s="12" customFormat="1">
      <c r="B284" s="229"/>
      <c r="C284" s="230"/>
      <c r="D284" s="219" t="s">
        <v>136</v>
      </c>
      <c r="E284" s="231" t="s">
        <v>1</v>
      </c>
      <c r="F284" s="232" t="s">
        <v>138</v>
      </c>
      <c r="G284" s="230"/>
      <c r="H284" s="233">
        <v>9.7899999999999991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AT284" s="239" t="s">
        <v>136</v>
      </c>
      <c r="AU284" s="239" t="s">
        <v>77</v>
      </c>
      <c r="AV284" s="12" t="s">
        <v>134</v>
      </c>
      <c r="AW284" s="12" t="s">
        <v>30</v>
      </c>
      <c r="AX284" s="12" t="s">
        <v>75</v>
      </c>
      <c r="AY284" s="239" t="s">
        <v>128</v>
      </c>
    </row>
    <row r="285" s="1" customFormat="1" ht="16.5" customHeight="1">
      <c r="B285" s="37"/>
      <c r="C285" s="205" t="s">
        <v>438</v>
      </c>
      <c r="D285" s="205" t="s">
        <v>130</v>
      </c>
      <c r="E285" s="206" t="s">
        <v>439</v>
      </c>
      <c r="F285" s="207" t="s">
        <v>440</v>
      </c>
      <c r="G285" s="208" t="s">
        <v>281</v>
      </c>
      <c r="H285" s="209">
        <v>1</v>
      </c>
      <c r="I285" s="210"/>
      <c r="J285" s="211">
        <f>ROUND(I285*H285,2)</f>
        <v>0</v>
      </c>
      <c r="K285" s="207" t="s">
        <v>1</v>
      </c>
      <c r="L285" s="42"/>
      <c r="M285" s="212" t="s">
        <v>1</v>
      </c>
      <c r="N285" s="213" t="s">
        <v>38</v>
      </c>
      <c r="O285" s="78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AR285" s="16" t="s">
        <v>134</v>
      </c>
      <c r="AT285" s="16" t="s">
        <v>130</v>
      </c>
      <c r="AU285" s="16" t="s">
        <v>77</v>
      </c>
      <c r="AY285" s="16" t="s">
        <v>128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6" t="s">
        <v>75</v>
      </c>
      <c r="BK285" s="216">
        <f>ROUND(I285*H285,2)</f>
        <v>0</v>
      </c>
      <c r="BL285" s="16" t="s">
        <v>134</v>
      </c>
      <c r="BM285" s="16" t="s">
        <v>441</v>
      </c>
    </row>
    <row r="286" s="1" customFormat="1" ht="16.5" customHeight="1">
      <c r="B286" s="37"/>
      <c r="C286" s="240" t="s">
        <v>442</v>
      </c>
      <c r="D286" s="240" t="s">
        <v>184</v>
      </c>
      <c r="E286" s="241" t="s">
        <v>443</v>
      </c>
      <c r="F286" s="242" t="s">
        <v>444</v>
      </c>
      <c r="G286" s="243" t="s">
        <v>281</v>
      </c>
      <c r="H286" s="244">
        <v>1</v>
      </c>
      <c r="I286" s="245"/>
      <c r="J286" s="246">
        <f>ROUND(I286*H286,2)</f>
        <v>0</v>
      </c>
      <c r="K286" s="242" t="s">
        <v>1</v>
      </c>
      <c r="L286" s="247"/>
      <c r="M286" s="248" t="s">
        <v>1</v>
      </c>
      <c r="N286" s="249" t="s">
        <v>38</v>
      </c>
      <c r="O286" s="78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AR286" s="16" t="s">
        <v>166</v>
      </c>
      <c r="AT286" s="16" t="s">
        <v>184</v>
      </c>
      <c r="AU286" s="16" t="s">
        <v>77</v>
      </c>
      <c r="AY286" s="16" t="s">
        <v>128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6" t="s">
        <v>75</v>
      </c>
      <c r="BK286" s="216">
        <f>ROUND(I286*H286,2)</f>
        <v>0</v>
      </c>
      <c r="BL286" s="16" t="s">
        <v>134</v>
      </c>
      <c r="BM286" s="16" t="s">
        <v>445</v>
      </c>
    </row>
    <row r="287" s="1" customFormat="1" ht="16.5" customHeight="1">
      <c r="B287" s="37"/>
      <c r="C287" s="205" t="s">
        <v>446</v>
      </c>
      <c r="D287" s="205" t="s">
        <v>130</v>
      </c>
      <c r="E287" s="206" t="s">
        <v>447</v>
      </c>
      <c r="F287" s="207" t="s">
        <v>448</v>
      </c>
      <c r="G287" s="208" t="s">
        <v>281</v>
      </c>
      <c r="H287" s="209">
        <v>1</v>
      </c>
      <c r="I287" s="210"/>
      <c r="J287" s="211">
        <f>ROUND(I287*H287,2)</f>
        <v>0</v>
      </c>
      <c r="K287" s="207" t="s">
        <v>1</v>
      </c>
      <c r="L287" s="42"/>
      <c r="M287" s="212" t="s">
        <v>1</v>
      </c>
      <c r="N287" s="213" t="s">
        <v>38</v>
      </c>
      <c r="O287" s="78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AR287" s="16" t="s">
        <v>134</v>
      </c>
      <c r="AT287" s="16" t="s">
        <v>130</v>
      </c>
      <c r="AU287" s="16" t="s">
        <v>77</v>
      </c>
      <c r="AY287" s="16" t="s">
        <v>128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6" t="s">
        <v>75</v>
      </c>
      <c r="BK287" s="216">
        <f>ROUND(I287*H287,2)</f>
        <v>0</v>
      </c>
      <c r="BL287" s="16" t="s">
        <v>134</v>
      </c>
      <c r="BM287" s="16" t="s">
        <v>449</v>
      </c>
    </row>
    <row r="288" s="1" customFormat="1" ht="16.5" customHeight="1">
      <c r="B288" s="37"/>
      <c r="C288" s="240" t="s">
        <v>450</v>
      </c>
      <c r="D288" s="240" t="s">
        <v>184</v>
      </c>
      <c r="E288" s="241" t="s">
        <v>451</v>
      </c>
      <c r="F288" s="242" t="s">
        <v>452</v>
      </c>
      <c r="G288" s="243" t="s">
        <v>281</v>
      </c>
      <c r="H288" s="244">
        <v>1</v>
      </c>
      <c r="I288" s="245"/>
      <c r="J288" s="246">
        <f>ROUND(I288*H288,2)</f>
        <v>0</v>
      </c>
      <c r="K288" s="242" t="s">
        <v>1</v>
      </c>
      <c r="L288" s="247"/>
      <c r="M288" s="248" t="s">
        <v>1</v>
      </c>
      <c r="N288" s="249" t="s">
        <v>38</v>
      </c>
      <c r="O288" s="78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AR288" s="16" t="s">
        <v>166</v>
      </c>
      <c r="AT288" s="16" t="s">
        <v>184</v>
      </c>
      <c r="AU288" s="16" t="s">
        <v>77</v>
      </c>
      <c r="AY288" s="16" t="s">
        <v>128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6" t="s">
        <v>75</v>
      </c>
      <c r="BK288" s="216">
        <f>ROUND(I288*H288,2)</f>
        <v>0</v>
      </c>
      <c r="BL288" s="16" t="s">
        <v>134</v>
      </c>
      <c r="BM288" s="16" t="s">
        <v>453</v>
      </c>
    </row>
    <row r="289" s="10" customFormat="1" ht="22.8" customHeight="1">
      <c r="B289" s="189"/>
      <c r="C289" s="190"/>
      <c r="D289" s="191" t="s">
        <v>66</v>
      </c>
      <c r="E289" s="203" t="s">
        <v>172</v>
      </c>
      <c r="F289" s="203" t="s">
        <v>454</v>
      </c>
      <c r="G289" s="190"/>
      <c r="H289" s="190"/>
      <c r="I289" s="193"/>
      <c r="J289" s="204">
        <f>BK289</f>
        <v>0</v>
      </c>
      <c r="K289" s="190"/>
      <c r="L289" s="195"/>
      <c r="M289" s="196"/>
      <c r="N289" s="197"/>
      <c r="O289" s="197"/>
      <c r="P289" s="198">
        <f>SUM(P290:P322)</f>
        <v>0</v>
      </c>
      <c r="Q289" s="197"/>
      <c r="R289" s="198">
        <f>SUM(R290:R322)</f>
        <v>0</v>
      </c>
      <c r="S289" s="197"/>
      <c r="T289" s="199">
        <f>SUM(T290:T322)</f>
        <v>0</v>
      </c>
      <c r="AR289" s="200" t="s">
        <v>75</v>
      </c>
      <c r="AT289" s="201" t="s">
        <v>66</v>
      </c>
      <c r="AU289" s="201" t="s">
        <v>75</v>
      </c>
      <c r="AY289" s="200" t="s">
        <v>128</v>
      </c>
      <c r="BK289" s="202">
        <f>SUM(BK290:BK322)</f>
        <v>0</v>
      </c>
    </row>
    <row r="290" s="1" customFormat="1" ht="16.5" customHeight="1">
      <c r="B290" s="37"/>
      <c r="C290" s="205" t="s">
        <v>455</v>
      </c>
      <c r="D290" s="205" t="s">
        <v>130</v>
      </c>
      <c r="E290" s="206" t="s">
        <v>456</v>
      </c>
      <c r="F290" s="207" t="s">
        <v>457</v>
      </c>
      <c r="G290" s="208" t="s">
        <v>180</v>
      </c>
      <c r="H290" s="209">
        <v>49.811999999999998</v>
      </c>
      <c r="I290" s="210"/>
      <c r="J290" s="211">
        <f>ROUND(I290*H290,2)</f>
        <v>0</v>
      </c>
      <c r="K290" s="207" t="s">
        <v>1</v>
      </c>
      <c r="L290" s="42"/>
      <c r="M290" s="212" t="s">
        <v>1</v>
      </c>
      <c r="N290" s="213" t="s">
        <v>38</v>
      </c>
      <c r="O290" s="78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AR290" s="16" t="s">
        <v>134</v>
      </c>
      <c r="AT290" s="16" t="s">
        <v>130</v>
      </c>
      <c r="AU290" s="16" t="s">
        <v>77</v>
      </c>
      <c r="AY290" s="16" t="s">
        <v>128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6" t="s">
        <v>75</v>
      </c>
      <c r="BK290" s="216">
        <f>ROUND(I290*H290,2)</f>
        <v>0</v>
      </c>
      <c r="BL290" s="16" t="s">
        <v>134</v>
      </c>
      <c r="BM290" s="16" t="s">
        <v>458</v>
      </c>
    </row>
    <row r="291" s="11" customFormat="1">
      <c r="B291" s="217"/>
      <c r="C291" s="218"/>
      <c r="D291" s="219" t="s">
        <v>136</v>
      </c>
      <c r="E291" s="220" t="s">
        <v>1</v>
      </c>
      <c r="F291" s="221" t="s">
        <v>459</v>
      </c>
      <c r="G291" s="218"/>
      <c r="H291" s="222">
        <v>49.811999999999998</v>
      </c>
      <c r="I291" s="223"/>
      <c r="J291" s="218"/>
      <c r="K291" s="218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136</v>
      </c>
      <c r="AU291" s="228" t="s">
        <v>77</v>
      </c>
      <c r="AV291" s="11" t="s">
        <v>77</v>
      </c>
      <c r="AW291" s="11" t="s">
        <v>30</v>
      </c>
      <c r="AX291" s="11" t="s">
        <v>67</v>
      </c>
      <c r="AY291" s="228" t="s">
        <v>128</v>
      </c>
    </row>
    <row r="292" s="12" customFormat="1">
      <c r="B292" s="229"/>
      <c r="C292" s="230"/>
      <c r="D292" s="219" t="s">
        <v>136</v>
      </c>
      <c r="E292" s="231" t="s">
        <v>1</v>
      </c>
      <c r="F292" s="232" t="s">
        <v>138</v>
      </c>
      <c r="G292" s="230"/>
      <c r="H292" s="233">
        <v>49.811999999999998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136</v>
      </c>
      <c r="AU292" s="239" t="s">
        <v>77</v>
      </c>
      <c r="AV292" s="12" t="s">
        <v>134</v>
      </c>
      <c r="AW292" s="12" t="s">
        <v>30</v>
      </c>
      <c r="AX292" s="12" t="s">
        <v>75</v>
      </c>
      <c r="AY292" s="239" t="s">
        <v>128</v>
      </c>
    </row>
    <row r="293" s="1" customFormat="1" ht="16.5" customHeight="1">
      <c r="B293" s="37"/>
      <c r="C293" s="205" t="s">
        <v>460</v>
      </c>
      <c r="D293" s="205" t="s">
        <v>130</v>
      </c>
      <c r="E293" s="206" t="s">
        <v>461</v>
      </c>
      <c r="F293" s="207" t="s">
        <v>462</v>
      </c>
      <c r="G293" s="208" t="s">
        <v>180</v>
      </c>
      <c r="H293" s="209">
        <v>996.24000000000001</v>
      </c>
      <c r="I293" s="210"/>
      <c r="J293" s="211">
        <f>ROUND(I293*H293,2)</f>
        <v>0</v>
      </c>
      <c r="K293" s="207" t="s">
        <v>1</v>
      </c>
      <c r="L293" s="42"/>
      <c r="M293" s="212" t="s">
        <v>1</v>
      </c>
      <c r="N293" s="213" t="s">
        <v>38</v>
      </c>
      <c r="O293" s="78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AR293" s="16" t="s">
        <v>134</v>
      </c>
      <c r="AT293" s="16" t="s">
        <v>130</v>
      </c>
      <c r="AU293" s="16" t="s">
        <v>77</v>
      </c>
      <c r="AY293" s="16" t="s">
        <v>128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6" t="s">
        <v>75</v>
      </c>
      <c r="BK293" s="216">
        <f>ROUND(I293*H293,2)</f>
        <v>0</v>
      </c>
      <c r="BL293" s="16" t="s">
        <v>134</v>
      </c>
      <c r="BM293" s="16" t="s">
        <v>463</v>
      </c>
    </row>
    <row r="294" s="11" customFormat="1">
      <c r="B294" s="217"/>
      <c r="C294" s="218"/>
      <c r="D294" s="219" t="s">
        <v>136</v>
      </c>
      <c r="E294" s="220" t="s">
        <v>1</v>
      </c>
      <c r="F294" s="221" t="s">
        <v>464</v>
      </c>
      <c r="G294" s="218"/>
      <c r="H294" s="222">
        <v>996.24000000000001</v>
      </c>
      <c r="I294" s="223"/>
      <c r="J294" s="218"/>
      <c r="K294" s="218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136</v>
      </c>
      <c r="AU294" s="228" t="s">
        <v>77</v>
      </c>
      <c r="AV294" s="11" t="s">
        <v>77</v>
      </c>
      <c r="AW294" s="11" t="s">
        <v>30</v>
      </c>
      <c r="AX294" s="11" t="s">
        <v>67</v>
      </c>
      <c r="AY294" s="228" t="s">
        <v>128</v>
      </c>
    </row>
    <row r="295" s="12" customFormat="1">
      <c r="B295" s="229"/>
      <c r="C295" s="230"/>
      <c r="D295" s="219" t="s">
        <v>136</v>
      </c>
      <c r="E295" s="231" t="s">
        <v>1</v>
      </c>
      <c r="F295" s="232" t="s">
        <v>138</v>
      </c>
      <c r="G295" s="230"/>
      <c r="H295" s="233">
        <v>996.24000000000001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AT295" s="239" t="s">
        <v>136</v>
      </c>
      <c r="AU295" s="239" t="s">
        <v>77</v>
      </c>
      <c r="AV295" s="12" t="s">
        <v>134</v>
      </c>
      <c r="AW295" s="12" t="s">
        <v>30</v>
      </c>
      <c r="AX295" s="12" t="s">
        <v>75</v>
      </c>
      <c r="AY295" s="239" t="s">
        <v>128</v>
      </c>
    </row>
    <row r="296" s="1" customFormat="1" ht="16.5" customHeight="1">
      <c r="B296" s="37"/>
      <c r="C296" s="205" t="s">
        <v>465</v>
      </c>
      <c r="D296" s="205" t="s">
        <v>130</v>
      </c>
      <c r="E296" s="206" t="s">
        <v>466</v>
      </c>
      <c r="F296" s="207" t="s">
        <v>467</v>
      </c>
      <c r="G296" s="208" t="s">
        <v>180</v>
      </c>
      <c r="H296" s="209">
        <v>49.811999999999998</v>
      </c>
      <c r="I296" s="210"/>
      <c r="J296" s="211">
        <f>ROUND(I296*H296,2)</f>
        <v>0</v>
      </c>
      <c r="K296" s="207" t="s">
        <v>1</v>
      </c>
      <c r="L296" s="42"/>
      <c r="M296" s="212" t="s">
        <v>1</v>
      </c>
      <c r="N296" s="213" t="s">
        <v>38</v>
      </c>
      <c r="O296" s="78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AR296" s="16" t="s">
        <v>134</v>
      </c>
      <c r="AT296" s="16" t="s">
        <v>130</v>
      </c>
      <c r="AU296" s="16" t="s">
        <v>77</v>
      </c>
      <c r="AY296" s="16" t="s">
        <v>128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6" t="s">
        <v>75</v>
      </c>
      <c r="BK296" s="216">
        <f>ROUND(I296*H296,2)</f>
        <v>0</v>
      </c>
      <c r="BL296" s="16" t="s">
        <v>134</v>
      </c>
      <c r="BM296" s="16" t="s">
        <v>468</v>
      </c>
    </row>
    <row r="297" s="1" customFormat="1" ht="16.5" customHeight="1">
      <c r="B297" s="37"/>
      <c r="C297" s="205" t="s">
        <v>469</v>
      </c>
      <c r="D297" s="205" t="s">
        <v>130</v>
      </c>
      <c r="E297" s="206" t="s">
        <v>470</v>
      </c>
      <c r="F297" s="207" t="s">
        <v>471</v>
      </c>
      <c r="G297" s="208" t="s">
        <v>180</v>
      </c>
      <c r="H297" s="209">
        <v>9.1500000000000004</v>
      </c>
      <c r="I297" s="210"/>
      <c r="J297" s="211">
        <f>ROUND(I297*H297,2)</f>
        <v>0</v>
      </c>
      <c r="K297" s="207" t="s">
        <v>1</v>
      </c>
      <c r="L297" s="42"/>
      <c r="M297" s="212" t="s">
        <v>1</v>
      </c>
      <c r="N297" s="213" t="s">
        <v>38</v>
      </c>
      <c r="O297" s="78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AR297" s="16" t="s">
        <v>134</v>
      </c>
      <c r="AT297" s="16" t="s">
        <v>130</v>
      </c>
      <c r="AU297" s="16" t="s">
        <v>77</v>
      </c>
      <c r="AY297" s="16" t="s">
        <v>128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6" t="s">
        <v>75</v>
      </c>
      <c r="BK297" s="216">
        <f>ROUND(I297*H297,2)</f>
        <v>0</v>
      </c>
      <c r="BL297" s="16" t="s">
        <v>134</v>
      </c>
      <c r="BM297" s="16" t="s">
        <v>472</v>
      </c>
    </row>
    <row r="298" s="11" customFormat="1">
      <c r="B298" s="217"/>
      <c r="C298" s="218"/>
      <c r="D298" s="219" t="s">
        <v>136</v>
      </c>
      <c r="E298" s="220" t="s">
        <v>1</v>
      </c>
      <c r="F298" s="221" t="s">
        <v>473</v>
      </c>
      <c r="G298" s="218"/>
      <c r="H298" s="222">
        <v>9.1500000000000004</v>
      </c>
      <c r="I298" s="223"/>
      <c r="J298" s="218"/>
      <c r="K298" s="218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136</v>
      </c>
      <c r="AU298" s="228" t="s">
        <v>77</v>
      </c>
      <c r="AV298" s="11" t="s">
        <v>77</v>
      </c>
      <c r="AW298" s="11" t="s">
        <v>30</v>
      </c>
      <c r="AX298" s="11" t="s">
        <v>67</v>
      </c>
      <c r="AY298" s="228" t="s">
        <v>128</v>
      </c>
    </row>
    <row r="299" s="12" customFormat="1">
      <c r="B299" s="229"/>
      <c r="C299" s="230"/>
      <c r="D299" s="219" t="s">
        <v>136</v>
      </c>
      <c r="E299" s="231" t="s">
        <v>1</v>
      </c>
      <c r="F299" s="232" t="s">
        <v>138</v>
      </c>
      <c r="G299" s="230"/>
      <c r="H299" s="233">
        <v>9.1500000000000004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AT299" s="239" t="s">
        <v>136</v>
      </c>
      <c r="AU299" s="239" t="s">
        <v>77</v>
      </c>
      <c r="AV299" s="12" t="s">
        <v>134</v>
      </c>
      <c r="AW299" s="12" t="s">
        <v>30</v>
      </c>
      <c r="AX299" s="12" t="s">
        <v>75</v>
      </c>
      <c r="AY299" s="239" t="s">
        <v>128</v>
      </c>
    </row>
    <row r="300" s="1" customFormat="1" ht="16.5" customHeight="1">
      <c r="B300" s="37"/>
      <c r="C300" s="205" t="s">
        <v>474</v>
      </c>
      <c r="D300" s="205" t="s">
        <v>130</v>
      </c>
      <c r="E300" s="206" t="s">
        <v>475</v>
      </c>
      <c r="F300" s="207" t="s">
        <v>476</v>
      </c>
      <c r="G300" s="208" t="s">
        <v>180</v>
      </c>
      <c r="H300" s="209">
        <v>6.75</v>
      </c>
      <c r="I300" s="210"/>
      <c r="J300" s="211">
        <f>ROUND(I300*H300,2)</f>
        <v>0</v>
      </c>
      <c r="K300" s="207" t="s">
        <v>1</v>
      </c>
      <c r="L300" s="42"/>
      <c r="M300" s="212" t="s">
        <v>1</v>
      </c>
      <c r="N300" s="213" t="s">
        <v>38</v>
      </c>
      <c r="O300" s="78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AR300" s="16" t="s">
        <v>134</v>
      </c>
      <c r="AT300" s="16" t="s">
        <v>130</v>
      </c>
      <c r="AU300" s="16" t="s">
        <v>77</v>
      </c>
      <c r="AY300" s="16" t="s">
        <v>128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6" t="s">
        <v>75</v>
      </c>
      <c r="BK300" s="216">
        <f>ROUND(I300*H300,2)</f>
        <v>0</v>
      </c>
      <c r="BL300" s="16" t="s">
        <v>134</v>
      </c>
      <c r="BM300" s="16" t="s">
        <v>477</v>
      </c>
    </row>
    <row r="301" s="1" customFormat="1" ht="16.5" customHeight="1">
      <c r="B301" s="37"/>
      <c r="C301" s="205" t="s">
        <v>478</v>
      </c>
      <c r="D301" s="205" t="s">
        <v>130</v>
      </c>
      <c r="E301" s="206" t="s">
        <v>479</v>
      </c>
      <c r="F301" s="207" t="s">
        <v>480</v>
      </c>
      <c r="G301" s="208" t="s">
        <v>180</v>
      </c>
      <c r="H301" s="209">
        <v>8.2739999999999991</v>
      </c>
      <c r="I301" s="210"/>
      <c r="J301" s="211">
        <f>ROUND(I301*H301,2)</f>
        <v>0</v>
      </c>
      <c r="K301" s="207" t="s">
        <v>1</v>
      </c>
      <c r="L301" s="42"/>
      <c r="M301" s="212" t="s">
        <v>1</v>
      </c>
      <c r="N301" s="213" t="s">
        <v>38</v>
      </c>
      <c r="O301" s="78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AR301" s="16" t="s">
        <v>134</v>
      </c>
      <c r="AT301" s="16" t="s">
        <v>130</v>
      </c>
      <c r="AU301" s="16" t="s">
        <v>77</v>
      </c>
      <c r="AY301" s="16" t="s">
        <v>128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6" t="s">
        <v>75</v>
      </c>
      <c r="BK301" s="216">
        <f>ROUND(I301*H301,2)</f>
        <v>0</v>
      </c>
      <c r="BL301" s="16" t="s">
        <v>134</v>
      </c>
      <c r="BM301" s="16" t="s">
        <v>481</v>
      </c>
    </row>
    <row r="302" s="11" customFormat="1">
      <c r="B302" s="217"/>
      <c r="C302" s="218"/>
      <c r="D302" s="219" t="s">
        <v>136</v>
      </c>
      <c r="E302" s="220" t="s">
        <v>1</v>
      </c>
      <c r="F302" s="221" t="s">
        <v>482</v>
      </c>
      <c r="G302" s="218"/>
      <c r="H302" s="222">
        <v>3.1299999999999999</v>
      </c>
      <c r="I302" s="223"/>
      <c r="J302" s="218"/>
      <c r="K302" s="218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136</v>
      </c>
      <c r="AU302" s="228" t="s">
        <v>77</v>
      </c>
      <c r="AV302" s="11" t="s">
        <v>77</v>
      </c>
      <c r="AW302" s="11" t="s">
        <v>30</v>
      </c>
      <c r="AX302" s="11" t="s">
        <v>67</v>
      </c>
      <c r="AY302" s="228" t="s">
        <v>128</v>
      </c>
    </row>
    <row r="303" s="11" customFormat="1">
      <c r="B303" s="217"/>
      <c r="C303" s="218"/>
      <c r="D303" s="219" t="s">
        <v>136</v>
      </c>
      <c r="E303" s="220" t="s">
        <v>1</v>
      </c>
      <c r="F303" s="221" t="s">
        <v>483</v>
      </c>
      <c r="G303" s="218"/>
      <c r="H303" s="222">
        <v>5.1440000000000001</v>
      </c>
      <c r="I303" s="223"/>
      <c r="J303" s="218"/>
      <c r="K303" s="218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136</v>
      </c>
      <c r="AU303" s="228" t="s">
        <v>77</v>
      </c>
      <c r="AV303" s="11" t="s">
        <v>77</v>
      </c>
      <c r="AW303" s="11" t="s">
        <v>30</v>
      </c>
      <c r="AX303" s="11" t="s">
        <v>67</v>
      </c>
      <c r="AY303" s="228" t="s">
        <v>128</v>
      </c>
    </row>
    <row r="304" s="12" customFormat="1">
      <c r="B304" s="229"/>
      <c r="C304" s="230"/>
      <c r="D304" s="219" t="s">
        <v>136</v>
      </c>
      <c r="E304" s="231" t="s">
        <v>1</v>
      </c>
      <c r="F304" s="232" t="s">
        <v>138</v>
      </c>
      <c r="G304" s="230"/>
      <c r="H304" s="233">
        <v>8.2739999999999991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136</v>
      </c>
      <c r="AU304" s="239" t="s">
        <v>77</v>
      </c>
      <c r="AV304" s="12" t="s">
        <v>134</v>
      </c>
      <c r="AW304" s="12" t="s">
        <v>30</v>
      </c>
      <c r="AX304" s="12" t="s">
        <v>75</v>
      </c>
      <c r="AY304" s="239" t="s">
        <v>128</v>
      </c>
    </row>
    <row r="305" s="1" customFormat="1" ht="16.5" customHeight="1">
      <c r="B305" s="37"/>
      <c r="C305" s="205" t="s">
        <v>484</v>
      </c>
      <c r="D305" s="205" t="s">
        <v>130</v>
      </c>
      <c r="E305" s="206" t="s">
        <v>485</v>
      </c>
      <c r="F305" s="207" t="s">
        <v>486</v>
      </c>
      <c r="G305" s="208" t="s">
        <v>192</v>
      </c>
      <c r="H305" s="209">
        <v>0.42999999999999999</v>
      </c>
      <c r="I305" s="210"/>
      <c r="J305" s="211">
        <f>ROUND(I305*H305,2)</f>
        <v>0</v>
      </c>
      <c r="K305" s="207" t="s">
        <v>1</v>
      </c>
      <c r="L305" s="42"/>
      <c r="M305" s="212" t="s">
        <v>1</v>
      </c>
      <c r="N305" s="213" t="s">
        <v>38</v>
      </c>
      <c r="O305" s="78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AR305" s="16" t="s">
        <v>134</v>
      </c>
      <c r="AT305" s="16" t="s">
        <v>130</v>
      </c>
      <c r="AU305" s="16" t="s">
        <v>77</v>
      </c>
      <c r="AY305" s="16" t="s">
        <v>128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6" t="s">
        <v>75</v>
      </c>
      <c r="BK305" s="216">
        <f>ROUND(I305*H305,2)</f>
        <v>0</v>
      </c>
      <c r="BL305" s="16" t="s">
        <v>134</v>
      </c>
      <c r="BM305" s="16" t="s">
        <v>487</v>
      </c>
    </row>
    <row r="306" s="11" customFormat="1">
      <c r="B306" s="217"/>
      <c r="C306" s="218"/>
      <c r="D306" s="219" t="s">
        <v>136</v>
      </c>
      <c r="E306" s="220" t="s">
        <v>1</v>
      </c>
      <c r="F306" s="221" t="s">
        <v>488</v>
      </c>
      <c r="G306" s="218"/>
      <c r="H306" s="222">
        <v>0.42999999999999999</v>
      </c>
      <c r="I306" s="223"/>
      <c r="J306" s="218"/>
      <c r="K306" s="218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136</v>
      </c>
      <c r="AU306" s="228" t="s">
        <v>77</v>
      </c>
      <c r="AV306" s="11" t="s">
        <v>77</v>
      </c>
      <c r="AW306" s="11" t="s">
        <v>30</v>
      </c>
      <c r="AX306" s="11" t="s">
        <v>67</v>
      </c>
      <c r="AY306" s="228" t="s">
        <v>128</v>
      </c>
    </row>
    <row r="307" s="12" customFormat="1">
      <c r="B307" s="229"/>
      <c r="C307" s="230"/>
      <c r="D307" s="219" t="s">
        <v>136</v>
      </c>
      <c r="E307" s="231" t="s">
        <v>1</v>
      </c>
      <c r="F307" s="232" t="s">
        <v>138</v>
      </c>
      <c r="G307" s="230"/>
      <c r="H307" s="233">
        <v>0.42999999999999999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AT307" s="239" t="s">
        <v>136</v>
      </c>
      <c r="AU307" s="239" t="s">
        <v>77</v>
      </c>
      <c r="AV307" s="12" t="s">
        <v>134</v>
      </c>
      <c r="AW307" s="12" t="s">
        <v>30</v>
      </c>
      <c r="AX307" s="12" t="s">
        <v>75</v>
      </c>
      <c r="AY307" s="239" t="s">
        <v>128</v>
      </c>
    </row>
    <row r="308" s="1" customFormat="1" ht="16.5" customHeight="1">
      <c r="B308" s="37"/>
      <c r="C308" s="205" t="s">
        <v>489</v>
      </c>
      <c r="D308" s="205" t="s">
        <v>130</v>
      </c>
      <c r="E308" s="206" t="s">
        <v>490</v>
      </c>
      <c r="F308" s="207" t="s">
        <v>491</v>
      </c>
      <c r="G308" s="208" t="s">
        <v>133</v>
      </c>
      <c r="H308" s="209">
        <v>0.5</v>
      </c>
      <c r="I308" s="210"/>
      <c r="J308" s="211">
        <f>ROUND(I308*H308,2)</f>
        <v>0</v>
      </c>
      <c r="K308" s="207" t="s">
        <v>1</v>
      </c>
      <c r="L308" s="42"/>
      <c r="M308" s="212" t="s">
        <v>1</v>
      </c>
      <c r="N308" s="213" t="s">
        <v>38</v>
      </c>
      <c r="O308" s="78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AR308" s="16" t="s">
        <v>134</v>
      </c>
      <c r="AT308" s="16" t="s">
        <v>130</v>
      </c>
      <c r="AU308" s="16" t="s">
        <v>77</v>
      </c>
      <c r="AY308" s="16" t="s">
        <v>128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6" t="s">
        <v>75</v>
      </c>
      <c r="BK308" s="216">
        <f>ROUND(I308*H308,2)</f>
        <v>0</v>
      </c>
      <c r="BL308" s="16" t="s">
        <v>134</v>
      </c>
      <c r="BM308" s="16" t="s">
        <v>492</v>
      </c>
    </row>
    <row r="309" s="11" customFormat="1">
      <c r="B309" s="217"/>
      <c r="C309" s="218"/>
      <c r="D309" s="219" t="s">
        <v>136</v>
      </c>
      <c r="E309" s="220" t="s">
        <v>1</v>
      </c>
      <c r="F309" s="221" t="s">
        <v>493</v>
      </c>
      <c r="G309" s="218"/>
      <c r="H309" s="222">
        <v>0.5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136</v>
      </c>
      <c r="AU309" s="228" t="s">
        <v>77</v>
      </c>
      <c r="AV309" s="11" t="s">
        <v>77</v>
      </c>
      <c r="AW309" s="11" t="s">
        <v>30</v>
      </c>
      <c r="AX309" s="11" t="s">
        <v>67</v>
      </c>
      <c r="AY309" s="228" t="s">
        <v>128</v>
      </c>
    </row>
    <row r="310" s="12" customFormat="1">
      <c r="B310" s="229"/>
      <c r="C310" s="230"/>
      <c r="D310" s="219" t="s">
        <v>136</v>
      </c>
      <c r="E310" s="231" t="s">
        <v>1</v>
      </c>
      <c r="F310" s="232" t="s">
        <v>138</v>
      </c>
      <c r="G310" s="230"/>
      <c r="H310" s="233">
        <v>0.5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AT310" s="239" t="s">
        <v>136</v>
      </c>
      <c r="AU310" s="239" t="s">
        <v>77</v>
      </c>
      <c r="AV310" s="12" t="s">
        <v>134</v>
      </c>
      <c r="AW310" s="12" t="s">
        <v>30</v>
      </c>
      <c r="AX310" s="12" t="s">
        <v>75</v>
      </c>
      <c r="AY310" s="239" t="s">
        <v>128</v>
      </c>
    </row>
    <row r="311" s="1" customFormat="1" ht="16.5" customHeight="1">
      <c r="B311" s="37"/>
      <c r="C311" s="205" t="s">
        <v>494</v>
      </c>
      <c r="D311" s="205" t="s">
        <v>130</v>
      </c>
      <c r="E311" s="206" t="s">
        <v>495</v>
      </c>
      <c r="F311" s="207" t="s">
        <v>496</v>
      </c>
      <c r="G311" s="208" t="s">
        <v>180</v>
      </c>
      <c r="H311" s="209">
        <v>19.824000000000002</v>
      </c>
      <c r="I311" s="210"/>
      <c r="J311" s="211">
        <f>ROUND(I311*H311,2)</f>
        <v>0</v>
      </c>
      <c r="K311" s="207" t="s">
        <v>1</v>
      </c>
      <c r="L311" s="42"/>
      <c r="M311" s="212" t="s">
        <v>1</v>
      </c>
      <c r="N311" s="213" t="s">
        <v>38</v>
      </c>
      <c r="O311" s="78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AR311" s="16" t="s">
        <v>134</v>
      </c>
      <c r="AT311" s="16" t="s">
        <v>130</v>
      </c>
      <c r="AU311" s="16" t="s">
        <v>77</v>
      </c>
      <c r="AY311" s="16" t="s">
        <v>128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6" t="s">
        <v>75</v>
      </c>
      <c r="BK311" s="216">
        <f>ROUND(I311*H311,2)</f>
        <v>0</v>
      </c>
      <c r="BL311" s="16" t="s">
        <v>134</v>
      </c>
      <c r="BM311" s="16" t="s">
        <v>497</v>
      </c>
    </row>
    <row r="312" s="11" customFormat="1">
      <c r="B312" s="217"/>
      <c r="C312" s="218"/>
      <c r="D312" s="219" t="s">
        <v>136</v>
      </c>
      <c r="E312" s="220" t="s">
        <v>1</v>
      </c>
      <c r="F312" s="221" t="s">
        <v>498</v>
      </c>
      <c r="G312" s="218"/>
      <c r="H312" s="222">
        <v>19.824000000000002</v>
      </c>
      <c r="I312" s="223"/>
      <c r="J312" s="218"/>
      <c r="K312" s="218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136</v>
      </c>
      <c r="AU312" s="228" t="s">
        <v>77</v>
      </c>
      <c r="AV312" s="11" t="s">
        <v>77</v>
      </c>
      <c r="AW312" s="11" t="s">
        <v>30</v>
      </c>
      <c r="AX312" s="11" t="s">
        <v>67</v>
      </c>
      <c r="AY312" s="228" t="s">
        <v>128</v>
      </c>
    </row>
    <row r="313" s="12" customFormat="1">
      <c r="B313" s="229"/>
      <c r="C313" s="230"/>
      <c r="D313" s="219" t="s">
        <v>136</v>
      </c>
      <c r="E313" s="231" t="s">
        <v>1</v>
      </c>
      <c r="F313" s="232" t="s">
        <v>138</v>
      </c>
      <c r="G313" s="230"/>
      <c r="H313" s="233">
        <v>19.824000000000002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AT313" s="239" t="s">
        <v>136</v>
      </c>
      <c r="AU313" s="239" t="s">
        <v>77</v>
      </c>
      <c r="AV313" s="12" t="s">
        <v>134</v>
      </c>
      <c r="AW313" s="12" t="s">
        <v>30</v>
      </c>
      <c r="AX313" s="12" t="s">
        <v>75</v>
      </c>
      <c r="AY313" s="239" t="s">
        <v>128</v>
      </c>
    </row>
    <row r="314" s="1" customFormat="1" ht="16.5" customHeight="1">
      <c r="B314" s="37"/>
      <c r="C314" s="205" t="s">
        <v>499</v>
      </c>
      <c r="D314" s="205" t="s">
        <v>130</v>
      </c>
      <c r="E314" s="206" t="s">
        <v>500</v>
      </c>
      <c r="F314" s="207" t="s">
        <v>501</v>
      </c>
      <c r="G314" s="208" t="s">
        <v>180</v>
      </c>
      <c r="H314" s="209">
        <v>1.6799999999999999</v>
      </c>
      <c r="I314" s="210"/>
      <c r="J314" s="211">
        <f>ROUND(I314*H314,2)</f>
        <v>0</v>
      </c>
      <c r="K314" s="207" t="s">
        <v>1</v>
      </c>
      <c r="L314" s="42"/>
      <c r="M314" s="212" t="s">
        <v>1</v>
      </c>
      <c r="N314" s="213" t="s">
        <v>38</v>
      </c>
      <c r="O314" s="78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AR314" s="16" t="s">
        <v>134</v>
      </c>
      <c r="AT314" s="16" t="s">
        <v>130</v>
      </c>
      <c r="AU314" s="16" t="s">
        <v>77</v>
      </c>
      <c r="AY314" s="16" t="s">
        <v>128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6" t="s">
        <v>75</v>
      </c>
      <c r="BK314" s="216">
        <f>ROUND(I314*H314,2)</f>
        <v>0</v>
      </c>
      <c r="BL314" s="16" t="s">
        <v>134</v>
      </c>
      <c r="BM314" s="16" t="s">
        <v>502</v>
      </c>
    </row>
    <row r="315" s="11" customFormat="1">
      <c r="B315" s="217"/>
      <c r="C315" s="218"/>
      <c r="D315" s="219" t="s">
        <v>136</v>
      </c>
      <c r="E315" s="220" t="s">
        <v>1</v>
      </c>
      <c r="F315" s="221" t="s">
        <v>503</v>
      </c>
      <c r="G315" s="218"/>
      <c r="H315" s="222">
        <v>1.6799999999999999</v>
      </c>
      <c r="I315" s="223"/>
      <c r="J315" s="218"/>
      <c r="K315" s="218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136</v>
      </c>
      <c r="AU315" s="228" t="s">
        <v>77</v>
      </c>
      <c r="AV315" s="11" t="s">
        <v>77</v>
      </c>
      <c r="AW315" s="11" t="s">
        <v>30</v>
      </c>
      <c r="AX315" s="11" t="s">
        <v>67</v>
      </c>
      <c r="AY315" s="228" t="s">
        <v>128</v>
      </c>
    </row>
    <row r="316" s="12" customFormat="1">
      <c r="B316" s="229"/>
      <c r="C316" s="230"/>
      <c r="D316" s="219" t="s">
        <v>136</v>
      </c>
      <c r="E316" s="231" t="s">
        <v>1</v>
      </c>
      <c r="F316" s="232" t="s">
        <v>138</v>
      </c>
      <c r="G316" s="230"/>
      <c r="H316" s="233">
        <v>1.6799999999999999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AT316" s="239" t="s">
        <v>136</v>
      </c>
      <c r="AU316" s="239" t="s">
        <v>77</v>
      </c>
      <c r="AV316" s="12" t="s">
        <v>134</v>
      </c>
      <c r="AW316" s="12" t="s">
        <v>30</v>
      </c>
      <c r="AX316" s="12" t="s">
        <v>75</v>
      </c>
      <c r="AY316" s="239" t="s">
        <v>128</v>
      </c>
    </row>
    <row r="317" s="1" customFormat="1" ht="16.5" customHeight="1">
      <c r="B317" s="37"/>
      <c r="C317" s="205" t="s">
        <v>504</v>
      </c>
      <c r="D317" s="205" t="s">
        <v>130</v>
      </c>
      <c r="E317" s="206" t="s">
        <v>505</v>
      </c>
      <c r="F317" s="207" t="s">
        <v>506</v>
      </c>
      <c r="G317" s="208" t="s">
        <v>133</v>
      </c>
      <c r="H317" s="209">
        <v>0.92400000000000004</v>
      </c>
      <c r="I317" s="210"/>
      <c r="J317" s="211">
        <f>ROUND(I317*H317,2)</f>
        <v>0</v>
      </c>
      <c r="K317" s="207" t="s">
        <v>1</v>
      </c>
      <c r="L317" s="42"/>
      <c r="M317" s="212" t="s">
        <v>1</v>
      </c>
      <c r="N317" s="213" t="s">
        <v>38</v>
      </c>
      <c r="O317" s="78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AR317" s="16" t="s">
        <v>134</v>
      </c>
      <c r="AT317" s="16" t="s">
        <v>130</v>
      </c>
      <c r="AU317" s="16" t="s">
        <v>77</v>
      </c>
      <c r="AY317" s="16" t="s">
        <v>128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6" t="s">
        <v>75</v>
      </c>
      <c r="BK317" s="216">
        <f>ROUND(I317*H317,2)</f>
        <v>0</v>
      </c>
      <c r="BL317" s="16" t="s">
        <v>134</v>
      </c>
      <c r="BM317" s="16" t="s">
        <v>507</v>
      </c>
    </row>
    <row r="318" s="11" customFormat="1">
      <c r="B318" s="217"/>
      <c r="C318" s="218"/>
      <c r="D318" s="219" t="s">
        <v>136</v>
      </c>
      <c r="E318" s="220" t="s">
        <v>1</v>
      </c>
      <c r="F318" s="221" t="s">
        <v>508</v>
      </c>
      <c r="G318" s="218"/>
      <c r="H318" s="222">
        <v>0.92400000000000004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136</v>
      </c>
      <c r="AU318" s="228" t="s">
        <v>77</v>
      </c>
      <c r="AV318" s="11" t="s">
        <v>77</v>
      </c>
      <c r="AW318" s="11" t="s">
        <v>30</v>
      </c>
      <c r="AX318" s="11" t="s">
        <v>67</v>
      </c>
      <c r="AY318" s="228" t="s">
        <v>128</v>
      </c>
    </row>
    <row r="319" s="12" customFormat="1">
      <c r="B319" s="229"/>
      <c r="C319" s="230"/>
      <c r="D319" s="219" t="s">
        <v>136</v>
      </c>
      <c r="E319" s="231" t="s">
        <v>1</v>
      </c>
      <c r="F319" s="232" t="s">
        <v>138</v>
      </c>
      <c r="G319" s="230"/>
      <c r="H319" s="233">
        <v>0.92400000000000004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AT319" s="239" t="s">
        <v>136</v>
      </c>
      <c r="AU319" s="239" t="s">
        <v>77</v>
      </c>
      <c r="AV319" s="12" t="s">
        <v>134</v>
      </c>
      <c r="AW319" s="12" t="s">
        <v>30</v>
      </c>
      <c r="AX319" s="12" t="s">
        <v>75</v>
      </c>
      <c r="AY319" s="239" t="s">
        <v>128</v>
      </c>
    </row>
    <row r="320" s="1" customFormat="1" ht="16.5" customHeight="1">
      <c r="B320" s="37"/>
      <c r="C320" s="205" t="s">
        <v>509</v>
      </c>
      <c r="D320" s="205" t="s">
        <v>130</v>
      </c>
      <c r="E320" s="206" t="s">
        <v>510</v>
      </c>
      <c r="F320" s="207" t="s">
        <v>511</v>
      </c>
      <c r="G320" s="208" t="s">
        <v>192</v>
      </c>
      <c r="H320" s="209">
        <v>4.5</v>
      </c>
      <c r="I320" s="210"/>
      <c r="J320" s="211">
        <f>ROUND(I320*H320,2)</f>
        <v>0</v>
      </c>
      <c r="K320" s="207" t="s">
        <v>1</v>
      </c>
      <c r="L320" s="42"/>
      <c r="M320" s="212" t="s">
        <v>1</v>
      </c>
      <c r="N320" s="213" t="s">
        <v>38</v>
      </c>
      <c r="O320" s="78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AR320" s="16" t="s">
        <v>134</v>
      </c>
      <c r="AT320" s="16" t="s">
        <v>130</v>
      </c>
      <c r="AU320" s="16" t="s">
        <v>77</v>
      </c>
      <c r="AY320" s="16" t="s">
        <v>128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6" t="s">
        <v>75</v>
      </c>
      <c r="BK320" s="216">
        <f>ROUND(I320*H320,2)</f>
        <v>0</v>
      </c>
      <c r="BL320" s="16" t="s">
        <v>134</v>
      </c>
      <c r="BM320" s="16" t="s">
        <v>512</v>
      </c>
    </row>
    <row r="321" s="11" customFormat="1">
      <c r="B321" s="217"/>
      <c r="C321" s="218"/>
      <c r="D321" s="219" t="s">
        <v>136</v>
      </c>
      <c r="E321" s="220" t="s">
        <v>1</v>
      </c>
      <c r="F321" s="221" t="s">
        <v>513</v>
      </c>
      <c r="G321" s="218"/>
      <c r="H321" s="222">
        <v>4.5</v>
      </c>
      <c r="I321" s="223"/>
      <c r="J321" s="218"/>
      <c r="K321" s="218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136</v>
      </c>
      <c r="AU321" s="228" t="s">
        <v>77</v>
      </c>
      <c r="AV321" s="11" t="s">
        <v>77</v>
      </c>
      <c r="AW321" s="11" t="s">
        <v>30</v>
      </c>
      <c r="AX321" s="11" t="s">
        <v>67</v>
      </c>
      <c r="AY321" s="228" t="s">
        <v>128</v>
      </c>
    </row>
    <row r="322" s="12" customFormat="1">
      <c r="B322" s="229"/>
      <c r="C322" s="230"/>
      <c r="D322" s="219" t="s">
        <v>136</v>
      </c>
      <c r="E322" s="231" t="s">
        <v>1</v>
      </c>
      <c r="F322" s="232" t="s">
        <v>138</v>
      </c>
      <c r="G322" s="230"/>
      <c r="H322" s="233">
        <v>4.5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AT322" s="239" t="s">
        <v>136</v>
      </c>
      <c r="AU322" s="239" t="s">
        <v>77</v>
      </c>
      <c r="AV322" s="12" t="s">
        <v>134</v>
      </c>
      <c r="AW322" s="12" t="s">
        <v>30</v>
      </c>
      <c r="AX322" s="12" t="s">
        <v>75</v>
      </c>
      <c r="AY322" s="239" t="s">
        <v>128</v>
      </c>
    </row>
    <row r="323" s="10" customFormat="1" ht="22.8" customHeight="1">
      <c r="B323" s="189"/>
      <c r="C323" s="190"/>
      <c r="D323" s="191" t="s">
        <v>66</v>
      </c>
      <c r="E323" s="203" t="s">
        <v>514</v>
      </c>
      <c r="F323" s="203" t="s">
        <v>515</v>
      </c>
      <c r="G323" s="190"/>
      <c r="H323" s="190"/>
      <c r="I323" s="193"/>
      <c r="J323" s="204">
        <f>BK323</f>
        <v>0</v>
      </c>
      <c r="K323" s="190"/>
      <c r="L323" s="195"/>
      <c r="M323" s="196"/>
      <c r="N323" s="197"/>
      <c r="O323" s="197"/>
      <c r="P323" s="198">
        <f>SUM(P324:P329)</f>
        <v>0</v>
      </c>
      <c r="Q323" s="197"/>
      <c r="R323" s="198">
        <f>SUM(R324:R329)</f>
        <v>0</v>
      </c>
      <c r="S323" s="197"/>
      <c r="T323" s="199">
        <f>SUM(T324:T329)</f>
        <v>0</v>
      </c>
      <c r="AR323" s="200" t="s">
        <v>75</v>
      </c>
      <c r="AT323" s="201" t="s">
        <v>66</v>
      </c>
      <c r="AU323" s="201" t="s">
        <v>75</v>
      </c>
      <c r="AY323" s="200" t="s">
        <v>128</v>
      </c>
      <c r="BK323" s="202">
        <f>SUM(BK324:BK329)</f>
        <v>0</v>
      </c>
    </row>
    <row r="324" s="1" customFormat="1" ht="16.5" customHeight="1">
      <c r="B324" s="37"/>
      <c r="C324" s="205" t="s">
        <v>516</v>
      </c>
      <c r="D324" s="205" t="s">
        <v>130</v>
      </c>
      <c r="E324" s="206" t="s">
        <v>517</v>
      </c>
      <c r="F324" s="207" t="s">
        <v>518</v>
      </c>
      <c r="G324" s="208" t="s">
        <v>158</v>
      </c>
      <c r="H324" s="209">
        <v>3.54</v>
      </c>
      <c r="I324" s="210"/>
      <c r="J324" s="211">
        <f>ROUND(I324*H324,2)</f>
        <v>0</v>
      </c>
      <c r="K324" s="207" t="s">
        <v>1</v>
      </c>
      <c r="L324" s="42"/>
      <c r="M324" s="212" t="s">
        <v>1</v>
      </c>
      <c r="N324" s="213" t="s">
        <v>38</v>
      </c>
      <c r="O324" s="78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AR324" s="16" t="s">
        <v>134</v>
      </c>
      <c r="AT324" s="16" t="s">
        <v>130</v>
      </c>
      <c r="AU324" s="16" t="s">
        <v>77</v>
      </c>
      <c r="AY324" s="16" t="s">
        <v>128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6" t="s">
        <v>75</v>
      </c>
      <c r="BK324" s="216">
        <f>ROUND(I324*H324,2)</f>
        <v>0</v>
      </c>
      <c r="BL324" s="16" t="s">
        <v>134</v>
      </c>
      <c r="BM324" s="16" t="s">
        <v>519</v>
      </c>
    </row>
    <row r="325" s="1" customFormat="1" ht="16.5" customHeight="1">
      <c r="B325" s="37"/>
      <c r="C325" s="205" t="s">
        <v>520</v>
      </c>
      <c r="D325" s="205" t="s">
        <v>130</v>
      </c>
      <c r="E325" s="206" t="s">
        <v>521</v>
      </c>
      <c r="F325" s="207" t="s">
        <v>522</v>
      </c>
      <c r="G325" s="208" t="s">
        <v>158</v>
      </c>
      <c r="H325" s="209">
        <v>3.54</v>
      </c>
      <c r="I325" s="210"/>
      <c r="J325" s="211">
        <f>ROUND(I325*H325,2)</f>
        <v>0</v>
      </c>
      <c r="K325" s="207" t="s">
        <v>1</v>
      </c>
      <c r="L325" s="42"/>
      <c r="M325" s="212" t="s">
        <v>1</v>
      </c>
      <c r="N325" s="213" t="s">
        <v>38</v>
      </c>
      <c r="O325" s="78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AR325" s="16" t="s">
        <v>134</v>
      </c>
      <c r="AT325" s="16" t="s">
        <v>130</v>
      </c>
      <c r="AU325" s="16" t="s">
        <v>77</v>
      </c>
      <c r="AY325" s="16" t="s">
        <v>128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6" t="s">
        <v>75</v>
      </c>
      <c r="BK325" s="216">
        <f>ROUND(I325*H325,2)</f>
        <v>0</v>
      </c>
      <c r="BL325" s="16" t="s">
        <v>134</v>
      </c>
      <c r="BM325" s="16" t="s">
        <v>523</v>
      </c>
    </row>
    <row r="326" s="1" customFormat="1" ht="16.5" customHeight="1">
      <c r="B326" s="37"/>
      <c r="C326" s="205" t="s">
        <v>524</v>
      </c>
      <c r="D326" s="205" t="s">
        <v>130</v>
      </c>
      <c r="E326" s="206" t="s">
        <v>525</v>
      </c>
      <c r="F326" s="207" t="s">
        <v>526</v>
      </c>
      <c r="G326" s="208" t="s">
        <v>158</v>
      </c>
      <c r="H326" s="209">
        <v>53.100000000000001</v>
      </c>
      <c r="I326" s="210"/>
      <c r="J326" s="211">
        <f>ROUND(I326*H326,2)</f>
        <v>0</v>
      </c>
      <c r="K326" s="207" t="s">
        <v>1</v>
      </c>
      <c r="L326" s="42"/>
      <c r="M326" s="212" t="s">
        <v>1</v>
      </c>
      <c r="N326" s="213" t="s">
        <v>38</v>
      </c>
      <c r="O326" s="78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AR326" s="16" t="s">
        <v>134</v>
      </c>
      <c r="AT326" s="16" t="s">
        <v>130</v>
      </c>
      <c r="AU326" s="16" t="s">
        <v>77</v>
      </c>
      <c r="AY326" s="16" t="s">
        <v>128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6" t="s">
        <v>75</v>
      </c>
      <c r="BK326" s="216">
        <f>ROUND(I326*H326,2)</f>
        <v>0</v>
      </c>
      <c r="BL326" s="16" t="s">
        <v>134</v>
      </c>
      <c r="BM326" s="16" t="s">
        <v>527</v>
      </c>
    </row>
    <row r="327" s="11" customFormat="1">
      <c r="B327" s="217"/>
      <c r="C327" s="218"/>
      <c r="D327" s="219" t="s">
        <v>136</v>
      </c>
      <c r="E327" s="220" t="s">
        <v>1</v>
      </c>
      <c r="F327" s="221" t="s">
        <v>528</v>
      </c>
      <c r="G327" s="218"/>
      <c r="H327" s="222">
        <v>53.100000000000001</v>
      </c>
      <c r="I327" s="223"/>
      <c r="J327" s="218"/>
      <c r="K327" s="218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136</v>
      </c>
      <c r="AU327" s="228" t="s">
        <v>77</v>
      </c>
      <c r="AV327" s="11" t="s">
        <v>77</v>
      </c>
      <c r="AW327" s="11" t="s">
        <v>30</v>
      </c>
      <c r="AX327" s="11" t="s">
        <v>67</v>
      </c>
      <c r="AY327" s="228" t="s">
        <v>128</v>
      </c>
    </row>
    <row r="328" s="12" customFormat="1">
      <c r="B328" s="229"/>
      <c r="C328" s="230"/>
      <c r="D328" s="219" t="s">
        <v>136</v>
      </c>
      <c r="E328" s="231" t="s">
        <v>1</v>
      </c>
      <c r="F328" s="232" t="s">
        <v>138</v>
      </c>
      <c r="G328" s="230"/>
      <c r="H328" s="233">
        <v>53.100000000000001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AT328" s="239" t="s">
        <v>136</v>
      </c>
      <c r="AU328" s="239" t="s">
        <v>77</v>
      </c>
      <c r="AV328" s="12" t="s">
        <v>134</v>
      </c>
      <c r="AW328" s="12" t="s">
        <v>30</v>
      </c>
      <c r="AX328" s="12" t="s">
        <v>75</v>
      </c>
      <c r="AY328" s="239" t="s">
        <v>128</v>
      </c>
    </row>
    <row r="329" s="1" customFormat="1" ht="16.5" customHeight="1">
      <c r="B329" s="37"/>
      <c r="C329" s="205" t="s">
        <v>529</v>
      </c>
      <c r="D329" s="205" t="s">
        <v>130</v>
      </c>
      <c r="E329" s="206" t="s">
        <v>530</v>
      </c>
      <c r="F329" s="207" t="s">
        <v>531</v>
      </c>
      <c r="G329" s="208" t="s">
        <v>158</v>
      </c>
      <c r="H329" s="209">
        <v>3.54</v>
      </c>
      <c r="I329" s="210"/>
      <c r="J329" s="211">
        <f>ROUND(I329*H329,2)</f>
        <v>0</v>
      </c>
      <c r="K329" s="207" t="s">
        <v>1</v>
      </c>
      <c r="L329" s="42"/>
      <c r="M329" s="212" t="s">
        <v>1</v>
      </c>
      <c r="N329" s="213" t="s">
        <v>38</v>
      </c>
      <c r="O329" s="78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AR329" s="16" t="s">
        <v>134</v>
      </c>
      <c r="AT329" s="16" t="s">
        <v>130</v>
      </c>
      <c r="AU329" s="16" t="s">
        <v>77</v>
      </c>
      <c r="AY329" s="16" t="s">
        <v>128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6" t="s">
        <v>75</v>
      </c>
      <c r="BK329" s="216">
        <f>ROUND(I329*H329,2)</f>
        <v>0</v>
      </c>
      <c r="BL329" s="16" t="s">
        <v>134</v>
      </c>
      <c r="BM329" s="16" t="s">
        <v>532</v>
      </c>
    </row>
    <row r="330" s="10" customFormat="1" ht="22.8" customHeight="1">
      <c r="B330" s="189"/>
      <c r="C330" s="190"/>
      <c r="D330" s="191" t="s">
        <v>66</v>
      </c>
      <c r="E330" s="203" t="s">
        <v>533</v>
      </c>
      <c r="F330" s="203" t="s">
        <v>534</v>
      </c>
      <c r="G330" s="190"/>
      <c r="H330" s="190"/>
      <c r="I330" s="193"/>
      <c r="J330" s="204">
        <f>BK330</f>
        <v>0</v>
      </c>
      <c r="K330" s="190"/>
      <c r="L330" s="195"/>
      <c r="M330" s="196"/>
      <c r="N330" s="197"/>
      <c r="O330" s="197"/>
      <c r="P330" s="198">
        <f>P331</f>
        <v>0</v>
      </c>
      <c r="Q330" s="197"/>
      <c r="R330" s="198">
        <f>R331</f>
        <v>0</v>
      </c>
      <c r="S330" s="197"/>
      <c r="T330" s="199">
        <f>T331</f>
        <v>0</v>
      </c>
      <c r="AR330" s="200" t="s">
        <v>75</v>
      </c>
      <c r="AT330" s="201" t="s">
        <v>66</v>
      </c>
      <c r="AU330" s="201" t="s">
        <v>75</v>
      </c>
      <c r="AY330" s="200" t="s">
        <v>128</v>
      </c>
      <c r="BK330" s="202">
        <f>BK331</f>
        <v>0</v>
      </c>
    </row>
    <row r="331" s="1" customFormat="1" ht="16.5" customHeight="1">
      <c r="B331" s="37"/>
      <c r="C331" s="205" t="s">
        <v>535</v>
      </c>
      <c r="D331" s="205" t="s">
        <v>130</v>
      </c>
      <c r="E331" s="206" t="s">
        <v>536</v>
      </c>
      <c r="F331" s="207" t="s">
        <v>537</v>
      </c>
      <c r="G331" s="208" t="s">
        <v>158</v>
      </c>
      <c r="H331" s="209">
        <v>27.472999999999999</v>
      </c>
      <c r="I331" s="210"/>
      <c r="J331" s="211">
        <f>ROUND(I331*H331,2)</f>
        <v>0</v>
      </c>
      <c r="K331" s="207" t="s">
        <v>1</v>
      </c>
      <c r="L331" s="42"/>
      <c r="M331" s="212" t="s">
        <v>1</v>
      </c>
      <c r="N331" s="213" t="s">
        <v>38</v>
      </c>
      <c r="O331" s="78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AR331" s="16" t="s">
        <v>134</v>
      </c>
      <c r="AT331" s="16" t="s">
        <v>130</v>
      </c>
      <c r="AU331" s="16" t="s">
        <v>77</v>
      </c>
      <c r="AY331" s="16" t="s">
        <v>128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6" t="s">
        <v>75</v>
      </c>
      <c r="BK331" s="216">
        <f>ROUND(I331*H331,2)</f>
        <v>0</v>
      </c>
      <c r="BL331" s="16" t="s">
        <v>134</v>
      </c>
      <c r="BM331" s="16" t="s">
        <v>538</v>
      </c>
    </row>
    <row r="332" s="10" customFormat="1" ht="25.92" customHeight="1">
      <c r="B332" s="189"/>
      <c r="C332" s="190"/>
      <c r="D332" s="191" t="s">
        <v>66</v>
      </c>
      <c r="E332" s="192" t="s">
        <v>539</v>
      </c>
      <c r="F332" s="192" t="s">
        <v>540</v>
      </c>
      <c r="G332" s="190"/>
      <c r="H332" s="190"/>
      <c r="I332" s="193"/>
      <c r="J332" s="194">
        <f>BK332</f>
        <v>0</v>
      </c>
      <c r="K332" s="190"/>
      <c r="L332" s="195"/>
      <c r="M332" s="196"/>
      <c r="N332" s="197"/>
      <c r="O332" s="197"/>
      <c r="P332" s="198">
        <f>P333+P348+P378+P410+P412+P435+P442+P446+P452+P473+P485</f>
        <v>0</v>
      </c>
      <c r="Q332" s="197"/>
      <c r="R332" s="198">
        <f>R333+R348+R378+R410+R412+R435+R442+R446+R452+R473+R485</f>
        <v>0</v>
      </c>
      <c r="S332" s="197"/>
      <c r="T332" s="199">
        <f>T333+T348+T378+T410+T412+T435+T442+T446+T452+T473+T485</f>
        <v>0</v>
      </c>
      <c r="AR332" s="200" t="s">
        <v>77</v>
      </c>
      <c r="AT332" s="201" t="s">
        <v>66</v>
      </c>
      <c r="AU332" s="201" t="s">
        <v>67</v>
      </c>
      <c r="AY332" s="200" t="s">
        <v>128</v>
      </c>
      <c r="BK332" s="202">
        <f>BK333+BK348+BK378+BK410+BK412+BK435+BK442+BK446+BK452+BK473+BK485</f>
        <v>0</v>
      </c>
    </row>
    <row r="333" s="10" customFormat="1" ht="22.8" customHeight="1">
      <c r="B333" s="189"/>
      <c r="C333" s="190"/>
      <c r="D333" s="191" t="s">
        <v>66</v>
      </c>
      <c r="E333" s="203" t="s">
        <v>541</v>
      </c>
      <c r="F333" s="203" t="s">
        <v>542</v>
      </c>
      <c r="G333" s="190"/>
      <c r="H333" s="190"/>
      <c r="I333" s="193"/>
      <c r="J333" s="204">
        <f>BK333</f>
        <v>0</v>
      </c>
      <c r="K333" s="190"/>
      <c r="L333" s="195"/>
      <c r="M333" s="196"/>
      <c r="N333" s="197"/>
      <c r="O333" s="197"/>
      <c r="P333" s="198">
        <f>SUM(P334:P347)</f>
        <v>0</v>
      </c>
      <c r="Q333" s="197"/>
      <c r="R333" s="198">
        <f>SUM(R334:R347)</f>
        <v>0</v>
      </c>
      <c r="S333" s="197"/>
      <c r="T333" s="199">
        <f>SUM(T334:T347)</f>
        <v>0</v>
      </c>
      <c r="AR333" s="200" t="s">
        <v>77</v>
      </c>
      <c r="AT333" s="201" t="s">
        <v>66</v>
      </c>
      <c r="AU333" s="201" t="s">
        <v>75</v>
      </c>
      <c r="AY333" s="200" t="s">
        <v>128</v>
      </c>
      <c r="BK333" s="202">
        <f>SUM(BK334:BK347)</f>
        <v>0</v>
      </c>
    </row>
    <row r="334" s="1" customFormat="1" ht="16.5" customHeight="1">
      <c r="B334" s="37"/>
      <c r="C334" s="205" t="s">
        <v>543</v>
      </c>
      <c r="D334" s="205" t="s">
        <v>130</v>
      </c>
      <c r="E334" s="206" t="s">
        <v>544</v>
      </c>
      <c r="F334" s="207" t="s">
        <v>545</v>
      </c>
      <c r="G334" s="208" t="s">
        <v>180</v>
      </c>
      <c r="H334" s="209">
        <v>8.8000000000000007</v>
      </c>
      <c r="I334" s="210"/>
      <c r="J334" s="211">
        <f>ROUND(I334*H334,2)</f>
        <v>0</v>
      </c>
      <c r="K334" s="207" t="s">
        <v>1</v>
      </c>
      <c r="L334" s="42"/>
      <c r="M334" s="212" t="s">
        <v>1</v>
      </c>
      <c r="N334" s="213" t="s">
        <v>38</v>
      </c>
      <c r="O334" s="78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AR334" s="16" t="s">
        <v>209</v>
      </c>
      <c r="AT334" s="16" t="s">
        <v>130</v>
      </c>
      <c r="AU334" s="16" t="s">
        <v>77</v>
      </c>
      <c r="AY334" s="16" t="s">
        <v>128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6" t="s">
        <v>75</v>
      </c>
      <c r="BK334" s="216">
        <f>ROUND(I334*H334,2)</f>
        <v>0</v>
      </c>
      <c r="BL334" s="16" t="s">
        <v>209</v>
      </c>
      <c r="BM334" s="16" t="s">
        <v>546</v>
      </c>
    </row>
    <row r="335" s="11" customFormat="1">
      <c r="B335" s="217"/>
      <c r="C335" s="218"/>
      <c r="D335" s="219" t="s">
        <v>136</v>
      </c>
      <c r="E335" s="220" t="s">
        <v>1</v>
      </c>
      <c r="F335" s="221" t="s">
        <v>547</v>
      </c>
      <c r="G335" s="218"/>
      <c r="H335" s="222">
        <v>8.8000000000000007</v>
      </c>
      <c r="I335" s="223"/>
      <c r="J335" s="218"/>
      <c r="K335" s="218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136</v>
      </c>
      <c r="AU335" s="228" t="s">
        <v>77</v>
      </c>
      <c r="AV335" s="11" t="s">
        <v>77</v>
      </c>
      <c r="AW335" s="11" t="s">
        <v>30</v>
      </c>
      <c r="AX335" s="11" t="s">
        <v>67</v>
      </c>
      <c r="AY335" s="228" t="s">
        <v>128</v>
      </c>
    </row>
    <row r="336" s="12" customFormat="1">
      <c r="B336" s="229"/>
      <c r="C336" s="230"/>
      <c r="D336" s="219" t="s">
        <v>136</v>
      </c>
      <c r="E336" s="231" t="s">
        <v>1</v>
      </c>
      <c r="F336" s="232" t="s">
        <v>138</v>
      </c>
      <c r="G336" s="230"/>
      <c r="H336" s="233">
        <v>8.8000000000000007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136</v>
      </c>
      <c r="AU336" s="239" t="s">
        <v>77</v>
      </c>
      <c r="AV336" s="12" t="s">
        <v>134</v>
      </c>
      <c r="AW336" s="12" t="s">
        <v>30</v>
      </c>
      <c r="AX336" s="12" t="s">
        <v>75</v>
      </c>
      <c r="AY336" s="239" t="s">
        <v>128</v>
      </c>
    </row>
    <row r="337" s="1" customFormat="1" ht="16.5" customHeight="1">
      <c r="B337" s="37"/>
      <c r="C337" s="240" t="s">
        <v>548</v>
      </c>
      <c r="D337" s="240" t="s">
        <v>184</v>
      </c>
      <c r="E337" s="241" t="s">
        <v>549</v>
      </c>
      <c r="F337" s="242" t="s">
        <v>550</v>
      </c>
      <c r="G337" s="243" t="s">
        <v>158</v>
      </c>
      <c r="H337" s="244">
        <v>0.0030000000000000001</v>
      </c>
      <c r="I337" s="245"/>
      <c r="J337" s="246">
        <f>ROUND(I337*H337,2)</f>
        <v>0</v>
      </c>
      <c r="K337" s="242" t="s">
        <v>1</v>
      </c>
      <c r="L337" s="247"/>
      <c r="M337" s="248" t="s">
        <v>1</v>
      </c>
      <c r="N337" s="249" t="s">
        <v>38</v>
      </c>
      <c r="O337" s="78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AR337" s="16" t="s">
        <v>299</v>
      </c>
      <c r="AT337" s="16" t="s">
        <v>184</v>
      </c>
      <c r="AU337" s="16" t="s">
        <v>77</v>
      </c>
      <c r="AY337" s="16" t="s">
        <v>128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6" t="s">
        <v>75</v>
      </c>
      <c r="BK337" s="216">
        <f>ROUND(I337*H337,2)</f>
        <v>0</v>
      </c>
      <c r="BL337" s="16" t="s">
        <v>209</v>
      </c>
      <c r="BM337" s="16" t="s">
        <v>551</v>
      </c>
    </row>
    <row r="338" s="11" customFormat="1">
      <c r="B338" s="217"/>
      <c r="C338" s="218"/>
      <c r="D338" s="219" t="s">
        <v>136</v>
      </c>
      <c r="E338" s="220" t="s">
        <v>1</v>
      </c>
      <c r="F338" s="221" t="s">
        <v>552</v>
      </c>
      <c r="G338" s="218"/>
      <c r="H338" s="222">
        <v>0.0030000000000000001</v>
      </c>
      <c r="I338" s="223"/>
      <c r="J338" s="218"/>
      <c r="K338" s="218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136</v>
      </c>
      <c r="AU338" s="228" t="s">
        <v>77</v>
      </c>
      <c r="AV338" s="11" t="s">
        <v>77</v>
      </c>
      <c r="AW338" s="11" t="s">
        <v>30</v>
      </c>
      <c r="AX338" s="11" t="s">
        <v>67</v>
      </c>
      <c r="AY338" s="228" t="s">
        <v>128</v>
      </c>
    </row>
    <row r="339" s="12" customFormat="1">
      <c r="B339" s="229"/>
      <c r="C339" s="230"/>
      <c r="D339" s="219" t="s">
        <v>136</v>
      </c>
      <c r="E339" s="231" t="s">
        <v>1</v>
      </c>
      <c r="F339" s="232" t="s">
        <v>138</v>
      </c>
      <c r="G339" s="230"/>
      <c r="H339" s="233">
        <v>0.0030000000000000001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136</v>
      </c>
      <c r="AU339" s="239" t="s">
        <v>77</v>
      </c>
      <c r="AV339" s="12" t="s">
        <v>134</v>
      </c>
      <c r="AW339" s="12" t="s">
        <v>30</v>
      </c>
      <c r="AX339" s="12" t="s">
        <v>75</v>
      </c>
      <c r="AY339" s="239" t="s">
        <v>128</v>
      </c>
    </row>
    <row r="340" s="1" customFormat="1" ht="16.5" customHeight="1">
      <c r="B340" s="37"/>
      <c r="C340" s="205" t="s">
        <v>553</v>
      </c>
      <c r="D340" s="205" t="s">
        <v>130</v>
      </c>
      <c r="E340" s="206" t="s">
        <v>554</v>
      </c>
      <c r="F340" s="207" t="s">
        <v>555</v>
      </c>
      <c r="G340" s="208" t="s">
        <v>180</v>
      </c>
      <c r="H340" s="209">
        <v>8.8000000000000007</v>
      </c>
      <c r="I340" s="210"/>
      <c r="J340" s="211">
        <f>ROUND(I340*H340,2)</f>
        <v>0</v>
      </c>
      <c r="K340" s="207" t="s">
        <v>1</v>
      </c>
      <c r="L340" s="42"/>
      <c r="M340" s="212" t="s">
        <v>1</v>
      </c>
      <c r="N340" s="213" t="s">
        <v>38</v>
      </c>
      <c r="O340" s="78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AR340" s="16" t="s">
        <v>209</v>
      </c>
      <c r="AT340" s="16" t="s">
        <v>130</v>
      </c>
      <c r="AU340" s="16" t="s">
        <v>77</v>
      </c>
      <c r="AY340" s="16" t="s">
        <v>128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6" t="s">
        <v>75</v>
      </c>
      <c r="BK340" s="216">
        <f>ROUND(I340*H340,2)</f>
        <v>0</v>
      </c>
      <c r="BL340" s="16" t="s">
        <v>209</v>
      </c>
      <c r="BM340" s="16" t="s">
        <v>556</v>
      </c>
    </row>
    <row r="341" s="1" customFormat="1" ht="22.5" customHeight="1">
      <c r="B341" s="37"/>
      <c r="C341" s="240" t="s">
        <v>557</v>
      </c>
      <c r="D341" s="240" t="s">
        <v>184</v>
      </c>
      <c r="E341" s="241" t="s">
        <v>558</v>
      </c>
      <c r="F341" s="242" t="s">
        <v>559</v>
      </c>
      <c r="G341" s="243" t="s">
        <v>180</v>
      </c>
      <c r="H341" s="244">
        <v>10.560000000000001</v>
      </c>
      <c r="I341" s="245"/>
      <c r="J341" s="246">
        <f>ROUND(I341*H341,2)</f>
        <v>0</v>
      </c>
      <c r="K341" s="242" t="s">
        <v>1</v>
      </c>
      <c r="L341" s="247"/>
      <c r="M341" s="248" t="s">
        <v>1</v>
      </c>
      <c r="N341" s="249" t="s">
        <v>38</v>
      </c>
      <c r="O341" s="78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AR341" s="16" t="s">
        <v>299</v>
      </c>
      <c r="AT341" s="16" t="s">
        <v>184</v>
      </c>
      <c r="AU341" s="16" t="s">
        <v>77</v>
      </c>
      <c r="AY341" s="16" t="s">
        <v>128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6" t="s">
        <v>75</v>
      </c>
      <c r="BK341" s="216">
        <f>ROUND(I341*H341,2)</f>
        <v>0</v>
      </c>
      <c r="BL341" s="16" t="s">
        <v>209</v>
      </c>
      <c r="BM341" s="16" t="s">
        <v>560</v>
      </c>
    </row>
    <row r="342" s="11" customFormat="1">
      <c r="B342" s="217"/>
      <c r="C342" s="218"/>
      <c r="D342" s="219" t="s">
        <v>136</v>
      </c>
      <c r="E342" s="220" t="s">
        <v>1</v>
      </c>
      <c r="F342" s="221" t="s">
        <v>561</v>
      </c>
      <c r="G342" s="218"/>
      <c r="H342" s="222">
        <v>10.560000000000001</v>
      </c>
      <c r="I342" s="223"/>
      <c r="J342" s="218"/>
      <c r="K342" s="218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136</v>
      </c>
      <c r="AU342" s="228" t="s">
        <v>77</v>
      </c>
      <c r="AV342" s="11" t="s">
        <v>77</v>
      </c>
      <c r="AW342" s="11" t="s">
        <v>30</v>
      </c>
      <c r="AX342" s="11" t="s">
        <v>67</v>
      </c>
      <c r="AY342" s="228" t="s">
        <v>128</v>
      </c>
    </row>
    <row r="343" s="12" customFormat="1">
      <c r="B343" s="229"/>
      <c r="C343" s="230"/>
      <c r="D343" s="219" t="s">
        <v>136</v>
      </c>
      <c r="E343" s="231" t="s">
        <v>1</v>
      </c>
      <c r="F343" s="232" t="s">
        <v>138</v>
      </c>
      <c r="G343" s="230"/>
      <c r="H343" s="233">
        <v>10.560000000000001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136</v>
      </c>
      <c r="AU343" s="239" t="s">
        <v>77</v>
      </c>
      <c r="AV343" s="12" t="s">
        <v>134</v>
      </c>
      <c r="AW343" s="12" t="s">
        <v>30</v>
      </c>
      <c r="AX343" s="12" t="s">
        <v>75</v>
      </c>
      <c r="AY343" s="239" t="s">
        <v>128</v>
      </c>
    </row>
    <row r="344" s="1" customFormat="1" ht="16.5" customHeight="1">
      <c r="B344" s="37"/>
      <c r="C344" s="205" t="s">
        <v>562</v>
      </c>
      <c r="D344" s="205" t="s">
        <v>130</v>
      </c>
      <c r="E344" s="206" t="s">
        <v>563</v>
      </c>
      <c r="F344" s="207" t="s">
        <v>564</v>
      </c>
      <c r="G344" s="208" t="s">
        <v>180</v>
      </c>
      <c r="H344" s="209">
        <v>4.6440000000000001</v>
      </c>
      <c r="I344" s="210"/>
      <c r="J344" s="211">
        <f>ROUND(I344*H344,2)</f>
        <v>0</v>
      </c>
      <c r="K344" s="207" t="s">
        <v>1</v>
      </c>
      <c r="L344" s="42"/>
      <c r="M344" s="212" t="s">
        <v>1</v>
      </c>
      <c r="N344" s="213" t="s">
        <v>38</v>
      </c>
      <c r="O344" s="78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AR344" s="16" t="s">
        <v>209</v>
      </c>
      <c r="AT344" s="16" t="s">
        <v>130</v>
      </c>
      <c r="AU344" s="16" t="s">
        <v>77</v>
      </c>
      <c r="AY344" s="16" t="s">
        <v>128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6" t="s">
        <v>75</v>
      </c>
      <c r="BK344" s="216">
        <f>ROUND(I344*H344,2)</f>
        <v>0</v>
      </c>
      <c r="BL344" s="16" t="s">
        <v>209</v>
      </c>
      <c r="BM344" s="16" t="s">
        <v>565</v>
      </c>
    </row>
    <row r="345" s="11" customFormat="1">
      <c r="B345" s="217"/>
      <c r="C345" s="218"/>
      <c r="D345" s="219" t="s">
        <v>136</v>
      </c>
      <c r="E345" s="220" t="s">
        <v>1</v>
      </c>
      <c r="F345" s="221" t="s">
        <v>566</v>
      </c>
      <c r="G345" s="218"/>
      <c r="H345" s="222">
        <v>4.6440000000000001</v>
      </c>
      <c r="I345" s="223"/>
      <c r="J345" s="218"/>
      <c r="K345" s="218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136</v>
      </c>
      <c r="AU345" s="228" t="s">
        <v>77</v>
      </c>
      <c r="AV345" s="11" t="s">
        <v>77</v>
      </c>
      <c r="AW345" s="11" t="s">
        <v>30</v>
      </c>
      <c r="AX345" s="11" t="s">
        <v>67</v>
      </c>
      <c r="AY345" s="228" t="s">
        <v>128</v>
      </c>
    </row>
    <row r="346" s="12" customFormat="1">
      <c r="B346" s="229"/>
      <c r="C346" s="230"/>
      <c r="D346" s="219" t="s">
        <v>136</v>
      </c>
      <c r="E346" s="231" t="s">
        <v>1</v>
      </c>
      <c r="F346" s="232" t="s">
        <v>138</v>
      </c>
      <c r="G346" s="230"/>
      <c r="H346" s="233">
        <v>4.6440000000000001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AT346" s="239" t="s">
        <v>136</v>
      </c>
      <c r="AU346" s="239" t="s">
        <v>77</v>
      </c>
      <c r="AV346" s="12" t="s">
        <v>134</v>
      </c>
      <c r="AW346" s="12" t="s">
        <v>30</v>
      </c>
      <c r="AX346" s="12" t="s">
        <v>75</v>
      </c>
      <c r="AY346" s="239" t="s">
        <v>128</v>
      </c>
    </row>
    <row r="347" s="1" customFormat="1" ht="16.5" customHeight="1">
      <c r="B347" s="37"/>
      <c r="C347" s="205" t="s">
        <v>567</v>
      </c>
      <c r="D347" s="205" t="s">
        <v>130</v>
      </c>
      <c r="E347" s="206" t="s">
        <v>568</v>
      </c>
      <c r="F347" s="207" t="s">
        <v>569</v>
      </c>
      <c r="G347" s="208" t="s">
        <v>158</v>
      </c>
      <c r="H347" s="209">
        <v>0.052999999999999998</v>
      </c>
      <c r="I347" s="210"/>
      <c r="J347" s="211">
        <f>ROUND(I347*H347,2)</f>
        <v>0</v>
      </c>
      <c r="K347" s="207" t="s">
        <v>1</v>
      </c>
      <c r="L347" s="42"/>
      <c r="M347" s="212" t="s">
        <v>1</v>
      </c>
      <c r="N347" s="213" t="s">
        <v>38</v>
      </c>
      <c r="O347" s="78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AR347" s="16" t="s">
        <v>209</v>
      </c>
      <c r="AT347" s="16" t="s">
        <v>130</v>
      </c>
      <c r="AU347" s="16" t="s">
        <v>77</v>
      </c>
      <c r="AY347" s="16" t="s">
        <v>128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6" t="s">
        <v>75</v>
      </c>
      <c r="BK347" s="216">
        <f>ROUND(I347*H347,2)</f>
        <v>0</v>
      </c>
      <c r="BL347" s="16" t="s">
        <v>209</v>
      </c>
      <c r="BM347" s="16" t="s">
        <v>570</v>
      </c>
    </row>
    <row r="348" s="10" customFormat="1" ht="22.8" customHeight="1">
      <c r="B348" s="189"/>
      <c r="C348" s="190"/>
      <c r="D348" s="191" t="s">
        <v>66</v>
      </c>
      <c r="E348" s="203" t="s">
        <v>571</v>
      </c>
      <c r="F348" s="203" t="s">
        <v>572</v>
      </c>
      <c r="G348" s="190"/>
      <c r="H348" s="190"/>
      <c r="I348" s="193"/>
      <c r="J348" s="204">
        <f>BK348</f>
        <v>0</v>
      </c>
      <c r="K348" s="190"/>
      <c r="L348" s="195"/>
      <c r="M348" s="196"/>
      <c r="N348" s="197"/>
      <c r="O348" s="197"/>
      <c r="P348" s="198">
        <f>SUM(P349:P377)</f>
        <v>0</v>
      </c>
      <c r="Q348" s="197"/>
      <c r="R348" s="198">
        <f>SUM(R349:R377)</f>
        <v>0</v>
      </c>
      <c r="S348" s="197"/>
      <c r="T348" s="199">
        <f>SUM(T349:T377)</f>
        <v>0</v>
      </c>
      <c r="AR348" s="200" t="s">
        <v>77</v>
      </c>
      <c r="AT348" s="201" t="s">
        <v>66</v>
      </c>
      <c r="AU348" s="201" t="s">
        <v>75</v>
      </c>
      <c r="AY348" s="200" t="s">
        <v>128</v>
      </c>
      <c r="BK348" s="202">
        <f>SUM(BK349:BK377)</f>
        <v>0</v>
      </c>
    </row>
    <row r="349" s="1" customFormat="1" ht="16.5" customHeight="1">
      <c r="B349" s="37"/>
      <c r="C349" s="205" t="s">
        <v>573</v>
      </c>
      <c r="D349" s="205" t="s">
        <v>130</v>
      </c>
      <c r="E349" s="206" t="s">
        <v>574</v>
      </c>
      <c r="F349" s="207" t="s">
        <v>575</v>
      </c>
      <c r="G349" s="208" t="s">
        <v>180</v>
      </c>
      <c r="H349" s="209">
        <v>8.0999999999999996</v>
      </c>
      <c r="I349" s="210"/>
      <c r="J349" s="211">
        <f>ROUND(I349*H349,2)</f>
        <v>0</v>
      </c>
      <c r="K349" s="207" t="s">
        <v>1</v>
      </c>
      <c r="L349" s="42"/>
      <c r="M349" s="212" t="s">
        <v>1</v>
      </c>
      <c r="N349" s="213" t="s">
        <v>38</v>
      </c>
      <c r="O349" s="78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AR349" s="16" t="s">
        <v>209</v>
      </c>
      <c r="AT349" s="16" t="s">
        <v>130</v>
      </c>
      <c r="AU349" s="16" t="s">
        <v>77</v>
      </c>
      <c r="AY349" s="16" t="s">
        <v>128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6" t="s">
        <v>75</v>
      </c>
      <c r="BK349" s="216">
        <f>ROUND(I349*H349,2)</f>
        <v>0</v>
      </c>
      <c r="BL349" s="16" t="s">
        <v>209</v>
      </c>
      <c r="BM349" s="16" t="s">
        <v>576</v>
      </c>
    </row>
    <row r="350" s="11" customFormat="1">
      <c r="B350" s="217"/>
      <c r="C350" s="218"/>
      <c r="D350" s="219" t="s">
        <v>136</v>
      </c>
      <c r="E350" s="220" t="s">
        <v>1</v>
      </c>
      <c r="F350" s="221" t="s">
        <v>577</v>
      </c>
      <c r="G350" s="218"/>
      <c r="H350" s="222">
        <v>8.0999999999999996</v>
      </c>
      <c r="I350" s="223"/>
      <c r="J350" s="218"/>
      <c r="K350" s="218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136</v>
      </c>
      <c r="AU350" s="228" t="s">
        <v>77</v>
      </c>
      <c r="AV350" s="11" t="s">
        <v>77</v>
      </c>
      <c r="AW350" s="11" t="s">
        <v>30</v>
      </c>
      <c r="AX350" s="11" t="s">
        <v>67</v>
      </c>
      <c r="AY350" s="228" t="s">
        <v>128</v>
      </c>
    </row>
    <row r="351" s="12" customFormat="1">
      <c r="B351" s="229"/>
      <c r="C351" s="230"/>
      <c r="D351" s="219" t="s">
        <v>136</v>
      </c>
      <c r="E351" s="231" t="s">
        <v>1</v>
      </c>
      <c r="F351" s="232" t="s">
        <v>138</v>
      </c>
      <c r="G351" s="230"/>
      <c r="H351" s="233">
        <v>8.0999999999999996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136</v>
      </c>
      <c r="AU351" s="239" t="s">
        <v>77</v>
      </c>
      <c r="AV351" s="12" t="s">
        <v>134</v>
      </c>
      <c r="AW351" s="12" t="s">
        <v>30</v>
      </c>
      <c r="AX351" s="12" t="s">
        <v>75</v>
      </c>
      <c r="AY351" s="239" t="s">
        <v>128</v>
      </c>
    </row>
    <row r="352" s="1" customFormat="1" ht="16.5" customHeight="1">
      <c r="B352" s="37"/>
      <c r="C352" s="240" t="s">
        <v>578</v>
      </c>
      <c r="D352" s="240" t="s">
        <v>184</v>
      </c>
      <c r="E352" s="241" t="s">
        <v>579</v>
      </c>
      <c r="F352" s="242" t="s">
        <v>580</v>
      </c>
      <c r="G352" s="243" t="s">
        <v>180</v>
      </c>
      <c r="H352" s="244">
        <v>9.7200000000000006</v>
      </c>
      <c r="I352" s="245"/>
      <c r="J352" s="246">
        <f>ROUND(I352*H352,2)</f>
        <v>0</v>
      </c>
      <c r="K352" s="242" t="s">
        <v>1</v>
      </c>
      <c r="L352" s="247"/>
      <c r="M352" s="248" t="s">
        <v>1</v>
      </c>
      <c r="N352" s="249" t="s">
        <v>38</v>
      </c>
      <c r="O352" s="78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AR352" s="16" t="s">
        <v>299</v>
      </c>
      <c r="AT352" s="16" t="s">
        <v>184</v>
      </c>
      <c r="AU352" s="16" t="s">
        <v>77</v>
      </c>
      <c r="AY352" s="16" t="s">
        <v>128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6" t="s">
        <v>75</v>
      </c>
      <c r="BK352" s="216">
        <f>ROUND(I352*H352,2)</f>
        <v>0</v>
      </c>
      <c r="BL352" s="16" t="s">
        <v>209</v>
      </c>
      <c r="BM352" s="16" t="s">
        <v>581</v>
      </c>
    </row>
    <row r="353" s="11" customFormat="1">
      <c r="B353" s="217"/>
      <c r="C353" s="218"/>
      <c r="D353" s="219" t="s">
        <v>136</v>
      </c>
      <c r="E353" s="220" t="s">
        <v>1</v>
      </c>
      <c r="F353" s="221" t="s">
        <v>582</v>
      </c>
      <c r="G353" s="218"/>
      <c r="H353" s="222">
        <v>9.7200000000000006</v>
      </c>
      <c r="I353" s="223"/>
      <c r="J353" s="218"/>
      <c r="K353" s="218"/>
      <c r="L353" s="224"/>
      <c r="M353" s="225"/>
      <c r="N353" s="226"/>
      <c r="O353" s="226"/>
      <c r="P353" s="226"/>
      <c r="Q353" s="226"/>
      <c r="R353" s="226"/>
      <c r="S353" s="226"/>
      <c r="T353" s="227"/>
      <c r="AT353" s="228" t="s">
        <v>136</v>
      </c>
      <c r="AU353" s="228" t="s">
        <v>77</v>
      </c>
      <c r="AV353" s="11" t="s">
        <v>77</v>
      </c>
      <c r="AW353" s="11" t="s">
        <v>30</v>
      </c>
      <c r="AX353" s="11" t="s">
        <v>67</v>
      </c>
      <c r="AY353" s="228" t="s">
        <v>128</v>
      </c>
    </row>
    <row r="354" s="12" customFormat="1">
      <c r="B354" s="229"/>
      <c r="C354" s="230"/>
      <c r="D354" s="219" t="s">
        <v>136</v>
      </c>
      <c r="E354" s="231" t="s">
        <v>1</v>
      </c>
      <c r="F354" s="232" t="s">
        <v>138</v>
      </c>
      <c r="G354" s="230"/>
      <c r="H354" s="233">
        <v>9.7200000000000006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AT354" s="239" t="s">
        <v>136</v>
      </c>
      <c r="AU354" s="239" t="s">
        <v>77</v>
      </c>
      <c r="AV354" s="12" t="s">
        <v>134</v>
      </c>
      <c r="AW354" s="12" t="s">
        <v>30</v>
      </c>
      <c r="AX354" s="12" t="s">
        <v>75</v>
      </c>
      <c r="AY354" s="239" t="s">
        <v>128</v>
      </c>
    </row>
    <row r="355" s="1" customFormat="1" ht="16.5" customHeight="1">
      <c r="B355" s="37"/>
      <c r="C355" s="205" t="s">
        <v>583</v>
      </c>
      <c r="D355" s="205" t="s">
        <v>130</v>
      </c>
      <c r="E355" s="206" t="s">
        <v>584</v>
      </c>
      <c r="F355" s="207" t="s">
        <v>585</v>
      </c>
      <c r="G355" s="208" t="s">
        <v>192</v>
      </c>
      <c r="H355" s="209">
        <v>8.0999999999999996</v>
      </c>
      <c r="I355" s="210"/>
      <c r="J355" s="211">
        <f>ROUND(I355*H355,2)</f>
        <v>0</v>
      </c>
      <c r="K355" s="207" t="s">
        <v>1</v>
      </c>
      <c r="L355" s="42"/>
      <c r="M355" s="212" t="s">
        <v>1</v>
      </c>
      <c r="N355" s="213" t="s">
        <v>38</v>
      </c>
      <c r="O355" s="78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AR355" s="16" t="s">
        <v>209</v>
      </c>
      <c r="AT355" s="16" t="s">
        <v>130</v>
      </c>
      <c r="AU355" s="16" t="s">
        <v>77</v>
      </c>
      <c r="AY355" s="16" t="s">
        <v>128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6" t="s">
        <v>75</v>
      </c>
      <c r="BK355" s="216">
        <f>ROUND(I355*H355,2)</f>
        <v>0</v>
      </c>
      <c r="BL355" s="16" t="s">
        <v>209</v>
      </c>
      <c r="BM355" s="16" t="s">
        <v>586</v>
      </c>
    </row>
    <row r="356" s="11" customFormat="1">
      <c r="B356" s="217"/>
      <c r="C356" s="218"/>
      <c r="D356" s="219" t="s">
        <v>136</v>
      </c>
      <c r="E356" s="220" t="s">
        <v>1</v>
      </c>
      <c r="F356" s="221" t="s">
        <v>587</v>
      </c>
      <c r="G356" s="218"/>
      <c r="H356" s="222">
        <v>8.0999999999999996</v>
      </c>
      <c r="I356" s="223"/>
      <c r="J356" s="218"/>
      <c r="K356" s="218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136</v>
      </c>
      <c r="AU356" s="228" t="s">
        <v>77</v>
      </c>
      <c r="AV356" s="11" t="s">
        <v>77</v>
      </c>
      <c r="AW356" s="11" t="s">
        <v>30</v>
      </c>
      <c r="AX356" s="11" t="s">
        <v>67</v>
      </c>
      <c r="AY356" s="228" t="s">
        <v>128</v>
      </c>
    </row>
    <row r="357" s="12" customFormat="1">
      <c r="B357" s="229"/>
      <c r="C357" s="230"/>
      <c r="D357" s="219" t="s">
        <v>136</v>
      </c>
      <c r="E357" s="231" t="s">
        <v>1</v>
      </c>
      <c r="F357" s="232" t="s">
        <v>138</v>
      </c>
      <c r="G357" s="230"/>
      <c r="H357" s="233">
        <v>8.0999999999999996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AT357" s="239" t="s">
        <v>136</v>
      </c>
      <c r="AU357" s="239" t="s">
        <v>77</v>
      </c>
      <c r="AV357" s="12" t="s">
        <v>134</v>
      </c>
      <c r="AW357" s="12" t="s">
        <v>30</v>
      </c>
      <c r="AX357" s="12" t="s">
        <v>75</v>
      </c>
      <c r="AY357" s="239" t="s">
        <v>128</v>
      </c>
    </row>
    <row r="358" s="1" customFormat="1" ht="16.5" customHeight="1">
      <c r="B358" s="37"/>
      <c r="C358" s="205" t="s">
        <v>588</v>
      </c>
      <c r="D358" s="205" t="s">
        <v>130</v>
      </c>
      <c r="E358" s="206" t="s">
        <v>589</v>
      </c>
      <c r="F358" s="207" t="s">
        <v>590</v>
      </c>
      <c r="G358" s="208" t="s">
        <v>192</v>
      </c>
      <c r="H358" s="209">
        <v>8.0999999999999996</v>
      </c>
      <c r="I358" s="210"/>
      <c r="J358" s="211">
        <f>ROUND(I358*H358,2)</f>
        <v>0</v>
      </c>
      <c r="K358" s="207" t="s">
        <v>1</v>
      </c>
      <c r="L358" s="42"/>
      <c r="M358" s="212" t="s">
        <v>1</v>
      </c>
      <c r="N358" s="213" t="s">
        <v>38</v>
      </c>
      <c r="O358" s="78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AR358" s="16" t="s">
        <v>209</v>
      </c>
      <c r="AT358" s="16" t="s">
        <v>130</v>
      </c>
      <c r="AU358" s="16" t="s">
        <v>77</v>
      </c>
      <c r="AY358" s="16" t="s">
        <v>128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6" t="s">
        <v>75</v>
      </c>
      <c r="BK358" s="216">
        <f>ROUND(I358*H358,2)</f>
        <v>0</v>
      </c>
      <c r="BL358" s="16" t="s">
        <v>209</v>
      </c>
      <c r="BM358" s="16" t="s">
        <v>591</v>
      </c>
    </row>
    <row r="359" s="11" customFormat="1">
      <c r="B359" s="217"/>
      <c r="C359" s="218"/>
      <c r="D359" s="219" t="s">
        <v>136</v>
      </c>
      <c r="E359" s="220" t="s">
        <v>1</v>
      </c>
      <c r="F359" s="221" t="s">
        <v>587</v>
      </c>
      <c r="G359" s="218"/>
      <c r="H359" s="222">
        <v>8.0999999999999996</v>
      </c>
      <c r="I359" s="223"/>
      <c r="J359" s="218"/>
      <c r="K359" s="218"/>
      <c r="L359" s="224"/>
      <c r="M359" s="225"/>
      <c r="N359" s="226"/>
      <c r="O359" s="226"/>
      <c r="P359" s="226"/>
      <c r="Q359" s="226"/>
      <c r="R359" s="226"/>
      <c r="S359" s="226"/>
      <c r="T359" s="227"/>
      <c r="AT359" s="228" t="s">
        <v>136</v>
      </c>
      <c r="AU359" s="228" t="s">
        <v>77</v>
      </c>
      <c r="AV359" s="11" t="s">
        <v>77</v>
      </c>
      <c r="AW359" s="11" t="s">
        <v>30</v>
      </c>
      <c r="AX359" s="11" t="s">
        <v>67</v>
      </c>
      <c r="AY359" s="228" t="s">
        <v>128</v>
      </c>
    </row>
    <row r="360" s="12" customFormat="1">
      <c r="B360" s="229"/>
      <c r="C360" s="230"/>
      <c r="D360" s="219" t="s">
        <v>136</v>
      </c>
      <c r="E360" s="231" t="s">
        <v>1</v>
      </c>
      <c r="F360" s="232" t="s">
        <v>138</v>
      </c>
      <c r="G360" s="230"/>
      <c r="H360" s="233">
        <v>8.0999999999999996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AT360" s="239" t="s">
        <v>136</v>
      </c>
      <c r="AU360" s="239" t="s">
        <v>77</v>
      </c>
      <c r="AV360" s="12" t="s">
        <v>134</v>
      </c>
      <c r="AW360" s="12" t="s">
        <v>30</v>
      </c>
      <c r="AX360" s="12" t="s">
        <v>75</v>
      </c>
      <c r="AY360" s="239" t="s">
        <v>128</v>
      </c>
    </row>
    <row r="361" s="1" customFormat="1" ht="16.5" customHeight="1">
      <c r="B361" s="37"/>
      <c r="C361" s="205" t="s">
        <v>592</v>
      </c>
      <c r="D361" s="205" t="s">
        <v>130</v>
      </c>
      <c r="E361" s="206" t="s">
        <v>593</v>
      </c>
      <c r="F361" s="207" t="s">
        <v>594</v>
      </c>
      <c r="G361" s="208" t="s">
        <v>192</v>
      </c>
      <c r="H361" s="209">
        <v>7.46</v>
      </c>
      <c r="I361" s="210"/>
      <c r="J361" s="211">
        <f>ROUND(I361*H361,2)</f>
        <v>0</v>
      </c>
      <c r="K361" s="207" t="s">
        <v>1</v>
      </c>
      <c r="L361" s="42"/>
      <c r="M361" s="212" t="s">
        <v>1</v>
      </c>
      <c r="N361" s="213" t="s">
        <v>38</v>
      </c>
      <c r="O361" s="78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AR361" s="16" t="s">
        <v>209</v>
      </c>
      <c r="AT361" s="16" t="s">
        <v>130</v>
      </c>
      <c r="AU361" s="16" t="s">
        <v>77</v>
      </c>
      <c r="AY361" s="16" t="s">
        <v>128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6" t="s">
        <v>75</v>
      </c>
      <c r="BK361" s="216">
        <f>ROUND(I361*H361,2)</f>
        <v>0</v>
      </c>
      <c r="BL361" s="16" t="s">
        <v>209</v>
      </c>
      <c r="BM361" s="16" t="s">
        <v>595</v>
      </c>
    </row>
    <row r="362" s="11" customFormat="1">
      <c r="B362" s="217"/>
      <c r="C362" s="218"/>
      <c r="D362" s="219" t="s">
        <v>136</v>
      </c>
      <c r="E362" s="220" t="s">
        <v>1</v>
      </c>
      <c r="F362" s="221" t="s">
        <v>596</v>
      </c>
      <c r="G362" s="218"/>
      <c r="H362" s="222">
        <v>7.46</v>
      </c>
      <c r="I362" s="223"/>
      <c r="J362" s="218"/>
      <c r="K362" s="218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136</v>
      </c>
      <c r="AU362" s="228" t="s">
        <v>77</v>
      </c>
      <c r="AV362" s="11" t="s">
        <v>77</v>
      </c>
      <c r="AW362" s="11" t="s">
        <v>30</v>
      </c>
      <c r="AX362" s="11" t="s">
        <v>67</v>
      </c>
      <c r="AY362" s="228" t="s">
        <v>128</v>
      </c>
    </row>
    <row r="363" s="12" customFormat="1">
      <c r="B363" s="229"/>
      <c r="C363" s="230"/>
      <c r="D363" s="219" t="s">
        <v>136</v>
      </c>
      <c r="E363" s="231" t="s">
        <v>1</v>
      </c>
      <c r="F363" s="232" t="s">
        <v>138</v>
      </c>
      <c r="G363" s="230"/>
      <c r="H363" s="233">
        <v>7.46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AT363" s="239" t="s">
        <v>136</v>
      </c>
      <c r="AU363" s="239" t="s">
        <v>77</v>
      </c>
      <c r="AV363" s="12" t="s">
        <v>134</v>
      </c>
      <c r="AW363" s="12" t="s">
        <v>30</v>
      </c>
      <c r="AX363" s="12" t="s">
        <v>75</v>
      </c>
      <c r="AY363" s="239" t="s">
        <v>128</v>
      </c>
    </row>
    <row r="364" s="1" customFormat="1" ht="16.5" customHeight="1">
      <c r="B364" s="37"/>
      <c r="C364" s="205" t="s">
        <v>597</v>
      </c>
      <c r="D364" s="205" t="s">
        <v>130</v>
      </c>
      <c r="E364" s="206" t="s">
        <v>598</v>
      </c>
      <c r="F364" s="207" t="s">
        <v>599</v>
      </c>
      <c r="G364" s="208" t="s">
        <v>180</v>
      </c>
      <c r="H364" s="209">
        <v>1.9179999999999999</v>
      </c>
      <c r="I364" s="210"/>
      <c r="J364" s="211">
        <f>ROUND(I364*H364,2)</f>
        <v>0</v>
      </c>
      <c r="K364" s="207" t="s">
        <v>1</v>
      </c>
      <c r="L364" s="42"/>
      <c r="M364" s="212" t="s">
        <v>1</v>
      </c>
      <c r="N364" s="213" t="s">
        <v>38</v>
      </c>
      <c r="O364" s="78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AR364" s="16" t="s">
        <v>209</v>
      </c>
      <c r="AT364" s="16" t="s">
        <v>130</v>
      </c>
      <c r="AU364" s="16" t="s">
        <v>77</v>
      </c>
      <c r="AY364" s="16" t="s">
        <v>128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6" t="s">
        <v>75</v>
      </c>
      <c r="BK364" s="216">
        <f>ROUND(I364*H364,2)</f>
        <v>0</v>
      </c>
      <c r="BL364" s="16" t="s">
        <v>209</v>
      </c>
      <c r="BM364" s="16" t="s">
        <v>600</v>
      </c>
    </row>
    <row r="365" s="11" customFormat="1">
      <c r="B365" s="217"/>
      <c r="C365" s="218"/>
      <c r="D365" s="219" t="s">
        <v>136</v>
      </c>
      <c r="E365" s="220" t="s">
        <v>1</v>
      </c>
      <c r="F365" s="221" t="s">
        <v>601</v>
      </c>
      <c r="G365" s="218"/>
      <c r="H365" s="222">
        <v>1.9179999999999999</v>
      </c>
      <c r="I365" s="223"/>
      <c r="J365" s="218"/>
      <c r="K365" s="218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136</v>
      </c>
      <c r="AU365" s="228" t="s">
        <v>77</v>
      </c>
      <c r="AV365" s="11" t="s">
        <v>77</v>
      </c>
      <c r="AW365" s="11" t="s">
        <v>30</v>
      </c>
      <c r="AX365" s="11" t="s">
        <v>67</v>
      </c>
      <c r="AY365" s="228" t="s">
        <v>128</v>
      </c>
    </row>
    <row r="366" s="12" customFormat="1">
      <c r="B366" s="229"/>
      <c r="C366" s="230"/>
      <c r="D366" s="219" t="s">
        <v>136</v>
      </c>
      <c r="E366" s="231" t="s">
        <v>1</v>
      </c>
      <c r="F366" s="232" t="s">
        <v>138</v>
      </c>
      <c r="G366" s="230"/>
      <c r="H366" s="233">
        <v>1.9179999999999999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AT366" s="239" t="s">
        <v>136</v>
      </c>
      <c r="AU366" s="239" t="s">
        <v>77</v>
      </c>
      <c r="AV366" s="12" t="s">
        <v>134</v>
      </c>
      <c r="AW366" s="12" t="s">
        <v>30</v>
      </c>
      <c r="AX366" s="12" t="s">
        <v>75</v>
      </c>
      <c r="AY366" s="239" t="s">
        <v>128</v>
      </c>
    </row>
    <row r="367" s="1" customFormat="1" ht="16.5" customHeight="1">
      <c r="B367" s="37"/>
      <c r="C367" s="205" t="s">
        <v>602</v>
      </c>
      <c r="D367" s="205" t="s">
        <v>130</v>
      </c>
      <c r="E367" s="206" t="s">
        <v>603</v>
      </c>
      <c r="F367" s="207" t="s">
        <v>604</v>
      </c>
      <c r="G367" s="208" t="s">
        <v>180</v>
      </c>
      <c r="H367" s="209">
        <v>14.868</v>
      </c>
      <c r="I367" s="210"/>
      <c r="J367" s="211">
        <f>ROUND(I367*H367,2)</f>
        <v>0</v>
      </c>
      <c r="K367" s="207" t="s">
        <v>1</v>
      </c>
      <c r="L367" s="42"/>
      <c r="M367" s="212" t="s">
        <v>1</v>
      </c>
      <c r="N367" s="213" t="s">
        <v>38</v>
      </c>
      <c r="O367" s="78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AR367" s="16" t="s">
        <v>209</v>
      </c>
      <c r="AT367" s="16" t="s">
        <v>130</v>
      </c>
      <c r="AU367" s="16" t="s">
        <v>77</v>
      </c>
      <c r="AY367" s="16" t="s">
        <v>128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6" t="s">
        <v>75</v>
      </c>
      <c r="BK367" s="216">
        <f>ROUND(I367*H367,2)</f>
        <v>0</v>
      </c>
      <c r="BL367" s="16" t="s">
        <v>209</v>
      </c>
      <c r="BM367" s="16" t="s">
        <v>605</v>
      </c>
    </row>
    <row r="368" s="11" customFormat="1">
      <c r="B368" s="217"/>
      <c r="C368" s="218"/>
      <c r="D368" s="219" t="s">
        <v>136</v>
      </c>
      <c r="E368" s="220" t="s">
        <v>1</v>
      </c>
      <c r="F368" s="221" t="s">
        <v>606</v>
      </c>
      <c r="G368" s="218"/>
      <c r="H368" s="222">
        <v>12.033</v>
      </c>
      <c r="I368" s="223"/>
      <c r="J368" s="218"/>
      <c r="K368" s="218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136</v>
      </c>
      <c r="AU368" s="228" t="s">
        <v>77</v>
      </c>
      <c r="AV368" s="11" t="s">
        <v>77</v>
      </c>
      <c r="AW368" s="11" t="s">
        <v>30</v>
      </c>
      <c r="AX368" s="11" t="s">
        <v>67</v>
      </c>
      <c r="AY368" s="228" t="s">
        <v>128</v>
      </c>
    </row>
    <row r="369" s="11" customFormat="1">
      <c r="B369" s="217"/>
      <c r="C369" s="218"/>
      <c r="D369" s="219" t="s">
        <v>136</v>
      </c>
      <c r="E369" s="220" t="s">
        <v>1</v>
      </c>
      <c r="F369" s="221" t="s">
        <v>607</v>
      </c>
      <c r="G369" s="218"/>
      <c r="H369" s="222">
        <v>2.835</v>
      </c>
      <c r="I369" s="223"/>
      <c r="J369" s="218"/>
      <c r="K369" s="218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136</v>
      </c>
      <c r="AU369" s="228" t="s">
        <v>77</v>
      </c>
      <c r="AV369" s="11" t="s">
        <v>77</v>
      </c>
      <c r="AW369" s="11" t="s">
        <v>30</v>
      </c>
      <c r="AX369" s="11" t="s">
        <v>67</v>
      </c>
      <c r="AY369" s="228" t="s">
        <v>128</v>
      </c>
    </row>
    <row r="370" s="12" customFormat="1">
      <c r="B370" s="229"/>
      <c r="C370" s="230"/>
      <c r="D370" s="219" t="s">
        <v>136</v>
      </c>
      <c r="E370" s="231" t="s">
        <v>1</v>
      </c>
      <c r="F370" s="232" t="s">
        <v>138</v>
      </c>
      <c r="G370" s="230"/>
      <c r="H370" s="233">
        <v>14.868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AT370" s="239" t="s">
        <v>136</v>
      </c>
      <c r="AU370" s="239" t="s">
        <v>77</v>
      </c>
      <c r="AV370" s="12" t="s">
        <v>134</v>
      </c>
      <c r="AW370" s="12" t="s">
        <v>30</v>
      </c>
      <c r="AX370" s="12" t="s">
        <v>75</v>
      </c>
      <c r="AY370" s="239" t="s">
        <v>128</v>
      </c>
    </row>
    <row r="371" s="1" customFormat="1" ht="16.5" customHeight="1">
      <c r="B371" s="37"/>
      <c r="C371" s="240" t="s">
        <v>608</v>
      </c>
      <c r="D371" s="240" t="s">
        <v>184</v>
      </c>
      <c r="E371" s="241" t="s">
        <v>609</v>
      </c>
      <c r="F371" s="242" t="s">
        <v>610</v>
      </c>
      <c r="G371" s="243" t="s">
        <v>180</v>
      </c>
      <c r="H371" s="244">
        <v>17.841999999999999</v>
      </c>
      <c r="I371" s="245"/>
      <c r="J371" s="246">
        <f>ROUND(I371*H371,2)</f>
        <v>0</v>
      </c>
      <c r="K371" s="242" t="s">
        <v>1</v>
      </c>
      <c r="L371" s="247"/>
      <c r="M371" s="248" t="s">
        <v>1</v>
      </c>
      <c r="N371" s="249" t="s">
        <v>38</v>
      </c>
      <c r="O371" s="78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AR371" s="16" t="s">
        <v>299</v>
      </c>
      <c r="AT371" s="16" t="s">
        <v>184</v>
      </c>
      <c r="AU371" s="16" t="s">
        <v>77</v>
      </c>
      <c r="AY371" s="16" t="s">
        <v>128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6" t="s">
        <v>75</v>
      </c>
      <c r="BK371" s="216">
        <f>ROUND(I371*H371,2)</f>
        <v>0</v>
      </c>
      <c r="BL371" s="16" t="s">
        <v>209</v>
      </c>
      <c r="BM371" s="16" t="s">
        <v>611</v>
      </c>
    </row>
    <row r="372" s="11" customFormat="1">
      <c r="B372" s="217"/>
      <c r="C372" s="218"/>
      <c r="D372" s="219" t="s">
        <v>136</v>
      </c>
      <c r="E372" s="220" t="s">
        <v>1</v>
      </c>
      <c r="F372" s="221" t="s">
        <v>612</v>
      </c>
      <c r="G372" s="218"/>
      <c r="H372" s="222">
        <v>17.841999999999999</v>
      </c>
      <c r="I372" s="223"/>
      <c r="J372" s="218"/>
      <c r="K372" s="218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136</v>
      </c>
      <c r="AU372" s="228" t="s">
        <v>77</v>
      </c>
      <c r="AV372" s="11" t="s">
        <v>77</v>
      </c>
      <c r="AW372" s="11" t="s">
        <v>30</v>
      </c>
      <c r="AX372" s="11" t="s">
        <v>67</v>
      </c>
      <c r="AY372" s="228" t="s">
        <v>128</v>
      </c>
    </row>
    <row r="373" s="12" customFormat="1">
      <c r="B373" s="229"/>
      <c r="C373" s="230"/>
      <c r="D373" s="219" t="s">
        <v>136</v>
      </c>
      <c r="E373" s="231" t="s">
        <v>1</v>
      </c>
      <c r="F373" s="232" t="s">
        <v>138</v>
      </c>
      <c r="G373" s="230"/>
      <c r="H373" s="233">
        <v>17.841999999999999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AT373" s="239" t="s">
        <v>136</v>
      </c>
      <c r="AU373" s="239" t="s">
        <v>77</v>
      </c>
      <c r="AV373" s="12" t="s">
        <v>134</v>
      </c>
      <c r="AW373" s="12" t="s">
        <v>30</v>
      </c>
      <c r="AX373" s="12" t="s">
        <v>75</v>
      </c>
      <c r="AY373" s="239" t="s">
        <v>128</v>
      </c>
    </row>
    <row r="374" s="1" customFormat="1" ht="16.5" customHeight="1">
      <c r="B374" s="37"/>
      <c r="C374" s="205" t="s">
        <v>613</v>
      </c>
      <c r="D374" s="205" t="s">
        <v>130</v>
      </c>
      <c r="E374" s="206" t="s">
        <v>614</v>
      </c>
      <c r="F374" s="207" t="s">
        <v>615</v>
      </c>
      <c r="G374" s="208" t="s">
        <v>180</v>
      </c>
      <c r="H374" s="209">
        <v>14.868</v>
      </c>
      <c r="I374" s="210"/>
      <c r="J374" s="211">
        <f>ROUND(I374*H374,2)</f>
        <v>0</v>
      </c>
      <c r="K374" s="207" t="s">
        <v>1</v>
      </c>
      <c r="L374" s="42"/>
      <c r="M374" s="212" t="s">
        <v>1</v>
      </c>
      <c r="N374" s="213" t="s">
        <v>38</v>
      </c>
      <c r="O374" s="78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AR374" s="16" t="s">
        <v>209</v>
      </c>
      <c r="AT374" s="16" t="s">
        <v>130</v>
      </c>
      <c r="AU374" s="16" t="s">
        <v>77</v>
      </c>
      <c r="AY374" s="16" t="s">
        <v>128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16" t="s">
        <v>75</v>
      </c>
      <c r="BK374" s="216">
        <f>ROUND(I374*H374,2)</f>
        <v>0</v>
      </c>
      <c r="BL374" s="16" t="s">
        <v>209</v>
      </c>
      <c r="BM374" s="16" t="s">
        <v>616</v>
      </c>
    </row>
    <row r="375" s="1" customFormat="1" ht="16.5" customHeight="1">
      <c r="B375" s="37"/>
      <c r="C375" s="240" t="s">
        <v>617</v>
      </c>
      <c r="D375" s="240" t="s">
        <v>184</v>
      </c>
      <c r="E375" s="241" t="s">
        <v>618</v>
      </c>
      <c r="F375" s="242" t="s">
        <v>619</v>
      </c>
      <c r="G375" s="243" t="s">
        <v>180</v>
      </c>
      <c r="H375" s="244">
        <v>17.841999999999999</v>
      </c>
      <c r="I375" s="245"/>
      <c r="J375" s="246">
        <f>ROUND(I375*H375,2)</f>
        <v>0</v>
      </c>
      <c r="K375" s="242" t="s">
        <v>1</v>
      </c>
      <c r="L375" s="247"/>
      <c r="M375" s="248" t="s">
        <v>1</v>
      </c>
      <c r="N375" s="249" t="s">
        <v>38</v>
      </c>
      <c r="O375" s="78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AR375" s="16" t="s">
        <v>299</v>
      </c>
      <c r="AT375" s="16" t="s">
        <v>184</v>
      </c>
      <c r="AU375" s="16" t="s">
        <v>77</v>
      </c>
      <c r="AY375" s="16" t="s">
        <v>128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6" t="s">
        <v>75</v>
      </c>
      <c r="BK375" s="216">
        <f>ROUND(I375*H375,2)</f>
        <v>0</v>
      </c>
      <c r="BL375" s="16" t="s">
        <v>209</v>
      </c>
      <c r="BM375" s="16" t="s">
        <v>620</v>
      </c>
    </row>
    <row r="376" s="1" customFormat="1" ht="16.5" customHeight="1">
      <c r="B376" s="37"/>
      <c r="C376" s="205" t="s">
        <v>621</v>
      </c>
      <c r="D376" s="205" t="s">
        <v>130</v>
      </c>
      <c r="E376" s="206" t="s">
        <v>622</v>
      </c>
      <c r="F376" s="207" t="s">
        <v>623</v>
      </c>
      <c r="G376" s="208" t="s">
        <v>192</v>
      </c>
      <c r="H376" s="209">
        <v>3.7000000000000002</v>
      </c>
      <c r="I376" s="210"/>
      <c r="J376" s="211">
        <f>ROUND(I376*H376,2)</f>
        <v>0</v>
      </c>
      <c r="K376" s="207" t="s">
        <v>1</v>
      </c>
      <c r="L376" s="42"/>
      <c r="M376" s="212" t="s">
        <v>1</v>
      </c>
      <c r="N376" s="213" t="s">
        <v>38</v>
      </c>
      <c r="O376" s="78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AR376" s="16" t="s">
        <v>209</v>
      </c>
      <c r="AT376" s="16" t="s">
        <v>130</v>
      </c>
      <c r="AU376" s="16" t="s">
        <v>77</v>
      </c>
      <c r="AY376" s="16" t="s">
        <v>128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6" t="s">
        <v>75</v>
      </c>
      <c r="BK376" s="216">
        <f>ROUND(I376*H376,2)</f>
        <v>0</v>
      </c>
      <c r="BL376" s="16" t="s">
        <v>209</v>
      </c>
      <c r="BM376" s="16" t="s">
        <v>624</v>
      </c>
    </row>
    <row r="377" s="1" customFormat="1" ht="16.5" customHeight="1">
      <c r="B377" s="37"/>
      <c r="C377" s="205" t="s">
        <v>625</v>
      </c>
      <c r="D377" s="205" t="s">
        <v>130</v>
      </c>
      <c r="E377" s="206" t="s">
        <v>626</v>
      </c>
      <c r="F377" s="207" t="s">
        <v>627</v>
      </c>
      <c r="G377" s="208" t="s">
        <v>158</v>
      </c>
      <c r="H377" s="209">
        <v>0.11700000000000001</v>
      </c>
      <c r="I377" s="210"/>
      <c r="J377" s="211">
        <f>ROUND(I377*H377,2)</f>
        <v>0</v>
      </c>
      <c r="K377" s="207" t="s">
        <v>1</v>
      </c>
      <c r="L377" s="42"/>
      <c r="M377" s="212" t="s">
        <v>1</v>
      </c>
      <c r="N377" s="213" t="s">
        <v>38</v>
      </c>
      <c r="O377" s="78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AR377" s="16" t="s">
        <v>209</v>
      </c>
      <c r="AT377" s="16" t="s">
        <v>130</v>
      </c>
      <c r="AU377" s="16" t="s">
        <v>77</v>
      </c>
      <c r="AY377" s="16" t="s">
        <v>128</v>
      </c>
      <c r="BE377" s="216">
        <f>IF(N377="základní",J377,0)</f>
        <v>0</v>
      </c>
      <c r="BF377" s="216">
        <f>IF(N377="snížená",J377,0)</f>
        <v>0</v>
      </c>
      <c r="BG377" s="216">
        <f>IF(N377="zákl. přenesená",J377,0)</f>
        <v>0</v>
      </c>
      <c r="BH377" s="216">
        <f>IF(N377="sníž. přenesená",J377,0)</f>
        <v>0</v>
      </c>
      <c r="BI377" s="216">
        <f>IF(N377="nulová",J377,0)</f>
        <v>0</v>
      </c>
      <c r="BJ377" s="16" t="s">
        <v>75</v>
      </c>
      <c r="BK377" s="216">
        <f>ROUND(I377*H377,2)</f>
        <v>0</v>
      </c>
      <c r="BL377" s="16" t="s">
        <v>209</v>
      </c>
      <c r="BM377" s="16" t="s">
        <v>628</v>
      </c>
    </row>
    <row r="378" s="10" customFormat="1" ht="22.8" customHeight="1">
      <c r="B378" s="189"/>
      <c r="C378" s="190"/>
      <c r="D378" s="191" t="s">
        <v>66</v>
      </c>
      <c r="E378" s="203" t="s">
        <v>629</v>
      </c>
      <c r="F378" s="203" t="s">
        <v>630</v>
      </c>
      <c r="G378" s="190"/>
      <c r="H378" s="190"/>
      <c r="I378" s="193"/>
      <c r="J378" s="204">
        <f>BK378</f>
        <v>0</v>
      </c>
      <c r="K378" s="190"/>
      <c r="L378" s="195"/>
      <c r="M378" s="196"/>
      <c r="N378" s="197"/>
      <c r="O378" s="197"/>
      <c r="P378" s="198">
        <f>SUM(P379:P409)</f>
        <v>0</v>
      </c>
      <c r="Q378" s="197"/>
      <c r="R378" s="198">
        <f>SUM(R379:R409)</f>
        <v>0</v>
      </c>
      <c r="S378" s="197"/>
      <c r="T378" s="199">
        <f>SUM(T379:T409)</f>
        <v>0</v>
      </c>
      <c r="AR378" s="200" t="s">
        <v>77</v>
      </c>
      <c r="AT378" s="201" t="s">
        <v>66</v>
      </c>
      <c r="AU378" s="201" t="s">
        <v>75</v>
      </c>
      <c r="AY378" s="200" t="s">
        <v>128</v>
      </c>
      <c r="BK378" s="202">
        <f>SUM(BK379:BK409)</f>
        <v>0</v>
      </c>
    </row>
    <row r="379" s="1" customFormat="1" ht="16.5" customHeight="1">
      <c r="B379" s="37"/>
      <c r="C379" s="205" t="s">
        <v>631</v>
      </c>
      <c r="D379" s="205" t="s">
        <v>130</v>
      </c>
      <c r="E379" s="206" t="s">
        <v>632</v>
      </c>
      <c r="F379" s="207" t="s">
        <v>633</v>
      </c>
      <c r="G379" s="208" t="s">
        <v>180</v>
      </c>
      <c r="H379" s="209">
        <v>6.75</v>
      </c>
      <c r="I379" s="210"/>
      <c r="J379" s="211">
        <f>ROUND(I379*H379,2)</f>
        <v>0</v>
      </c>
      <c r="K379" s="207" t="s">
        <v>1</v>
      </c>
      <c r="L379" s="42"/>
      <c r="M379" s="212" t="s">
        <v>1</v>
      </c>
      <c r="N379" s="213" t="s">
        <v>38</v>
      </c>
      <c r="O379" s="78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AR379" s="16" t="s">
        <v>209</v>
      </c>
      <c r="AT379" s="16" t="s">
        <v>130</v>
      </c>
      <c r="AU379" s="16" t="s">
        <v>77</v>
      </c>
      <c r="AY379" s="16" t="s">
        <v>128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6" t="s">
        <v>75</v>
      </c>
      <c r="BK379" s="216">
        <f>ROUND(I379*H379,2)</f>
        <v>0</v>
      </c>
      <c r="BL379" s="16" t="s">
        <v>209</v>
      </c>
      <c r="BM379" s="16" t="s">
        <v>634</v>
      </c>
    </row>
    <row r="380" s="11" customFormat="1">
      <c r="B380" s="217"/>
      <c r="C380" s="218"/>
      <c r="D380" s="219" t="s">
        <v>136</v>
      </c>
      <c r="E380" s="220" t="s">
        <v>1</v>
      </c>
      <c r="F380" s="221" t="s">
        <v>409</v>
      </c>
      <c r="G380" s="218"/>
      <c r="H380" s="222">
        <v>6.75</v>
      </c>
      <c r="I380" s="223"/>
      <c r="J380" s="218"/>
      <c r="K380" s="218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136</v>
      </c>
      <c r="AU380" s="228" t="s">
        <v>77</v>
      </c>
      <c r="AV380" s="11" t="s">
        <v>77</v>
      </c>
      <c r="AW380" s="11" t="s">
        <v>30</v>
      </c>
      <c r="AX380" s="11" t="s">
        <v>67</v>
      </c>
      <c r="AY380" s="228" t="s">
        <v>128</v>
      </c>
    </row>
    <row r="381" s="12" customFormat="1">
      <c r="B381" s="229"/>
      <c r="C381" s="230"/>
      <c r="D381" s="219" t="s">
        <v>136</v>
      </c>
      <c r="E381" s="231" t="s">
        <v>1</v>
      </c>
      <c r="F381" s="232" t="s">
        <v>138</v>
      </c>
      <c r="G381" s="230"/>
      <c r="H381" s="233">
        <v>6.75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AT381" s="239" t="s">
        <v>136</v>
      </c>
      <c r="AU381" s="239" t="s">
        <v>77</v>
      </c>
      <c r="AV381" s="12" t="s">
        <v>134</v>
      </c>
      <c r="AW381" s="12" t="s">
        <v>30</v>
      </c>
      <c r="AX381" s="12" t="s">
        <v>75</v>
      </c>
      <c r="AY381" s="239" t="s">
        <v>128</v>
      </c>
    </row>
    <row r="382" s="1" customFormat="1" ht="16.5" customHeight="1">
      <c r="B382" s="37"/>
      <c r="C382" s="240" t="s">
        <v>635</v>
      </c>
      <c r="D382" s="240" t="s">
        <v>184</v>
      </c>
      <c r="E382" s="241" t="s">
        <v>636</v>
      </c>
      <c r="F382" s="242" t="s">
        <v>637</v>
      </c>
      <c r="G382" s="243" t="s">
        <v>180</v>
      </c>
      <c r="H382" s="244">
        <v>7.0880000000000001</v>
      </c>
      <c r="I382" s="245"/>
      <c r="J382" s="246">
        <f>ROUND(I382*H382,2)</f>
        <v>0</v>
      </c>
      <c r="K382" s="242" t="s">
        <v>1</v>
      </c>
      <c r="L382" s="247"/>
      <c r="M382" s="248" t="s">
        <v>1</v>
      </c>
      <c r="N382" s="249" t="s">
        <v>38</v>
      </c>
      <c r="O382" s="78"/>
      <c r="P382" s="214">
        <f>O382*H382</f>
        <v>0</v>
      </c>
      <c r="Q382" s="214">
        <v>0</v>
      </c>
      <c r="R382" s="214">
        <f>Q382*H382</f>
        <v>0</v>
      </c>
      <c r="S382" s="214">
        <v>0</v>
      </c>
      <c r="T382" s="215">
        <f>S382*H382</f>
        <v>0</v>
      </c>
      <c r="AR382" s="16" t="s">
        <v>299</v>
      </c>
      <c r="AT382" s="16" t="s">
        <v>184</v>
      </c>
      <c r="AU382" s="16" t="s">
        <v>77</v>
      </c>
      <c r="AY382" s="16" t="s">
        <v>128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6" t="s">
        <v>75</v>
      </c>
      <c r="BK382" s="216">
        <f>ROUND(I382*H382,2)</f>
        <v>0</v>
      </c>
      <c r="BL382" s="16" t="s">
        <v>209</v>
      </c>
      <c r="BM382" s="16" t="s">
        <v>638</v>
      </c>
    </row>
    <row r="383" s="11" customFormat="1">
      <c r="B383" s="217"/>
      <c r="C383" s="218"/>
      <c r="D383" s="219" t="s">
        <v>136</v>
      </c>
      <c r="E383" s="220" t="s">
        <v>1</v>
      </c>
      <c r="F383" s="221" t="s">
        <v>639</v>
      </c>
      <c r="G383" s="218"/>
      <c r="H383" s="222">
        <v>7.0880000000000001</v>
      </c>
      <c r="I383" s="223"/>
      <c r="J383" s="218"/>
      <c r="K383" s="218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136</v>
      </c>
      <c r="AU383" s="228" t="s">
        <v>77</v>
      </c>
      <c r="AV383" s="11" t="s">
        <v>77</v>
      </c>
      <c r="AW383" s="11" t="s">
        <v>30</v>
      </c>
      <c r="AX383" s="11" t="s">
        <v>67</v>
      </c>
      <c r="AY383" s="228" t="s">
        <v>128</v>
      </c>
    </row>
    <row r="384" s="12" customFormat="1">
      <c r="B384" s="229"/>
      <c r="C384" s="230"/>
      <c r="D384" s="219" t="s">
        <v>136</v>
      </c>
      <c r="E384" s="231" t="s">
        <v>1</v>
      </c>
      <c r="F384" s="232" t="s">
        <v>138</v>
      </c>
      <c r="G384" s="230"/>
      <c r="H384" s="233">
        <v>7.0880000000000001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AT384" s="239" t="s">
        <v>136</v>
      </c>
      <c r="AU384" s="239" t="s">
        <v>77</v>
      </c>
      <c r="AV384" s="12" t="s">
        <v>134</v>
      </c>
      <c r="AW384" s="12" t="s">
        <v>30</v>
      </c>
      <c r="AX384" s="12" t="s">
        <v>75</v>
      </c>
      <c r="AY384" s="239" t="s">
        <v>128</v>
      </c>
    </row>
    <row r="385" s="1" customFormat="1" ht="16.5" customHeight="1">
      <c r="B385" s="37"/>
      <c r="C385" s="205" t="s">
        <v>640</v>
      </c>
      <c r="D385" s="205" t="s">
        <v>130</v>
      </c>
      <c r="E385" s="206" t="s">
        <v>641</v>
      </c>
      <c r="F385" s="207" t="s">
        <v>642</v>
      </c>
      <c r="G385" s="208" t="s">
        <v>180</v>
      </c>
      <c r="H385" s="209">
        <v>6.3070000000000004</v>
      </c>
      <c r="I385" s="210"/>
      <c r="J385" s="211">
        <f>ROUND(I385*H385,2)</f>
        <v>0</v>
      </c>
      <c r="K385" s="207" t="s">
        <v>1</v>
      </c>
      <c r="L385" s="42"/>
      <c r="M385" s="212" t="s">
        <v>1</v>
      </c>
      <c r="N385" s="213" t="s">
        <v>38</v>
      </c>
      <c r="O385" s="78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AR385" s="16" t="s">
        <v>209</v>
      </c>
      <c r="AT385" s="16" t="s">
        <v>130</v>
      </c>
      <c r="AU385" s="16" t="s">
        <v>77</v>
      </c>
      <c r="AY385" s="16" t="s">
        <v>128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16" t="s">
        <v>75</v>
      </c>
      <c r="BK385" s="216">
        <f>ROUND(I385*H385,2)</f>
        <v>0</v>
      </c>
      <c r="BL385" s="16" t="s">
        <v>209</v>
      </c>
      <c r="BM385" s="16" t="s">
        <v>643</v>
      </c>
    </row>
    <row r="386" s="11" customFormat="1">
      <c r="B386" s="217"/>
      <c r="C386" s="218"/>
      <c r="D386" s="219" t="s">
        <v>136</v>
      </c>
      <c r="E386" s="220" t="s">
        <v>1</v>
      </c>
      <c r="F386" s="221" t="s">
        <v>644</v>
      </c>
      <c r="G386" s="218"/>
      <c r="H386" s="222">
        <v>6.3070000000000004</v>
      </c>
      <c r="I386" s="223"/>
      <c r="J386" s="218"/>
      <c r="K386" s="218"/>
      <c r="L386" s="224"/>
      <c r="M386" s="225"/>
      <c r="N386" s="226"/>
      <c r="O386" s="226"/>
      <c r="P386" s="226"/>
      <c r="Q386" s="226"/>
      <c r="R386" s="226"/>
      <c r="S386" s="226"/>
      <c r="T386" s="227"/>
      <c r="AT386" s="228" t="s">
        <v>136</v>
      </c>
      <c r="AU386" s="228" t="s">
        <v>77</v>
      </c>
      <c r="AV386" s="11" t="s">
        <v>77</v>
      </c>
      <c r="AW386" s="11" t="s">
        <v>30</v>
      </c>
      <c r="AX386" s="11" t="s">
        <v>67</v>
      </c>
      <c r="AY386" s="228" t="s">
        <v>128</v>
      </c>
    </row>
    <row r="387" s="12" customFormat="1">
      <c r="B387" s="229"/>
      <c r="C387" s="230"/>
      <c r="D387" s="219" t="s">
        <v>136</v>
      </c>
      <c r="E387" s="231" t="s">
        <v>1</v>
      </c>
      <c r="F387" s="232" t="s">
        <v>138</v>
      </c>
      <c r="G387" s="230"/>
      <c r="H387" s="233">
        <v>6.3070000000000004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AT387" s="239" t="s">
        <v>136</v>
      </c>
      <c r="AU387" s="239" t="s">
        <v>77</v>
      </c>
      <c r="AV387" s="12" t="s">
        <v>134</v>
      </c>
      <c r="AW387" s="12" t="s">
        <v>30</v>
      </c>
      <c r="AX387" s="12" t="s">
        <v>75</v>
      </c>
      <c r="AY387" s="239" t="s">
        <v>128</v>
      </c>
    </row>
    <row r="388" s="1" customFormat="1" ht="16.5" customHeight="1">
      <c r="B388" s="37"/>
      <c r="C388" s="240" t="s">
        <v>645</v>
      </c>
      <c r="D388" s="240" t="s">
        <v>184</v>
      </c>
      <c r="E388" s="241" t="s">
        <v>646</v>
      </c>
      <c r="F388" s="242" t="s">
        <v>647</v>
      </c>
      <c r="G388" s="243" t="s">
        <v>180</v>
      </c>
      <c r="H388" s="244">
        <v>6.6219999999999999</v>
      </c>
      <c r="I388" s="245"/>
      <c r="J388" s="246">
        <f>ROUND(I388*H388,2)</f>
        <v>0</v>
      </c>
      <c r="K388" s="242" t="s">
        <v>1</v>
      </c>
      <c r="L388" s="247"/>
      <c r="M388" s="248" t="s">
        <v>1</v>
      </c>
      <c r="N388" s="249" t="s">
        <v>38</v>
      </c>
      <c r="O388" s="78"/>
      <c r="P388" s="214">
        <f>O388*H388</f>
        <v>0</v>
      </c>
      <c r="Q388" s="214">
        <v>0</v>
      </c>
      <c r="R388" s="214">
        <f>Q388*H388</f>
        <v>0</v>
      </c>
      <c r="S388" s="214">
        <v>0</v>
      </c>
      <c r="T388" s="215">
        <f>S388*H388</f>
        <v>0</v>
      </c>
      <c r="AR388" s="16" t="s">
        <v>299</v>
      </c>
      <c r="AT388" s="16" t="s">
        <v>184</v>
      </c>
      <c r="AU388" s="16" t="s">
        <v>77</v>
      </c>
      <c r="AY388" s="16" t="s">
        <v>128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6" t="s">
        <v>75</v>
      </c>
      <c r="BK388" s="216">
        <f>ROUND(I388*H388,2)</f>
        <v>0</v>
      </c>
      <c r="BL388" s="16" t="s">
        <v>209</v>
      </c>
      <c r="BM388" s="16" t="s">
        <v>648</v>
      </c>
    </row>
    <row r="389" s="11" customFormat="1">
      <c r="B389" s="217"/>
      <c r="C389" s="218"/>
      <c r="D389" s="219" t="s">
        <v>136</v>
      </c>
      <c r="E389" s="220" t="s">
        <v>1</v>
      </c>
      <c r="F389" s="221" t="s">
        <v>649</v>
      </c>
      <c r="G389" s="218"/>
      <c r="H389" s="222">
        <v>6.6219999999999999</v>
      </c>
      <c r="I389" s="223"/>
      <c r="J389" s="218"/>
      <c r="K389" s="218"/>
      <c r="L389" s="224"/>
      <c r="M389" s="225"/>
      <c r="N389" s="226"/>
      <c r="O389" s="226"/>
      <c r="P389" s="226"/>
      <c r="Q389" s="226"/>
      <c r="R389" s="226"/>
      <c r="S389" s="226"/>
      <c r="T389" s="227"/>
      <c r="AT389" s="228" t="s">
        <v>136</v>
      </c>
      <c r="AU389" s="228" t="s">
        <v>77</v>
      </c>
      <c r="AV389" s="11" t="s">
        <v>77</v>
      </c>
      <c r="AW389" s="11" t="s">
        <v>30</v>
      </c>
      <c r="AX389" s="11" t="s">
        <v>67</v>
      </c>
      <c r="AY389" s="228" t="s">
        <v>128</v>
      </c>
    </row>
    <row r="390" s="12" customFormat="1">
      <c r="B390" s="229"/>
      <c r="C390" s="230"/>
      <c r="D390" s="219" t="s">
        <v>136</v>
      </c>
      <c r="E390" s="231" t="s">
        <v>1</v>
      </c>
      <c r="F390" s="232" t="s">
        <v>138</v>
      </c>
      <c r="G390" s="230"/>
      <c r="H390" s="233">
        <v>6.6219999999999999</v>
      </c>
      <c r="I390" s="234"/>
      <c r="J390" s="230"/>
      <c r="K390" s="230"/>
      <c r="L390" s="235"/>
      <c r="M390" s="236"/>
      <c r="N390" s="237"/>
      <c r="O390" s="237"/>
      <c r="P390" s="237"/>
      <c r="Q390" s="237"/>
      <c r="R390" s="237"/>
      <c r="S390" s="237"/>
      <c r="T390" s="238"/>
      <c r="AT390" s="239" t="s">
        <v>136</v>
      </c>
      <c r="AU390" s="239" t="s">
        <v>77</v>
      </c>
      <c r="AV390" s="12" t="s">
        <v>134</v>
      </c>
      <c r="AW390" s="12" t="s">
        <v>30</v>
      </c>
      <c r="AX390" s="12" t="s">
        <v>75</v>
      </c>
      <c r="AY390" s="239" t="s">
        <v>128</v>
      </c>
    </row>
    <row r="391" s="1" customFormat="1" ht="16.5" customHeight="1">
      <c r="B391" s="37"/>
      <c r="C391" s="205" t="s">
        <v>650</v>
      </c>
      <c r="D391" s="205" t="s">
        <v>130</v>
      </c>
      <c r="E391" s="206" t="s">
        <v>651</v>
      </c>
      <c r="F391" s="207" t="s">
        <v>652</v>
      </c>
      <c r="G391" s="208" t="s">
        <v>180</v>
      </c>
      <c r="H391" s="209">
        <v>16.199999999999999</v>
      </c>
      <c r="I391" s="210"/>
      <c r="J391" s="211">
        <f>ROUND(I391*H391,2)</f>
        <v>0</v>
      </c>
      <c r="K391" s="207" t="s">
        <v>1</v>
      </c>
      <c r="L391" s="42"/>
      <c r="M391" s="212" t="s">
        <v>1</v>
      </c>
      <c r="N391" s="213" t="s">
        <v>38</v>
      </c>
      <c r="O391" s="78"/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5">
        <f>S391*H391</f>
        <v>0</v>
      </c>
      <c r="AR391" s="16" t="s">
        <v>209</v>
      </c>
      <c r="AT391" s="16" t="s">
        <v>130</v>
      </c>
      <c r="AU391" s="16" t="s">
        <v>77</v>
      </c>
      <c r="AY391" s="16" t="s">
        <v>128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6" t="s">
        <v>75</v>
      </c>
      <c r="BK391" s="216">
        <f>ROUND(I391*H391,2)</f>
        <v>0</v>
      </c>
      <c r="BL391" s="16" t="s">
        <v>209</v>
      </c>
      <c r="BM391" s="16" t="s">
        <v>653</v>
      </c>
    </row>
    <row r="392" s="11" customFormat="1">
      <c r="B392" s="217"/>
      <c r="C392" s="218"/>
      <c r="D392" s="219" t="s">
        <v>136</v>
      </c>
      <c r="E392" s="220" t="s">
        <v>1</v>
      </c>
      <c r="F392" s="221" t="s">
        <v>654</v>
      </c>
      <c r="G392" s="218"/>
      <c r="H392" s="222">
        <v>16.199999999999999</v>
      </c>
      <c r="I392" s="223"/>
      <c r="J392" s="218"/>
      <c r="K392" s="218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136</v>
      </c>
      <c r="AU392" s="228" t="s">
        <v>77</v>
      </c>
      <c r="AV392" s="11" t="s">
        <v>77</v>
      </c>
      <c r="AW392" s="11" t="s">
        <v>30</v>
      </c>
      <c r="AX392" s="11" t="s">
        <v>67</v>
      </c>
      <c r="AY392" s="228" t="s">
        <v>128</v>
      </c>
    </row>
    <row r="393" s="12" customFormat="1">
      <c r="B393" s="229"/>
      <c r="C393" s="230"/>
      <c r="D393" s="219" t="s">
        <v>136</v>
      </c>
      <c r="E393" s="231" t="s">
        <v>1</v>
      </c>
      <c r="F393" s="232" t="s">
        <v>138</v>
      </c>
      <c r="G393" s="230"/>
      <c r="H393" s="233">
        <v>16.199999999999999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AT393" s="239" t="s">
        <v>136</v>
      </c>
      <c r="AU393" s="239" t="s">
        <v>77</v>
      </c>
      <c r="AV393" s="12" t="s">
        <v>134</v>
      </c>
      <c r="AW393" s="12" t="s">
        <v>30</v>
      </c>
      <c r="AX393" s="12" t="s">
        <v>75</v>
      </c>
      <c r="AY393" s="239" t="s">
        <v>128</v>
      </c>
    </row>
    <row r="394" s="1" customFormat="1" ht="16.5" customHeight="1">
      <c r="B394" s="37"/>
      <c r="C394" s="240" t="s">
        <v>655</v>
      </c>
      <c r="D394" s="240" t="s">
        <v>184</v>
      </c>
      <c r="E394" s="241" t="s">
        <v>656</v>
      </c>
      <c r="F394" s="242" t="s">
        <v>657</v>
      </c>
      <c r="G394" s="243" t="s">
        <v>180</v>
      </c>
      <c r="H394" s="244">
        <v>17.010000000000002</v>
      </c>
      <c r="I394" s="245"/>
      <c r="J394" s="246">
        <f>ROUND(I394*H394,2)</f>
        <v>0</v>
      </c>
      <c r="K394" s="242" t="s">
        <v>1</v>
      </c>
      <c r="L394" s="247"/>
      <c r="M394" s="248" t="s">
        <v>1</v>
      </c>
      <c r="N394" s="249" t="s">
        <v>38</v>
      </c>
      <c r="O394" s="78"/>
      <c r="P394" s="214">
        <f>O394*H394</f>
        <v>0</v>
      </c>
      <c r="Q394" s="214">
        <v>0</v>
      </c>
      <c r="R394" s="214">
        <f>Q394*H394</f>
        <v>0</v>
      </c>
      <c r="S394" s="214">
        <v>0</v>
      </c>
      <c r="T394" s="215">
        <f>S394*H394</f>
        <v>0</v>
      </c>
      <c r="AR394" s="16" t="s">
        <v>299</v>
      </c>
      <c r="AT394" s="16" t="s">
        <v>184</v>
      </c>
      <c r="AU394" s="16" t="s">
        <v>77</v>
      </c>
      <c r="AY394" s="16" t="s">
        <v>128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6" t="s">
        <v>75</v>
      </c>
      <c r="BK394" s="216">
        <f>ROUND(I394*H394,2)</f>
        <v>0</v>
      </c>
      <c r="BL394" s="16" t="s">
        <v>209</v>
      </c>
      <c r="BM394" s="16" t="s">
        <v>658</v>
      </c>
    </row>
    <row r="395" s="11" customFormat="1">
      <c r="B395" s="217"/>
      <c r="C395" s="218"/>
      <c r="D395" s="219" t="s">
        <v>136</v>
      </c>
      <c r="E395" s="220" t="s">
        <v>1</v>
      </c>
      <c r="F395" s="221" t="s">
        <v>659</v>
      </c>
      <c r="G395" s="218"/>
      <c r="H395" s="222">
        <v>17.010000000000002</v>
      </c>
      <c r="I395" s="223"/>
      <c r="J395" s="218"/>
      <c r="K395" s="218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136</v>
      </c>
      <c r="AU395" s="228" t="s">
        <v>77</v>
      </c>
      <c r="AV395" s="11" t="s">
        <v>77</v>
      </c>
      <c r="AW395" s="11" t="s">
        <v>30</v>
      </c>
      <c r="AX395" s="11" t="s">
        <v>67</v>
      </c>
      <c r="AY395" s="228" t="s">
        <v>128</v>
      </c>
    </row>
    <row r="396" s="12" customFormat="1">
      <c r="B396" s="229"/>
      <c r="C396" s="230"/>
      <c r="D396" s="219" t="s">
        <v>136</v>
      </c>
      <c r="E396" s="231" t="s">
        <v>1</v>
      </c>
      <c r="F396" s="232" t="s">
        <v>138</v>
      </c>
      <c r="G396" s="230"/>
      <c r="H396" s="233">
        <v>17.010000000000002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136</v>
      </c>
      <c r="AU396" s="239" t="s">
        <v>77</v>
      </c>
      <c r="AV396" s="12" t="s">
        <v>134</v>
      </c>
      <c r="AW396" s="12" t="s">
        <v>30</v>
      </c>
      <c r="AX396" s="12" t="s">
        <v>75</v>
      </c>
      <c r="AY396" s="239" t="s">
        <v>128</v>
      </c>
    </row>
    <row r="397" s="1" customFormat="1" ht="16.5" customHeight="1">
      <c r="B397" s="37"/>
      <c r="C397" s="205" t="s">
        <v>660</v>
      </c>
      <c r="D397" s="205" t="s">
        <v>130</v>
      </c>
      <c r="E397" s="206" t="s">
        <v>661</v>
      </c>
      <c r="F397" s="207" t="s">
        <v>662</v>
      </c>
      <c r="G397" s="208" t="s">
        <v>192</v>
      </c>
      <c r="H397" s="209">
        <v>8.5600000000000005</v>
      </c>
      <c r="I397" s="210"/>
      <c r="J397" s="211">
        <f>ROUND(I397*H397,2)</f>
        <v>0</v>
      </c>
      <c r="K397" s="207" t="s">
        <v>1</v>
      </c>
      <c r="L397" s="42"/>
      <c r="M397" s="212" t="s">
        <v>1</v>
      </c>
      <c r="N397" s="213" t="s">
        <v>38</v>
      </c>
      <c r="O397" s="78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AR397" s="16" t="s">
        <v>209</v>
      </c>
      <c r="AT397" s="16" t="s">
        <v>130</v>
      </c>
      <c r="AU397" s="16" t="s">
        <v>77</v>
      </c>
      <c r="AY397" s="16" t="s">
        <v>128</v>
      </c>
      <c r="BE397" s="216">
        <f>IF(N397="základní",J397,0)</f>
        <v>0</v>
      </c>
      <c r="BF397" s="216">
        <f>IF(N397="snížená",J397,0)</f>
        <v>0</v>
      </c>
      <c r="BG397" s="216">
        <f>IF(N397="zákl. přenesená",J397,0)</f>
        <v>0</v>
      </c>
      <c r="BH397" s="216">
        <f>IF(N397="sníž. přenesená",J397,0)</f>
        <v>0</v>
      </c>
      <c r="BI397" s="216">
        <f>IF(N397="nulová",J397,0)</f>
        <v>0</v>
      </c>
      <c r="BJ397" s="16" t="s">
        <v>75</v>
      </c>
      <c r="BK397" s="216">
        <f>ROUND(I397*H397,2)</f>
        <v>0</v>
      </c>
      <c r="BL397" s="16" t="s">
        <v>209</v>
      </c>
      <c r="BM397" s="16" t="s">
        <v>663</v>
      </c>
    </row>
    <row r="398" s="11" customFormat="1">
      <c r="B398" s="217"/>
      <c r="C398" s="218"/>
      <c r="D398" s="219" t="s">
        <v>136</v>
      </c>
      <c r="E398" s="220" t="s">
        <v>1</v>
      </c>
      <c r="F398" s="221" t="s">
        <v>664</v>
      </c>
      <c r="G398" s="218"/>
      <c r="H398" s="222">
        <v>8.5600000000000005</v>
      </c>
      <c r="I398" s="223"/>
      <c r="J398" s="218"/>
      <c r="K398" s="218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136</v>
      </c>
      <c r="AU398" s="228" t="s">
        <v>77</v>
      </c>
      <c r="AV398" s="11" t="s">
        <v>77</v>
      </c>
      <c r="AW398" s="11" t="s">
        <v>30</v>
      </c>
      <c r="AX398" s="11" t="s">
        <v>67</v>
      </c>
      <c r="AY398" s="228" t="s">
        <v>128</v>
      </c>
    </row>
    <row r="399" s="12" customFormat="1">
      <c r="B399" s="229"/>
      <c r="C399" s="230"/>
      <c r="D399" s="219" t="s">
        <v>136</v>
      </c>
      <c r="E399" s="231" t="s">
        <v>1</v>
      </c>
      <c r="F399" s="232" t="s">
        <v>138</v>
      </c>
      <c r="G399" s="230"/>
      <c r="H399" s="233">
        <v>8.5600000000000005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AT399" s="239" t="s">
        <v>136</v>
      </c>
      <c r="AU399" s="239" t="s">
        <v>77</v>
      </c>
      <c r="AV399" s="12" t="s">
        <v>134</v>
      </c>
      <c r="AW399" s="12" t="s">
        <v>30</v>
      </c>
      <c r="AX399" s="12" t="s">
        <v>75</v>
      </c>
      <c r="AY399" s="239" t="s">
        <v>128</v>
      </c>
    </row>
    <row r="400" s="1" customFormat="1" ht="16.5" customHeight="1">
      <c r="B400" s="37"/>
      <c r="C400" s="240" t="s">
        <v>665</v>
      </c>
      <c r="D400" s="240" t="s">
        <v>184</v>
      </c>
      <c r="E400" s="241" t="s">
        <v>666</v>
      </c>
      <c r="F400" s="242" t="s">
        <v>667</v>
      </c>
      <c r="G400" s="243" t="s">
        <v>180</v>
      </c>
      <c r="H400" s="244">
        <v>3.1459999999999999</v>
      </c>
      <c r="I400" s="245"/>
      <c r="J400" s="246">
        <f>ROUND(I400*H400,2)</f>
        <v>0</v>
      </c>
      <c r="K400" s="242" t="s">
        <v>1</v>
      </c>
      <c r="L400" s="247"/>
      <c r="M400" s="248" t="s">
        <v>1</v>
      </c>
      <c r="N400" s="249" t="s">
        <v>38</v>
      </c>
      <c r="O400" s="78"/>
      <c r="P400" s="214">
        <f>O400*H400</f>
        <v>0</v>
      </c>
      <c r="Q400" s="214">
        <v>0</v>
      </c>
      <c r="R400" s="214">
        <f>Q400*H400</f>
        <v>0</v>
      </c>
      <c r="S400" s="214">
        <v>0</v>
      </c>
      <c r="T400" s="215">
        <f>S400*H400</f>
        <v>0</v>
      </c>
      <c r="AR400" s="16" t="s">
        <v>299</v>
      </c>
      <c r="AT400" s="16" t="s">
        <v>184</v>
      </c>
      <c r="AU400" s="16" t="s">
        <v>77</v>
      </c>
      <c r="AY400" s="16" t="s">
        <v>128</v>
      </c>
      <c r="BE400" s="216">
        <f>IF(N400="základní",J400,0)</f>
        <v>0</v>
      </c>
      <c r="BF400" s="216">
        <f>IF(N400="snížená",J400,0)</f>
        <v>0</v>
      </c>
      <c r="BG400" s="216">
        <f>IF(N400="zákl. přenesená",J400,0)</f>
        <v>0</v>
      </c>
      <c r="BH400" s="216">
        <f>IF(N400="sníž. přenesená",J400,0)</f>
        <v>0</v>
      </c>
      <c r="BI400" s="216">
        <f>IF(N400="nulová",J400,0)</f>
        <v>0</v>
      </c>
      <c r="BJ400" s="16" t="s">
        <v>75</v>
      </c>
      <c r="BK400" s="216">
        <f>ROUND(I400*H400,2)</f>
        <v>0</v>
      </c>
      <c r="BL400" s="16" t="s">
        <v>209</v>
      </c>
      <c r="BM400" s="16" t="s">
        <v>668</v>
      </c>
    </row>
    <row r="401" s="11" customFormat="1">
      <c r="B401" s="217"/>
      <c r="C401" s="218"/>
      <c r="D401" s="219" t="s">
        <v>136</v>
      </c>
      <c r="E401" s="220" t="s">
        <v>1</v>
      </c>
      <c r="F401" s="221" t="s">
        <v>669</v>
      </c>
      <c r="G401" s="218"/>
      <c r="H401" s="222">
        <v>3.1459999999999999</v>
      </c>
      <c r="I401" s="223"/>
      <c r="J401" s="218"/>
      <c r="K401" s="218"/>
      <c r="L401" s="224"/>
      <c r="M401" s="225"/>
      <c r="N401" s="226"/>
      <c r="O401" s="226"/>
      <c r="P401" s="226"/>
      <c r="Q401" s="226"/>
      <c r="R401" s="226"/>
      <c r="S401" s="226"/>
      <c r="T401" s="227"/>
      <c r="AT401" s="228" t="s">
        <v>136</v>
      </c>
      <c r="AU401" s="228" t="s">
        <v>77</v>
      </c>
      <c r="AV401" s="11" t="s">
        <v>77</v>
      </c>
      <c r="AW401" s="11" t="s">
        <v>30</v>
      </c>
      <c r="AX401" s="11" t="s">
        <v>67</v>
      </c>
      <c r="AY401" s="228" t="s">
        <v>128</v>
      </c>
    </row>
    <row r="402" s="12" customFormat="1">
      <c r="B402" s="229"/>
      <c r="C402" s="230"/>
      <c r="D402" s="219" t="s">
        <v>136</v>
      </c>
      <c r="E402" s="231" t="s">
        <v>1</v>
      </c>
      <c r="F402" s="232" t="s">
        <v>138</v>
      </c>
      <c r="G402" s="230"/>
      <c r="H402" s="233">
        <v>3.1459999999999999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AT402" s="239" t="s">
        <v>136</v>
      </c>
      <c r="AU402" s="239" t="s">
        <v>77</v>
      </c>
      <c r="AV402" s="12" t="s">
        <v>134</v>
      </c>
      <c r="AW402" s="12" t="s">
        <v>30</v>
      </c>
      <c r="AX402" s="12" t="s">
        <v>75</v>
      </c>
      <c r="AY402" s="239" t="s">
        <v>128</v>
      </c>
    </row>
    <row r="403" s="1" customFormat="1" ht="16.5" customHeight="1">
      <c r="B403" s="37"/>
      <c r="C403" s="205" t="s">
        <v>670</v>
      </c>
      <c r="D403" s="205" t="s">
        <v>130</v>
      </c>
      <c r="E403" s="206" t="s">
        <v>671</v>
      </c>
      <c r="F403" s="207" t="s">
        <v>672</v>
      </c>
      <c r="G403" s="208" t="s">
        <v>180</v>
      </c>
      <c r="H403" s="209">
        <v>2.2949999999999999</v>
      </c>
      <c r="I403" s="210"/>
      <c r="J403" s="211">
        <f>ROUND(I403*H403,2)</f>
        <v>0</v>
      </c>
      <c r="K403" s="207" t="s">
        <v>1</v>
      </c>
      <c r="L403" s="42"/>
      <c r="M403" s="212" t="s">
        <v>1</v>
      </c>
      <c r="N403" s="213" t="s">
        <v>38</v>
      </c>
      <c r="O403" s="78"/>
      <c r="P403" s="214">
        <f>O403*H403</f>
        <v>0</v>
      </c>
      <c r="Q403" s="214">
        <v>0</v>
      </c>
      <c r="R403" s="214">
        <f>Q403*H403</f>
        <v>0</v>
      </c>
      <c r="S403" s="214">
        <v>0</v>
      </c>
      <c r="T403" s="215">
        <f>S403*H403</f>
        <v>0</v>
      </c>
      <c r="AR403" s="16" t="s">
        <v>209</v>
      </c>
      <c r="AT403" s="16" t="s">
        <v>130</v>
      </c>
      <c r="AU403" s="16" t="s">
        <v>77</v>
      </c>
      <c r="AY403" s="16" t="s">
        <v>128</v>
      </c>
      <c r="BE403" s="216">
        <f>IF(N403="základní",J403,0)</f>
        <v>0</v>
      </c>
      <c r="BF403" s="216">
        <f>IF(N403="snížená",J403,0)</f>
        <v>0</v>
      </c>
      <c r="BG403" s="216">
        <f>IF(N403="zákl. přenesená",J403,0)</f>
        <v>0</v>
      </c>
      <c r="BH403" s="216">
        <f>IF(N403="sníž. přenesená",J403,0)</f>
        <v>0</v>
      </c>
      <c r="BI403" s="216">
        <f>IF(N403="nulová",J403,0)</f>
        <v>0</v>
      </c>
      <c r="BJ403" s="16" t="s">
        <v>75</v>
      </c>
      <c r="BK403" s="216">
        <f>ROUND(I403*H403,2)</f>
        <v>0</v>
      </c>
      <c r="BL403" s="16" t="s">
        <v>209</v>
      </c>
      <c r="BM403" s="16" t="s">
        <v>673</v>
      </c>
    </row>
    <row r="404" s="11" customFormat="1">
      <c r="B404" s="217"/>
      <c r="C404" s="218"/>
      <c r="D404" s="219" t="s">
        <v>136</v>
      </c>
      <c r="E404" s="220" t="s">
        <v>1</v>
      </c>
      <c r="F404" s="221" t="s">
        <v>674</v>
      </c>
      <c r="G404" s="218"/>
      <c r="H404" s="222">
        <v>2.2949999999999999</v>
      </c>
      <c r="I404" s="223"/>
      <c r="J404" s="218"/>
      <c r="K404" s="218"/>
      <c r="L404" s="224"/>
      <c r="M404" s="225"/>
      <c r="N404" s="226"/>
      <c r="O404" s="226"/>
      <c r="P404" s="226"/>
      <c r="Q404" s="226"/>
      <c r="R404" s="226"/>
      <c r="S404" s="226"/>
      <c r="T404" s="227"/>
      <c r="AT404" s="228" t="s">
        <v>136</v>
      </c>
      <c r="AU404" s="228" t="s">
        <v>77</v>
      </c>
      <c r="AV404" s="11" t="s">
        <v>77</v>
      </c>
      <c r="AW404" s="11" t="s">
        <v>30</v>
      </c>
      <c r="AX404" s="11" t="s">
        <v>67</v>
      </c>
      <c r="AY404" s="228" t="s">
        <v>128</v>
      </c>
    </row>
    <row r="405" s="12" customFormat="1">
      <c r="B405" s="229"/>
      <c r="C405" s="230"/>
      <c r="D405" s="219" t="s">
        <v>136</v>
      </c>
      <c r="E405" s="231" t="s">
        <v>1</v>
      </c>
      <c r="F405" s="232" t="s">
        <v>138</v>
      </c>
      <c r="G405" s="230"/>
      <c r="H405" s="233">
        <v>2.2949999999999999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AT405" s="239" t="s">
        <v>136</v>
      </c>
      <c r="AU405" s="239" t="s">
        <v>77</v>
      </c>
      <c r="AV405" s="12" t="s">
        <v>134</v>
      </c>
      <c r="AW405" s="12" t="s">
        <v>30</v>
      </c>
      <c r="AX405" s="12" t="s">
        <v>75</v>
      </c>
      <c r="AY405" s="239" t="s">
        <v>128</v>
      </c>
    </row>
    <row r="406" s="1" customFormat="1" ht="16.5" customHeight="1">
      <c r="B406" s="37"/>
      <c r="C406" s="240" t="s">
        <v>675</v>
      </c>
      <c r="D406" s="240" t="s">
        <v>184</v>
      </c>
      <c r="E406" s="241" t="s">
        <v>676</v>
      </c>
      <c r="F406" s="242" t="s">
        <v>677</v>
      </c>
      <c r="G406" s="243" t="s">
        <v>180</v>
      </c>
      <c r="H406" s="244">
        <v>2.4100000000000001</v>
      </c>
      <c r="I406" s="245"/>
      <c r="J406" s="246">
        <f>ROUND(I406*H406,2)</f>
        <v>0</v>
      </c>
      <c r="K406" s="242" t="s">
        <v>1</v>
      </c>
      <c r="L406" s="247"/>
      <c r="M406" s="248" t="s">
        <v>1</v>
      </c>
      <c r="N406" s="249" t="s">
        <v>38</v>
      </c>
      <c r="O406" s="78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AR406" s="16" t="s">
        <v>299</v>
      </c>
      <c r="AT406" s="16" t="s">
        <v>184</v>
      </c>
      <c r="AU406" s="16" t="s">
        <v>77</v>
      </c>
      <c r="AY406" s="16" t="s">
        <v>128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16" t="s">
        <v>75</v>
      </c>
      <c r="BK406" s="216">
        <f>ROUND(I406*H406,2)</f>
        <v>0</v>
      </c>
      <c r="BL406" s="16" t="s">
        <v>209</v>
      </c>
      <c r="BM406" s="16" t="s">
        <v>678</v>
      </c>
    </row>
    <row r="407" s="11" customFormat="1">
      <c r="B407" s="217"/>
      <c r="C407" s="218"/>
      <c r="D407" s="219" t="s">
        <v>136</v>
      </c>
      <c r="E407" s="220" t="s">
        <v>1</v>
      </c>
      <c r="F407" s="221" t="s">
        <v>679</v>
      </c>
      <c r="G407" s="218"/>
      <c r="H407" s="222">
        <v>2.4100000000000001</v>
      </c>
      <c r="I407" s="223"/>
      <c r="J407" s="218"/>
      <c r="K407" s="218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 t="s">
        <v>136</v>
      </c>
      <c r="AU407" s="228" t="s">
        <v>77</v>
      </c>
      <c r="AV407" s="11" t="s">
        <v>77</v>
      </c>
      <c r="AW407" s="11" t="s">
        <v>30</v>
      </c>
      <c r="AX407" s="11" t="s">
        <v>67</v>
      </c>
      <c r="AY407" s="228" t="s">
        <v>128</v>
      </c>
    </row>
    <row r="408" s="12" customFormat="1">
      <c r="B408" s="229"/>
      <c r="C408" s="230"/>
      <c r="D408" s="219" t="s">
        <v>136</v>
      </c>
      <c r="E408" s="231" t="s">
        <v>1</v>
      </c>
      <c r="F408" s="232" t="s">
        <v>138</v>
      </c>
      <c r="G408" s="230"/>
      <c r="H408" s="233">
        <v>2.4100000000000001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AT408" s="239" t="s">
        <v>136</v>
      </c>
      <c r="AU408" s="239" t="s">
        <v>77</v>
      </c>
      <c r="AV408" s="12" t="s">
        <v>134</v>
      </c>
      <c r="AW408" s="12" t="s">
        <v>30</v>
      </c>
      <c r="AX408" s="12" t="s">
        <v>75</v>
      </c>
      <c r="AY408" s="239" t="s">
        <v>128</v>
      </c>
    </row>
    <row r="409" s="1" customFormat="1" ht="16.5" customHeight="1">
      <c r="B409" s="37"/>
      <c r="C409" s="205" t="s">
        <v>680</v>
      </c>
      <c r="D409" s="205" t="s">
        <v>130</v>
      </c>
      <c r="E409" s="206" t="s">
        <v>681</v>
      </c>
      <c r="F409" s="207" t="s">
        <v>682</v>
      </c>
      <c r="G409" s="208" t="s">
        <v>158</v>
      </c>
      <c r="H409" s="209">
        <v>0.161</v>
      </c>
      <c r="I409" s="210"/>
      <c r="J409" s="211">
        <f>ROUND(I409*H409,2)</f>
        <v>0</v>
      </c>
      <c r="K409" s="207" t="s">
        <v>1</v>
      </c>
      <c r="L409" s="42"/>
      <c r="M409" s="212" t="s">
        <v>1</v>
      </c>
      <c r="N409" s="213" t="s">
        <v>38</v>
      </c>
      <c r="O409" s="78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AR409" s="16" t="s">
        <v>209</v>
      </c>
      <c r="AT409" s="16" t="s">
        <v>130</v>
      </c>
      <c r="AU409" s="16" t="s">
        <v>77</v>
      </c>
      <c r="AY409" s="16" t="s">
        <v>128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6" t="s">
        <v>75</v>
      </c>
      <c r="BK409" s="216">
        <f>ROUND(I409*H409,2)</f>
        <v>0</v>
      </c>
      <c r="BL409" s="16" t="s">
        <v>209</v>
      </c>
      <c r="BM409" s="16" t="s">
        <v>683</v>
      </c>
    </row>
    <row r="410" s="10" customFormat="1" ht="22.8" customHeight="1">
      <c r="B410" s="189"/>
      <c r="C410" s="190"/>
      <c r="D410" s="191" t="s">
        <v>66</v>
      </c>
      <c r="E410" s="203" t="s">
        <v>684</v>
      </c>
      <c r="F410" s="203" t="s">
        <v>685</v>
      </c>
      <c r="G410" s="190"/>
      <c r="H410" s="190"/>
      <c r="I410" s="193"/>
      <c r="J410" s="204">
        <f>BK410</f>
        <v>0</v>
      </c>
      <c r="K410" s="190"/>
      <c r="L410" s="195"/>
      <c r="M410" s="196"/>
      <c r="N410" s="197"/>
      <c r="O410" s="197"/>
      <c r="P410" s="198">
        <f>P411</f>
        <v>0</v>
      </c>
      <c r="Q410" s="197"/>
      <c r="R410" s="198">
        <f>R411</f>
        <v>0</v>
      </c>
      <c r="S410" s="197"/>
      <c r="T410" s="199">
        <f>T411</f>
        <v>0</v>
      </c>
      <c r="AR410" s="200" t="s">
        <v>77</v>
      </c>
      <c r="AT410" s="201" t="s">
        <v>66</v>
      </c>
      <c r="AU410" s="201" t="s">
        <v>75</v>
      </c>
      <c r="AY410" s="200" t="s">
        <v>128</v>
      </c>
      <c r="BK410" s="202">
        <f>BK411</f>
        <v>0</v>
      </c>
    </row>
    <row r="411" s="1" customFormat="1" ht="16.5" customHeight="1">
      <c r="B411" s="37"/>
      <c r="C411" s="205" t="s">
        <v>686</v>
      </c>
      <c r="D411" s="205" t="s">
        <v>130</v>
      </c>
      <c r="E411" s="206" t="s">
        <v>687</v>
      </c>
      <c r="F411" s="207" t="s">
        <v>688</v>
      </c>
      <c r="G411" s="208" t="s">
        <v>689</v>
      </c>
      <c r="H411" s="209">
        <v>1</v>
      </c>
      <c r="I411" s="210"/>
      <c r="J411" s="211">
        <f>ROUND(I411*H411,2)</f>
        <v>0</v>
      </c>
      <c r="K411" s="207" t="s">
        <v>1</v>
      </c>
      <c r="L411" s="42"/>
      <c r="M411" s="212" t="s">
        <v>1</v>
      </c>
      <c r="N411" s="213" t="s">
        <v>38</v>
      </c>
      <c r="O411" s="78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AR411" s="16" t="s">
        <v>209</v>
      </c>
      <c r="AT411" s="16" t="s">
        <v>130</v>
      </c>
      <c r="AU411" s="16" t="s">
        <v>77</v>
      </c>
      <c r="AY411" s="16" t="s">
        <v>128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6" t="s">
        <v>75</v>
      </c>
      <c r="BK411" s="216">
        <f>ROUND(I411*H411,2)</f>
        <v>0</v>
      </c>
      <c r="BL411" s="16" t="s">
        <v>209</v>
      </c>
      <c r="BM411" s="16" t="s">
        <v>690</v>
      </c>
    </row>
    <row r="412" s="10" customFormat="1" ht="22.8" customHeight="1">
      <c r="B412" s="189"/>
      <c r="C412" s="190"/>
      <c r="D412" s="191" t="s">
        <v>66</v>
      </c>
      <c r="E412" s="203" t="s">
        <v>691</v>
      </c>
      <c r="F412" s="203" t="s">
        <v>692</v>
      </c>
      <c r="G412" s="190"/>
      <c r="H412" s="190"/>
      <c r="I412" s="193"/>
      <c r="J412" s="204">
        <f>BK412</f>
        <v>0</v>
      </c>
      <c r="K412" s="190"/>
      <c r="L412" s="195"/>
      <c r="M412" s="196"/>
      <c r="N412" s="197"/>
      <c r="O412" s="197"/>
      <c r="P412" s="198">
        <f>SUM(P413:P434)</f>
        <v>0</v>
      </c>
      <c r="Q412" s="197"/>
      <c r="R412" s="198">
        <f>SUM(R413:R434)</f>
        <v>0</v>
      </c>
      <c r="S412" s="197"/>
      <c r="T412" s="199">
        <f>SUM(T413:T434)</f>
        <v>0</v>
      </c>
      <c r="AR412" s="200" t="s">
        <v>77</v>
      </c>
      <c r="AT412" s="201" t="s">
        <v>66</v>
      </c>
      <c r="AU412" s="201" t="s">
        <v>75</v>
      </c>
      <c r="AY412" s="200" t="s">
        <v>128</v>
      </c>
      <c r="BK412" s="202">
        <f>SUM(BK413:BK434)</f>
        <v>0</v>
      </c>
    </row>
    <row r="413" s="1" customFormat="1" ht="16.5" customHeight="1">
      <c r="B413" s="37"/>
      <c r="C413" s="205" t="s">
        <v>693</v>
      </c>
      <c r="D413" s="205" t="s">
        <v>130</v>
      </c>
      <c r="E413" s="206" t="s">
        <v>694</v>
      </c>
      <c r="F413" s="207" t="s">
        <v>695</v>
      </c>
      <c r="G413" s="208" t="s">
        <v>180</v>
      </c>
      <c r="H413" s="209">
        <v>4.5369999999999999</v>
      </c>
      <c r="I413" s="210"/>
      <c r="J413" s="211">
        <f>ROUND(I413*H413,2)</f>
        <v>0</v>
      </c>
      <c r="K413" s="207" t="s">
        <v>1</v>
      </c>
      <c r="L413" s="42"/>
      <c r="M413" s="212" t="s">
        <v>1</v>
      </c>
      <c r="N413" s="213" t="s">
        <v>38</v>
      </c>
      <c r="O413" s="78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AR413" s="16" t="s">
        <v>209</v>
      </c>
      <c r="AT413" s="16" t="s">
        <v>130</v>
      </c>
      <c r="AU413" s="16" t="s">
        <v>77</v>
      </c>
      <c r="AY413" s="16" t="s">
        <v>128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16" t="s">
        <v>75</v>
      </c>
      <c r="BK413" s="216">
        <f>ROUND(I413*H413,2)</f>
        <v>0</v>
      </c>
      <c r="BL413" s="16" t="s">
        <v>209</v>
      </c>
      <c r="BM413" s="16" t="s">
        <v>696</v>
      </c>
    </row>
    <row r="414" s="11" customFormat="1">
      <c r="B414" s="217"/>
      <c r="C414" s="218"/>
      <c r="D414" s="219" t="s">
        <v>136</v>
      </c>
      <c r="E414" s="220" t="s">
        <v>1</v>
      </c>
      <c r="F414" s="221" t="s">
        <v>697</v>
      </c>
      <c r="G414" s="218"/>
      <c r="H414" s="222">
        <v>4.5369999999999999</v>
      </c>
      <c r="I414" s="223"/>
      <c r="J414" s="218"/>
      <c r="K414" s="218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136</v>
      </c>
      <c r="AU414" s="228" t="s">
        <v>77</v>
      </c>
      <c r="AV414" s="11" t="s">
        <v>77</v>
      </c>
      <c r="AW414" s="11" t="s">
        <v>30</v>
      </c>
      <c r="AX414" s="11" t="s">
        <v>67</v>
      </c>
      <c r="AY414" s="228" t="s">
        <v>128</v>
      </c>
    </row>
    <row r="415" s="12" customFormat="1">
      <c r="B415" s="229"/>
      <c r="C415" s="230"/>
      <c r="D415" s="219" t="s">
        <v>136</v>
      </c>
      <c r="E415" s="231" t="s">
        <v>1</v>
      </c>
      <c r="F415" s="232" t="s">
        <v>138</v>
      </c>
      <c r="G415" s="230"/>
      <c r="H415" s="233">
        <v>4.5369999999999999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AT415" s="239" t="s">
        <v>136</v>
      </c>
      <c r="AU415" s="239" t="s">
        <v>77</v>
      </c>
      <c r="AV415" s="12" t="s">
        <v>134</v>
      </c>
      <c r="AW415" s="12" t="s">
        <v>30</v>
      </c>
      <c r="AX415" s="12" t="s">
        <v>75</v>
      </c>
      <c r="AY415" s="239" t="s">
        <v>128</v>
      </c>
    </row>
    <row r="416" s="1" customFormat="1" ht="16.5" customHeight="1">
      <c r="B416" s="37"/>
      <c r="C416" s="205" t="s">
        <v>698</v>
      </c>
      <c r="D416" s="205" t="s">
        <v>130</v>
      </c>
      <c r="E416" s="206" t="s">
        <v>699</v>
      </c>
      <c r="F416" s="207" t="s">
        <v>700</v>
      </c>
      <c r="G416" s="208" t="s">
        <v>133</v>
      </c>
      <c r="H416" s="209">
        <v>0.113</v>
      </c>
      <c r="I416" s="210"/>
      <c r="J416" s="211">
        <f>ROUND(I416*H416,2)</f>
        <v>0</v>
      </c>
      <c r="K416" s="207" t="s">
        <v>1</v>
      </c>
      <c r="L416" s="42"/>
      <c r="M416" s="212" t="s">
        <v>1</v>
      </c>
      <c r="N416" s="213" t="s">
        <v>38</v>
      </c>
      <c r="O416" s="78"/>
      <c r="P416" s="214">
        <f>O416*H416</f>
        <v>0</v>
      </c>
      <c r="Q416" s="214">
        <v>0</v>
      </c>
      <c r="R416" s="214">
        <f>Q416*H416</f>
        <v>0</v>
      </c>
      <c r="S416" s="214">
        <v>0</v>
      </c>
      <c r="T416" s="215">
        <f>S416*H416</f>
        <v>0</v>
      </c>
      <c r="AR416" s="16" t="s">
        <v>209</v>
      </c>
      <c r="AT416" s="16" t="s">
        <v>130</v>
      </c>
      <c r="AU416" s="16" t="s">
        <v>77</v>
      </c>
      <c r="AY416" s="16" t="s">
        <v>128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16" t="s">
        <v>75</v>
      </c>
      <c r="BK416" s="216">
        <f>ROUND(I416*H416,2)</f>
        <v>0</v>
      </c>
      <c r="BL416" s="16" t="s">
        <v>209</v>
      </c>
      <c r="BM416" s="16" t="s">
        <v>701</v>
      </c>
    </row>
    <row r="417" s="11" customFormat="1">
      <c r="B417" s="217"/>
      <c r="C417" s="218"/>
      <c r="D417" s="219" t="s">
        <v>136</v>
      </c>
      <c r="E417" s="220" t="s">
        <v>1</v>
      </c>
      <c r="F417" s="221" t="s">
        <v>702</v>
      </c>
      <c r="G417" s="218"/>
      <c r="H417" s="222">
        <v>0.113</v>
      </c>
      <c r="I417" s="223"/>
      <c r="J417" s="218"/>
      <c r="K417" s="218"/>
      <c r="L417" s="224"/>
      <c r="M417" s="225"/>
      <c r="N417" s="226"/>
      <c r="O417" s="226"/>
      <c r="P417" s="226"/>
      <c r="Q417" s="226"/>
      <c r="R417" s="226"/>
      <c r="S417" s="226"/>
      <c r="T417" s="227"/>
      <c r="AT417" s="228" t="s">
        <v>136</v>
      </c>
      <c r="AU417" s="228" t="s">
        <v>77</v>
      </c>
      <c r="AV417" s="11" t="s">
        <v>77</v>
      </c>
      <c r="AW417" s="11" t="s">
        <v>30</v>
      </c>
      <c r="AX417" s="11" t="s">
        <v>67</v>
      </c>
      <c r="AY417" s="228" t="s">
        <v>128</v>
      </c>
    </row>
    <row r="418" s="12" customFormat="1">
      <c r="B418" s="229"/>
      <c r="C418" s="230"/>
      <c r="D418" s="219" t="s">
        <v>136</v>
      </c>
      <c r="E418" s="231" t="s">
        <v>1</v>
      </c>
      <c r="F418" s="232" t="s">
        <v>138</v>
      </c>
      <c r="G418" s="230"/>
      <c r="H418" s="233">
        <v>0.113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AT418" s="239" t="s">
        <v>136</v>
      </c>
      <c r="AU418" s="239" t="s">
        <v>77</v>
      </c>
      <c r="AV418" s="12" t="s">
        <v>134</v>
      </c>
      <c r="AW418" s="12" t="s">
        <v>30</v>
      </c>
      <c r="AX418" s="12" t="s">
        <v>75</v>
      </c>
      <c r="AY418" s="239" t="s">
        <v>128</v>
      </c>
    </row>
    <row r="419" s="1" customFormat="1" ht="16.5" customHeight="1">
      <c r="B419" s="37"/>
      <c r="C419" s="205" t="s">
        <v>703</v>
      </c>
      <c r="D419" s="205" t="s">
        <v>130</v>
      </c>
      <c r="E419" s="206" t="s">
        <v>704</v>
      </c>
      <c r="F419" s="207" t="s">
        <v>705</v>
      </c>
      <c r="G419" s="208" t="s">
        <v>180</v>
      </c>
      <c r="H419" s="209">
        <v>6.75</v>
      </c>
      <c r="I419" s="210"/>
      <c r="J419" s="211">
        <f>ROUND(I419*H419,2)</f>
        <v>0</v>
      </c>
      <c r="K419" s="207" t="s">
        <v>1</v>
      </c>
      <c r="L419" s="42"/>
      <c r="M419" s="212" t="s">
        <v>1</v>
      </c>
      <c r="N419" s="213" t="s">
        <v>38</v>
      </c>
      <c r="O419" s="78"/>
      <c r="P419" s="214">
        <f>O419*H419</f>
        <v>0</v>
      </c>
      <c r="Q419" s="214">
        <v>0</v>
      </c>
      <c r="R419" s="214">
        <f>Q419*H419</f>
        <v>0</v>
      </c>
      <c r="S419" s="214">
        <v>0</v>
      </c>
      <c r="T419" s="215">
        <f>S419*H419</f>
        <v>0</v>
      </c>
      <c r="AR419" s="16" t="s">
        <v>209</v>
      </c>
      <c r="AT419" s="16" t="s">
        <v>130</v>
      </c>
      <c r="AU419" s="16" t="s">
        <v>77</v>
      </c>
      <c r="AY419" s="16" t="s">
        <v>128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6" t="s">
        <v>75</v>
      </c>
      <c r="BK419" s="216">
        <f>ROUND(I419*H419,2)</f>
        <v>0</v>
      </c>
      <c r="BL419" s="16" t="s">
        <v>209</v>
      </c>
      <c r="BM419" s="16" t="s">
        <v>706</v>
      </c>
    </row>
    <row r="420" s="11" customFormat="1">
      <c r="B420" s="217"/>
      <c r="C420" s="218"/>
      <c r="D420" s="219" t="s">
        <v>136</v>
      </c>
      <c r="E420" s="220" t="s">
        <v>1</v>
      </c>
      <c r="F420" s="221" t="s">
        <v>707</v>
      </c>
      <c r="G420" s="218"/>
      <c r="H420" s="222">
        <v>6.75</v>
      </c>
      <c r="I420" s="223"/>
      <c r="J420" s="218"/>
      <c r="K420" s="218"/>
      <c r="L420" s="224"/>
      <c r="M420" s="225"/>
      <c r="N420" s="226"/>
      <c r="O420" s="226"/>
      <c r="P420" s="226"/>
      <c r="Q420" s="226"/>
      <c r="R420" s="226"/>
      <c r="S420" s="226"/>
      <c r="T420" s="227"/>
      <c r="AT420" s="228" t="s">
        <v>136</v>
      </c>
      <c r="AU420" s="228" t="s">
        <v>77</v>
      </c>
      <c r="AV420" s="11" t="s">
        <v>77</v>
      </c>
      <c r="AW420" s="11" t="s">
        <v>30</v>
      </c>
      <c r="AX420" s="11" t="s">
        <v>67</v>
      </c>
      <c r="AY420" s="228" t="s">
        <v>128</v>
      </c>
    </row>
    <row r="421" s="12" customFormat="1">
      <c r="B421" s="229"/>
      <c r="C421" s="230"/>
      <c r="D421" s="219" t="s">
        <v>136</v>
      </c>
      <c r="E421" s="231" t="s">
        <v>1</v>
      </c>
      <c r="F421" s="232" t="s">
        <v>138</v>
      </c>
      <c r="G421" s="230"/>
      <c r="H421" s="233">
        <v>6.75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AT421" s="239" t="s">
        <v>136</v>
      </c>
      <c r="AU421" s="239" t="s">
        <v>77</v>
      </c>
      <c r="AV421" s="12" t="s">
        <v>134</v>
      </c>
      <c r="AW421" s="12" t="s">
        <v>30</v>
      </c>
      <c r="AX421" s="12" t="s">
        <v>75</v>
      </c>
      <c r="AY421" s="239" t="s">
        <v>128</v>
      </c>
    </row>
    <row r="422" s="1" customFormat="1" ht="16.5" customHeight="1">
      <c r="B422" s="37"/>
      <c r="C422" s="240" t="s">
        <v>708</v>
      </c>
      <c r="D422" s="240" t="s">
        <v>184</v>
      </c>
      <c r="E422" s="241" t="s">
        <v>709</v>
      </c>
      <c r="F422" s="242" t="s">
        <v>710</v>
      </c>
      <c r="G422" s="243" t="s">
        <v>133</v>
      </c>
      <c r="H422" s="244">
        <v>0.26000000000000001</v>
      </c>
      <c r="I422" s="245"/>
      <c r="J422" s="246">
        <f>ROUND(I422*H422,2)</f>
        <v>0</v>
      </c>
      <c r="K422" s="242" t="s">
        <v>1</v>
      </c>
      <c r="L422" s="247"/>
      <c r="M422" s="248" t="s">
        <v>1</v>
      </c>
      <c r="N422" s="249" t="s">
        <v>38</v>
      </c>
      <c r="O422" s="78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5">
        <f>S422*H422</f>
        <v>0</v>
      </c>
      <c r="AR422" s="16" t="s">
        <v>299</v>
      </c>
      <c r="AT422" s="16" t="s">
        <v>184</v>
      </c>
      <c r="AU422" s="16" t="s">
        <v>77</v>
      </c>
      <c r="AY422" s="16" t="s">
        <v>128</v>
      </c>
      <c r="BE422" s="216">
        <f>IF(N422="základní",J422,0)</f>
        <v>0</v>
      </c>
      <c r="BF422" s="216">
        <f>IF(N422="snížená",J422,0)</f>
        <v>0</v>
      </c>
      <c r="BG422" s="216">
        <f>IF(N422="zákl. přenesená",J422,0)</f>
        <v>0</v>
      </c>
      <c r="BH422" s="216">
        <f>IF(N422="sníž. přenesená",J422,0)</f>
        <v>0</v>
      </c>
      <c r="BI422" s="216">
        <f>IF(N422="nulová",J422,0)</f>
        <v>0</v>
      </c>
      <c r="BJ422" s="16" t="s">
        <v>75</v>
      </c>
      <c r="BK422" s="216">
        <f>ROUND(I422*H422,2)</f>
        <v>0</v>
      </c>
      <c r="BL422" s="16" t="s">
        <v>209</v>
      </c>
      <c r="BM422" s="16" t="s">
        <v>711</v>
      </c>
    </row>
    <row r="423" s="11" customFormat="1">
      <c r="B423" s="217"/>
      <c r="C423" s="218"/>
      <c r="D423" s="219" t="s">
        <v>136</v>
      </c>
      <c r="E423" s="220" t="s">
        <v>1</v>
      </c>
      <c r="F423" s="221" t="s">
        <v>712</v>
      </c>
      <c r="G423" s="218"/>
      <c r="H423" s="222">
        <v>0.26000000000000001</v>
      </c>
      <c r="I423" s="223"/>
      <c r="J423" s="218"/>
      <c r="K423" s="218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136</v>
      </c>
      <c r="AU423" s="228" t="s">
        <v>77</v>
      </c>
      <c r="AV423" s="11" t="s">
        <v>77</v>
      </c>
      <c r="AW423" s="11" t="s">
        <v>30</v>
      </c>
      <c r="AX423" s="11" t="s">
        <v>67</v>
      </c>
      <c r="AY423" s="228" t="s">
        <v>128</v>
      </c>
    </row>
    <row r="424" s="12" customFormat="1">
      <c r="B424" s="229"/>
      <c r="C424" s="230"/>
      <c r="D424" s="219" t="s">
        <v>136</v>
      </c>
      <c r="E424" s="231" t="s">
        <v>1</v>
      </c>
      <c r="F424" s="232" t="s">
        <v>138</v>
      </c>
      <c r="G424" s="230"/>
      <c r="H424" s="233">
        <v>0.26000000000000001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AT424" s="239" t="s">
        <v>136</v>
      </c>
      <c r="AU424" s="239" t="s">
        <v>77</v>
      </c>
      <c r="AV424" s="12" t="s">
        <v>134</v>
      </c>
      <c r="AW424" s="12" t="s">
        <v>30</v>
      </c>
      <c r="AX424" s="12" t="s">
        <v>75</v>
      </c>
      <c r="AY424" s="239" t="s">
        <v>128</v>
      </c>
    </row>
    <row r="425" s="1" customFormat="1" ht="16.5" customHeight="1">
      <c r="B425" s="37"/>
      <c r="C425" s="205" t="s">
        <v>713</v>
      </c>
      <c r="D425" s="205" t="s">
        <v>130</v>
      </c>
      <c r="E425" s="206" t="s">
        <v>714</v>
      </c>
      <c r="F425" s="207" t="s">
        <v>715</v>
      </c>
      <c r="G425" s="208" t="s">
        <v>192</v>
      </c>
      <c r="H425" s="209">
        <v>12</v>
      </c>
      <c r="I425" s="210"/>
      <c r="J425" s="211">
        <f>ROUND(I425*H425,2)</f>
        <v>0</v>
      </c>
      <c r="K425" s="207" t="s">
        <v>1</v>
      </c>
      <c r="L425" s="42"/>
      <c r="M425" s="212" t="s">
        <v>1</v>
      </c>
      <c r="N425" s="213" t="s">
        <v>38</v>
      </c>
      <c r="O425" s="78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AR425" s="16" t="s">
        <v>209</v>
      </c>
      <c r="AT425" s="16" t="s">
        <v>130</v>
      </c>
      <c r="AU425" s="16" t="s">
        <v>77</v>
      </c>
      <c r="AY425" s="16" t="s">
        <v>128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6" t="s">
        <v>75</v>
      </c>
      <c r="BK425" s="216">
        <f>ROUND(I425*H425,2)</f>
        <v>0</v>
      </c>
      <c r="BL425" s="16" t="s">
        <v>209</v>
      </c>
      <c r="BM425" s="16" t="s">
        <v>716</v>
      </c>
    </row>
    <row r="426" s="11" customFormat="1">
      <c r="B426" s="217"/>
      <c r="C426" s="218"/>
      <c r="D426" s="219" t="s">
        <v>136</v>
      </c>
      <c r="E426" s="220" t="s">
        <v>1</v>
      </c>
      <c r="F426" s="221" t="s">
        <v>717</v>
      </c>
      <c r="G426" s="218"/>
      <c r="H426" s="222">
        <v>12</v>
      </c>
      <c r="I426" s="223"/>
      <c r="J426" s="218"/>
      <c r="K426" s="218"/>
      <c r="L426" s="224"/>
      <c r="M426" s="225"/>
      <c r="N426" s="226"/>
      <c r="O426" s="226"/>
      <c r="P426" s="226"/>
      <c r="Q426" s="226"/>
      <c r="R426" s="226"/>
      <c r="S426" s="226"/>
      <c r="T426" s="227"/>
      <c r="AT426" s="228" t="s">
        <v>136</v>
      </c>
      <c r="AU426" s="228" t="s">
        <v>77</v>
      </c>
      <c r="AV426" s="11" t="s">
        <v>77</v>
      </c>
      <c r="AW426" s="11" t="s">
        <v>30</v>
      </c>
      <c r="AX426" s="11" t="s">
        <v>67</v>
      </c>
      <c r="AY426" s="228" t="s">
        <v>128</v>
      </c>
    </row>
    <row r="427" s="12" customFormat="1">
      <c r="B427" s="229"/>
      <c r="C427" s="230"/>
      <c r="D427" s="219" t="s">
        <v>136</v>
      </c>
      <c r="E427" s="231" t="s">
        <v>1</v>
      </c>
      <c r="F427" s="232" t="s">
        <v>138</v>
      </c>
      <c r="G427" s="230"/>
      <c r="H427" s="233">
        <v>12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AT427" s="239" t="s">
        <v>136</v>
      </c>
      <c r="AU427" s="239" t="s">
        <v>77</v>
      </c>
      <c r="AV427" s="12" t="s">
        <v>134</v>
      </c>
      <c r="AW427" s="12" t="s">
        <v>30</v>
      </c>
      <c r="AX427" s="12" t="s">
        <v>75</v>
      </c>
      <c r="AY427" s="239" t="s">
        <v>128</v>
      </c>
    </row>
    <row r="428" s="1" customFormat="1" ht="16.5" customHeight="1">
      <c r="B428" s="37"/>
      <c r="C428" s="240" t="s">
        <v>718</v>
      </c>
      <c r="D428" s="240" t="s">
        <v>184</v>
      </c>
      <c r="E428" s="241" t="s">
        <v>719</v>
      </c>
      <c r="F428" s="242" t="s">
        <v>720</v>
      </c>
      <c r="G428" s="243" t="s">
        <v>133</v>
      </c>
      <c r="H428" s="244">
        <v>0.222</v>
      </c>
      <c r="I428" s="245"/>
      <c r="J428" s="246">
        <f>ROUND(I428*H428,2)</f>
        <v>0</v>
      </c>
      <c r="K428" s="242" t="s">
        <v>1</v>
      </c>
      <c r="L428" s="247"/>
      <c r="M428" s="248" t="s">
        <v>1</v>
      </c>
      <c r="N428" s="249" t="s">
        <v>38</v>
      </c>
      <c r="O428" s="78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AR428" s="16" t="s">
        <v>299</v>
      </c>
      <c r="AT428" s="16" t="s">
        <v>184</v>
      </c>
      <c r="AU428" s="16" t="s">
        <v>77</v>
      </c>
      <c r="AY428" s="16" t="s">
        <v>128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16" t="s">
        <v>75</v>
      </c>
      <c r="BK428" s="216">
        <f>ROUND(I428*H428,2)</f>
        <v>0</v>
      </c>
      <c r="BL428" s="16" t="s">
        <v>209</v>
      </c>
      <c r="BM428" s="16" t="s">
        <v>721</v>
      </c>
    </row>
    <row r="429" s="11" customFormat="1">
      <c r="B429" s="217"/>
      <c r="C429" s="218"/>
      <c r="D429" s="219" t="s">
        <v>136</v>
      </c>
      <c r="E429" s="220" t="s">
        <v>1</v>
      </c>
      <c r="F429" s="221" t="s">
        <v>722</v>
      </c>
      <c r="G429" s="218"/>
      <c r="H429" s="222">
        <v>0.222</v>
      </c>
      <c r="I429" s="223"/>
      <c r="J429" s="218"/>
      <c r="K429" s="218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136</v>
      </c>
      <c r="AU429" s="228" t="s">
        <v>77</v>
      </c>
      <c r="AV429" s="11" t="s">
        <v>77</v>
      </c>
      <c r="AW429" s="11" t="s">
        <v>30</v>
      </c>
      <c r="AX429" s="11" t="s">
        <v>67</v>
      </c>
      <c r="AY429" s="228" t="s">
        <v>128</v>
      </c>
    </row>
    <row r="430" s="12" customFormat="1">
      <c r="B430" s="229"/>
      <c r="C430" s="230"/>
      <c r="D430" s="219" t="s">
        <v>136</v>
      </c>
      <c r="E430" s="231" t="s">
        <v>1</v>
      </c>
      <c r="F430" s="232" t="s">
        <v>138</v>
      </c>
      <c r="G430" s="230"/>
      <c r="H430" s="233">
        <v>0.222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AT430" s="239" t="s">
        <v>136</v>
      </c>
      <c r="AU430" s="239" t="s">
        <v>77</v>
      </c>
      <c r="AV430" s="12" t="s">
        <v>134</v>
      </c>
      <c r="AW430" s="12" t="s">
        <v>30</v>
      </c>
      <c r="AX430" s="12" t="s">
        <v>75</v>
      </c>
      <c r="AY430" s="239" t="s">
        <v>128</v>
      </c>
    </row>
    <row r="431" s="1" customFormat="1" ht="16.5" customHeight="1">
      <c r="B431" s="37"/>
      <c r="C431" s="205" t="s">
        <v>723</v>
      </c>
      <c r="D431" s="205" t="s">
        <v>130</v>
      </c>
      <c r="E431" s="206" t="s">
        <v>724</v>
      </c>
      <c r="F431" s="207" t="s">
        <v>725</v>
      </c>
      <c r="G431" s="208" t="s">
        <v>133</v>
      </c>
      <c r="H431" s="209">
        <v>0.48199999999999998</v>
      </c>
      <c r="I431" s="210"/>
      <c r="J431" s="211">
        <f>ROUND(I431*H431,2)</f>
        <v>0</v>
      </c>
      <c r="K431" s="207" t="s">
        <v>1</v>
      </c>
      <c r="L431" s="42"/>
      <c r="M431" s="212" t="s">
        <v>1</v>
      </c>
      <c r="N431" s="213" t="s">
        <v>38</v>
      </c>
      <c r="O431" s="78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5">
        <f>S431*H431</f>
        <v>0</v>
      </c>
      <c r="AR431" s="16" t="s">
        <v>209</v>
      </c>
      <c r="AT431" s="16" t="s">
        <v>130</v>
      </c>
      <c r="AU431" s="16" t="s">
        <v>77</v>
      </c>
      <c r="AY431" s="16" t="s">
        <v>128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6" t="s">
        <v>75</v>
      </c>
      <c r="BK431" s="216">
        <f>ROUND(I431*H431,2)</f>
        <v>0</v>
      </c>
      <c r="BL431" s="16" t="s">
        <v>209</v>
      </c>
      <c r="BM431" s="16" t="s">
        <v>726</v>
      </c>
    </row>
    <row r="432" s="11" customFormat="1">
      <c r="B432" s="217"/>
      <c r="C432" s="218"/>
      <c r="D432" s="219" t="s">
        <v>136</v>
      </c>
      <c r="E432" s="220" t="s">
        <v>1</v>
      </c>
      <c r="F432" s="221" t="s">
        <v>727</v>
      </c>
      <c r="G432" s="218"/>
      <c r="H432" s="222">
        <v>0.48199999999999998</v>
      </c>
      <c r="I432" s="223"/>
      <c r="J432" s="218"/>
      <c r="K432" s="218"/>
      <c r="L432" s="224"/>
      <c r="M432" s="225"/>
      <c r="N432" s="226"/>
      <c r="O432" s="226"/>
      <c r="P432" s="226"/>
      <c r="Q432" s="226"/>
      <c r="R432" s="226"/>
      <c r="S432" s="226"/>
      <c r="T432" s="227"/>
      <c r="AT432" s="228" t="s">
        <v>136</v>
      </c>
      <c r="AU432" s="228" t="s">
        <v>77</v>
      </c>
      <c r="AV432" s="11" t="s">
        <v>77</v>
      </c>
      <c r="AW432" s="11" t="s">
        <v>30</v>
      </c>
      <c r="AX432" s="11" t="s">
        <v>67</v>
      </c>
      <c r="AY432" s="228" t="s">
        <v>128</v>
      </c>
    </row>
    <row r="433" s="12" customFormat="1">
      <c r="B433" s="229"/>
      <c r="C433" s="230"/>
      <c r="D433" s="219" t="s">
        <v>136</v>
      </c>
      <c r="E433" s="231" t="s">
        <v>1</v>
      </c>
      <c r="F433" s="232" t="s">
        <v>138</v>
      </c>
      <c r="G433" s="230"/>
      <c r="H433" s="233">
        <v>0.48199999999999998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AT433" s="239" t="s">
        <v>136</v>
      </c>
      <c r="AU433" s="239" t="s">
        <v>77</v>
      </c>
      <c r="AV433" s="12" t="s">
        <v>134</v>
      </c>
      <c r="AW433" s="12" t="s">
        <v>30</v>
      </c>
      <c r="AX433" s="12" t="s">
        <v>75</v>
      </c>
      <c r="AY433" s="239" t="s">
        <v>128</v>
      </c>
    </row>
    <row r="434" s="1" customFormat="1" ht="16.5" customHeight="1">
      <c r="B434" s="37"/>
      <c r="C434" s="205" t="s">
        <v>728</v>
      </c>
      <c r="D434" s="205" t="s">
        <v>130</v>
      </c>
      <c r="E434" s="206" t="s">
        <v>729</v>
      </c>
      <c r="F434" s="207" t="s">
        <v>730</v>
      </c>
      <c r="G434" s="208" t="s">
        <v>158</v>
      </c>
      <c r="H434" s="209">
        <v>0.34300000000000003</v>
      </c>
      <c r="I434" s="210"/>
      <c r="J434" s="211">
        <f>ROUND(I434*H434,2)</f>
        <v>0</v>
      </c>
      <c r="K434" s="207" t="s">
        <v>1</v>
      </c>
      <c r="L434" s="42"/>
      <c r="M434" s="212" t="s">
        <v>1</v>
      </c>
      <c r="N434" s="213" t="s">
        <v>38</v>
      </c>
      <c r="O434" s="78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AR434" s="16" t="s">
        <v>209</v>
      </c>
      <c r="AT434" s="16" t="s">
        <v>130</v>
      </c>
      <c r="AU434" s="16" t="s">
        <v>77</v>
      </c>
      <c r="AY434" s="16" t="s">
        <v>128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16" t="s">
        <v>75</v>
      </c>
      <c r="BK434" s="216">
        <f>ROUND(I434*H434,2)</f>
        <v>0</v>
      </c>
      <c r="BL434" s="16" t="s">
        <v>209</v>
      </c>
      <c r="BM434" s="16" t="s">
        <v>731</v>
      </c>
    </row>
    <row r="435" s="10" customFormat="1" ht="22.8" customHeight="1">
      <c r="B435" s="189"/>
      <c r="C435" s="190"/>
      <c r="D435" s="191" t="s">
        <v>66</v>
      </c>
      <c r="E435" s="203" t="s">
        <v>732</v>
      </c>
      <c r="F435" s="203" t="s">
        <v>733</v>
      </c>
      <c r="G435" s="190"/>
      <c r="H435" s="190"/>
      <c r="I435" s="193"/>
      <c r="J435" s="204">
        <f>BK435</f>
        <v>0</v>
      </c>
      <c r="K435" s="190"/>
      <c r="L435" s="195"/>
      <c r="M435" s="196"/>
      <c r="N435" s="197"/>
      <c r="O435" s="197"/>
      <c r="P435" s="198">
        <f>SUM(P436:P441)</f>
        <v>0</v>
      </c>
      <c r="Q435" s="197"/>
      <c r="R435" s="198">
        <f>SUM(R436:R441)</f>
        <v>0</v>
      </c>
      <c r="S435" s="197"/>
      <c r="T435" s="199">
        <f>SUM(T436:T441)</f>
        <v>0</v>
      </c>
      <c r="AR435" s="200" t="s">
        <v>77</v>
      </c>
      <c r="AT435" s="201" t="s">
        <v>66</v>
      </c>
      <c r="AU435" s="201" t="s">
        <v>75</v>
      </c>
      <c r="AY435" s="200" t="s">
        <v>128</v>
      </c>
      <c r="BK435" s="202">
        <f>SUM(BK436:BK441)</f>
        <v>0</v>
      </c>
    </row>
    <row r="436" s="1" customFormat="1" ht="16.5" customHeight="1">
      <c r="B436" s="37"/>
      <c r="C436" s="205" t="s">
        <v>734</v>
      </c>
      <c r="D436" s="205" t="s">
        <v>130</v>
      </c>
      <c r="E436" s="206" t="s">
        <v>735</v>
      </c>
      <c r="F436" s="207" t="s">
        <v>736</v>
      </c>
      <c r="G436" s="208" t="s">
        <v>180</v>
      </c>
      <c r="H436" s="209">
        <v>6.75</v>
      </c>
      <c r="I436" s="210"/>
      <c r="J436" s="211">
        <f>ROUND(I436*H436,2)</f>
        <v>0</v>
      </c>
      <c r="K436" s="207" t="s">
        <v>1</v>
      </c>
      <c r="L436" s="42"/>
      <c r="M436" s="212" t="s">
        <v>1</v>
      </c>
      <c r="N436" s="213" t="s">
        <v>38</v>
      </c>
      <c r="O436" s="78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AR436" s="16" t="s">
        <v>209</v>
      </c>
      <c r="AT436" s="16" t="s">
        <v>130</v>
      </c>
      <c r="AU436" s="16" t="s">
        <v>77</v>
      </c>
      <c r="AY436" s="16" t="s">
        <v>128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16" t="s">
        <v>75</v>
      </c>
      <c r="BK436" s="216">
        <f>ROUND(I436*H436,2)</f>
        <v>0</v>
      </c>
      <c r="BL436" s="16" t="s">
        <v>209</v>
      </c>
      <c r="BM436" s="16" t="s">
        <v>737</v>
      </c>
    </row>
    <row r="437" s="1" customFormat="1" ht="16.5" customHeight="1">
      <c r="B437" s="37"/>
      <c r="C437" s="205" t="s">
        <v>738</v>
      </c>
      <c r="D437" s="205" t="s">
        <v>130</v>
      </c>
      <c r="E437" s="206" t="s">
        <v>739</v>
      </c>
      <c r="F437" s="207" t="s">
        <v>740</v>
      </c>
      <c r="G437" s="208" t="s">
        <v>180</v>
      </c>
      <c r="H437" s="209">
        <v>6.75</v>
      </c>
      <c r="I437" s="210"/>
      <c r="J437" s="211">
        <f>ROUND(I437*H437,2)</f>
        <v>0</v>
      </c>
      <c r="K437" s="207" t="s">
        <v>1</v>
      </c>
      <c r="L437" s="42"/>
      <c r="M437" s="212" t="s">
        <v>1</v>
      </c>
      <c r="N437" s="213" t="s">
        <v>38</v>
      </c>
      <c r="O437" s="78"/>
      <c r="P437" s="214">
        <f>O437*H437</f>
        <v>0</v>
      </c>
      <c r="Q437" s="214">
        <v>0</v>
      </c>
      <c r="R437" s="214">
        <f>Q437*H437</f>
        <v>0</v>
      </c>
      <c r="S437" s="214">
        <v>0</v>
      </c>
      <c r="T437" s="215">
        <f>S437*H437</f>
        <v>0</v>
      </c>
      <c r="AR437" s="16" t="s">
        <v>209</v>
      </c>
      <c r="AT437" s="16" t="s">
        <v>130</v>
      </c>
      <c r="AU437" s="16" t="s">
        <v>77</v>
      </c>
      <c r="AY437" s="16" t="s">
        <v>128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16" t="s">
        <v>75</v>
      </c>
      <c r="BK437" s="216">
        <f>ROUND(I437*H437,2)</f>
        <v>0</v>
      </c>
      <c r="BL437" s="16" t="s">
        <v>209</v>
      </c>
      <c r="BM437" s="16" t="s">
        <v>741</v>
      </c>
    </row>
    <row r="438" s="1" customFormat="1" ht="16.5" customHeight="1">
      <c r="B438" s="37"/>
      <c r="C438" s="240" t="s">
        <v>742</v>
      </c>
      <c r="D438" s="240" t="s">
        <v>184</v>
      </c>
      <c r="E438" s="241" t="s">
        <v>743</v>
      </c>
      <c r="F438" s="242" t="s">
        <v>744</v>
      </c>
      <c r="G438" s="243" t="s">
        <v>180</v>
      </c>
      <c r="H438" s="244">
        <v>8.0999999999999996</v>
      </c>
      <c r="I438" s="245"/>
      <c r="J438" s="246">
        <f>ROUND(I438*H438,2)</f>
        <v>0</v>
      </c>
      <c r="K438" s="242" t="s">
        <v>1</v>
      </c>
      <c r="L438" s="247"/>
      <c r="M438" s="248" t="s">
        <v>1</v>
      </c>
      <c r="N438" s="249" t="s">
        <v>38</v>
      </c>
      <c r="O438" s="78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AR438" s="16" t="s">
        <v>299</v>
      </c>
      <c r="AT438" s="16" t="s">
        <v>184</v>
      </c>
      <c r="AU438" s="16" t="s">
        <v>77</v>
      </c>
      <c r="AY438" s="16" t="s">
        <v>128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16" t="s">
        <v>75</v>
      </c>
      <c r="BK438" s="216">
        <f>ROUND(I438*H438,2)</f>
        <v>0</v>
      </c>
      <c r="BL438" s="16" t="s">
        <v>209</v>
      </c>
      <c r="BM438" s="16" t="s">
        <v>745</v>
      </c>
    </row>
    <row r="439" s="11" customFormat="1">
      <c r="B439" s="217"/>
      <c r="C439" s="218"/>
      <c r="D439" s="219" t="s">
        <v>136</v>
      </c>
      <c r="E439" s="220" t="s">
        <v>1</v>
      </c>
      <c r="F439" s="221" t="s">
        <v>746</v>
      </c>
      <c r="G439" s="218"/>
      <c r="H439" s="222">
        <v>8.0999999999999996</v>
      </c>
      <c r="I439" s="223"/>
      <c r="J439" s="218"/>
      <c r="K439" s="218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136</v>
      </c>
      <c r="AU439" s="228" t="s">
        <v>77</v>
      </c>
      <c r="AV439" s="11" t="s">
        <v>77</v>
      </c>
      <c r="AW439" s="11" t="s">
        <v>30</v>
      </c>
      <c r="AX439" s="11" t="s">
        <v>67</v>
      </c>
      <c r="AY439" s="228" t="s">
        <v>128</v>
      </c>
    </row>
    <row r="440" s="12" customFormat="1">
      <c r="B440" s="229"/>
      <c r="C440" s="230"/>
      <c r="D440" s="219" t="s">
        <v>136</v>
      </c>
      <c r="E440" s="231" t="s">
        <v>1</v>
      </c>
      <c r="F440" s="232" t="s">
        <v>138</v>
      </c>
      <c r="G440" s="230"/>
      <c r="H440" s="233">
        <v>8.0999999999999996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AT440" s="239" t="s">
        <v>136</v>
      </c>
      <c r="AU440" s="239" t="s">
        <v>77</v>
      </c>
      <c r="AV440" s="12" t="s">
        <v>134</v>
      </c>
      <c r="AW440" s="12" t="s">
        <v>30</v>
      </c>
      <c r="AX440" s="12" t="s">
        <v>75</v>
      </c>
      <c r="AY440" s="239" t="s">
        <v>128</v>
      </c>
    </row>
    <row r="441" s="1" customFormat="1" ht="16.5" customHeight="1">
      <c r="B441" s="37"/>
      <c r="C441" s="205" t="s">
        <v>747</v>
      </c>
      <c r="D441" s="205" t="s">
        <v>130</v>
      </c>
      <c r="E441" s="206" t="s">
        <v>748</v>
      </c>
      <c r="F441" s="207" t="s">
        <v>749</v>
      </c>
      <c r="G441" s="208" t="s">
        <v>158</v>
      </c>
      <c r="H441" s="209">
        <v>0.17100000000000001</v>
      </c>
      <c r="I441" s="210"/>
      <c r="J441" s="211">
        <f>ROUND(I441*H441,2)</f>
        <v>0</v>
      </c>
      <c r="K441" s="207" t="s">
        <v>1</v>
      </c>
      <c r="L441" s="42"/>
      <c r="M441" s="212" t="s">
        <v>1</v>
      </c>
      <c r="N441" s="213" t="s">
        <v>38</v>
      </c>
      <c r="O441" s="78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AR441" s="16" t="s">
        <v>209</v>
      </c>
      <c r="AT441" s="16" t="s">
        <v>130</v>
      </c>
      <c r="AU441" s="16" t="s">
        <v>77</v>
      </c>
      <c r="AY441" s="16" t="s">
        <v>128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6" t="s">
        <v>75</v>
      </c>
      <c r="BK441" s="216">
        <f>ROUND(I441*H441,2)</f>
        <v>0</v>
      </c>
      <c r="BL441" s="16" t="s">
        <v>209</v>
      </c>
      <c r="BM441" s="16" t="s">
        <v>750</v>
      </c>
    </row>
    <row r="442" s="10" customFormat="1" ht="22.8" customHeight="1">
      <c r="B442" s="189"/>
      <c r="C442" s="190"/>
      <c r="D442" s="191" t="s">
        <v>66</v>
      </c>
      <c r="E442" s="203" t="s">
        <v>751</v>
      </c>
      <c r="F442" s="203" t="s">
        <v>752</v>
      </c>
      <c r="G442" s="190"/>
      <c r="H442" s="190"/>
      <c r="I442" s="193"/>
      <c r="J442" s="204">
        <f>BK442</f>
        <v>0</v>
      </c>
      <c r="K442" s="190"/>
      <c r="L442" s="195"/>
      <c r="M442" s="196"/>
      <c r="N442" s="197"/>
      <c r="O442" s="197"/>
      <c r="P442" s="198">
        <f>SUM(P443:P445)</f>
        <v>0</v>
      </c>
      <c r="Q442" s="197"/>
      <c r="R442" s="198">
        <f>SUM(R443:R445)</f>
        <v>0</v>
      </c>
      <c r="S442" s="197"/>
      <c r="T442" s="199">
        <f>SUM(T443:T445)</f>
        <v>0</v>
      </c>
      <c r="AR442" s="200" t="s">
        <v>77</v>
      </c>
      <c r="AT442" s="201" t="s">
        <v>66</v>
      </c>
      <c r="AU442" s="201" t="s">
        <v>75</v>
      </c>
      <c r="AY442" s="200" t="s">
        <v>128</v>
      </c>
      <c r="BK442" s="202">
        <f>SUM(BK443:BK445)</f>
        <v>0</v>
      </c>
    </row>
    <row r="443" s="1" customFormat="1" ht="16.5" customHeight="1">
      <c r="B443" s="37"/>
      <c r="C443" s="205" t="s">
        <v>753</v>
      </c>
      <c r="D443" s="205" t="s">
        <v>130</v>
      </c>
      <c r="E443" s="206" t="s">
        <v>754</v>
      </c>
      <c r="F443" s="207" t="s">
        <v>755</v>
      </c>
      <c r="G443" s="208" t="s">
        <v>192</v>
      </c>
      <c r="H443" s="209">
        <v>4.7300000000000004</v>
      </c>
      <c r="I443" s="210"/>
      <c r="J443" s="211">
        <f>ROUND(I443*H443,2)</f>
        <v>0</v>
      </c>
      <c r="K443" s="207" t="s">
        <v>1</v>
      </c>
      <c r="L443" s="42"/>
      <c r="M443" s="212" t="s">
        <v>1</v>
      </c>
      <c r="N443" s="213" t="s">
        <v>38</v>
      </c>
      <c r="O443" s="78"/>
      <c r="P443" s="214">
        <f>O443*H443</f>
        <v>0</v>
      </c>
      <c r="Q443" s="214">
        <v>0</v>
      </c>
      <c r="R443" s="214">
        <f>Q443*H443</f>
        <v>0</v>
      </c>
      <c r="S443" s="214">
        <v>0</v>
      </c>
      <c r="T443" s="215">
        <f>S443*H443</f>
        <v>0</v>
      </c>
      <c r="AR443" s="16" t="s">
        <v>209</v>
      </c>
      <c r="AT443" s="16" t="s">
        <v>130</v>
      </c>
      <c r="AU443" s="16" t="s">
        <v>77</v>
      </c>
      <c r="AY443" s="16" t="s">
        <v>128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16" t="s">
        <v>75</v>
      </c>
      <c r="BK443" s="216">
        <f>ROUND(I443*H443,2)</f>
        <v>0</v>
      </c>
      <c r="BL443" s="16" t="s">
        <v>209</v>
      </c>
      <c r="BM443" s="16" t="s">
        <v>756</v>
      </c>
    </row>
    <row r="444" s="11" customFormat="1">
      <c r="B444" s="217"/>
      <c r="C444" s="218"/>
      <c r="D444" s="219" t="s">
        <v>136</v>
      </c>
      <c r="E444" s="220" t="s">
        <v>1</v>
      </c>
      <c r="F444" s="221" t="s">
        <v>757</v>
      </c>
      <c r="G444" s="218"/>
      <c r="H444" s="222">
        <v>4.7300000000000004</v>
      </c>
      <c r="I444" s="223"/>
      <c r="J444" s="218"/>
      <c r="K444" s="218"/>
      <c r="L444" s="224"/>
      <c r="M444" s="225"/>
      <c r="N444" s="226"/>
      <c r="O444" s="226"/>
      <c r="P444" s="226"/>
      <c r="Q444" s="226"/>
      <c r="R444" s="226"/>
      <c r="S444" s="226"/>
      <c r="T444" s="227"/>
      <c r="AT444" s="228" t="s">
        <v>136</v>
      </c>
      <c r="AU444" s="228" t="s">
        <v>77</v>
      </c>
      <c r="AV444" s="11" t="s">
        <v>77</v>
      </c>
      <c r="AW444" s="11" t="s">
        <v>30</v>
      </c>
      <c r="AX444" s="11" t="s">
        <v>67</v>
      </c>
      <c r="AY444" s="228" t="s">
        <v>128</v>
      </c>
    </row>
    <row r="445" s="12" customFormat="1">
      <c r="B445" s="229"/>
      <c r="C445" s="230"/>
      <c r="D445" s="219" t="s">
        <v>136</v>
      </c>
      <c r="E445" s="231" t="s">
        <v>1</v>
      </c>
      <c r="F445" s="232" t="s">
        <v>138</v>
      </c>
      <c r="G445" s="230"/>
      <c r="H445" s="233">
        <v>4.7300000000000004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AT445" s="239" t="s">
        <v>136</v>
      </c>
      <c r="AU445" s="239" t="s">
        <v>77</v>
      </c>
      <c r="AV445" s="12" t="s">
        <v>134</v>
      </c>
      <c r="AW445" s="12" t="s">
        <v>30</v>
      </c>
      <c r="AX445" s="12" t="s">
        <v>75</v>
      </c>
      <c r="AY445" s="239" t="s">
        <v>128</v>
      </c>
    </row>
    <row r="446" s="10" customFormat="1" ht="22.8" customHeight="1">
      <c r="B446" s="189"/>
      <c r="C446" s="190"/>
      <c r="D446" s="191" t="s">
        <v>66</v>
      </c>
      <c r="E446" s="203" t="s">
        <v>758</v>
      </c>
      <c r="F446" s="203" t="s">
        <v>759</v>
      </c>
      <c r="G446" s="190"/>
      <c r="H446" s="190"/>
      <c r="I446" s="193"/>
      <c r="J446" s="204">
        <f>BK446</f>
        <v>0</v>
      </c>
      <c r="K446" s="190"/>
      <c r="L446" s="195"/>
      <c r="M446" s="196"/>
      <c r="N446" s="197"/>
      <c r="O446" s="197"/>
      <c r="P446" s="198">
        <f>SUM(P447:P451)</f>
        <v>0</v>
      </c>
      <c r="Q446" s="197"/>
      <c r="R446" s="198">
        <f>SUM(R447:R451)</f>
        <v>0</v>
      </c>
      <c r="S446" s="197"/>
      <c r="T446" s="199">
        <f>SUM(T447:T451)</f>
        <v>0</v>
      </c>
      <c r="AR446" s="200" t="s">
        <v>77</v>
      </c>
      <c r="AT446" s="201" t="s">
        <v>66</v>
      </c>
      <c r="AU446" s="201" t="s">
        <v>75</v>
      </c>
      <c r="AY446" s="200" t="s">
        <v>128</v>
      </c>
      <c r="BK446" s="202">
        <f>SUM(BK447:BK451)</f>
        <v>0</v>
      </c>
    </row>
    <row r="447" s="1" customFormat="1" ht="16.5" customHeight="1">
      <c r="B447" s="37"/>
      <c r="C447" s="205" t="s">
        <v>760</v>
      </c>
      <c r="D447" s="205" t="s">
        <v>130</v>
      </c>
      <c r="E447" s="206" t="s">
        <v>761</v>
      </c>
      <c r="F447" s="207" t="s">
        <v>762</v>
      </c>
      <c r="G447" s="208" t="s">
        <v>281</v>
      </c>
      <c r="H447" s="209">
        <v>1</v>
      </c>
      <c r="I447" s="210"/>
      <c r="J447" s="211">
        <f>ROUND(I447*H447,2)</f>
        <v>0</v>
      </c>
      <c r="K447" s="207" t="s">
        <v>1</v>
      </c>
      <c r="L447" s="42"/>
      <c r="M447" s="212" t="s">
        <v>1</v>
      </c>
      <c r="N447" s="213" t="s">
        <v>38</v>
      </c>
      <c r="O447" s="78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AR447" s="16" t="s">
        <v>209</v>
      </c>
      <c r="AT447" s="16" t="s">
        <v>130</v>
      </c>
      <c r="AU447" s="16" t="s">
        <v>77</v>
      </c>
      <c r="AY447" s="16" t="s">
        <v>128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16" t="s">
        <v>75</v>
      </c>
      <c r="BK447" s="216">
        <f>ROUND(I447*H447,2)</f>
        <v>0</v>
      </c>
      <c r="BL447" s="16" t="s">
        <v>209</v>
      </c>
      <c r="BM447" s="16" t="s">
        <v>763</v>
      </c>
    </row>
    <row r="448" s="1" customFormat="1" ht="16.5" customHeight="1">
      <c r="B448" s="37"/>
      <c r="C448" s="240" t="s">
        <v>764</v>
      </c>
      <c r="D448" s="240" t="s">
        <v>184</v>
      </c>
      <c r="E448" s="241" t="s">
        <v>765</v>
      </c>
      <c r="F448" s="242" t="s">
        <v>766</v>
      </c>
      <c r="G448" s="243" t="s">
        <v>281</v>
      </c>
      <c r="H448" s="244">
        <v>1</v>
      </c>
      <c r="I448" s="245"/>
      <c r="J448" s="246">
        <f>ROUND(I448*H448,2)</f>
        <v>0</v>
      </c>
      <c r="K448" s="242" t="s">
        <v>1</v>
      </c>
      <c r="L448" s="247"/>
      <c r="M448" s="248" t="s">
        <v>1</v>
      </c>
      <c r="N448" s="249" t="s">
        <v>38</v>
      </c>
      <c r="O448" s="78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AR448" s="16" t="s">
        <v>299</v>
      </c>
      <c r="AT448" s="16" t="s">
        <v>184</v>
      </c>
      <c r="AU448" s="16" t="s">
        <v>77</v>
      </c>
      <c r="AY448" s="16" t="s">
        <v>128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16" t="s">
        <v>75</v>
      </c>
      <c r="BK448" s="216">
        <f>ROUND(I448*H448,2)</f>
        <v>0</v>
      </c>
      <c r="BL448" s="16" t="s">
        <v>209</v>
      </c>
      <c r="BM448" s="16" t="s">
        <v>767</v>
      </c>
    </row>
    <row r="449" s="1" customFormat="1" ht="16.5" customHeight="1">
      <c r="B449" s="37"/>
      <c r="C449" s="205" t="s">
        <v>768</v>
      </c>
      <c r="D449" s="205" t="s">
        <v>130</v>
      </c>
      <c r="E449" s="206" t="s">
        <v>769</v>
      </c>
      <c r="F449" s="207" t="s">
        <v>770</v>
      </c>
      <c r="G449" s="208" t="s">
        <v>281</v>
      </c>
      <c r="H449" s="209">
        <v>1</v>
      </c>
      <c r="I449" s="210"/>
      <c r="J449" s="211">
        <f>ROUND(I449*H449,2)</f>
        <v>0</v>
      </c>
      <c r="K449" s="207" t="s">
        <v>1</v>
      </c>
      <c r="L449" s="42"/>
      <c r="M449" s="212" t="s">
        <v>1</v>
      </c>
      <c r="N449" s="213" t="s">
        <v>38</v>
      </c>
      <c r="O449" s="78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AR449" s="16" t="s">
        <v>209</v>
      </c>
      <c r="AT449" s="16" t="s">
        <v>130</v>
      </c>
      <c r="AU449" s="16" t="s">
        <v>77</v>
      </c>
      <c r="AY449" s="16" t="s">
        <v>128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6" t="s">
        <v>75</v>
      </c>
      <c r="BK449" s="216">
        <f>ROUND(I449*H449,2)</f>
        <v>0</v>
      </c>
      <c r="BL449" s="16" t="s">
        <v>209</v>
      </c>
      <c r="BM449" s="16" t="s">
        <v>771</v>
      </c>
    </row>
    <row r="450" s="1" customFormat="1" ht="16.5" customHeight="1">
      <c r="B450" s="37"/>
      <c r="C450" s="240" t="s">
        <v>772</v>
      </c>
      <c r="D450" s="240" t="s">
        <v>184</v>
      </c>
      <c r="E450" s="241" t="s">
        <v>773</v>
      </c>
      <c r="F450" s="242" t="s">
        <v>774</v>
      </c>
      <c r="G450" s="243" t="s">
        <v>281</v>
      </c>
      <c r="H450" s="244">
        <v>1</v>
      </c>
      <c r="I450" s="245"/>
      <c r="J450" s="246">
        <f>ROUND(I450*H450,2)</f>
        <v>0</v>
      </c>
      <c r="K450" s="242" t="s">
        <v>1</v>
      </c>
      <c r="L450" s="247"/>
      <c r="M450" s="248" t="s">
        <v>1</v>
      </c>
      <c r="N450" s="249" t="s">
        <v>38</v>
      </c>
      <c r="O450" s="78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AR450" s="16" t="s">
        <v>299</v>
      </c>
      <c r="AT450" s="16" t="s">
        <v>184</v>
      </c>
      <c r="AU450" s="16" t="s">
        <v>77</v>
      </c>
      <c r="AY450" s="16" t="s">
        <v>128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6" t="s">
        <v>75</v>
      </c>
      <c r="BK450" s="216">
        <f>ROUND(I450*H450,2)</f>
        <v>0</v>
      </c>
      <c r="BL450" s="16" t="s">
        <v>209</v>
      </c>
      <c r="BM450" s="16" t="s">
        <v>775</v>
      </c>
    </row>
    <row r="451" s="1" customFormat="1" ht="16.5" customHeight="1">
      <c r="B451" s="37"/>
      <c r="C451" s="205" t="s">
        <v>776</v>
      </c>
      <c r="D451" s="205" t="s">
        <v>130</v>
      </c>
      <c r="E451" s="206" t="s">
        <v>777</v>
      </c>
      <c r="F451" s="207" t="s">
        <v>778</v>
      </c>
      <c r="G451" s="208" t="s">
        <v>158</v>
      </c>
      <c r="H451" s="209">
        <v>0.023</v>
      </c>
      <c r="I451" s="210"/>
      <c r="J451" s="211">
        <f>ROUND(I451*H451,2)</f>
        <v>0</v>
      </c>
      <c r="K451" s="207" t="s">
        <v>1</v>
      </c>
      <c r="L451" s="42"/>
      <c r="M451" s="212" t="s">
        <v>1</v>
      </c>
      <c r="N451" s="213" t="s">
        <v>38</v>
      </c>
      <c r="O451" s="78"/>
      <c r="P451" s="214">
        <f>O451*H451</f>
        <v>0</v>
      </c>
      <c r="Q451" s="214">
        <v>0</v>
      </c>
      <c r="R451" s="214">
        <f>Q451*H451</f>
        <v>0</v>
      </c>
      <c r="S451" s="214">
        <v>0</v>
      </c>
      <c r="T451" s="215">
        <f>S451*H451</f>
        <v>0</v>
      </c>
      <c r="AR451" s="16" t="s">
        <v>209</v>
      </c>
      <c r="AT451" s="16" t="s">
        <v>130</v>
      </c>
      <c r="AU451" s="16" t="s">
        <v>77</v>
      </c>
      <c r="AY451" s="16" t="s">
        <v>128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16" t="s">
        <v>75</v>
      </c>
      <c r="BK451" s="216">
        <f>ROUND(I451*H451,2)</f>
        <v>0</v>
      </c>
      <c r="BL451" s="16" t="s">
        <v>209</v>
      </c>
      <c r="BM451" s="16" t="s">
        <v>779</v>
      </c>
    </row>
    <row r="452" s="10" customFormat="1" ht="22.8" customHeight="1">
      <c r="B452" s="189"/>
      <c r="C452" s="190"/>
      <c r="D452" s="191" t="s">
        <v>66</v>
      </c>
      <c r="E452" s="203" t="s">
        <v>780</v>
      </c>
      <c r="F452" s="203" t="s">
        <v>781</v>
      </c>
      <c r="G452" s="190"/>
      <c r="H452" s="190"/>
      <c r="I452" s="193"/>
      <c r="J452" s="204">
        <f>BK452</f>
        <v>0</v>
      </c>
      <c r="K452" s="190"/>
      <c r="L452" s="195"/>
      <c r="M452" s="196"/>
      <c r="N452" s="197"/>
      <c r="O452" s="197"/>
      <c r="P452" s="198">
        <f>SUM(P453:P472)</f>
        <v>0</v>
      </c>
      <c r="Q452" s="197"/>
      <c r="R452" s="198">
        <f>SUM(R453:R472)</f>
        <v>0</v>
      </c>
      <c r="S452" s="197"/>
      <c r="T452" s="199">
        <f>SUM(T453:T472)</f>
        <v>0</v>
      </c>
      <c r="AR452" s="200" t="s">
        <v>77</v>
      </c>
      <c r="AT452" s="201" t="s">
        <v>66</v>
      </c>
      <c r="AU452" s="201" t="s">
        <v>75</v>
      </c>
      <c r="AY452" s="200" t="s">
        <v>128</v>
      </c>
      <c r="BK452" s="202">
        <f>SUM(BK453:BK472)</f>
        <v>0</v>
      </c>
    </row>
    <row r="453" s="1" customFormat="1" ht="16.5" customHeight="1">
      <c r="B453" s="37"/>
      <c r="C453" s="205" t="s">
        <v>782</v>
      </c>
      <c r="D453" s="205" t="s">
        <v>130</v>
      </c>
      <c r="E453" s="206" t="s">
        <v>783</v>
      </c>
      <c r="F453" s="207" t="s">
        <v>784</v>
      </c>
      <c r="G453" s="208" t="s">
        <v>180</v>
      </c>
      <c r="H453" s="209">
        <v>6.75</v>
      </c>
      <c r="I453" s="210"/>
      <c r="J453" s="211">
        <f>ROUND(I453*H453,2)</f>
        <v>0</v>
      </c>
      <c r="K453" s="207" t="s">
        <v>1</v>
      </c>
      <c r="L453" s="42"/>
      <c r="M453" s="212" t="s">
        <v>1</v>
      </c>
      <c r="N453" s="213" t="s">
        <v>38</v>
      </c>
      <c r="O453" s="78"/>
      <c r="P453" s="214">
        <f>O453*H453</f>
        <v>0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AR453" s="16" t="s">
        <v>209</v>
      </c>
      <c r="AT453" s="16" t="s">
        <v>130</v>
      </c>
      <c r="AU453" s="16" t="s">
        <v>77</v>
      </c>
      <c r="AY453" s="16" t="s">
        <v>128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6" t="s">
        <v>75</v>
      </c>
      <c r="BK453" s="216">
        <f>ROUND(I453*H453,2)</f>
        <v>0</v>
      </c>
      <c r="BL453" s="16" t="s">
        <v>209</v>
      </c>
      <c r="BM453" s="16" t="s">
        <v>785</v>
      </c>
    </row>
    <row r="454" s="11" customFormat="1">
      <c r="B454" s="217"/>
      <c r="C454" s="218"/>
      <c r="D454" s="219" t="s">
        <v>136</v>
      </c>
      <c r="E454" s="220" t="s">
        <v>1</v>
      </c>
      <c r="F454" s="221" t="s">
        <v>409</v>
      </c>
      <c r="G454" s="218"/>
      <c r="H454" s="222">
        <v>6.75</v>
      </c>
      <c r="I454" s="223"/>
      <c r="J454" s="218"/>
      <c r="K454" s="218"/>
      <c r="L454" s="224"/>
      <c r="M454" s="225"/>
      <c r="N454" s="226"/>
      <c r="O454" s="226"/>
      <c r="P454" s="226"/>
      <c r="Q454" s="226"/>
      <c r="R454" s="226"/>
      <c r="S454" s="226"/>
      <c r="T454" s="227"/>
      <c r="AT454" s="228" t="s">
        <v>136</v>
      </c>
      <c r="AU454" s="228" t="s">
        <v>77</v>
      </c>
      <c r="AV454" s="11" t="s">
        <v>77</v>
      </c>
      <c r="AW454" s="11" t="s">
        <v>30</v>
      </c>
      <c r="AX454" s="11" t="s">
        <v>67</v>
      </c>
      <c r="AY454" s="228" t="s">
        <v>128</v>
      </c>
    </row>
    <row r="455" s="12" customFormat="1">
      <c r="B455" s="229"/>
      <c r="C455" s="230"/>
      <c r="D455" s="219" t="s">
        <v>136</v>
      </c>
      <c r="E455" s="231" t="s">
        <v>1</v>
      </c>
      <c r="F455" s="232" t="s">
        <v>138</v>
      </c>
      <c r="G455" s="230"/>
      <c r="H455" s="233">
        <v>6.75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AT455" s="239" t="s">
        <v>136</v>
      </c>
      <c r="AU455" s="239" t="s">
        <v>77</v>
      </c>
      <c r="AV455" s="12" t="s">
        <v>134</v>
      </c>
      <c r="AW455" s="12" t="s">
        <v>30</v>
      </c>
      <c r="AX455" s="12" t="s">
        <v>75</v>
      </c>
      <c r="AY455" s="239" t="s">
        <v>128</v>
      </c>
    </row>
    <row r="456" s="1" customFormat="1" ht="16.5" customHeight="1">
      <c r="B456" s="37"/>
      <c r="C456" s="205" t="s">
        <v>786</v>
      </c>
      <c r="D456" s="205" t="s">
        <v>130</v>
      </c>
      <c r="E456" s="206" t="s">
        <v>787</v>
      </c>
      <c r="F456" s="207" t="s">
        <v>788</v>
      </c>
      <c r="G456" s="208" t="s">
        <v>192</v>
      </c>
      <c r="H456" s="209">
        <v>0.90000000000000002</v>
      </c>
      <c r="I456" s="210"/>
      <c r="J456" s="211">
        <f>ROUND(I456*H456,2)</f>
        <v>0</v>
      </c>
      <c r="K456" s="207" t="s">
        <v>1</v>
      </c>
      <c r="L456" s="42"/>
      <c r="M456" s="212" t="s">
        <v>1</v>
      </c>
      <c r="N456" s="213" t="s">
        <v>38</v>
      </c>
      <c r="O456" s="78"/>
      <c r="P456" s="214">
        <f>O456*H456</f>
        <v>0</v>
      </c>
      <c r="Q456" s="214">
        <v>0</v>
      </c>
      <c r="R456" s="214">
        <f>Q456*H456</f>
        <v>0</v>
      </c>
      <c r="S456" s="214">
        <v>0</v>
      </c>
      <c r="T456" s="215">
        <f>S456*H456</f>
        <v>0</v>
      </c>
      <c r="AR456" s="16" t="s">
        <v>209</v>
      </c>
      <c r="AT456" s="16" t="s">
        <v>130</v>
      </c>
      <c r="AU456" s="16" t="s">
        <v>77</v>
      </c>
      <c r="AY456" s="16" t="s">
        <v>128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6" t="s">
        <v>75</v>
      </c>
      <c r="BK456" s="216">
        <f>ROUND(I456*H456,2)</f>
        <v>0</v>
      </c>
      <c r="BL456" s="16" t="s">
        <v>209</v>
      </c>
      <c r="BM456" s="16" t="s">
        <v>789</v>
      </c>
    </row>
    <row r="457" s="1" customFormat="1" ht="16.5" customHeight="1">
      <c r="B457" s="37"/>
      <c r="C457" s="240" t="s">
        <v>790</v>
      </c>
      <c r="D457" s="240" t="s">
        <v>184</v>
      </c>
      <c r="E457" s="241" t="s">
        <v>791</v>
      </c>
      <c r="F457" s="242" t="s">
        <v>792</v>
      </c>
      <c r="G457" s="243" t="s">
        <v>192</v>
      </c>
      <c r="H457" s="244">
        <v>0.98999999999999999</v>
      </c>
      <c r="I457" s="245"/>
      <c r="J457" s="246">
        <f>ROUND(I457*H457,2)</f>
        <v>0</v>
      </c>
      <c r="K457" s="242" t="s">
        <v>1</v>
      </c>
      <c r="L457" s="247"/>
      <c r="M457" s="248" t="s">
        <v>1</v>
      </c>
      <c r="N457" s="249" t="s">
        <v>38</v>
      </c>
      <c r="O457" s="78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AR457" s="16" t="s">
        <v>299</v>
      </c>
      <c r="AT457" s="16" t="s">
        <v>184</v>
      </c>
      <c r="AU457" s="16" t="s">
        <v>77</v>
      </c>
      <c r="AY457" s="16" t="s">
        <v>128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16" t="s">
        <v>75</v>
      </c>
      <c r="BK457" s="216">
        <f>ROUND(I457*H457,2)</f>
        <v>0</v>
      </c>
      <c r="BL457" s="16" t="s">
        <v>209</v>
      </c>
      <c r="BM457" s="16" t="s">
        <v>793</v>
      </c>
    </row>
    <row r="458" s="11" customFormat="1">
      <c r="B458" s="217"/>
      <c r="C458" s="218"/>
      <c r="D458" s="219" t="s">
        <v>136</v>
      </c>
      <c r="E458" s="220" t="s">
        <v>1</v>
      </c>
      <c r="F458" s="221" t="s">
        <v>794</v>
      </c>
      <c r="G458" s="218"/>
      <c r="H458" s="222">
        <v>0.98999999999999999</v>
      </c>
      <c r="I458" s="223"/>
      <c r="J458" s="218"/>
      <c r="K458" s="218"/>
      <c r="L458" s="224"/>
      <c r="M458" s="225"/>
      <c r="N458" s="226"/>
      <c r="O458" s="226"/>
      <c r="P458" s="226"/>
      <c r="Q458" s="226"/>
      <c r="R458" s="226"/>
      <c r="S458" s="226"/>
      <c r="T458" s="227"/>
      <c r="AT458" s="228" t="s">
        <v>136</v>
      </c>
      <c r="AU458" s="228" t="s">
        <v>77</v>
      </c>
      <c r="AV458" s="11" t="s">
        <v>77</v>
      </c>
      <c r="AW458" s="11" t="s">
        <v>30</v>
      </c>
      <c r="AX458" s="11" t="s">
        <v>67</v>
      </c>
      <c r="AY458" s="228" t="s">
        <v>128</v>
      </c>
    </row>
    <row r="459" s="12" customFormat="1">
      <c r="B459" s="229"/>
      <c r="C459" s="230"/>
      <c r="D459" s="219" t="s">
        <v>136</v>
      </c>
      <c r="E459" s="231" t="s">
        <v>1</v>
      </c>
      <c r="F459" s="232" t="s">
        <v>138</v>
      </c>
      <c r="G459" s="230"/>
      <c r="H459" s="233">
        <v>0.98999999999999999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AT459" s="239" t="s">
        <v>136</v>
      </c>
      <c r="AU459" s="239" t="s">
        <v>77</v>
      </c>
      <c r="AV459" s="12" t="s">
        <v>134</v>
      </c>
      <c r="AW459" s="12" t="s">
        <v>30</v>
      </c>
      <c r="AX459" s="12" t="s">
        <v>75</v>
      </c>
      <c r="AY459" s="239" t="s">
        <v>128</v>
      </c>
    </row>
    <row r="460" s="1" customFormat="1" ht="16.5" customHeight="1">
      <c r="B460" s="37"/>
      <c r="C460" s="205" t="s">
        <v>795</v>
      </c>
      <c r="D460" s="205" t="s">
        <v>130</v>
      </c>
      <c r="E460" s="206" t="s">
        <v>796</v>
      </c>
      <c r="F460" s="207" t="s">
        <v>797</v>
      </c>
      <c r="G460" s="208" t="s">
        <v>192</v>
      </c>
      <c r="H460" s="209">
        <v>10</v>
      </c>
      <c r="I460" s="210"/>
      <c r="J460" s="211">
        <f>ROUND(I460*H460,2)</f>
        <v>0</v>
      </c>
      <c r="K460" s="207" t="s">
        <v>1</v>
      </c>
      <c r="L460" s="42"/>
      <c r="M460" s="212" t="s">
        <v>1</v>
      </c>
      <c r="N460" s="213" t="s">
        <v>38</v>
      </c>
      <c r="O460" s="78"/>
      <c r="P460" s="214">
        <f>O460*H460</f>
        <v>0</v>
      </c>
      <c r="Q460" s="214">
        <v>0</v>
      </c>
      <c r="R460" s="214">
        <f>Q460*H460</f>
        <v>0</v>
      </c>
      <c r="S460" s="214">
        <v>0</v>
      </c>
      <c r="T460" s="215">
        <f>S460*H460</f>
        <v>0</v>
      </c>
      <c r="AR460" s="16" t="s">
        <v>209</v>
      </c>
      <c r="AT460" s="16" t="s">
        <v>130</v>
      </c>
      <c r="AU460" s="16" t="s">
        <v>77</v>
      </c>
      <c r="AY460" s="16" t="s">
        <v>128</v>
      </c>
      <c r="BE460" s="216">
        <f>IF(N460="základní",J460,0)</f>
        <v>0</v>
      </c>
      <c r="BF460" s="216">
        <f>IF(N460="snížená",J460,0)</f>
        <v>0</v>
      </c>
      <c r="BG460" s="216">
        <f>IF(N460="zákl. přenesená",J460,0)</f>
        <v>0</v>
      </c>
      <c r="BH460" s="216">
        <f>IF(N460="sníž. přenesená",J460,0)</f>
        <v>0</v>
      </c>
      <c r="BI460" s="216">
        <f>IF(N460="nulová",J460,0)</f>
        <v>0</v>
      </c>
      <c r="BJ460" s="16" t="s">
        <v>75</v>
      </c>
      <c r="BK460" s="216">
        <f>ROUND(I460*H460,2)</f>
        <v>0</v>
      </c>
      <c r="BL460" s="16" t="s">
        <v>209</v>
      </c>
      <c r="BM460" s="16" t="s">
        <v>798</v>
      </c>
    </row>
    <row r="461" s="11" customFormat="1">
      <c r="B461" s="217"/>
      <c r="C461" s="218"/>
      <c r="D461" s="219" t="s">
        <v>136</v>
      </c>
      <c r="E461" s="220" t="s">
        <v>1</v>
      </c>
      <c r="F461" s="221" t="s">
        <v>799</v>
      </c>
      <c r="G461" s="218"/>
      <c r="H461" s="222">
        <v>10</v>
      </c>
      <c r="I461" s="223"/>
      <c r="J461" s="218"/>
      <c r="K461" s="218"/>
      <c r="L461" s="224"/>
      <c r="M461" s="225"/>
      <c r="N461" s="226"/>
      <c r="O461" s="226"/>
      <c r="P461" s="226"/>
      <c r="Q461" s="226"/>
      <c r="R461" s="226"/>
      <c r="S461" s="226"/>
      <c r="T461" s="227"/>
      <c r="AT461" s="228" t="s">
        <v>136</v>
      </c>
      <c r="AU461" s="228" t="s">
        <v>77</v>
      </c>
      <c r="AV461" s="11" t="s">
        <v>77</v>
      </c>
      <c r="AW461" s="11" t="s">
        <v>30</v>
      </c>
      <c r="AX461" s="11" t="s">
        <v>67</v>
      </c>
      <c r="AY461" s="228" t="s">
        <v>128</v>
      </c>
    </row>
    <row r="462" s="12" customFormat="1">
      <c r="B462" s="229"/>
      <c r="C462" s="230"/>
      <c r="D462" s="219" t="s">
        <v>136</v>
      </c>
      <c r="E462" s="231" t="s">
        <v>1</v>
      </c>
      <c r="F462" s="232" t="s">
        <v>138</v>
      </c>
      <c r="G462" s="230"/>
      <c r="H462" s="233">
        <v>10</v>
      </c>
      <c r="I462" s="234"/>
      <c r="J462" s="230"/>
      <c r="K462" s="230"/>
      <c r="L462" s="235"/>
      <c r="M462" s="236"/>
      <c r="N462" s="237"/>
      <c r="O462" s="237"/>
      <c r="P462" s="237"/>
      <c r="Q462" s="237"/>
      <c r="R462" s="237"/>
      <c r="S462" s="237"/>
      <c r="T462" s="238"/>
      <c r="AT462" s="239" t="s">
        <v>136</v>
      </c>
      <c r="AU462" s="239" t="s">
        <v>77</v>
      </c>
      <c r="AV462" s="12" t="s">
        <v>134</v>
      </c>
      <c r="AW462" s="12" t="s">
        <v>30</v>
      </c>
      <c r="AX462" s="12" t="s">
        <v>75</v>
      </c>
      <c r="AY462" s="239" t="s">
        <v>128</v>
      </c>
    </row>
    <row r="463" s="1" customFormat="1" ht="16.5" customHeight="1">
      <c r="B463" s="37"/>
      <c r="C463" s="240" t="s">
        <v>800</v>
      </c>
      <c r="D463" s="240" t="s">
        <v>184</v>
      </c>
      <c r="E463" s="241" t="s">
        <v>801</v>
      </c>
      <c r="F463" s="242" t="s">
        <v>802</v>
      </c>
      <c r="G463" s="243" t="s">
        <v>281</v>
      </c>
      <c r="H463" s="244">
        <v>35</v>
      </c>
      <c r="I463" s="245"/>
      <c r="J463" s="246">
        <f>ROUND(I463*H463,2)</f>
        <v>0</v>
      </c>
      <c r="K463" s="242" t="s">
        <v>1</v>
      </c>
      <c r="L463" s="247"/>
      <c r="M463" s="248" t="s">
        <v>1</v>
      </c>
      <c r="N463" s="249" t="s">
        <v>38</v>
      </c>
      <c r="O463" s="78"/>
      <c r="P463" s="214">
        <f>O463*H463</f>
        <v>0</v>
      </c>
      <c r="Q463" s="214">
        <v>0</v>
      </c>
      <c r="R463" s="214">
        <f>Q463*H463</f>
        <v>0</v>
      </c>
      <c r="S463" s="214">
        <v>0</v>
      </c>
      <c r="T463" s="215">
        <f>S463*H463</f>
        <v>0</v>
      </c>
      <c r="AR463" s="16" t="s">
        <v>299</v>
      </c>
      <c r="AT463" s="16" t="s">
        <v>184</v>
      </c>
      <c r="AU463" s="16" t="s">
        <v>77</v>
      </c>
      <c r="AY463" s="16" t="s">
        <v>128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16" t="s">
        <v>75</v>
      </c>
      <c r="BK463" s="216">
        <f>ROUND(I463*H463,2)</f>
        <v>0</v>
      </c>
      <c r="BL463" s="16" t="s">
        <v>209</v>
      </c>
      <c r="BM463" s="16" t="s">
        <v>803</v>
      </c>
    </row>
    <row r="464" s="11" customFormat="1">
      <c r="B464" s="217"/>
      <c r="C464" s="218"/>
      <c r="D464" s="219" t="s">
        <v>136</v>
      </c>
      <c r="E464" s="220" t="s">
        <v>1</v>
      </c>
      <c r="F464" s="221" t="s">
        <v>804</v>
      </c>
      <c r="G464" s="218"/>
      <c r="H464" s="222">
        <v>35</v>
      </c>
      <c r="I464" s="223"/>
      <c r="J464" s="218"/>
      <c r="K464" s="218"/>
      <c r="L464" s="224"/>
      <c r="M464" s="225"/>
      <c r="N464" s="226"/>
      <c r="O464" s="226"/>
      <c r="P464" s="226"/>
      <c r="Q464" s="226"/>
      <c r="R464" s="226"/>
      <c r="S464" s="226"/>
      <c r="T464" s="227"/>
      <c r="AT464" s="228" t="s">
        <v>136</v>
      </c>
      <c r="AU464" s="228" t="s">
        <v>77</v>
      </c>
      <c r="AV464" s="11" t="s">
        <v>77</v>
      </c>
      <c r="AW464" s="11" t="s">
        <v>30</v>
      </c>
      <c r="AX464" s="11" t="s">
        <v>67</v>
      </c>
      <c r="AY464" s="228" t="s">
        <v>128</v>
      </c>
    </row>
    <row r="465" s="12" customFormat="1">
      <c r="B465" s="229"/>
      <c r="C465" s="230"/>
      <c r="D465" s="219" t="s">
        <v>136</v>
      </c>
      <c r="E465" s="231" t="s">
        <v>1</v>
      </c>
      <c r="F465" s="232" t="s">
        <v>138</v>
      </c>
      <c r="G465" s="230"/>
      <c r="H465" s="233">
        <v>35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AT465" s="239" t="s">
        <v>136</v>
      </c>
      <c r="AU465" s="239" t="s">
        <v>77</v>
      </c>
      <c r="AV465" s="12" t="s">
        <v>134</v>
      </c>
      <c r="AW465" s="12" t="s">
        <v>30</v>
      </c>
      <c r="AX465" s="12" t="s">
        <v>75</v>
      </c>
      <c r="AY465" s="239" t="s">
        <v>128</v>
      </c>
    </row>
    <row r="466" s="1" customFormat="1" ht="16.5" customHeight="1">
      <c r="B466" s="37"/>
      <c r="C466" s="205" t="s">
        <v>805</v>
      </c>
      <c r="D466" s="205" t="s">
        <v>130</v>
      </c>
      <c r="E466" s="206" t="s">
        <v>806</v>
      </c>
      <c r="F466" s="207" t="s">
        <v>807</v>
      </c>
      <c r="G466" s="208" t="s">
        <v>180</v>
      </c>
      <c r="H466" s="209">
        <v>6.75</v>
      </c>
      <c r="I466" s="210"/>
      <c r="J466" s="211">
        <f>ROUND(I466*H466,2)</f>
        <v>0</v>
      </c>
      <c r="K466" s="207" t="s">
        <v>1</v>
      </c>
      <c r="L466" s="42"/>
      <c r="M466" s="212" t="s">
        <v>1</v>
      </c>
      <c r="N466" s="213" t="s">
        <v>38</v>
      </c>
      <c r="O466" s="78"/>
      <c r="P466" s="214">
        <f>O466*H466</f>
        <v>0</v>
      </c>
      <c r="Q466" s="214">
        <v>0</v>
      </c>
      <c r="R466" s="214">
        <f>Q466*H466</f>
        <v>0</v>
      </c>
      <c r="S466" s="214">
        <v>0</v>
      </c>
      <c r="T466" s="215">
        <f>S466*H466</f>
        <v>0</v>
      </c>
      <c r="AR466" s="16" t="s">
        <v>209</v>
      </c>
      <c r="AT466" s="16" t="s">
        <v>130</v>
      </c>
      <c r="AU466" s="16" t="s">
        <v>77</v>
      </c>
      <c r="AY466" s="16" t="s">
        <v>128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6" t="s">
        <v>75</v>
      </c>
      <c r="BK466" s="216">
        <f>ROUND(I466*H466,2)</f>
        <v>0</v>
      </c>
      <c r="BL466" s="16" t="s">
        <v>209</v>
      </c>
      <c r="BM466" s="16" t="s">
        <v>808</v>
      </c>
    </row>
    <row r="467" s="11" customFormat="1">
      <c r="B467" s="217"/>
      <c r="C467" s="218"/>
      <c r="D467" s="219" t="s">
        <v>136</v>
      </c>
      <c r="E467" s="220" t="s">
        <v>1</v>
      </c>
      <c r="F467" s="221" t="s">
        <v>409</v>
      </c>
      <c r="G467" s="218"/>
      <c r="H467" s="222">
        <v>6.75</v>
      </c>
      <c r="I467" s="223"/>
      <c r="J467" s="218"/>
      <c r="K467" s="218"/>
      <c r="L467" s="224"/>
      <c r="M467" s="225"/>
      <c r="N467" s="226"/>
      <c r="O467" s="226"/>
      <c r="P467" s="226"/>
      <c r="Q467" s="226"/>
      <c r="R467" s="226"/>
      <c r="S467" s="226"/>
      <c r="T467" s="227"/>
      <c r="AT467" s="228" t="s">
        <v>136</v>
      </c>
      <c r="AU467" s="228" t="s">
        <v>77</v>
      </c>
      <c r="AV467" s="11" t="s">
        <v>77</v>
      </c>
      <c r="AW467" s="11" t="s">
        <v>30</v>
      </c>
      <c r="AX467" s="11" t="s">
        <v>67</v>
      </c>
      <c r="AY467" s="228" t="s">
        <v>128</v>
      </c>
    </row>
    <row r="468" s="12" customFormat="1">
      <c r="B468" s="229"/>
      <c r="C468" s="230"/>
      <c r="D468" s="219" t="s">
        <v>136</v>
      </c>
      <c r="E468" s="231" t="s">
        <v>1</v>
      </c>
      <c r="F468" s="232" t="s">
        <v>138</v>
      </c>
      <c r="G468" s="230"/>
      <c r="H468" s="233">
        <v>6.75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AT468" s="239" t="s">
        <v>136</v>
      </c>
      <c r="AU468" s="239" t="s">
        <v>77</v>
      </c>
      <c r="AV468" s="12" t="s">
        <v>134</v>
      </c>
      <c r="AW468" s="12" t="s">
        <v>30</v>
      </c>
      <c r="AX468" s="12" t="s">
        <v>75</v>
      </c>
      <c r="AY468" s="239" t="s">
        <v>128</v>
      </c>
    </row>
    <row r="469" s="1" customFormat="1" ht="16.5" customHeight="1">
      <c r="B469" s="37"/>
      <c r="C469" s="240" t="s">
        <v>809</v>
      </c>
      <c r="D469" s="240" t="s">
        <v>184</v>
      </c>
      <c r="E469" s="241" t="s">
        <v>810</v>
      </c>
      <c r="F469" s="242" t="s">
        <v>811</v>
      </c>
      <c r="G469" s="243" t="s">
        <v>180</v>
      </c>
      <c r="H469" s="244">
        <v>7.4249999999999998</v>
      </c>
      <c r="I469" s="245"/>
      <c r="J469" s="246">
        <f>ROUND(I469*H469,2)</f>
        <v>0</v>
      </c>
      <c r="K469" s="242" t="s">
        <v>1</v>
      </c>
      <c r="L469" s="247"/>
      <c r="M469" s="248" t="s">
        <v>1</v>
      </c>
      <c r="N469" s="249" t="s">
        <v>38</v>
      </c>
      <c r="O469" s="78"/>
      <c r="P469" s="214">
        <f>O469*H469</f>
        <v>0</v>
      </c>
      <c r="Q469" s="214">
        <v>0</v>
      </c>
      <c r="R469" s="214">
        <f>Q469*H469</f>
        <v>0</v>
      </c>
      <c r="S469" s="214">
        <v>0</v>
      </c>
      <c r="T469" s="215">
        <f>S469*H469</f>
        <v>0</v>
      </c>
      <c r="AR469" s="16" t="s">
        <v>299</v>
      </c>
      <c r="AT469" s="16" t="s">
        <v>184</v>
      </c>
      <c r="AU469" s="16" t="s">
        <v>77</v>
      </c>
      <c r="AY469" s="16" t="s">
        <v>128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6" t="s">
        <v>75</v>
      </c>
      <c r="BK469" s="216">
        <f>ROUND(I469*H469,2)</f>
        <v>0</v>
      </c>
      <c r="BL469" s="16" t="s">
        <v>209</v>
      </c>
      <c r="BM469" s="16" t="s">
        <v>812</v>
      </c>
    </row>
    <row r="470" s="11" customFormat="1">
      <c r="B470" s="217"/>
      <c r="C470" s="218"/>
      <c r="D470" s="219" t="s">
        <v>136</v>
      </c>
      <c r="E470" s="220" t="s">
        <v>1</v>
      </c>
      <c r="F470" s="221" t="s">
        <v>813</v>
      </c>
      <c r="G470" s="218"/>
      <c r="H470" s="222">
        <v>7.4249999999999998</v>
      </c>
      <c r="I470" s="223"/>
      <c r="J470" s="218"/>
      <c r="K470" s="218"/>
      <c r="L470" s="224"/>
      <c r="M470" s="225"/>
      <c r="N470" s="226"/>
      <c r="O470" s="226"/>
      <c r="P470" s="226"/>
      <c r="Q470" s="226"/>
      <c r="R470" s="226"/>
      <c r="S470" s="226"/>
      <c r="T470" s="227"/>
      <c r="AT470" s="228" t="s">
        <v>136</v>
      </c>
      <c r="AU470" s="228" t="s">
        <v>77</v>
      </c>
      <c r="AV470" s="11" t="s">
        <v>77</v>
      </c>
      <c r="AW470" s="11" t="s">
        <v>30</v>
      </c>
      <c r="AX470" s="11" t="s">
        <v>67</v>
      </c>
      <c r="AY470" s="228" t="s">
        <v>128</v>
      </c>
    </row>
    <row r="471" s="12" customFormat="1">
      <c r="B471" s="229"/>
      <c r="C471" s="230"/>
      <c r="D471" s="219" t="s">
        <v>136</v>
      </c>
      <c r="E471" s="231" t="s">
        <v>1</v>
      </c>
      <c r="F471" s="232" t="s">
        <v>138</v>
      </c>
      <c r="G471" s="230"/>
      <c r="H471" s="233">
        <v>7.4249999999999998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AT471" s="239" t="s">
        <v>136</v>
      </c>
      <c r="AU471" s="239" t="s">
        <v>77</v>
      </c>
      <c r="AV471" s="12" t="s">
        <v>134</v>
      </c>
      <c r="AW471" s="12" t="s">
        <v>30</v>
      </c>
      <c r="AX471" s="12" t="s">
        <v>75</v>
      </c>
      <c r="AY471" s="239" t="s">
        <v>128</v>
      </c>
    </row>
    <row r="472" s="1" customFormat="1" ht="16.5" customHeight="1">
      <c r="B472" s="37"/>
      <c r="C472" s="205" t="s">
        <v>814</v>
      </c>
      <c r="D472" s="205" t="s">
        <v>130</v>
      </c>
      <c r="E472" s="206" t="s">
        <v>815</v>
      </c>
      <c r="F472" s="207" t="s">
        <v>816</v>
      </c>
      <c r="G472" s="208" t="s">
        <v>158</v>
      </c>
      <c r="H472" s="209">
        <v>0.21199999999999999</v>
      </c>
      <c r="I472" s="210"/>
      <c r="J472" s="211">
        <f>ROUND(I472*H472,2)</f>
        <v>0</v>
      </c>
      <c r="K472" s="207" t="s">
        <v>1</v>
      </c>
      <c r="L472" s="42"/>
      <c r="M472" s="212" t="s">
        <v>1</v>
      </c>
      <c r="N472" s="213" t="s">
        <v>38</v>
      </c>
      <c r="O472" s="78"/>
      <c r="P472" s="214">
        <f>O472*H472</f>
        <v>0</v>
      </c>
      <c r="Q472" s="214">
        <v>0</v>
      </c>
      <c r="R472" s="214">
        <f>Q472*H472</f>
        <v>0</v>
      </c>
      <c r="S472" s="214">
        <v>0</v>
      </c>
      <c r="T472" s="215">
        <f>S472*H472</f>
        <v>0</v>
      </c>
      <c r="AR472" s="16" t="s">
        <v>209</v>
      </c>
      <c r="AT472" s="16" t="s">
        <v>130</v>
      </c>
      <c r="AU472" s="16" t="s">
        <v>77</v>
      </c>
      <c r="AY472" s="16" t="s">
        <v>128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16" t="s">
        <v>75</v>
      </c>
      <c r="BK472" s="216">
        <f>ROUND(I472*H472,2)</f>
        <v>0</v>
      </c>
      <c r="BL472" s="16" t="s">
        <v>209</v>
      </c>
      <c r="BM472" s="16" t="s">
        <v>817</v>
      </c>
    </row>
    <row r="473" s="10" customFormat="1" ht="22.8" customHeight="1">
      <c r="B473" s="189"/>
      <c r="C473" s="190"/>
      <c r="D473" s="191" t="s">
        <v>66</v>
      </c>
      <c r="E473" s="203" t="s">
        <v>818</v>
      </c>
      <c r="F473" s="203" t="s">
        <v>819</v>
      </c>
      <c r="G473" s="190"/>
      <c r="H473" s="190"/>
      <c r="I473" s="193"/>
      <c r="J473" s="204">
        <f>BK473</f>
        <v>0</v>
      </c>
      <c r="K473" s="190"/>
      <c r="L473" s="195"/>
      <c r="M473" s="196"/>
      <c r="N473" s="197"/>
      <c r="O473" s="197"/>
      <c r="P473" s="198">
        <f>SUM(P474:P484)</f>
        <v>0</v>
      </c>
      <c r="Q473" s="197"/>
      <c r="R473" s="198">
        <f>SUM(R474:R484)</f>
        <v>0</v>
      </c>
      <c r="S473" s="197"/>
      <c r="T473" s="199">
        <f>SUM(T474:T484)</f>
        <v>0</v>
      </c>
      <c r="AR473" s="200" t="s">
        <v>77</v>
      </c>
      <c r="AT473" s="201" t="s">
        <v>66</v>
      </c>
      <c r="AU473" s="201" t="s">
        <v>75</v>
      </c>
      <c r="AY473" s="200" t="s">
        <v>128</v>
      </c>
      <c r="BK473" s="202">
        <f>SUM(BK474:BK484)</f>
        <v>0</v>
      </c>
    </row>
    <row r="474" s="1" customFormat="1" ht="16.5" customHeight="1">
      <c r="B474" s="37"/>
      <c r="C474" s="205" t="s">
        <v>820</v>
      </c>
      <c r="D474" s="205" t="s">
        <v>130</v>
      </c>
      <c r="E474" s="206" t="s">
        <v>821</v>
      </c>
      <c r="F474" s="207" t="s">
        <v>822</v>
      </c>
      <c r="G474" s="208" t="s">
        <v>180</v>
      </c>
      <c r="H474" s="209">
        <v>22.440000000000001</v>
      </c>
      <c r="I474" s="210"/>
      <c r="J474" s="211">
        <f>ROUND(I474*H474,2)</f>
        <v>0</v>
      </c>
      <c r="K474" s="207" t="s">
        <v>1</v>
      </c>
      <c r="L474" s="42"/>
      <c r="M474" s="212" t="s">
        <v>1</v>
      </c>
      <c r="N474" s="213" t="s">
        <v>38</v>
      </c>
      <c r="O474" s="78"/>
      <c r="P474" s="214">
        <f>O474*H474</f>
        <v>0</v>
      </c>
      <c r="Q474" s="214">
        <v>0</v>
      </c>
      <c r="R474" s="214">
        <f>Q474*H474</f>
        <v>0</v>
      </c>
      <c r="S474" s="214">
        <v>0</v>
      </c>
      <c r="T474" s="215">
        <f>S474*H474</f>
        <v>0</v>
      </c>
      <c r="AR474" s="16" t="s">
        <v>209</v>
      </c>
      <c r="AT474" s="16" t="s">
        <v>130</v>
      </c>
      <c r="AU474" s="16" t="s">
        <v>77</v>
      </c>
      <c r="AY474" s="16" t="s">
        <v>128</v>
      </c>
      <c r="BE474" s="216">
        <f>IF(N474="základní",J474,0)</f>
        <v>0</v>
      </c>
      <c r="BF474" s="216">
        <f>IF(N474="snížená",J474,0)</f>
        <v>0</v>
      </c>
      <c r="BG474" s="216">
        <f>IF(N474="zákl. přenesená",J474,0)</f>
        <v>0</v>
      </c>
      <c r="BH474" s="216">
        <f>IF(N474="sníž. přenesená",J474,0)</f>
        <v>0</v>
      </c>
      <c r="BI474" s="216">
        <f>IF(N474="nulová",J474,0)</f>
        <v>0</v>
      </c>
      <c r="BJ474" s="16" t="s">
        <v>75</v>
      </c>
      <c r="BK474" s="216">
        <f>ROUND(I474*H474,2)</f>
        <v>0</v>
      </c>
      <c r="BL474" s="16" t="s">
        <v>209</v>
      </c>
      <c r="BM474" s="16" t="s">
        <v>823</v>
      </c>
    </row>
    <row r="475" s="11" customFormat="1">
      <c r="B475" s="217"/>
      <c r="C475" s="218"/>
      <c r="D475" s="219" t="s">
        <v>136</v>
      </c>
      <c r="E475" s="220" t="s">
        <v>1</v>
      </c>
      <c r="F475" s="221" t="s">
        <v>824</v>
      </c>
      <c r="G475" s="218"/>
      <c r="H475" s="222">
        <v>6.2400000000000002</v>
      </c>
      <c r="I475" s="223"/>
      <c r="J475" s="218"/>
      <c r="K475" s="218"/>
      <c r="L475" s="224"/>
      <c r="M475" s="225"/>
      <c r="N475" s="226"/>
      <c r="O475" s="226"/>
      <c r="P475" s="226"/>
      <c r="Q475" s="226"/>
      <c r="R475" s="226"/>
      <c r="S475" s="226"/>
      <c r="T475" s="227"/>
      <c r="AT475" s="228" t="s">
        <v>136</v>
      </c>
      <c r="AU475" s="228" t="s">
        <v>77</v>
      </c>
      <c r="AV475" s="11" t="s">
        <v>77</v>
      </c>
      <c r="AW475" s="11" t="s">
        <v>30</v>
      </c>
      <c r="AX475" s="11" t="s">
        <v>67</v>
      </c>
      <c r="AY475" s="228" t="s">
        <v>128</v>
      </c>
    </row>
    <row r="476" s="11" customFormat="1">
      <c r="B476" s="217"/>
      <c r="C476" s="218"/>
      <c r="D476" s="219" t="s">
        <v>136</v>
      </c>
      <c r="E476" s="220" t="s">
        <v>1</v>
      </c>
      <c r="F476" s="221" t="s">
        <v>825</v>
      </c>
      <c r="G476" s="218"/>
      <c r="H476" s="222">
        <v>16.199999999999999</v>
      </c>
      <c r="I476" s="223"/>
      <c r="J476" s="218"/>
      <c r="K476" s="218"/>
      <c r="L476" s="224"/>
      <c r="M476" s="225"/>
      <c r="N476" s="226"/>
      <c r="O476" s="226"/>
      <c r="P476" s="226"/>
      <c r="Q476" s="226"/>
      <c r="R476" s="226"/>
      <c r="S476" s="226"/>
      <c r="T476" s="227"/>
      <c r="AT476" s="228" t="s">
        <v>136</v>
      </c>
      <c r="AU476" s="228" t="s">
        <v>77</v>
      </c>
      <c r="AV476" s="11" t="s">
        <v>77</v>
      </c>
      <c r="AW476" s="11" t="s">
        <v>30</v>
      </c>
      <c r="AX476" s="11" t="s">
        <v>67</v>
      </c>
      <c r="AY476" s="228" t="s">
        <v>128</v>
      </c>
    </row>
    <row r="477" s="12" customFormat="1">
      <c r="B477" s="229"/>
      <c r="C477" s="230"/>
      <c r="D477" s="219" t="s">
        <v>136</v>
      </c>
      <c r="E477" s="231" t="s">
        <v>1</v>
      </c>
      <c r="F477" s="232" t="s">
        <v>138</v>
      </c>
      <c r="G477" s="230"/>
      <c r="H477" s="233">
        <v>22.440000000000001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AT477" s="239" t="s">
        <v>136</v>
      </c>
      <c r="AU477" s="239" t="s">
        <v>77</v>
      </c>
      <c r="AV477" s="12" t="s">
        <v>134</v>
      </c>
      <c r="AW477" s="12" t="s">
        <v>30</v>
      </c>
      <c r="AX477" s="12" t="s">
        <v>75</v>
      </c>
      <c r="AY477" s="239" t="s">
        <v>128</v>
      </c>
    </row>
    <row r="478" s="1" customFormat="1" ht="16.5" customHeight="1">
      <c r="B478" s="37"/>
      <c r="C478" s="205" t="s">
        <v>826</v>
      </c>
      <c r="D478" s="205" t="s">
        <v>130</v>
      </c>
      <c r="E478" s="206" t="s">
        <v>827</v>
      </c>
      <c r="F478" s="207" t="s">
        <v>828</v>
      </c>
      <c r="G478" s="208" t="s">
        <v>180</v>
      </c>
      <c r="H478" s="209">
        <v>6.4800000000000004</v>
      </c>
      <c r="I478" s="210"/>
      <c r="J478" s="211">
        <f>ROUND(I478*H478,2)</f>
        <v>0</v>
      </c>
      <c r="K478" s="207" t="s">
        <v>1</v>
      </c>
      <c r="L478" s="42"/>
      <c r="M478" s="212" t="s">
        <v>1</v>
      </c>
      <c r="N478" s="213" t="s">
        <v>38</v>
      </c>
      <c r="O478" s="78"/>
      <c r="P478" s="214">
        <f>O478*H478</f>
        <v>0</v>
      </c>
      <c r="Q478" s="214">
        <v>0</v>
      </c>
      <c r="R478" s="214">
        <f>Q478*H478</f>
        <v>0</v>
      </c>
      <c r="S478" s="214">
        <v>0</v>
      </c>
      <c r="T478" s="215">
        <f>S478*H478</f>
        <v>0</v>
      </c>
      <c r="AR478" s="16" t="s">
        <v>209</v>
      </c>
      <c r="AT478" s="16" t="s">
        <v>130</v>
      </c>
      <c r="AU478" s="16" t="s">
        <v>77</v>
      </c>
      <c r="AY478" s="16" t="s">
        <v>128</v>
      </c>
      <c r="BE478" s="216">
        <f>IF(N478="základní",J478,0)</f>
        <v>0</v>
      </c>
      <c r="BF478" s="216">
        <f>IF(N478="snížená",J478,0)</f>
        <v>0</v>
      </c>
      <c r="BG478" s="216">
        <f>IF(N478="zákl. přenesená",J478,0)</f>
        <v>0</v>
      </c>
      <c r="BH478" s="216">
        <f>IF(N478="sníž. přenesená",J478,0)</f>
        <v>0</v>
      </c>
      <c r="BI478" s="216">
        <f>IF(N478="nulová",J478,0)</f>
        <v>0</v>
      </c>
      <c r="BJ478" s="16" t="s">
        <v>75</v>
      </c>
      <c r="BK478" s="216">
        <f>ROUND(I478*H478,2)</f>
        <v>0</v>
      </c>
      <c r="BL478" s="16" t="s">
        <v>209</v>
      </c>
      <c r="BM478" s="16" t="s">
        <v>829</v>
      </c>
    </row>
    <row r="479" s="11" customFormat="1">
      <c r="B479" s="217"/>
      <c r="C479" s="218"/>
      <c r="D479" s="219" t="s">
        <v>136</v>
      </c>
      <c r="E479" s="220" t="s">
        <v>1</v>
      </c>
      <c r="F479" s="221" t="s">
        <v>830</v>
      </c>
      <c r="G479" s="218"/>
      <c r="H479" s="222">
        <v>6.4800000000000004</v>
      </c>
      <c r="I479" s="223"/>
      <c r="J479" s="218"/>
      <c r="K479" s="218"/>
      <c r="L479" s="224"/>
      <c r="M479" s="225"/>
      <c r="N479" s="226"/>
      <c r="O479" s="226"/>
      <c r="P479" s="226"/>
      <c r="Q479" s="226"/>
      <c r="R479" s="226"/>
      <c r="S479" s="226"/>
      <c r="T479" s="227"/>
      <c r="AT479" s="228" t="s">
        <v>136</v>
      </c>
      <c r="AU479" s="228" t="s">
        <v>77</v>
      </c>
      <c r="AV479" s="11" t="s">
        <v>77</v>
      </c>
      <c r="AW479" s="11" t="s">
        <v>30</v>
      </c>
      <c r="AX479" s="11" t="s">
        <v>67</v>
      </c>
      <c r="AY479" s="228" t="s">
        <v>128</v>
      </c>
    </row>
    <row r="480" s="12" customFormat="1">
      <c r="B480" s="229"/>
      <c r="C480" s="230"/>
      <c r="D480" s="219" t="s">
        <v>136</v>
      </c>
      <c r="E480" s="231" t="s">
        <v>1</v>
      </c>
      <c r="F480" s="232" t="s">
        <v>138</v>
      </c>
      <c r="G480" s="230"/>
      <c r="H480" s="233">
        <v>6.4800000000000004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AT480" s="239" t="s">
        <v>136</v>
      </c>
      <c r="AU480" s="239" t="s">
        <v>77</v>
      </c>
      <c r="AV480" s="12" t="s">
        <v>134</v>
      </c>
      <c r="AW480" s="12" t="s">
        <v>30</v>
      </c>
      <c r="AX480" s="12" t="s">
        <v>75</v>
      </c>
      <c r="AY480" s="239" t="s">
        <v>128</v>
      </c>
    </row>
    <row r="481" s="1" customFormat="1" ht="16.5" customHeight="1">
      <c r="B481" s="37"/>
      <c r="C481" s="205" t="s">
        <v>831</v>
      </c>
      <c r="D481" s="205" t="s">
        <v>130</v>
      </c>
      <c r="E481" s="206" t="s">
        <v>832</v>
      </c>
      <c r="F481" s="207" t="s">
        <v>833</v>
      </c>
      <c r="G481" s="208" t="s">
        <v>180</v>
      </c>
      <c r="H481" s="209">
        <v>0.98799999999999999</v>
      </c>
      <c r="I481" s="210"/>
      <c r="J481" s="211">
        <f>ROUND(I481*H481,2)</f>
        <v>0</v>
      </c>
      <c r="K481" s="207" t="s">
        <v>1</v>
      </c>
      <c r="L481" s="42"/>
      <c r="M481" s="212" t="s">
        <v>1</v>
      </c>
      <c r="N481" s="213" t="s">
        <v>38</v>
      </c>
      <c r="O481" s="78"/>
      <c r="P481" s="214">
        <f>O481*H481</f>
        <v>0</v>
      </c>
      <c r="Q481" s="214">
        <v>0</v>
      </c>
      <c r="R481" s="214">
        <f>Q481*H481</f>
        <v>0</v>
      </c>
      <c r="S481" s="214">
        <v>0</v>
      </c>
      <c r="T481" s="215">
        <f>S481*H481</f>
        <v>0</v>
      </c>
      <c r="AR481" s="16" t="s">
        <v>209</v>
      </c>
      <c r="AT481" s="16" t="s">
        <v>130</v>
      </c>
      <c r="AU481" s="16" t="s">
        <v>77</v>
      </c>
      <c r="AY481" s="16" t="s">
        <v>128</v>
      </c>
      <c r="BE481" s="216">
        <f>IF(N481="základní",J481,0)</f>
        <v>0</v>
      </c>
      <c r="BF481" s="216">
        <f>IF(N481="snížená",J481,0)</f>
        <v>0</v>
      </c>
      <c r="BG481" s="216">
        <f>IF(N481="zákl. přenesená",J481,0)</f>
        <v>0</v>
      </c>
      <c r="BH481" s="216">
        <f>IF(N481="sníž. přenesená",J481,0)</f>
        <v>0</v>
      </c>
      <c r="BI481" s="216">
        <f>IF(N481="nulová",J481,0)</f>
        <v>0</v>
      </c>
      <c r="BJ481" s="16" t="s">
        <v>75</v>
      </c>
      <c r="BK481" s="216">
        <f>ROUND(I481*H481,2)</f>
        <v>0</v>
      </c>
      <c r="BL481" s="16" t="s">
        <v>209</v>
      </c>
      <c r="BM481" s="16" t="s">
        <v>834</v>
      </c>
    </row>
    <row r="482" s="11" customFormat="1">
      <c r="B482" s="217"/>
      <c r="C482" s="218"/>
      <c r="D482" s="219" t="s">
        <v>136</v>
      </c>
      <c r="E482" s="220" t="s">
        <v>1</v>
      </c>
      <c r="F482" s="221" t="s">
        <v>835</v>
      </c>
      <c r="G482" s="218"/>
      <c r="H482" s="222">
        <v>0.98799999999999999</v>
      </c>
      <c r="I482" s="223"/>
      <c r="J482" s="218"/>
      <c r="K482" s="218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136</v>
      </c>
      <c r="AU482" s="228" t="s">
        <v>77</v>
      </c>
      <c r="AV482" s="11" t="s">
        <v>77</v>
      </c>
      <c r="AW482" s="11" t="s">
        <v>30</v>
      </c>
      <c r="AX482" s="11" t="s">
        <v>67</v>
      </c>
      <c r="AY482" s="228" t="s">
        <v>128</v>
      </c>
    </row>
    <row r="483" s="12" customFormat="1">
      <c r="B483" s="229"/>
      <c r="C483" s="230"/>
      <c r="D483" s="219" t="s">
        <v>136</v>
      </c>
      <c r="E483" s="231" t="s">
        <v>1</v>
      </c>
      <c r="F483" s="232" t="s">
        <v>138</v>
      </c>
      <c r="G483" s="230"/>
      <c r="H483" s="233">
        <v>0.98799999999999999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AT483" s="239" t="s">
        <v>136</v>
      </c>
      <c r="AU483" s="239" t="s">
        <v>77</v>
      </c>
      <c r="AV483" s="12" t="s">
        <v>134</v>
      </c>
      <c r="AW483" s="12" t="s">
        <v>30</v>
      </c>
      <c r="AX483" s="12" t="s">
        <v>75</v>
      </c>
      <c r="AY483" s="239" t="s">
        <v>128</v>
      </c>
    </row>
    <row r="484" s="1" customFormat="1" ht="16.5" customHeight="1">
      <c r="B484" s="37"/>
      <c r="C484" s="205" t="s">
        <v>836</v>
      </c>
      <c r="D484" s="205" t="s">
        <v>130</v>
      </c>
      <c r="E484" s="206" t="s">
        <v>837</v>
      </c>
      <c r="F484" s="207" t="s">
        <v>838</v>
      </c>
      <c r="G484" s="208" t="s">
        <v>180</v>
      </c>
      <c r="H484" s="209">
        <v>0.98799999999999999</v>
      </c>
      <c r="I484" s="210"/>
      <c r="J484" s="211">
        <f>ROUND(I484*H484,2)</f>
        <v>0</v>
      </c>
      <c r="K484" s="207" t="s">
        <v>1</v>
      </c>
      <c r="L484" s="42"/>
      <c r="M484" s="212" t="s">
        <v>1</v>
      </c>
      <c r="N484" s="213" t="s">
        <v>38</v>
      </c>
      <c r="O484" s="78"/>
      <c r="P484" s="214">
        <f>O484*H484</f>
        <v>0</v>
      </c>
      <c r="Q484" s="214">
        <v>0</v>
      </c>
      <c r="R484" s="214">
        <f>Q484*H484</f>
        <v>0</v>
      </c>
      <c r="S484" s="214">
        <v>0</v>
      </c>
      <c r="T484" s="215">
        <f>S484*H484</f>
        <v>0</v>
      </c>
      <c r="AR484" s="16" t="s">
        <v>209</v>
      </c>
      <c r="AT484" s="16" t="s">
        <v>130</v>
      </c>
      <c r="AU484" s="16" t="s">
        <v>77</v>
      </c>
      <c r="AY484" s="16" t="s">
        <v>128</v>
      </c>
      <c r="BE484" s="216">
        <f>IF(N484="základní",J484,0)</f>
        <v>0</v>
      </c>
      <c r="BF484" s="216">
        <f>IF(N484="snížená",J484,0)</f>
        <v>0</v>
      </c>
      <c r="BG484" s="216">
        <f>IF(N484="zákl. přenesená",J484,0)</f>
        <v>0</v>
      </c>
      <c r="BH484" s="216">
        <f>IF(N484="sníž. přenesená",J484,0)</f>
        <v>0</v>
      </c>
      <c r="BI484" s="216">
        <f>IF(N484="nulová",J484,0)</f>
        <v>0</v>
      </c>
      <c r="BJ484" s="16" t="s">
        <v>75</v>
      </c>
      <c r="BK484" s="216">
        <f>ROUND(I484*H484,2)</f>
        <v>0</v>
      </c>
      <c r="BL484" s="16" t="s">
        <v>209</v>
      </c>
      <c r="BM484" s="16" t="s">
        <v>839</v>
      </c>
    </row>
    <row r="485" s="10" customFormat="1" ht="22.8" customHeight="1">
      <c r="B485" s="189"/>
      <c r="C485" s="190"/>
      <c r="D485" s="191" t="s">
        <v>66</v>
      </c>
      <c r="E485" s="203" t="s">
        <v>840</v>
      </c>
      <c r="F485" s="203" t="s">
        <v>841</v>
      </c>
      <c r="G485" s="190"/>
      <c r="H485" s="190"/>
      <c r="I485" s="193"/>
      <c r="J485" s="204">
        <f>BK485</f>
        <v>0</v>
      </c>
      <c r="K485" s="190"/>
      <c r="L485" s="195"/>
      <c r="M485" s="196"/>
      <c r="N485" s="197"/>
      <c r="O485" s="197"/>
      <c r="P485" s="198">
        <f>SUM(P486:P490)</f>
        <v>0</v>
      </c>
      <c r="Q485" s="197"/>
      <c r="R485" s="198">
        <f>SUM(R486:R490)</f>
        <v>0</v>
      </c>
      <c r="S485" s="197"/>
      <c r="T485" s="199">
        <f>SUM(T486:T490)</f>
        <v>0</v>
      </c>
      <c r="AR485" s="200" t="s">
        <v>77</v>
      </c>
      <c r="AT485" s="201" t="s">
        <v>66</v>
      </c>
      <c r="AU485" s="201" t="s">
        <v>75</v>
      </c>
      <c r="AY485" s="200" t="s">
        <v>128</v>
      </c>
      <c r="BK485" s="202">
        <f>SUM(BK486:BK490)</f>
        <v>0</v>
      </c>
    </row>
    <row r="486" s="1" customFormat="1" ht="16.5" customHeight="1">
      <c r="B486" s="37"/>
      <c r="C486" s="205" t="s">
        <v>842</v>
      </c>
      <c r="D486" s="205" t="s">
        <v>130</v>
      </c>
      <c r="E486" s="206" t="s">
        <v>843</v>
      </c>
      <c r="F486" s="207" t="s">
        <v>844</v>
      </c>
      <c r="G486" s="208" t="s">
        <v>180</v>
      </c>
      <c r="H486" s="209">
        <v>48.654000000000003</v>
      </c>
      <c r="I486" s="210"/>
      <c r="J486" s="211">
        <f>ROUND(I486*H486,2)</f>
        <v>0</v>
      </c>
      <c r="K486" s="207" t="s">
        <v>1</v>
      </c>
      <c r="L486" s="42"/>
      <c r="M486" s="212" t="s">
        <v>1</v>
      </c>
      <c r="N486" s="213" t="s">
        <v>38</v>
      </c>
      <c r="O486" s="78"/>
      <c r="P486" s="214">
        <f>O486*H486</f>
        <v>0</v>
      </c>
      <c r="Q486" s="214">
        <v>0</v>
      </c>
      <c r="R486" s="214">
        <f>Q486*H486</f>
        <v>0</v>
      </c>
      <c r="S486" s="214">
        <v>0</v>
      </c>
      <c r="T486" s="215">
        <f>S486*H486</f>
        <v>0</v>
      </c>
      <c r="AR486" s="16" t="s">
        <v>209</v>
      </c>
      <c r="AT486" s="16" t="s">
        <v>130</v>
      </c>
      <c r="AU486" s="16" t="s">
        <v>77</v>
      </c>
      <c r="AY486" s="16" t="s">
        <v>128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6" t="s">
        <v>75</v>
      </c>
      <c r="BK486" s="216">
        <f>ROUND(I486*H486,2)</f>
        <v>0</v>
      </c>
      <c r="BL486" s="16" t="s">
        <v>209</v>
      </c>
      <c r="BM486" s="16" t="s">
        <v>845</v>
      </c>
    </row>
    <row r="487" s="11" customFormat="1">
      <c r="B487" s="217"/>
      <c r="C487" s="218"/>
      <c r="D487" s="219" t="s">
        <v>136</v>
      </c>
      <c r="E487" s="220" t="s">
        <v>1</v>
      </c>
      <c r="F487" s="221" t="s">
        <v>846</v>
      </c>
      <c r="G487" s="218"/>
      <c r="H487" s="222">
        <v>11.952</v>
      </c>
      <c r="I487" s="223"/>
      <c r="J487" s="218"/>
      <c r="K487" s="218"/>
      <c r="L487" s="224"/>
      <c r="M487" s="225"/>
      <c r="N487" s="226"/>
      <c r="O487" s="226"/>
      <c r="P487" s="226"/>
      <c r="Q487" s="226"/>
      <c r="R487" s="226"/>
      <c r="S487" s="226"/>
      <c r="T487" s="227"/>
      <c r="AT487" s="228" t="s">
        <v>136</v>
      </c>
      <c r="AU487" s="228" t="s">
        <v>77</v>
      </c>
      <c r="AV487" s="11" t="s">
        <v>77</v>
      </c>
      <c r="AW487" s="11" t="s">
        <v>30</v>
      </c>
      <c r="AX487" s="11" t="s">
        <v>67</v>
      </c>
      <c r="AY487" s="228" t="s">
        <v>128</v>
      </c>
    </row>
    <row r="488" s="11" customFormat="1">
      <c r="B488" s="217"/>
      <c r="C488" s="218"/>
      <c r="D488" s="219" t="s">
        <v>136</v>
      </c>
      <c r="E488" s="220" t="s">
        <v>1</v>
      </c>
      <c r="F488" s="221" t="s">
        <v>847</v>
      </c>
      <c r="G488" s="218"/>
      <c r="H488" s="222">
        <v>36.701999999999998</v>
      </c>
      <c r="I488" s="223"/>
      <c r="J488" s="218"/>
      <c r="K488" s="218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136</v>
      </c>
      <c r="AU488" s="228" t="s">
        <v>77</v>
      </c>
      <c r="AV488" s="11" t="s">
        <v>77</v>
      </c>
      <c r="AW488" s="11" t="s">
        <v>30</v>
      </c>
      <c r="AX488" s="11" t="s">
        <v>67</v>
      </c>
      <c r="AY488" s="228" t="s">
        <v>128</v>
      </c>
    </row>
    <row r="489" s="12" customFormat="1">
      <c r="B489" s="229"/>
      <c r="C489" s="230"/>
      <c r="D489" s="219" t="s">
        <v>136</v>
      </c>
      <c r="E489" s="231" t="s">
        <v>1</v>
      </c>
      <c r="F489" s="232" t="s">
        <v>138</v>
      </c>
      <c r="G489" s="230"/>
      <c r="H489" s="233">
        <v>48.654000000000003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AT489" s="239" t="s">
        <v>136</v>
      </c>
      <c r="AU489" s="239" t="s">
        <v>77</v>
      </c>
      <c r="AV489" s="12" t="s">
        <v>134</v>
      </c>
      <c r="AW489" s="12" t="s">
        <v>30</v>
      </c>
      <c r="AX489" s="12" t="s">
        <v>75</v>
      </c>
      <c r="AY489" s="239" t="s">
        <v>128</v>
      </c>
    </row>
    <row r="490" s="1" customFormat="1" ht="16.5" customHeight="1">
      <c r="B490" s="37"/>
      <c r="C490" s="205" t="s">
        <v>848</v>
      </c>
      <c r="D490" s="205" t="s">
        <v>130</v>
      </c>
      <c r="E490" s="206" t="s">
        <v>849</v>
      </c>
      <c r="F490" s="207" t="s">
        <v>850</v>
      </c>
      <c r="G490" s="208" t="s">
        <v>180</v>
      </c>
      <c r="H490" s="209">
        <v>48.654000000000003</v>
      </c>
      <c r="I490" s="210"/>
      <c r="J490" s="211">
        <f>ROUND(I490*H490,2)</f>
        <v>0</v>
      </c>
      <c r="K490" s="207" t="s">
        <v>1</v>
      </c>
      <c r="L490" s="42"/>
      <c r="M490" s="260" t="s">
        <v>1</v>
      </c>
      <c r="N490" s="261" t="s">
        <v>38</v>
      </c>
      <c r="O490" s="262"/>
      <c r="P490" s="263">
        <f>O490*H490</f>
        <v>0</v>
      </c>
      <c r="Q490" s="263">
        <v>0</v>
      </c>
      <c r="R490" s="263">
        <f>Q490*H490</f>
        <v>0</v>
      </c>
      <c r="S490" s="263">
        <v>0</v>
      </c>
      <c r="T490" s="264">
        <f>S490*H490</f>
        <v>0</v>
      </c>
      <c r="AR490" s="16" t="s">
        <v>209</v>
      </c>
      <c r="AT490" s="16" t="s">
        <v>130</v>
      </c>
      <c r="AU490" s="16" t="s">
        <v>77</v>
      </c>
      <c r="AY490" s="16" t="s">
        <v>128</v>
      </c>
      <c r="BE490" s="216">
        <f>IF(N490="základní",J490,0)</f>
        <v>0</v>
      </c>
      <c r="BF490" s="216">
        <f>IF(N490="snížená",J490,0)</f>
        <v>0</v>
      </c>
      <c r="BG490" s="216">
        <f>IF(N490="zákl. přenesená",J490,0)</f>
        <v>0</v>
      </c>
      <c r="BH490" s="216">
        <f>IF(N490="sníž. přenesená",J490,0)</f>
        <v>0</v>
      </c>
      <c r="BI490" s="216">
        <f>IF(N490="nulová",J490,0)</f>
        <v>0</v>
      </c>
      <c r="BJ490" s="16" t="s">
        <v>75</v>
      </c>
      <c r="BK490" s="216">
        <f>ROUND(I490*H490,2)</f>
        <v>0</v>
      </c>
      <c r="BL490" s="16" t="s">
        <v>209</v>
      </c>
      <c r="BM490" s="16" t="s">
        <v>851</v>
      </c>
    </row>
    <row r="491" s="1" customFormat="1" ht="6.96" customHeight="1">
      <c r="B491" s="56"/>
      <c r="C491" s="57"/>
      <c r="D491" s="57"/>
      <c r="E491" s="57"/>
      <c r="F491" s="57"/>
      <c r="G491" s="57"/>
      <c r="H491" s="57"/>
      <c r="I491" s="154"/>
      <c r="J491" s="57"/>
      <c r="K491" s="57"/>
      <c r="L491" s="42"/>
    </row>
  </sheetData>
  <sheetProtection sheet="1" autoFilter="0" formatColumns="0" formatRows="0" objects="1" scenarios="1" spinCount="100000" saltValue="RvFBxB89YgPC+WJFOSQMkKnvNoD2D9ae/dNgbX1/KlrS1EeF1e/GQcgbU+zoXddIIlGd7JVL+FBde1lw1otibw==" hashValue="ANuHo0SMAT8+UEg4dIWSutbTZla2vnWXI2QBnVZJghBAhGoIkOL77Y/rqM3cwUkGtRFmKGgNk7KXia7HhT/PPA==" algorithmName="SHA-512" password="CC35"/>
  <autoFilter ref="C99:K490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80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77</v>
      </c>
    </row>
    <row r="4" ht="24.96" customHeight="1">
      <c r="B4" s="19"/>
      <c r="D4" s="127" t="s">
        <v>84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Rekonstrukce zázemí MŠ Loretská – III. etapa</v>
      </c>
      <c r="F7" s="128"/>
      <c r="G7" s="128"/>
      <c r="H7" s="128"/>
      <c r="L7" s="19"/>
    </row>
    <row r="8" s="1" customFormat="1" ht="12" customHeight="1">
      <c r="B8" s="42"/>
      <c r="D8" s="128" t="s">
        <v>85</v>
      </c>
      <c r="I8" s="130"/>
      <c r="L8" s="42"/>
    </row>
    <row r="9" s="1" customFormat="1" ht="36.96" customHeight="1">
      <c r="B9" s="42"/>
      <c r="E9" s="131" t="s">
        <v>852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25. 2. 2019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tr">
        <f>IF('Rekapitulace stavby'!AN10="","",'Rekapitulace stavby'!AN10)</f>
        <v/>
      </c>
      <c r="L14" s="42"/>
    </row>
    <row r="15" s="1" customFormat="1" ht="18" customHeight="1">
      <c r="B15" s="42"/>
      <c r="E15" s="16" t="str">
        <f>IF('Rekapitulace stavby'!E11="","",'Rekapitulace stavby'!E11)</f>
        <v xml:space="preserve"> </v>
      </c>
      <c r="I15" s="132" t="s">
        <v>26</v>
      </c>
      <c r="J15" s="16" t="str">
        <f>IF('Rekapitulace stavby'!AN11="","",'Rekapitulace stavby'!AN11)</f>
        <v/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27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26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29</v>
      </c>
      <c r="I20" s="132" t="s">
        <v>25</v>
      </c>
      <c r="J20" s="16" t="str">
        <f>IF('Rekapitulace stavby'!AN16="","",'Rekapitulace stavby'!AN16)</f>
        <v/>
      </c>
      <c r="L20" s="42"/>
    </row>
    <row r="21" s="1" customFormat="1" ht="18" customHeight="1">
      <c r="B21" s="42"/>
      <c r="E21" s="16" t="str">
        <f>IF('Rekapitulace stavby'!E17="","",'Rekapitulace stavby'!E17)</f>
        <v xml:space="preserve"> </v>
      </c>
      <c r="I21" s="132" t="s">
        <v>26</v>
      </c>
      <c r="J21" s="16" t="str">
        <f>IF('Rekapitulace stavby'!AN17="","",'Rekapitulace stavby'!AN17)</f>
        <v/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31</v>
      </c>
      <c r="I23" s="132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2" t="s">
        <v>26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32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33</v>
      </c>
      <c r="I30" s="130"/>
      <c r="J30" s="139">
        <f>ROUND(J88,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35</v>
      </c>
      <c r="I32" s="141" t="s">
        <v>34</v>
      </c>
      <c r="J32" s="140" t="s">
        <v>36</v>
      </c>
      <c r="L32" s="42"/>
    </row>
    <row r="33" s="1" customFormat="1" ht="14.4" customHeight="1">
      <c r="B33" s="42"/>
      <c r="D33" s="128" t="s">
        <v>37</v>
      </c>
      <c r="E33" s="128" t="s">
        <v>38</v>
      </c>
      <c r="F33" s="142">
        <f>ROUND((SUM(BE88:BE130)),  2)</f>
        <v>0</v>
      </c>
      <c r="I33" s="143">
        <v>0.20999999999999999</v>
      </c>
      <c r="J33" s="142">
        <f>ROUND(((SUM(BE88:BE130))*I33),  2)</f>
        <v>0</v>
      </c>
      <c r="L33" s="42"/>
    </row>
    <row r="34" s="1" customFormat="1" ht="14.4" customHeight="1">
      <c r="B34" s="42"/>
      <c r="E34" s="128" t="s">
        <v>39</v>
      </c>
      <c r="F34" s="142">
        <f>ROUND((SUM(BF88:BF130)),  2)</f>
        <v>0</v>
      </c>
      <c r="I34" s="143">
        <v>0.14999999999999999</v>
      </c>
      <c r="J34" s="142">
        <f>ROUND(((SUM(BF88:BF130))*I34),  2)</f>
        <v>0</v>
      </c>
      <c r="L34" s="42"/>
    </row>
    <row r="35" hidden="1" s="1" customFormat="1" ht="14.4" customHeight="1">
      <c r="B35" s="42"/>
      <c r="E35" s="128" t="s">
        <v>40</v>
      </c>
      <c r="F35" s="142">
        <f>ROUND((SUM(BG88:BG130)),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41</v>
      </c>
      <c r="F36" s="142">
        <f>ROUND((SUM(BH88:BH130)),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42</v>
      </c>
      <c r="F37" s="142">
        <f>ROUND((SUM(BI88:BI130)),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43</v>
      </c>
      <c r="E39" s="146"/>
      <c r="F39" s="146"/>
      <c r="G39" s="147" t="s">
        <v>44</v>
      </c>
      <c r="H39" s="148" t="s">
        <v>45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hidden="1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hidden="1" s="1" customFormat="1" ht="24.96" customHeight="1">
      <c r="B45" s="37"/>
      <c r="C45" s="22" t="s">
        <v>87</v>
      </c>
      <c r="D45" s="38"/>
      <c r="E45" s="38"/>
      <c r="F45" s="38"/>
      <c r="G45" s="38"/>
      <c r="H45" s="38"/>
      <c r="I45" s="130"/>
      <c r="J45" s="38"/>
      <c r="K45" s="38"/>
      <c r="L45" s="42"/>
    </row>
    <row r="46" hidden="1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hidden="1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hidden="1" s="1" customFormat="1" ht="16.5" customHeight="1">
      <c r="B48" s="37"/>
      <c r="C48" s="38"/>
      <c r="D48" s="38"/>
      <c r="E48" s="158" t="str">
        <f>E7</f>
        <v>Rekonstrukce zázemí MŠ Loretská – III. etapa</v>
      </c>
      <c r="F48" s="31"/>
      <c r="G48" s="31"/>
      <c r="H48" s="31"/>
      <c r="I48" s="130"/>
      <c r="J48" s="38"/>
      <c r="K48" s="38"/>
      <c r="L48" s="42"/>
    </row>
    <row r="49" hidden="1" s="1" customFormat="1" ht="12" customHeight="1">
      <c r="B49" s="37"/>
      <c r="C49" s="31" t="s">
        <v>85</v>
      </c>
      <c r="D49" s="38"/>
      <c r="E49" s="38"/>
      <c r="F49" s="38"/>
      <c r="G49" s="38"/>
      <c r="H49" s="38"/>
      <c r="I49" s="130"/>
      <c r="J49" s="38"/>
      <c r="K49" s="38"/>
      <c r="L49" s="42"/>
    </row>
    <row r="50" hidden="1" s="1" customFormat="1" ht="16.5" customHeight="1">
      <c r="B50" s="37"/>
      <c r="C50" s="38"/>
      <c r="D50" s="38"/>
      <c r="E50" s="63" t="str">
        <f>E9</f>
        <v>06 - Úprava chodníku u P1 - bezbariérová rampa</v>
      </c>
      <c r="F50" s="38"/>
      <c r="G50" s="38"/>
      <c r="H50" s="38"/>
      <c r="I50" s="130"/>
      <c r="J50" s="38"/>
      <c r="K50" s="38"/>
      <c r="L50" s="42"/>
    </row>
    <row r="51" hidden="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hidden="1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32" t="s">
        <v>22</v>
      </c>
      <c r="J52" s="66" t="str">
        <f>IF(J12="","",J12)</f>
        <v>25. 2. 2019</v>
      </c>
      <c r="K52" s="38"/>
      <c r="L52" s="42"/>
    </row>
    <row r="53" hidden="1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hidden="1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32" t="s">
        <v>29</v>
      </c>
      <c r="J54" s="35" t="str">
        <f>E21</f>
        <v xml:space="preserve"> </v>
      </c>
      <c r="K54" s="38"/>
      <c r="L54" s="42"/>
    </row>
    <row r="55" hidden="1" s="1" customFormat="1" ht="13.65" customHeight="1">
      <c r="B55" s="37"/>
      <c r="C55" s="31" t="s">
        <v>27</v>
      </c>
      <c r="D55" s="38"/>
      <c r="E55" s="38"/>
      <c r="F55" s="26" t="str">
        <f>IF(E18="","",E18)</f>
        <v>Vyplň údaj</v>
      </c>
      <c r="G55" s="38"/>
      <c r="H55" s="38"/>
      <c r="I55" s="132" t="s">
        <v>31</v>
      </c>
      <c r="J55" s="35" t="str">
        <f>E24</f>
        <v xml:space="preserve"> </v>
      </c>
      <c r="K55" s="38"/>
      <c r="L55" s="42"/>
    </row>
    <row r="56" hidden="1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hidden="1" s="1" customFormat="1" ht="29.28" customHeight="1">
      <c r="B57" s="37"/>
      <c r="C57" s="159" t="s">
        <v>88</v>
      </c>
      <c r="D57" s="160"/>
      <c r="E57" s="160"/>
      <c r="F57" s="160"/>
      <c r="G57" s="160"/>
      <c r="H57" s="160"/>
      <c r="I57" s="161"/>
      <c r="J57" s="162" t="s">
        <v>89</v>
      </c>
      <c r="K57" s="160"/>
      <c r="L57" s="42"/>
    </row>
    <row r="58" hidden="1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hidden="1" s="1" customFormat="1" ht="22.8" customHeight="1">
      <c r="B59" s="37"/>
      <c r="C59" s="163" t="s">
        <v>90</v>
      </c>
      <c r="D59" s="38"/>
      <c r="E59" s="38"/>
      <c r="F59" s="38"/>
      <c r="G59" s="38"/>
      <c r="H59" s="38"/>
      <c r="I59" s="130"/>
      <c r="J59" s="97">
        <f>J88</f>
        <v>0</v>
      </c>
      <c r="K59" s="38"/>
      <c r="L59" s="42"/>
      <c r="AU59" s="16" t="s">
        <v>91</v>
      </c>
    </row>
    <row r="60" hidden="1" s="7" customFormat="1" ht="24.96" customHeight="1">
      <c r="B60" s="164"/>
      <c r="C60" s="165"/>
      <c r="D60" s="166" t="s">
        <v>92</v>
      </c>
      <c r="E60" s="167"/>
      <c r="F60" s="167"/>
      <c r="G60" s="167"/>
      <c r="H60" s="167"/>
      <c r="I60" s="168"/>
      <c r="J60" s="169">
        <f>J89</f>
        <v>0</v>
      </c>
      <c r="K60" s="165"/>
      <c r="L60" s="170"/>
    </row>
    <row r="61" hidden="1" s="8" customFormat="1" ht="19.92" customHeight="1">
      <c r="B61" s="171"/>
      <c r="C61" s="172"/>
      <c r="D61" s="173" t="s">
        <v>93</v>
      </c>
      <c r="E61" s="174"/>
      <c r="F61" s="174"/>
      <c r="G61" s="174"/>
      <c r="H61" s="174"/>
      <c r="I61" s="175"/>
      <c r="J61" s="176">
        <f>J90</f>
        <v>0</v>
      </c>
      <c r="K61" s="172"/>
      <c r="L61" s="177"/>
    </row>
    <row r="62" hidden="1" s="8" customFormat="1" ht="19.92" customHeight="1">
      <c r="B62" s="171"/>
      <c r="C62" s="172"/>
      <c r="D62" s="173" t="s">
        <v>853</v>
      </c>
      <c r="E62" s="174"/>
      <c r="F62" s="174"/>
      <c r="G62" s="174"/>
      <c r="H62" s="174"/>
      <c r="I62" s="175"/>
      <c r="J62" s="176">
        <f>J101</f>
        <v>0</v>
      </c>
      <c r="K62" s="172"/>
      <c r="L62" s="177"/>
    </row>
    <row r="63" hidden="1" s="8" customFormat="1" ht="19.92" customHeight="1">
      <c r="B63" s="171"/>
      <c r="C63" s="172"/>
      <c r="D63" s="173" t="s">
        <v>98</v>
      </c>
      <c r="E63" s="174"/>
      <c r="F63" s="174"/>
      <c r="G63" s="174"/>
      <c r="H63" s="174"/>
      <c r="I63" s="175"/>
      <c r="J63" s="176">
        <f>J110</f>
        <v>0</v>
      </c>
      <c r="K63" s="172"/>
      <c r="L63" s="177"/>
    </row>
    <row r="64" hidden="1" s="8" customFormat="1" ht="19.92" customHeight="1">
      <c r="B64" s="171"/>
      <c r="C64" s="172"/>
      <c r="D64" s="173" t="s">
        <v>99</v>
      </c>
      <c r="E64" s="174"/>
      <c r="F64" s="174"/>
      <c r="G64" s="174"/>
      <c r="H64" s="174"/>
      <c r="I64" s="175"/>
      <c r="J64" s="176">
        <f>J113</f>
        <v>0</v>
      </c>
      <c r="K64" s="172"/>
      <c r="L64" s="177"/>
    </row>
    <row r="65" hidden="1" s="8" customFormat="1" ht="19.92" customHeight="1">
      <c r="B65" s="171"/>
      <c r="C65" s="172"/>
      <c r="D65" s="173" t="s">
        <v>100</v>
      </c>
      <c r="E65" s="174"/>
      <c r="F65" s="174"/>
      <c r="G65" s="174"/>
      <c r="H65" s="174"/>
      <c r="I65" s="175"/>
      <c r="J65" s="176">
        <f>J118</f>
        <v>0</v>
      </c>
      <c r="K65" s="172"/>
      <c r="L65" s="177"/>
    </row>
    <row r="66" hidden="1" s="7" customFormat="1" ht="24.96" customHeight="1">
      <c r="B66" s="164"/>
      <c r="C66" s="165"/>
      <c r="D66" s="166" t="s">
        <v>101</v>
      </c>
      <c r="E66" s="167"/>
      <c r="F66" s="167"/>
      <c r="G66" s="167"/>
      <c r="H66" s="167"/>
      <c r="I66" s="168"/>
      <c r="J66" s="169">
        <f>J120</f>
        <v>0</v>
      </c>
      <c r="K66" s="165"/>
      <c r="L66" s="170"/>
    </row>
    <row r="67" hidden="1" s="8" customFormat="1" ht="19.92" customHeight="1">
      <c r="B67" s="171"/>
      <c r="C67" s="172"/>
      <c r="D67" s="173" t="s">
        <v>102</v>
      </c>
      <c r="E67" s="174"/>
      <c r="F67" s="174"/>
      <c r="G67" s="174"/>
      <c r="H67" s="174"/>
      <c r="I67" s="175"/>
      <c r="J67" s="176">
        <f>J121</f>
        <v>0</v>
      </c>
      <c r="K67" s="172"/>
      <c r="L67" s="177"/>
    </row>
    <row r="68" hidden="1" s="8" customFormat="1" ht="19.92" customHeight="1">
      <c r="B68" s="171"/>
      <c r="C68" s="172"/>
      <c r="D68" s="173" t="s">
        <v>854</v>
      </c>
      <c r="E68" s="174"/>
      <c r="F68" s="174"/>
      <c r="G68" s="174"/>
      <c r="H68" s="174"/>
      <c r="I68" s="175"/>
      <c r="J68" s="176">
        <f>J126</f>
        <v>0</v>
      </c>
      <c r="K68" s="172"/>
      <c r="L68" s="177"/>
    </row>
    <row r="69" hidden="1" s="1" customFormat="1" ht="21.84" customHeight="1"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42"/>
    </row>
    <row r="70" hidden="1" s="1" customFormat="1" ht="6.96" customHeight="1">
      <c r="B70" s="56"/>
      <c r="C70" s="57"/>
      <c r="D70" s="57"/>
      <c r="E70" s="57"/>
      <c r="F70" s="57"/>
      <c r="G70" s="57"/>
      <c r="H70" s="57"/>
      <c r="I70" s="154"/>
      <c r="J70" s="57"/>
      <c r="K70" s="57"/>
      <c r="L70" s="42"/>
    </row>
    <row r="71" hidden="1"/>
    <row r="72" hidden="1"/>
    <row r="73" hidden="1"/>
    <row r="74" s="1" customFormat="1" ht="6.96" customHeight="1">
      <c r="B74" s="58"/>
      <c r="C74" s="59"/>
      <c r="D74" s="59"/>
      <c r="E74" s="59"/>
      <c r="F74" s="59"/>
      <c r="G74" s="59"/>
      <c r="H74" s="59"/>
      <c r="I74" s="157"/>
      <c r="J74" s="59"/>
      <c r="K74" s="59"/>
      <c r="L74" s="42"/>
    </row>
    <row r="75" s="1" customFormat="1" ht="24.96" customHeight="1">
      <c r="B75" s="37"/>
      <c r="C75" s="22" t="s">
        <v>113</v>
      </c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12" customHeight="1">
      <c r="B77" s="37"/>
      <c r="C77" s="31" t="s">
        <v>16</v>
      </c>
      <c r="D77" s="38"/>
      <c r="E77" s="38"/>
      <c r="F77" s="38"/>
      <c r="G77" s="38"/>
      <c r="H77" s="38"/>
      <c r="I77" s="130"/>
      <c r="J77" s="38"/>
      <c r="K77" s="38"/>
      <c r="L77" s="42"/>
    </row>
    <row r="78" s="1" customFormat="1" ht="16.5" customHeight="1">
      <c r="B78" s="37"/>
      <c r="C78" s="38"/>
      <c r="D78" s="38"/>
      <c r="E78" s="158" t="str">
        <f>E7</f>
        <v>Rekonstrukce zázemí MŠ Loretská – III. etapa</v>
      </c>
      <c r="F78" s="31"/>
      <c r="G78" s="31"/>
      <c r="H78" s="31"/>
      <c r="I78" s="130"/>
      <c r="J78" s="38"/>
      <c r="K78" s="38"/>
      <c r="L78" s="42"/>
    </row>
    <row r="79" s="1" customFormat="1" ht="12" customHeight="1">
      <c r="B79" s="37"/>
      <c r="C79" s="31" t="s">
        <v>85</v>
      </c>
      <c r="D79" s="38"/>
      <c r="E79" s="38"/>
      <c r="F79" s="38"/>
      <c r="G79" s="38"/>
      <c r="H79" s="38"/>
      <c r="I79" s="130"/>
      <c r="J79" s="38"/>
      <c r="K79" s="38"/>
      <c r="L79" s="42"/>
    </row>
    <row r="80" s="1" customFormat="1" ht="16.5" customHeight="1">
      <c r="B80" s="37"/>
      <c r="C80" s="38"/>
      <c r="D80" s="38"/>
      <c r="E80" s="63" t="str">
        <f>E9</f>
        <v>06 - Úprava chodníku u P1 - bezbariérová rampa</v>
      </c>
      <c r="F80" s="38"/>
      <c r="G80" s="38"/>
      <c r="H80" s="38"/>
      <c r="I80" s="130"/>
      <c r="J80" s="38"/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30"/>
      <c r="J81" s="38"/>
      <c r="K81" s="38"/>
      <c r="L81" s="42"/>
    </row>
    <row r="82" s="1" customFormat="1" ht="12" customHeight="1">
      <c r="B82" s="37"/>
      <c r="C82" s="31" t="s">
        <v>20</v>
      </c>
      <c r="D82" s="38"/>
      <c r="E82" s="38"/>
      <c r="F82" s="26" t="str">
        <f>F12</f>
        <v xml:space="preserve"> </v>
      </c>
      <c r="G82" s="38"/>
      <c r="H82" s="38"/>
      <c r="I82" s="132" t="s">
        <v>22</v>
      </c>
      <c r="J82" s="66" t="str">
        <f>IF(J12="","",J12)</f>
        <v>25. 2. 2019</v>
      </c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0"/>
      <c r="J83" s="38"/>
      <c r="K83" s="38"/>
      <c r="L83" s="42"/>
    </row>
    <row r="84" s="1" customFormat="1" ht="13.65" customHeight="1">
      <c r="B84" s="37"/>
      <c r="C84" s="31" t="s">
        <v>24</v>
      </c>
      <c r="D84" s="38"/>
      <c r="E84" s="38"/>
      <c r="F84" s="26" t="str">
        <f>E15</f>
        <v xml:space="preserve"> </v>
      </c>
      <c r="G84" s="38"/>
      <c r="H84" s="38"/>
      <c r="I84" s="132" t="s">
        <v>29</v>
      </c>
      <c r="J84" s="35" t="str">
        <f>E21</f>
        <v xml:space="preserve"> </v>
      </c>
      <c r="K84" s="38"/>
      <c r="L84" s="42"/>
    </row>
    <row r="85" s="1" customFormat="1" ht="13.65" customHeight="1">
      <c r="B85" s="37"/>
      <c r="C85" s="31" t="s">
        <v>27</v>
      </c>
      <c r="D85" s="38"/>
      <c r="E85" s="38"/>
      <c r="F85" s="26" t="str">
        <f>IF(E18="","",E18)</f>
        <v>Vyplň údaj</v>
      </c>
      <c r="G85" s="38"/>
      <c r="H85" s="38"/>
      <c r="I85" s="132" t="s">
        <v>31</v>
      </c>
      <c r="J85" s="35" t="str">
        <f>E24</f>
        <v xml:space="preserve"> </v>
      </c>
      <c r="K85" s="38"/>
      <c r="L85" s="42"/>
    </row>
    <row r="86" s="1" customFormat="1" ht="10.32" customHeight="1">
      <c r="B86" s="37"/>
      <c r="C86" s="38"/>
      <c r="D86" s="38"/>
      <c r="E86" s="38"/>
      <c r="F86" s="38"/>
      <c r="G86" s="38"/>
      <c r="H86" s="38"/>
      <c r="I86" s="130"/>
      <c r="J86" s="38"/>
      <c r="K86" s="38"/>
      <c r="L86" s="42"/>
    </row>
    <row r="87" s="9" customFormat="1" ht="29.28" customHeight="1">
      <c r="B87" s="178"/>
      <c r="C87" s="179" t="s">
        <v>114</v>
      </c>
      <c r="D87" s="180" t="s">
        <v>52</v>
      </c>
      <c r="E87" s="180" t="s">
        <v>48</v>
      </c>
      <c r="F87" s="180" t="s">
        <v>49</v>
      </c>
      <c r="G87" s="180" t="s">
        <v>115</v>
      </c>
      <c r="H87" s="180" t="s">
        <v>116</v>
      </c>
      <c r="I87" s="181" t="s">
        <v>117</v>
      </c>
      <c r="J87" s="182" t="s">
        <v>89</v>
      </c>
      <c r="K87" s="183" t="s">
        <v>118</v>
      </c>
      <c r="L87" s="184"/>
      <c r="M87" s="87" t="s">
        <v>1</v>
      </c>
      <c r="N87" s="88" t="s">
        <v>37</v>
      </c>
      <c r="O87" s="88" t="s">
        <v>119</v>
      </c>
      <c r="P87" s="88" t="s">
        <v>120</v>
      </c>
      <c r="Q87" s="88" t="s">
        <v>121</v>
      </c>
      <c r="R87" s="88" t="s">
        <v>122</v>
      </c>
      <c r="S87" s="88" t="s">
        <v>123</v>
      </c>
      <c r="T87" s="89" t="s">
        <v>124</v>
      </c>
    </row>
    <row r="88" s="1" customFormat="1" ht="22.8" customHeight="1">
      <c r="B88" s="37"/>
      <c r="C88" s="94" t="s">
        <v>125</v>
      </c>
      <c r="D88" s="38"/>
      <c r="E88" s="38"/>
      <c r="F88" s="38"/>
      <c r="G88" s="38"/>
      <c r="H88" s="38"/>
      <c r="I88" s="130"/>
      <c r="J88" s="185">
        <f>BK88</f>
        <v>0</v>
      </c>
      <c r="K88" s="38"/>
      <c r="L88" s="42"/>
      <c r="M88" s="90"/>
      <c r="N88" s="91"/>
      <c r="O88" s="91"/>
      <c r="P88" s="186">
        <f>P89+P120</f>
        <v>0</v>
      </c>
      <c r="Q88" s="91"/>
      <c r="R88" s="186">
        <f>R89+R120</f>
        <v>5.2669790000000001</v>
      </c>
      <c r="S88" s="91"/>
      <c r="T88" s="187">
        <f>T89+T120</f>
        <v>8.1065000000000005</v>
      </c>
      <c r="AT88" s="16" t="s">
        <v>66</v>
      </c>
      <c r="AU88" s="16" t="s">
        <v>91</v>
      </c>
      <c r="BK88" s="188">
        <f>BK89+BK120</f>
        <v>0</v>
      </c>
    </row>
    <row r="89" s="10" customFormat="1" ht="25.92" customHeight="1">
      <c r="B89" s="189"/>
      <c r="C89" s="190"/>
      <c r="D89" s="191" t="s">
        <v>66</v>
      </c>
      <c r="E89" s="192" t="s">
        <v>126</v>
      </c>
      <c r="F89" s="192" t="s">
        <v>127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P90+P101+P110+P113+P118</f>
        <v>0</v>
      </c>
      <c r="Q89" s="197"/>
      <c r="R89" s="198">
        <f>R90+R101+R110+R113+R118</f>
        <v>5.2525500000000003</v>
      </c>
      <c r="S89" s="197"/>
      <c r="T89" s="199">
        <f>T90+T101+T110+T113+T118</f>
        <v>8.1065000000000005</v>
      </c>
      <c r="AR89" s="200" t="s">
        <v>75</v>
      </c>
      <c r="AT89" s="201" t="s">
        <v>66</v>
      </c>
      <c r="AU89" s="201" t="s">
        <v>67</v>
      </c>
      <c r="AY89" s="200" t="s">
        <v>128</v>
      </c>
      <c r="BK89" s="202">
        <f>BK90+BK101+BK110+BK113+BK118</f>
        <v>0</v>
      </c>
    </row>
    <row r="90" s="10" customFormat="1" ht="22.8" customHeight="1">
      <c r="B90" s="189"/>
      <c r="C90" s="190"/>
      <c r="D90" s="191" t="s">
        <v>66</v>
      </c>
      <c r="E90" s="203" t="s">
        <v>75</v>
      </c>
      <c r="F90" s="203" t="s">
        <v>129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SUM(P91:P100)</f>
        <v>0</v>
      </c>
      <c r="Q90" s="197"/>
      <c r="R90" s="198">
        <f>SUM(R91:R100)</f>
        <v>0</v>
      </c>
      <c r="S90" s="197"/>
      <c r="T90" s="199">
        <f>SUM(T91:T100)</f>
        <v>8.1065000000000005</v>
      </c>
      <c r="AR90" s="200" t="s">
        <v>75</v>
      </c>
      <c r="AT90" s="201" t="s">
        <v>66</v>
      </c>
      <c r="AU90" s="201" t="s">
        <v>75</v>
      </c>
      <c r="AY90" s="200" t="s">
        <v>128</v>
      </c>
      <c r="BK90" s="202">
        <f>SUM(BK91:BK100)</f>
        <v>0</v>
      </c>
    </row>
    <row r="91" s="1" customFormat="1" ht="22.5" customHeight="1">
      <c r="B91" s="37"/>
      <c r="C91" s="205" t="s">
        <v>75</v>
      </c>
      <c r="D91" s="205" t="s">
        <v>130</v>
      </c>
      <c r="E91" s="206" t="s">
        <v>855</v>
      </c>
      <c r="F91" s="207" t="s">
        <v>856</v>
      </c>
      <c r="G91" s="208" t="s">
        <v>180</v>
      </c>
      <c r="H91" s="209">
        <v>27</v>
      </c>
      <c r="I91" s="210"/>
      <c r="J91" s="211">
        <f>ROUND(I91*H91,2)</f>
        <v>0</v>
      </c>
      <c r="K91" s="207" t="s">
        <v>857</v>
      </c>
      <c r="L91" s="42"/>
      <c r="M91" s="212" t="s">
        <v>1</v>
      </c>
      <c r="N91" s="213" t="s">
        <v>38</v>
      </c>
      <c r="O91" s="78"/>
      <c r="P91" s="214">
        <f>O91*H91</f>
        <v>0</v>
      </c>
      <c r="Q91" s="214">
        <v>0</v>
      </c>
      <c r="R91" s="214">
        <f>Q91*H91</f>
        <v>0</v>
      </c>
      <c r="S91" s="214">
        <v>0.26000000000000001</v>
      </c>
      <c r="T91" s="215">
        <f>S91*H91</f>
        <v>7.0200000000000005</v>
      </c>
      <c r="AR91" s="16" t="s">
        <v>134</v>
      </c>
      <c r="AT91" s="16" t="s">
        <v>130</v>
      </c>
      <c r="AU91" s="16" t="s">
        <v>77</v>
      </c>
      <c r="AY91" s="16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75</v>
      </c>
      <c r="BK91" s="216">
        <f>ROUND(I91*H91,2)</f>
        <v>0</v>
      </c>
      <c r="BL91" s="16" t="s">
        <v>134</v>
      </c>
      <c r="BM91" s="16" t="s">
        <v>858</v>
      </c>
    </row>
    <row r="92" s="11" customFormat="1">
      <c r="B92" s="217"/>
      <c r="C92" s="218"/>
      <c r="D92" s="219" t="s">
        <v>136</v>
      </c>
      <c r="E92" s="220" t="s">
        <v>1</v>
      </c>
      <c r="F92" s="221" t="s">
        <v>859</v>
      </c>
      <c r="G92" s="218"/>
      <c r="H92" s="222">
        <v>27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136</v>
      </c>
      <c r="AU92" s="228" t="s">
        <v>77</v>
      </c>
      <c r="AV92" s="11" t="s">
        <v>77</v>
      </c>
      <c r="AW92" s="11" t="s">
        <v>30</v>
      </c>
      <c r="AX92" s="11" t="s">
        <v>75</v>
      </c>
      <c r="AY92" s="228" t="s">
        <v>128</v>
      </c>
    </row>
    <row r="93" s="1" customFormat="1" ht="22.5" customHeight="1">
      <c r="B93" s="37"/>
      <c r="C93" s="205" t="s">
        <v>77</v>
      </c>
      <c r="D93" s="205" t="s">
        <v>130</v>
      </c>
      <c r="E93" s="206" t="s">
        <v>860</v>
      </c>
      <c r="F93" s="207" t="s">
        <v>861</v>
      </c>
      <c r="G93" s="208" t="s">
        <v>192</v>
      </c>
      <c r="H93" s="209">
        <v>5.2999999999999998</v>
      </c>
      <c r="I93" s="210"/>
      <c r="J93" s="211">
        <f>ROUND(I93*H93,2)</f>
        <v>0</v>
      </c>
      <c r="K93" s="207" t="s">
        <v>857</v>
      </c>
      <c r="L93" s="42"/>
      <c r="M93" s="212" t="s">
        <v>1</v>
      </c>
      <c r="N93" s="213" t="s">
        <v>38</v>
      </c>
      <c r="O93" s="78"/>
      <c r="P93" s="214">
        <f>O93*H93</f>
        <v>0</v>
      </c>
      <c r="Q93" s="214">
        <v>0</v>
      </c>
      <c r="R93" s="214">
        <f>Q93*H93</f>
        <v>0</v>
      </c>
      <c r="S93" s="214">
        <v>0.20499999999999999</v>
      </c>
      <c r="T93" s="215">
        <f>S93*H93</f>
        <v>1.0864999999999998</v>
      </c>
      <c r="AR93" s="16" t="s">
        <v>134</v>
      </c>
      <c r="AT93" s="16" t="s">
        <v>130</v>
      </c>
      <c r="AU93" s="16" t="s">
        <v>77</v>
      </c>
      <c r="AY93" s="16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75</v>
      </c>
      <c r="BK93" s="216">
        <f>ROUND(I93*H93,2)</f>
        <v>0</v>
      </c>
      <c r="BL93" s="16" t="s">
        <v>134</v>
      </c>
      <c r="BM93" s="16" t="s">
        <v>862</v>
      </c>
    </row>
    <row r="94" s="11" customFormat="1">
      <c r="B94" s="217"/>
      <c r="C94" s="218"/>
      <c r="D94" s="219" t="s">
        <v>136</v>
      </c>
      <c r="E94" s="220" t="s">
        <v>1</v>
      </c>
      <c r="F94" s="221" t="s">
        <v>863</v>
      </c>
      <c r="G94" s="218"/>
      <c r="H94" s="222">
        <v>5.2999999999999998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136</v>
      </c>
      <c r="AU94" s="228" t="s">
        <v>77</v>
      </c>
      <c r="AV94" s="11" t="s">
        <v>77</v>
      </c>
      <c r="AW94" s="11" t="s">
        <v>30</v>
      </c>
      <c r="AX94" s="11" t="s">
        <v>75</v>
      </c>
      <c r="AY94" s="228" t="s">
        <v>128</v>
      </c>
    </row>
    <row r="95" s="1" customFormat="1" ht="22.5" customHeight="1">
      <c r="B95" s="37"/>
      <c r="C95" s="205" t="s">
        <v>143</v>
      </c>
      <c r="D95" s="205" t="s">
        <v>130</v>
      </c>
      <c r="E95" s="206" t="s">
        <v>864</v>
      </c>
      <c r="F95" s="207" t="s">
        <v>865</v>
      </c>
      <c r="G95" s="208" t="s">
        <v>133</v>
      </c>
      <c r="H95" s="209">
        <v>0.94099999999999995</v>
      </c>
      <c r="I95" s="210"/>
      <c r="J95" s="211">
        <f>ROUND(I95*H95,2)</f>
        <v>0</v>
      </c>
      <c r="K95" s="207" t="s">
        <v>857</v>
      </c>
      <c r="L95" s="42"/>
      <c r="M95" s="212" t="s">
        <v>1</v>
      </c>
      <c r="N95" s="213" t="s">
        <v>38</v>
      </c>
      <c r="O95" s="78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AR95" s="16" t="s">
        <v>134</v>
      </c>
      <c r="AT95" s="16" t="s">
        <v>130</v>
      </c>
      <c r="AU95" s="16" t="s">
        <v>77</v>
      </c>
      <c r="AY95" s="16" t="s">
        <v>128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75</v>
      </c>
      <c r="BK95" s="216">
        <f>ROUND(I95*H95,2)</f>
        <v>0</v>
      </c>
      <c r="BL95" s="16" t="s">
        <v>134</v>
      </c>
      <c r="BM95" s="16" t="s">
        <v>866</v>
      </c>
    </row>
    <row r="96" s="11" customFormat="1">
      <c r="B96" s="217"/>
      <c r="C96" s="218"/>
      <c r="D96" s="219" t="s">
        <v>136</v>
      </c>
      <c r="E96" s="220" t="s">
        <v>1</v>
      </c>
      <c r="F96" s="221" t="s">
        <v>867</v>
      </c>
      <c r="G96" s="218"/>
      <c r="H96" s="222">
        <v>0.94099999999999995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136</v>
      </c>
      <c r="AU96" s="228" t="s">
        <v>77</v>
      </c>
      <c r="AV96" s="11" t="s">
        <v>77</v>
      </c>
      <c r="AW96" s="11" t="s">
        <v>30</v>
      </c>
      <c r="AX96" s="11" t="s">
        <v>75</v>
      </c>
      <c r="AY96" s="228" t="s">
        <v>128</v>
      </c>
    </row>
    <row r="97" s="1" customFormat="1" ht="22.5" customHeight="1">
      <c r="B97" s="37"/>
      <c r="C97" s="205" t="s">
        <v>166</v>
      </c>
      <c r="D97" s="205" t="s">
        <v>130</v>
      </c>
      <c r="E97" s="206" t="s">
        <v>868</v>
      </c>
      <c r="F97" s="207" t="s">
        <v>869</v>
      </c>
      <c r="G97" s="208" t="s">
        <v>133</v>
      </c>
      <c r="H97" s="209">
        <v>1.44</v>
      </c>
      <c r="I97" s="210"/>
      <c r="J97" s="211">
        <f>ROUND(I97*H97,2)</f>
        <v>0</v>
      </c>
      <c r="K97" s="207" t="s">
        <v>857</v>
      </c>
      <c r="L97" s="42"/>
      <c r="M97" s="212" t="s">
        <v>1</v>
      </c>
      <c r="N97" s="213" t="s">
        <v>38</v>
      </c>
      <c r="O97" s="78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16" t="s">
        <v>134</v>
      </c>
      <c r="AT97" s="16" t="s">
        <v>130</v>
      </c>
      <c r="AU97" s="16" t="s">
        <v>77</v>
      </c>
      <c r="AY97" s="16" t="s">
        <v>128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75</v>
      </c>
      <c r="BK97" s="216">
        <f>ROUND(I97*H97,2)</f>
        <v>0</v>
      </c>
      <c r="BL97" s="16" t="s">
        <v>134</v>
      </c>
      <c r="BM97" s="16" t="s">
        <v>870</v>
      </c>
    </row>
    <row r="98" s="11" customFormat="1">
      <c r="B98" s="217"/>
      <c r="C98" s="218"/>
      <c r="D98" s="219" t="s">
        <v>136</v>
      </c>
      <c r="E98" s="220" t="s">
        <v>1</v>
      </c>
      <c r="F98" s="221" t="s">
        <v>871</v>
      </c>
      <c r="G98" s="218"/>
      <c r="H98" s="222">
        <v>1.44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136</v>
      </c>
      <c r="AU98" s="228" t="s">
        <v>77</v>
      </c>
      <c r="AV98" s="11" t="s">
        <v>77</v>
      </c>
      <c r="AW98" s="11" t="s">
        <v>30</v>
      </c>
      <c r="AX98" s="11" t="s">
        <v>75</v>
      </c>
      <c r="AY98" s="228" t="s">
        <v>128</v>
      </c>
    </row>
    <row r="99" s="1" customFormat="1" ht="22.5" customHeight="1">
      <c r="B99" s="37"/>
      <c r="C99" s="205" t="s">
        <v>172</v>
      </c>
      <c r="D99" s="205" t="s">
        <v>130</v>
      </c>
      <c r="E99" s="206" t="s">
        <v>872</v>
      </c>
      <c r="F99" s="207" t="s">
        <v>873</v>
      </c>
      <c r="G99" s="208" t="s">
        <v>180</v>
      </c>
      <c r="H99" s="209">
        <v>4.7039999999999997</v>
      </c>
      <c r="I99" s="210"/>
      <c r="J99" s="211">
        <f>ROUND(I99*H99,2)</f>
        <v>0</v>
      </c>
      <c r="K99" s="207" t="s">
        <v>857</v>
      </c>
      <c r="L99" s="42"/>
      <c r="M99" s="212" t="s">
        <v>1</v>
      </c>
      <c r="N99" s="213" t="s">
        <v>38</v>
      </c>
      <c r="O99" s="78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16" t="s">
        <v>134</v>
      </c>
      <c r="AT99" s="16" t="s">
        <v>130</v>
      </c>
      <c r="AU99" s="16" t="s">
        <v>77</v>
      </c>
      <c r="AY99" s="16" t="s">
        <v>128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75</v>
      </c>
      <c r="BK99" s="216">
        <f>ROUND(I99*H99,2)</f>
        <v>0</v>
      </c>
      <c r="BL99" s="16" t="s">
        <v>134</v>
      </c>
      <c r="BM99" s="16" t="s">
        <v>874</v>
      </c>
    </row>
    <row r="100" s="11" customFormat="1">
      <c r="B100" s="217"/>
      <c r="C100" s="218"/>
      <c r="D100" s="219" t="s">
        <v>136</v>
      </c>
      <c r="E100" s="220" t="s">
        <v>1</v>
      </c>
      <c r="F100" s="221" t="s">
        <v>875</v>
      </c>
      <c r="G100" s="218"/>
      <c r="H100" s="222">
        <v>4.7039999999999997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136</v>
      </c>
      <c r="AU100" s="228" t="s">
        <v>77</v>
      </c>
      <c r="AV100" s="11" t="s">
        <v>77</v>
      </c>
      <c r="AW100" s="11" t="s">
        <v>30</v>
      </c>
      <c r="AX100" s="11" t="s">
        <v>75</v>
      </c>
      <c r="AY100" s="228" t="s">
        <v>128</v>
      </c>
    </row>
    <row r="101" s="10" customFormat="1" ht="22.8" customHeight="1">
      <c r="B101" s="189"/>
      <c r="C101" s="190"/>
      <c r="D101" s="191" t="s">
        <v>66</v>
      </c>
      <c r="E101" s="203" t="s">
        <v>151</v>
      </c>
      <c r="F101" s="203" t="s">
        <v>876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SUM(P102:P109)</f>
        <v>0</v>
      </c>
      <c r="Q101" s="197"/>
      <c r="R101" s="198">
        <f>SUM(R102:R109)</f>
        <v>4.4755500000000001</v>
      </c>
      <c r="S101" s="197"/>
      <c r="T101" s="199">
        <f>SUM(T102:T109)</f>
        <v>0</v>
      </c>
      <c r="AR101" s="200" t="s">
        <v>75</v>
      </c>
      <c r="AT101" s="201" t="s">
        <v>66</v>
      </c>
      <c r="AU101" s="201" t="s">
        <v>75</v>
      </c>
      <c r="AY101" s="200" t="s">
        <v>128</v>
      </c>
      <c r="BK101" s="202">
        <f>SUM(BK102:BK109)</f>
        <v>0</v>
      </c>
    </row>
    <row r="102" s="1" customFormat="1" ht="16.5" customHeight="1">
      <c r="B102" s="37"/>
      <c r="C102" s="205" t="s">
        <v>183</v>
      </c>
      <c r="D102" s="205" t="s">
        <v>130</v>
      </c>
      <c r="E102" s="206" t="s">
        <v>877</v>
      </c>
      <c r="F102" s="207" t="s">
        <v>878</v>
      </c>
      <c r="G102" s="208" t="s">
        <v>180</v>
      </c>
      <c r="H102" s="209">
        <v>17.399999999999999</v>
      </c>
      <c r="I102" s="210"/>
      <c r="J102" s="211">
        <f>ROUND(I102*H102,2)</f>
        <v>0</v>
      </c>
      <c r="K102" s="207" t="s">
        <v>857</v>
      </c>
      <c r="L102" s="42"/>
      <c r="M102" s="212" t="s">
        <v>1</v>
      </c>
      <c r="N102" s="213" t="s">
        <v>38</v>
      </c>
      <c r="O102" s="78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6" t="s">
        <v>134</v>
      </c>
      <c r="AT102" s="16" t="s">
        <v>130</v>
      </c>
      <c r="AU102" s="16" t="s">
        <v>77</v>
      </c>
      <c r="AY102" s="16" t="s">
        <v>128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75</v>
      </c>
      <c r="BK102" s="216">
        <f>ROUND(I102*H102,2)</f>
        <v>0</v>
      </c>
      <c r="BL102" s="16" t="s">
        <v>134</v>
      </c>
      <c r="BM102" s="16" t="s">
        <v>879</v>
      </c>
    </row>
    <row r="103" s="11" customFormat="1">
      <c r="B103" s="217"/>
      <c r="C103" s="218"/>
      <c r="D103" s="219" t="s">
        <v>136</v>
      </c>
      <c r="E103" s="220" t="s">
        <v>1</v>
      </c>
      <c r="F103" s="221" t="s">
        <v>880</v>
      </c>
      <c r="G103" s="218"/>
      <c r="H103" s="222">
        <v>17.399999999999999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136</v>
      </c>
      <c r="AU103" s="228" t="s">
        <v>77</v>
      </c>
      <c r="AV103" s="11" t="s">
        <v>77</v>
      </c>
      <c r="AW103" s="11" t="s">
        <v>30</v>
      </c>
      <c r="AX103" s="11" t="s">
        <v>75</v>
      </c>
      <c r="AY103" s="228" t="s">
        <v>128</v>
      </c>
    </row>
    <row r="104" s="1" customFormat="1" ht="33.75" customHeight="1">
      <c r="B104" s="37"/>
      <c r="C104" s="205" t="s">
        <v>189</v>
      </c>
      <c r="D104" s="205" t="s">
        <v>130</v>
      </c>
      <c r="E104" s="206" t="s">
        <v>881</v>
      </c>
      <c r="F104" s="207" t="s">
        <v>882</v>
      </c>
      <c r="G104" s="208" t="s">
        <v>180</v>
      </c>
      <c r="H104" s="209">
        <v>27</v>
      </c>
      <c r="I104" s="210"/>
      <c r="J104" s="211">
        <f>ROUND(I104*H104,2)</f>
        <v>0</v>
      </c>
      <c r="K104" s="207" t="s">
        <v>857</v>
      </c>
      <c r="L104" s="42"/>
      <c r="M104" s="212" t="s">
        <v>1</v>
      </c>
      <c r="N104" s="213" t="s">
        <v>38</v>
      </c>
      <c r="O104" s="78"/>
      <c r="P104" s="214">
        <f>O104*H104</f>
        <v>0</v>
      </c>
      <c r="Q104" s="214">
        <v>0.084250000000000005</v>
      </c>
      <c r="R104" s="214">
        <f>Q104*H104</f>
        <v>2.27475</v>
      </c>
      <c r="S104" s="214">
        <v>0</v>
      </c>
      <c r="T104" s="215">
        <f>S104*H104</f>
        <v>0</v>
      </c>
      <c r="AR104" s="16" t="s">
        <v>134</v>
      </c>
      <c r="AT104" s="16" t="s">
        <v>130</v>
      </c>
      <c r="AU104" s="16" t="s">
        <v>77</v>
      </c>
      <c r="AY104" s="16" t="s">
        <v>128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75</v>
      </c>
      <c r="BK104" s="216">
        <f>ROUND(I104*H104,2)</f>
        <v>0</v>
      </c>
      <c r="BL104" s="16" t="s">
        <v>134</v>
      </c>
      <c r="BM104" s="16" t="s">
        <v>883</v>
      </c>
    </row>
    <row r="105" s="11" customFormat="1">
      <c r="B105" s="217"/>
      <c r="C105" s="218"/>
      <c r="D105" s="219" t="s">
        <v>136</v>
      </c>
      <c r="E105" s="220" t="s">
        <v>884</v>
      </c>
      <c r="F105" s="221" t="s">
        <v>885</v>
      </c>
      <c r="G105" s="218"/>
      <c r="H105" s="222">
        <v>27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136</v>
      </c>
      <c r="AU105" s="228" t="s">
        <v>77</v>
      </c>
      <c r="AV105" s="11" t="s">
        <v>77</v>
      </c>
      <c r="AW105" s="11" t="s">
        <v>30</v>
      </c>
      <c r="AX105" s="11" t="s">
        <v>75</v>
      </c>
      <c r="AY105" s="228" t="s">
        <v>128</v>
      </c>
    </row>
    <row r="106" s="1" customFormat="1" ht="16.5" customHeight="1">
      <c r="B106" s="37"/>
      <c r="C106" s="240" t="s">
        <v>195</v>
      </c>
      <c r="D106" s="240" t="s">
        <v>184</v>
      </c>
      <c r="E106" s="241" t="s">
        <v>886</v>
      </c>
      <c r="F106" s="242" t="s">
        <v>887</v>
      </c>
      <c r="G106" s="243" t="s">
        <v>180</v>
      </c>
      <c r="H106" s="244">
        <v>16.800000000000001</v>
      </c>
      <c r="I106" s="245"/>
      <c r="J106" s="246">
        <f>ROUND(I106*H106,2)</f>
        <v>0</v>
      </c>
      <c r="K106" s="242" t="s">
        <v>857</v>
      </c>
      <c r="L106" s="247"/>
      <c r="M106" s="248" t="s">
        <v>1</v>
      </c>
      <c r="N106" s="249" t="s">
        <v>38</v>
      </c>
      <c r="O106" s="78"/>
      <c r="P106" s="214">
        <f>O106*H106</f>
        <v>0</v>
      </c>
      <c r="Q106" s="214">
        <v>0.13100000000000001</v>
      </c>
      <c r="R106" s="214">
        <f>Q106*H106</f>
        <v>2.2008000000000001</v>
      </c>
      <c r="S106" s="214">
        <v>0</v>
      </c>
      <c r="T106" s="215">
        <f>S106*H106</f>
        <v>0</v>
      </c>
      <c r="AR106" s="16" t="s">
        <v>166</v>
      </c>
      <c r="AT106" s="16" t="s">
        <v>184</v>
      </c>
      <c r="AU106" s="16" t="s">
        <v>77</v>
      </c>
      <c r="AY106" s="16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75</v>
      </c>
      <c r="BK106" s="216">
        <f>ROUND(I106*H106,2)</f>
        <v>0</v>
      </c>
      <c r="BL106" s="16" t="s">
        <v>134</v>
      </c>
      <c r="BM106" s="16" t="s">
        <v>888</v>
      </c>
    </row>
    <row r="107" s="11" customFormat="1">
      <c r="B107" s="217"/>
      <c r="C107" s="218"/>
      <c r="D107" s="219" t="s">
        <v>136</v>
      </c>
      <c r="E107" s="220" t="s">
        <v>1</v>
      </c>
      <c r="F107" s="221" t="s">
        <v>889</v>
      </c>
      <c r="G107" s="218"/>
      <c r="H107" s="222">
        <v>16.800000000000001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136</v>
      </c>
      <c r="AU107" s="228" t="s">
        <v>77</v>
      </c>
      <c r="AV107" s="11" t="s">
        <v>77</v>
      </c>
      <c r="AW107" s="11" t="s">
        <v>30</v>
      </c>
      <c r="AX107" s="11" t="s">
        <v>75</v>
      </c>
      <c r="AY107" s="228" t="s">
        <v>128</v>
      </c>
    </row>
    <row r="108" s="1" customFormat="1" ht="16.5" customHeight="1">
      <c r="B108" s="37"/>
      <c r="C108" s="205" t="s">
        <v>200</v>
      </c>
      <c r="D108" s="205" t="s">
        <v>130</v>
      </c>
      <c r="E108" s="206" t="s">
        <v>890</v>
      </c>
      <c r="F108" s="207" t="s">
        <v>891</v>
      </c>
      <c r="G108" s="208" t="s">
        <v>180</v>
      </c>
      <c r="H108" s="209">
        <v>9.3000000000000007</v>
      </c>
      <c r="I108" s="210"/>
      <c r="J108" s="211">
        <f>ROUND(I108*H108,2)</f>
        <v>0</v>
      </c>
      <c r="K108" s="207" t="s">
        <v>1</v>
      </c>
      <c r="L108" s="42"/>
      <c r="M108" s="212" t="s">
        <v>1</v>
      </c>
      <c r="N108" s="213" t="s">
        <v>38</v>
      </c>
      <c r="O108" s="78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6" t="s">
        <v>134</v>
      </c>
      <c r="AT108" s="16" t="s">
        <v>130</v>
      </c>
      <c r="AU108" s="16" t="s">
        <v>77</v>
      </c>
      <c r="AY108" s="16" t="s">
        <v>128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75</v>
      </c>
      <c r="BK108" s="216">
        <f>ROUND(I108*H108,2)</f>
        <v>0</v>
      </c>
      <c r="BL108" s="16" t="s">
        <v>134</v>
      </c>
      <c r="BM108" s="16" t="s">
        <v>892</v>
      </c>
    </row>
    <row r="109" s="11" customFormat="1">
      <c r="B109" s="217"/>
      <c r="C109" s="218"/>
      <c r="D109" s="219" t="s">
        <v>136</v>
      </c>
      <c r="E109" s="220" t="s">
        <v>1</v>
      </c>
      <c r="F109" s="221" t="s">
        <v>893</v>
      </c>
      <c r="G109" s="218"/>
      <c r="H109" s="222">
        <v>9.3000000000000007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136</v>
      </c>
      <c r="AU109" s="228" t="s">
        <v>77</v>
      </c>
      <c r="AV109" s="11" t="s">
        <v>77</v>
      </c>
      <c r="AW109" s="11" t="s">
        <v>30</v>
      </c>
      <c r="AX109" s="11" t="s">
        <v>75</v>
      </c>
      <c r="AY109" s="228" t="s">
        <v>128</v>
      </c>
    </row>
    <row r="110" s="10" customFormat="1" ht="22.8" customHeight="1">
      <c r="B110" s="189"/>
      <c r="C110" s="190"/>
      <c r="D110" s="191" t="s">
        <v>66</v>
      </c>
      <c r="E110" s="203" t="s">
        <v>172</v>
      </c>
      <c r="F110" s="203" t="s">
        <v>454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SUM(P111:P112)</f>
        <v>0</v>
      </c>
      <c r="Q110" s="197"/>
      <c r="R110" s="198">
        <f>SUM(R111:R112)</f>
        <v>0.77700000000000002</v>
      </c>
      <c r="S110" s="197"/>
      <c r="T110" s="199">
        <f>SUM(T111:T112)</f>
        <v>0</v>
      </c>
      <c r="AR110" s="200" t="s">
        <v>75</v>
      </c>
      <c r="AT110" s="201" t="s">
        <v>66</v>
      </c>
      <c r="AU110" s="201" t="s">
        <v>75</v>
      </c>
      <c r="AY110" s="200" t="s">
        <v>128</v>
      </c>
      <c r="BK110" s="202">
        <f>SUM(BK111:BK112)</f>
        <v>0</v>
      </c>
    </row>
    <row r="111" s="1" customFormat="1" ht="22.5" customHeight="1">
      <c r="B111" s="37"/>
      <c r="C111" s="205" t="s">
        <v>177</v>
      </c>
      <c r="D111" s="205" t="s">
        <v>130</v>
      </c>
      <c r="E111" s="206" t="s">
        <v>894</v>
      </c>
      <c r="F111" s="207" t="s">
        <v>895</v>
      </c>
      <c r="G111" s="208" t="s">
        <v>192</v>
      </c>
      <c r="H111" s="209">
        <v>6</v>
      </c>
      <c r="I111" s="210"/>
      <c r="J111" s="211">
        <f>ROUND(I111*H111,2)</f>
        <v>0</v>
      </c>
      <c r="K111" s="207" t="s">
        <v>857</v>
      </c>
      <c r="L111" s="42"/>
      <c r="M111" s="212" t="s">
        <v>1</v>
      </c>
      <c r="N111" s="213" t="s">
        <v>38</v>
      </c>
      <c r="O111" s="78"/>
      <c r="P111" s="214">
        <f>O111*H111</f>
        <v>0</v>
      </c>
      <c r="Q111" s="214">
        <v>0.1295</v>
      </c>
      <c r="R111" s="214">
        <f>Q111*H111</f>
        <v>0.77700000000000002</v>
      </c>
      <c r="S111" s="214">
        <v>0</v>
      </c>
      <c r="T111" s="215">
        <f>S111*H111</f>
        <v>0</v>
      </c>
      <c r="AR111" s="16" t="s">
        <v>134</v>
      </c>
      <c r="AT111" s="16" t="s">
        <v>130</v>
      </c>
      <c r="AU111" s="16" t="s">
        <v>77</v>
      </c>
      <c r="AY111" s="16" t="s">
        <v>128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75</v>
      </c>
      <c r="BK111" s="216">
        <f>ROUND(I111*H111,2)</f>
        <v>0</v>
      </c>
      <c r="BL111" s="16" t="s">
        <v>134</v>
      </c>
      <c r="BM111" s="16" t="s">
        <v>896</v>
      </c>
    </row>
    <row r="112" s="11" customFormat="1">
      <c r="B112" s="217"/>
      <c r="C112" s="218"/>
      <c r="D112" s="219" t="s">
        <v>136</v>
      </c>
      <c r="E112" s="220" t="s">
        <v>1</v>
      </c>
      <c r="F112" s="221" t="s">
        <v>897</v>
      </c>
      <c r="G112" s="218"/>
      <c r="H112" s="222">
        <v>6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136</v>
      </c>
      <c r="AU112" s="228" t="s">
        <v>77</v>
      </c>
      <c r="AV112" s="11" t="s">
        <v>77</v>
      </c>
      <c r="AW112" s="11" t="s">
        <v>30</v>
      </c>
      <c r="AX112" s="11" t="s">
        <v>75</v>
      </c>
      <c r="AY112" s="228" t="s">
        <v>128</v>
      </c>
    </row>
    <row r="113" s="10" customFormat="1" ht="22.8" customHeight="1">
      <c r="B113" s="189"/>
      <c r="C113" s="190"/>
      <c r="D113" s="191" t="s">
        <v>66</v>
      </c>
      <c r="E113" s="203" t="s">
        <v>514</v>
      </c>
      <c r="F113" s="203" t="s">
        <v>515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SUM(P114:P117)</f>
        <v>0</v>
      </c>
      <c r="Q113" s="197"/>
      <c r="R113" s="198">
        <f>SUM(R114:R117)</f>
        <v>0</v>
      </c>
      <c r="S113" s="197"/>
      <c r="T113" s="199">
        <f>SUM(T114:T117)</f>
        <v>0</v>
      </c>
      <c r="AR113" s="200" t="s">
        <v>75</v>
      </c>
      <c r="AT113" s="201" t="s">
        <v>66</v>
      </c>
      <c r="AU113" s="201" t="s">
        <v>75</v>
      </c>
      <c r="AY113" s="200" t="s">
        <v>128</v>
      </c>
      <c r="BK113" s="202">
        <f>SUM(BK114:BK117)</f>
        <v>0</v>
      </c>
    </row>
    <row r="114" s="1" customFormat="1" ht="16.5" customHeight="1">
      <c r="B114" s="37"/>
      <c r="C114" s="205" t="s">
        <v>221</v>
      </c>
      <c r="D114" s="205" t="s">
        <v>130</v>
      </c>
      <c r="E114" s="206" t="s">
        <v>521</v>
      </c>
      <c r="F114" s="207" t="s">
        <v>898</v>
      </c>
      <c r="G114" s="208" t="s">
        <v>158</v>
      </c>
      <c r="H114" s="209">
        <v>8.1069999999999993</v>
      </c>
      <c r="I114" s="210"/>
      <c r="J114" s="211">
        <f>ROUND(I114*H114,2)</f>
        <v>0</v>
      </c>
      <c r="K114" s="207" t="s">
        <v>857</v>
      </c>
      <c r="L114" s="42"/>
      <c r="M114" s="212" t="s">
        <v>1</v>
      </c>
      <c r="N114" s="213" t="s">
        <v>38</v>
      </c>
      <c r="O114" s="78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6" t="s">
        <v>134</v>
      </c>
      <c r="AT114" s="16" t="s">
        <v>130</v>
      </c>
      <c r="AU114" s="16" t="s">
        <v>77</v>
      </c>
      <c r="AY114" s="16" t="s">
        <v>128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75</v>
      </c>
      <c r="BK114" s="216">
        <f>ROUND(I114*H114,2)</f>
        <v>0</v>
      </c>
      <c r="BL114" s="16" t="s">
        <v>134</v>
      </c>
      <c r="BM114" s="16" t="s">
        <v>899</v>
      </c>
    </row>
    <row r="115" s="1" customFormat="1" ht="22.5" customHeight="1">
      <c r="B115" s="37"/>
      <c r="C115" s="205" t="s">
        <v>226</v>
      </c>
      <c r="D115" s="205" t="s">
        <v>130</v>
      </c>
      <c r="E115" s="206" t="s">
        <v>525</v>
      </c>
      <c r="F115" s="207" t="s">
        <v>900</v>
      </c>
      <c r="G115" s="208" t="s">
        <v>158</v>
      </c>
      <c r="H115" s="209">
        <v>137.81899999999999</v>
      </c>
      <c r="I115" s="210"/>
      <c r="J115" s="211">
        <f>ROUND(I115*H115,2)</f>
        <v>0</v>
      </c>
      <c r="K115" s="207" t="s">
        <v>857</v>
      </c>
      <c r="L115" s="42"/>
      <c r="M115" s="212" t="s">
        <v>1</v>
      </c>
      <c r="N115" s="213" t="s">
        <v>38</v>
      </c>
      <c r="O115" s="78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AR115" s="16" t="s">
        <v>134</v>
      </c>
      <c r="AT115" s="16" t="s">
        <v>130</v>
      </c>
      <c r="AU115" s="16" t="s">
        <v>77</v>
      </c>
      <c r="AY115" s="16" t="s">
        <v>128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75</v>
      </c>
      <c r="BK115" s="216">
        <f>ROUND(I115*H115,2)</f>
        <v>0</v>
      </c>
      <c r="BL115" s="16" t="s">
        <v>134</v>
      </c>
      <c r="BM115" s="16" t="s">
        <v>901</v>
      </c>
    </row>
    <row r="116" s="11" customFormat="1">
      <c r="B116" s="217"/>
      <c r="C116" s="218"/>
      <c r="D116" s="219" t="s">
        <v>136</v>
      </c>
      <c r="E116" s="218"/>
      <c r="F116" s="221" t="s">
        <v>902</v>
      </c>
      <c r="G116" s="218"/>
      <c r="H116" s="222">
        <v>137.81899999999999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136</v>
      </c>
      <c r="AU116" s="228" t="s">
        <v>77</v>
      </c>
      <c r="AV116" s="11" t="s">
        <v>77</v>
      </c>
      <c r="AW116" s="11" t="s">
        <v>4</v>
      </c>
      <c r="AX116" s="11" t="s">
        <v>75</v>
      </c>
      <c r="AY116" s="228" t="s">
        <v>128</v>
      </c>
    </row>
    <row r="117" s="1" customFormat="1" ht="22.5" customHeight="1">
      <c r="B117" s="37"/>
      <c r="C117" s="205" t="s">
        <v>231</v>
      </c>
      <c r="D117" s="205" t="s">
        <v>130</v>
      </c>
      <c r="E117" s="206" t="s">
        <v>903</v>
      </c>
      <c r="F117" s="207" t="s">
        <v>904</v>
      </c>
      <c r="G117" s="208" t="s">
        <v>158</v>
      </c>
      <c r="H117" s="209">
        <v>8.1069999999999993</v>
      </c>
      <c r="I117" s="210"/>
      <c r="J117" s="211">
        <f>ROUND(I117*H117,2)</f>
        <v>0</v>
      </c>
      <c r="K117" s="207" t="s">
        <v>857</v>
      </c>
      <c r="L117" s="42"/>
      <c r="M117" s="212" t="s">
        <v>1</v>
      </c>
      <c r="N117" s="213" t="s">
        <v>38</v>
      </c>
      <c r="O117" s="78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16" t="s">
        <v>134</v>
      </c>
      <c r="AT117" s="16" t="s">
        <v>130</v>
      </c>
      <c r="AU117" s="16" t="s">
        <v>77</v>
      </c>
      <c r="AY117" s="16" t="s">
        <v>128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75</v>
      </c>
      <c r="BK117" s="216">
        <f>ROUND(I117*H117,2)</f>
        <v>0</v>
      </c>
      <c r="BL117" s="16" t="s">
        <v>134</v>
      </c>
      <c r="BM117" s="16" t="s">
        <v>905</v>
      </c>
    </row>
    <row r="118" s="10" customFormat="1" ht="22.8" customHeight="1">
      <c r="B118" s="189"/>
      <c r="C118" s="190"/>
      <c r="D118" s="191" t="s">
        <v>66</v>
      </c>
      <c r="E118" s="203" t="s">
        <v>533</v>
      </c>
      <c r="F118" s="203" t="s">
        <v>534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P119</f>
        <v>0</v>
      </c>
      <c r="Q118" s="197"/>
      <c r="R118" s="198">
        <f>R119</f>
        <v>0</v>
      </c>
      <c r="S118" s="197"/>
      <c r="T118" s="199">
        <f>T119</f>
        <v>0</v>
      </c>
      <c r="AR118" s="200" t="s">
        <v>75</v>
      </c>
      <c r="AT118" s="201" t="s">
        <v>66</v>
      </c>
      <c r="AU118" s="201" t="s">
        <v>75</v>
      </c>
      <c r="AY118" s="200" t="s">
        <v>128</v>
      </c>
      <c r="BK118" s="202">
        <f>BK119</f>
        <v>0</v>
      </c>
    </row>
    <row r="119" s="1" customFormat="1" ht="33.75" customHeight="1">
      <c r="B119" s="37"/>
      <c r="C119" s="205" t="s">
        <v>216</v>
      </c>
      <c r="D119" s="205" t="s">
        <v>130</v>
      </c>
      <c r="E119" s="206" t="s">
        <v>906</v>
      </c>
      <c r="F119" s="207" t="s">
        <v>907</v>
      </c>
      <c r="G119" s="208" t="s">
        <v>158</v>
      </c>
      <c r="H119" s="209">
        <v>5.2530000000000001</v>
      </c>
      <c r="I119" s="210"/>
      <c r="J119" s="211">
        <f>ROUND(I119*H119,2)</f>
        <v>0</v>
      </c>
      <c r="K119" s="207" t="s">
        <v>857</v>
      </c>
      <c r="L119" s="42"/>
      <c r="M119" s="212" t="s">
        <v>1</v>
      </c>
      <c r="N119" s="213" t="s">
        <v>38</v>
      </c>
      <c r="O119" s="78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AR119" s="16" t="s">
        <v>134</v>
      </c>
      <c r="AT119" s="16" t="s">
        <v>130</v>
      </c>
      <c r="AU119" s="16" t="s">
        <v>77</v>
      </c>
      <c r="AY119" s="16" t="s">
        <v>128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75</v>
      </c>
      <c r="BK119" s="216">
        <f>ROUND(I119*H119,2)</f>
        <v>0</v>
      </c>
      <c r="BL119" s="16" t="s">
        <v>134</v>
      </c>
      <c r="BM119" s="16" t="s">
        <v>908</v>
      </c>
    </row>
    <row r="120" s="10" customFormat="1" ht="25.92" customHeight="1">
      <c r="B120" s="189"/>
      <c r="C120" s="190"/>
      <c r="D120" s="191" t="s">
        <v>66</v>
      </c>
      <c r="E120" s="192" t="s">
        <v>539</v>
      </c>
      <c r="F120" s="192" t="s">
        <v>540</v>
      </c>
      <c r="G120" s="190"/>
      <c r="H120" s="190"/>
      <c r="I120" s="193"/>
      <c r="J120" s="194">
        <f>BK120</f>
        <v>0</v>
      </c>
      <c r="K120" s="190"/>
      <c r="L120" s="195"/>
      <c r="M120" s="196"/>
      <c r="N120" s="197"/>
      <c r="O120" s="197"/>
      <c r="P120" s="198">
        <f>P121+P126</f>
        <v>0</v>
      </c>
      <c r="Q120" s="197"/>
      <c r="R120" s="198">
        <f>R121+R126</f>
        <v>0.014428999999999999</v>
      </c>
      <c r="S120" s="197"/>
      <c r="T120" s="199">
        <f>T121+T126</f>
        <v>0</v>
      </c>
      <c r="AR120" s="200" t="s">
        <v>77</v>
      </c>
      <c r="AT120" s="201" t="s">
        <v>66</v>
      </c>
      <c r="AU120" s="201" t="s">
        <v>67</v>
      </c>
      <c r="AY120" s="200" t="s">
        <v>128</v>
      </c>
      <c r="BK120" s="202">
        <f>BK121+BK126</f>
        <v>0</v>
      </c>
    </row>
    <row r="121" s="10" customFormat="1" ht="22.8" customHeight="1">
      <c r="B121" s="189"/>
      <c r="C121" s="190"/>
      <c r="D121" s="191" t="s">
        <v>66</v>
      </c>
      <c r="E121" s="203" t="s">
        <v>541</v>
      </c>
      <c r="F121" s="203" t="s">
        <v>542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SUM(P122:P125)</f>
        <v>0</v>
      </c>
      <c r="Q121" s="197"/>
      <c r="R121" s="198">
        <f>SUM(R122:R125)</f>
        <v>0.0032639999999999995</v>
      </c>
      <c r="S121" s="197"/>
      <c r="T121" s="199">
        <f>SUM(T122:T125)</f>
        <v>0</v>
      </c>
      <c r="AR121" s="200" t="s">
        <v>77</v>
      </c>
      <c r="AT121" s="201" t="s">
        <v>66</v>
      </c>
      <c r="AU121" s="201" t="s">
        <v>75</v>
      </c>
      <c r="AY121" s="200" t="s">
        <v>128</v>
      </c>
      <c r="BK121" s="202">
        <f>SUM(BK122:BK125)</f>
        <v>0</v>
      </c>
    </row>
    <row r="122" s="1" customFormat="1" ht="16.5" customHeight="1">
      <c r="B122" s="37"/>
      <c r="C122" s="205" t="s">
        <v>8</v>
      </c>
      <c r="D122" s="205" t="s">
        <v>130</v>
      </c>
      <c r="E122" s="206" t="s">
        <v>909</v>
      </c>
      <c r="F122" s="207" t="s">
        <v>910</v>
      </c>
      <c r="G122" s="208" t="s">
        <v>180</v>
      </c>
      <c r="H122" s="209">
        <v>4.7999999999999998</v>
      </c>
      <c r="I122" s="210"/>
      <c r="J122" s="211">
        <f>ROUND(I122*H122,2)</f>
        <v>0</v>
      </c>
      <c r="K122" s="207" t="s">
        <v>857</v>
      </c>
      <c r="L122" s="42"/>
      <c r="M122" s="212" t="s">
        <v>1</v>
      </c>
      <c r="N122" s="213" t="s">
        <v>38</v>
      </c>
      <c r="O122" s="78"/>
      <c r="P122" s="214">
        <f>O122*H122</f>
        <v>0</v>
      </c>
      <c r="Q122" s="214">
        <v>8.0000000000000007E-05</v>
      </c>
      <c r="R122" s="214">
        <f>Q122*H122</f>
        <v>0.00038400000000000001</v>
      </c>
      <c r="S122" s="214">
        <v>0</v>
      </c>
      <c r="T122" s="215">
        <f>S122*H122</f>
        <v>0</v>
      </c>
      <c r="AR122" s="16" t="s">
        <v>209</v>
      </c>
      <c r="AT122" s="16" t="s">
        <v>130</v>
      </c>
      <c r="AU122" s="16" t="s">
        <v>77</v>
      </c>
      <c r="AY122" s="16" t="s">
        <v>128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75</v>
      </c>
      <c r="BK122" s="216">
        <f>ROUND(I122*H122,2)</f>
        <v>0</v>
      </c>
      <c r="BL122" s="16" t="s">
        <v>209</v>
      </c>
      <c r="BM122" s="16" t="s">
        <v>911</v>
      </c>
    </row>
    <row r="123" s="11" customFormat="1">
      <c r="B123" s="217"/>
      <c r="C123" s="218"/>
      <c r="D123" s="219" t="s">
        <v>136</v>
      </c>
      <c r="E123" s="220" t="s">
        <v>1</v>
      </c>
      <c r="F123" s="221" t="s">
        <v>912</v>
      </c>
      <c r="G123" s="218"/>
      <c r="H123" s="222">
        <v>4.7999999999999998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136</v>
      </c>
      <c r="AU123" s="228" t="s">
        <v>77</v>
      </c>
      <c r="AV123" s="11" t="s">
        <v>77</v>
      </c>
      <c r="AW123" s="11" t="s">
        <v>30</v>
      </c>
      <c r="AX123" s="11" t="s">
        <v>75</v>
      </c>
      <c r="AY123" s="228" t="s">
        <v>128</v>
      </c>
    </row>
    <row r="124" s="1" customFormat="1" ht="16.5" customHeight="1">
      <c r="B124" s="37"/>
      <c r="C124" s="240" t="s">
        <v>209</v>
      </c>
      <c r="D124" s="240" t="s">
        <v>184</v>
      </c>
      <c r="E124" s="241" t="s">
        <v>913</v>
      </c>
      <c r="F124" s="242" t="s">
        <v>914</v>
      </c>
      <c r="G124" s="243" t="s">
        <v>180</v>
      </c>
      <c r="H124" s="244">
        <v>5.7599999999999998</v>
      </c>
      <c r="I124" s="245"/>
      <c r="J124" s="246">
        <f>ROUND(I124*H124,2)</f>
        <v>0</v>
      </c>
      <c r="K124" s="242" t="s">
        <v>857</v>
      </c>
      <c r="L124" s="247"/>
      <c r="M124" s="248" t="s">
        <v>1</v>
      </c>
      <c r="N124" s="249" t="s">
        <v>38</v>
      </c>
      <c r="O124" s="78"/>
      <c r="P124" s="214">
        <f>O124*H124</f>
        <v>0</v>
      </c>
      <c r="Q124" s="214">
        <v>0.00050000000000000001</v>
      </c>
      <c r="R124" s="214">
        <f>Q124*H124</f>
        <v>0.0028799999999999997</v>
      </c>
      <c r="S124" s="214">
        <v>0</v>
      </c>
      <c r="T124" s="215">
        <f>S124*H124</f>
        <v>0</v>
      </c>
      <c r="AR124" s="16" t="s">
        <v>299</v>
      </c>
      <c r="AT124" s="16" t="s">
        <v>184</v>
      </c>
      <c r="AU124" s="16" t="s">
        <v>77</v>
      </c>
      <c r="AY124" s="16" t="s">
        <v>128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75</v>
      </c>
      <c r="BK124" s="216">
        <f>ROUND(I124*H124,2)</f>
        <v>0</v>
      </c>
      <c r="BL124" s="16" t="s">
        <v>209</v>
      </c>
      <c r="BM124" s="16" t="s">
        <v>915</v>
      </c>
    </row>
    <row r="125" s="11" customFormat="1">
      <c r="B125" s="217"/>
      <c r="C125" s="218"/>
      <c r="D125" s="219" t="s">
        <v>136</v>
      </c>
      <c r="E125" s="218"/>
      <c r="F125" s="221" t="s">
        <v>916</v>
      </c>
      <c r="G125" s="218"/>
      <c r="H125" s="222">
        <v>5.7599999999999998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136</v>
      </c>
      <c r="AU125" s="228" t="s">
        <v>77</v>
      </c>
      <c r="AV125" s="11" t="s">
        <v>77</v>
      </c>
      <c r="AW125" s="11" t="s">
        <v>4</v>
      </c>
      <c r="AX125" s="11" t="s">
        <v>75</v>
      </c>
      <c r="AY125" s="228" t="s">
        <v>128</v>
      </c>
    </row>
    <row r="126" s="10" customFormat="1" ht="22.8" customHeight="1">
      <c r="B126" s="189"/>
      <c r="C126" s="190"/>
      <c r="D126" s="191" t="s">
        <v>66</v>
      </c>
      <c r="E126" s="203" t="s">
        <v>917</v>
      </c>
      <c r="F126" s="203" t="s">
        <v>918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SUM(P127:P130)</f>
        <v>0</v>
      </c>
      <c r="Q126" s="197"/>
      <c r="R126" s="198">
        <f>SUM(R127:R130)</f>
        <v>0.011165</v>
      </c>
      <c r="S126" s="197"/>
      <c r="T126" s="199">
        <f>SUM(T127:T130)</f>
        <v>0</v>
      </c>
      <c r="AR126" s="200" t="s">
        <v>77</v>
      </c>
      <c r="AT126" s="201" t="s">
        <v>66</v>
      </c>
      <c r="AU126" s="201" t="s">
        <v>75</v>
      </c>
      <c r="AY126" s="200" t="s">
        <v>128</v>
      </c>
      <c r="BK126" s="202">
        <f>SUM(BK127:BK130)</f>
        <v>0</v>
      </c>
    </row>
    <row r="127" s="1" customFormat="1" ht="16.5" customHeight="1">
      <c r="B127" s="37"/>
      <c r="C127" s="205" t="s">
        <v>161</v>
      </c>
      <c r="D127" s="205" t="s">
        <v>130</v>
      </c>
      <c r="E127" s="206" t="s">
        <v>919</v>
      </c>
      <c r="F127" s="207" t="s">
        <v>920</v>
      </c>
      <c r="G127" s="208" t="s">
        <v>192</v>
      </c>
      <c r="H127" s="209">
        <v>0.5</v>
      </c>
      <c r="I127" s="210"/>
      <c r="J127" s="211">
        <f>ROUND(I127*H127,2)</f>
        <v>0</v>
      </c>
      <c r="K127" s="207" t="s">
        <v>857</v>
      </c>
      <c r="L127" s="42"/>
      <c r="M127" s="212" t="s">
        <v>1</v>
      </c>
      <c r="N127" s="213" t="s">
        <v>38</v>
      </c>
      <c r="O127" s="78"/>
      <c r="P127" s="214">
        <f>O127*H127</f>
        <v>0</v>
      </c>
      <c r="Q127" s="214">
        <v>0.0018699999999999999</v>
      </c>
      <c r="R127" s="214">
        <f>Q127*H127</f>
        <v>0.00093499999999999996</v>
      </c>
      <c r="S127" s="214">
        <v>0</v>
      </c>
      <c r="T127" s="215">
        <f>S127*H127</f>
        <v>0</v>
      </c>
      <c r="AR127" s="16" t="s">
        <v>209</v>
      </c>
      <c r="AT127" s="16" t="s">
        <v>130</v>
      </c>
      <c r="AU127" s="16" t="s">
        <v>77</v>
      </c>
      <c r="AY127" s="16" t="s">
        <v>128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75</v>
      </c>
      <c r="BK127" s="216">
        <f>ROUND(I127*H127,2)</f>
        <v>0</v>
      </c>
      <c r="BL127" s="16" t="s">
        <v>209</v>
      </c>
      <c r="BM127" s="16" t="s">
        <v>921</v>
      </c>
    </row>
    <row r="128" s="1" customFormat="1" ht="16.5" customHeight="1">
      <c r="B128" s="37"/>
      <c r="C128" s="205" t="s">
        <v>151</v>
      </c>
      <c r="D128" s="205" t="s">
        <v>130</v>
      </c>
      <c r="E128" s="206" t="s">
        <v>922</v>
      </c>
      <c r="F128" s="207" t="s">
        <v>923</v>
      </c>
      <c r="G128" s="208" t="s">
        <v>192</v>
      </c>
      <c r="H128" s="209">
        <v>3</v>
      </c>
      <c r="I128" s="210"/>
      <c r="J128" s="211">
        <f>ROUND(I128*H128,2)</f>
        <v>0</v>
      </c>
      <c r="K128" s="207" t="s">
        <v>857</v>
      </c>
      <c r="L128" s="42"/>
      <c r="M128" s="212" t="s">
        <v>1</v>
      </c>
      <c r="N128" s="213" t="s">
        <v>38</v>
      </c>
      <c r="O128" s="78"/>
      <c r="P128" s="214">
        <f>O128*H128</f>
        <v>0</v>
      </c>
      <c r="Q128" s="214">
        <v>0.0034099999999999998</v>
      </c>
      <c r="R128" s="214">
        <f>Q128*H128</f>
        <v>0.01023</v>
      </c>
      <c r="S128" s="214">
        <v>0</v>
      </c>
      <c r="T128" s="215">
        <f>S128*H128</f>
        <v>0</v>
      </c>
      <c r="AR128" s="16" t="s">
        <v>209</v>
      </c>
      <c r="AT128" s="16" t="s">
        <v>130</v>
      </c>
      <c r="AU128" s="16" t="s">
        <v>77</v>
      </c>
      <c r="AY128" s="16" t="s">
        <v>128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75</v>
      </c>
      <c r="BK128" s="216">
        <f>ROUND(I128*H128,2)</f>
        <v>0</v>
      </c>
      <c r="BL128" s="16" t="s">
        <v>209</v>
      </c>
      <c r="BM128" s="16" t="s">
        <v>924</v>
      </c>
    </row>
    <row r="129" s="1" customFormat="1" ht="16.5" customHeight="1">
      <c r="B129" s="37"/>
      <c r="C129" s="205" t="s">
        <v>134</v>
      </c>
      <c r="D129" s="205" t="s">
        <v>130</v>
      </c>
      <c r="E129" s="206" t="s">
        <v>925</v>
      </c>
      <c r="F129" s="207" t="s">
        <v>926</v>
      </c>
      <c r="G129" s="208" t="s">
        <v>927</v>
      </c>
      <c r="H129" s="209">
        <v>1</v>
      </c>
      <c r="I129" s="210"/>
      <c r="J129" s="211">
        <f>ROUND(I129*H129,2)</f>
        <v>0</v>
      </c>
      <c r="K129" s="207" t="s">
        <v>1</v>
      </c>
      <c r="L129" s="42"/>
      <c r="M129" s="212" t="s">
        <v>1</v>
      </c>
      <c r="N129" s="213" t="s">
        <v>38</v>
      </c>
      <c r="O129" s="7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AR129" s="16" t="s">
        <v>134</v>
      </c>
      <c r="AT129" s="16" t="s">
        <v>130</v>
      </c>
      <c r="AU129" s="16" t="s">
        <v>77</v>
      </c>
      <c r="AY129" s="16" t="s">
        <v>128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75</v>
      </c>
      <c r="BK129" s="216">
        <f>ROUND(I129*H129,2)</f>
        <v>0</v>
      </c>
      <c r="BL129" s="16" t="s">
        <v>134</v>
      </c>
      <c r="BM129" s="16" t="s">
        <v>928</v>
      </c>
    </row>
    <row r="130" s="1" customFormat="1" ht="16.5" customHeight="1">
      <c r="B130" s="37"/>
      <c r="C130" s="205" t="s">
        <v>155</v>
      </c>
      <c r="D130" s="205" t="s">
        <v>130</v>
      </c>
      <c r="E130" s="206" t="s">
        <v>929</v>
      </c>
      <c r="F130" s="207" t="s">
        <v>930</v>
      </c>
      <c r="G130" s="208" t="s">
        <v>927</v>
      </c>
      <c r="H130" s="209">
        <v>1</v>
      </c>
      <c r="I130" s="210"/>
      <c r="J130" s="211">
        <f>ROUND(I130*H130,2)</f>
        <v>0</v>
      </c>
      <c r="K130" s="207" t="s">
        <v>1</v>
      </c>
      <c r="L130" s="42"/>
      <c r="M130" s="260" t="s">
        <v>1</v>
      </c>
      <c r="N130" s="261" t="s">
        <v>38</v>
      </c>
      <c r="O130" s="262"/>
      <c r="P130" s="263">
        <f>O130*H130</f>
        <v>0</v>
      </c>
      <c r="Q130" s="263">
        <v>0</v>
      </c>
      <c r="R130" s="263">
        <f>Q130*H130</f>
        <v>0</v>
      </c>
      <c r="S130" s="263">
        <v>0</v>
      </c>
      <c r="T130" s="264">
        <f>S130*H130</f>
        <v>0</v>
      </c>
      <c r="AR130" s="16" t="s">
        <v>134</v>
      </c>
      <c r="AT130" s="16" t="s">
        <v>130</v>
      </c>
      <c r="AU130" s="16" t="s">
        <v>77</v>
      </c>
      <c r="AY130" s="16" t="s">
        <v>128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75</v>
      </c>
      <c r="BK130" s="216">
        <f>ROUND(I130*H130,2)</f>
        <v>0</v>
      </c>
      <c r="BL130" s="16" t="s">
        <v>134</v>
      </c>
      <c r="BM130" s="16" t="s">
        <v>931</v>
      </c>
    </row>
    <row r="131" s="1" customFormat="1" ht="6.96" customHeight="1">
      <c r="B131" s="56"/>
      <c r="C131" s="57"/>
      <c r="D131" s="57"/>
      <c r="E131" s="57"/>
      <c r="F131" s="57"/>
      <c r="G131" s="57"/>
      <c r="H131" s="57"/>
      <c r="I131" s="154"/>
      <c r="J131" s="57"/>
      <c r="K131" s="57"/>
      <c r="L131" s="42"/>
    </row>
  </sheetData>
  <sheetProtection sheet="1" autoFilter="0" formatColumns="0" formatRows="0" objects="1" scenarios="1" spinCount="100000" saltValue="ksw9vbJE6aQz5AXdqPx64qg8COmxTPgHzwPSxfAggpeb/d+5qLe4dCJpOFx62WXKDl45QM2uPMHjgTTEXCMhQA==" hashValue="JQX37IO+LtRkv5CPRnWLwxJkWz4WCWURK/dMHYpqrJoRPDujJfUep7r0Drk5GzvLpOcJBBIoVofSt+hn4mrfCQ==" algorithmName="SHA-512" password="CC35"/>
  <autoFilter ref="C87:K13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  <c r="AZ2" s="265" t="s">
        <v>932</v>
      </c>
      <c r="BA2" s="265" t="s">
        <v>1</v>
      </c>
      <c r="BB2" s="265" t="s">
        <v>1</v>
      </c>
      <c r="BC2" s="265" t="s">
        <v>933</v>
      </c>
      <c r="BD2" s="265" t="s">
        <v>77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77</v>
      </c>
      <c r="AZ3" s="265" t="s">
        <v>934</v>
      </c>
      <c r="BA3" s="265" t="s">
        <v>1</v>
      </c>
      <c r="BB3" s="265" t="s">
        <v>1</v>
      </c>
      <c r="BC3" s="265" t="s">
        <v>935</v>
      </c>
      <c r="BD3" s="265" t="s">
        <v>77</v>
      </c>
    </row>
    <row r="4" ht="24.96" customHeight="1">
      <c r="B4" s="19"/>
      <c r="D4" s="127" t="s">
        <v>84</v>
      </c>
      <c r="L4" s="19"/>
      <c r="M4" s="23" t="s">
        <v>10</v>
      </c>
      <c r="AT4" s="16" t="s">
        <v>4</v>
      </c>
      <c r="AZ4" s="265" t="s">
        <v>936</v>
      </c>
      <c r="BA4" s="265" t="s">
        <v>1</v>
      </c>
      <c r="BB4" s="265" t="s">
        <v>1</v>
      </c>
      <c r="BC4" s="265" t="s">
        <v>937</v>
      </c>
      <c r="BD4" s="265" t="s">
        <v>77</v>
      </c>
    </row>
    <row r="5" ht="6.96" customHeight="1">
      <c r="B5" s="19"/>
      <c r="L5" s="19"/>
      <c r="AZ5" s="265" t="s">
        <v>938</v>
      </c>
      <c r="BA5" s="265" t="s">
        <v>1</v>
      </c>
      <c r="BB5" s="265" t="s">
        <v>1</v>
      </c>
      <c r="BC5" s="265" t="s">
        <v>939</v>
      </c>
      <c r="BD5" s="265" t="s">
        <v>77</v>
      </c>
    </row>
    <row r="6" ht="12" customHeight="1">
      <c r="B6" s="19"/>
      <c r="D6" s="128" t="s">
        <v>16</v>
      </c>
      <c r="L6" s="19"/>
      <c r="AZ6" s="265" t="s">
        <v>940</v>
      </c>
      <c r="BA6" s="265" t="s">
        <v>1</v>
      </c>
      <c r="BB6" s="265" t="s">
        <v>1</v>
      </c>
      <c r="BC6" s="265" t="s">
        <v>941</v>
      </c>
      <c r="BD6" s="265" t="s">
        <v>77</v>
      </c>
    </row>
    <row r="7" ht="16.5" customHeight="1">
      <c r="B7" s="19"/>
      <c r="E7" s="129" t="str">
        <f>'Rekapitulace stavby'!K6</f>
        <v>Rekonstrukce zázemí MŠ Loretská – III. etapa</v>
      </c>
      <c r="F7" s="128"/>
      <c r="G7" s="128"/>
      <c r="H7" s="128"/>
      <c r="L7" s="19"/>
      <c r="AZ7" s="265" t="s">
        <v>942</v>
      </c>
      <c r="BA7" s="265" t="s">
        <v>1</v>
      </c>
      <c r="BB7" s="265" t="s">
        <v>1</v>
      </c>
      <c r="BC7" s="265" t="s">
        <v>943</v>
      </c>
      <c r="BD7" s="265" t="s">
        <v>77</v>
      </c>
    </row>
    <row r="8" s="1" customFormat="1" ht="12" customHeight="1">
      <c r="B8" s="42"/>
      <c r="D8" s="128" t="s">
        <v>85</v>
      </c>
      <c r="I8" s="130"/>
      <c r="L8" s="42"/>
      <c r="AZ8" s="265" t="s">
        <v>944</v>
      </c>
      <c r="BA8" s="265" t="s">
        <v>1</v>
      </c>
      <c r="BB8" s="265" t="s">
        <v>1</v>
      </c>
      <c r="BC8" s="265" t="s">
        <v>945</v>
      </c>
      <c r="BD8" s="265" t="s">
        <v>77</v>
      </c>
    </row>
    <row r="9" s="1" customFormat="1" ht="36.96" customHeight="1">
      <c r="B9" s="42"/>
      <c r="E9" s="131" t="s">
        <v>946</v>
      </c>
      <c r="F9" s="1"/>
      <c r="G9" s="1"/>
      <c r="H9" s="1"/>
      <c r="I9" s="130"/>
      <c r="L9" s="42"/>
      <c r="AZ9" s="265" t="s">
        <v>947</v>
      </c>
      <c r="BA9" s="265" t="s">
        <v>1</v>
      </c>
      <c r="BB9" s="265" t="s">
        <v>1</v>
      </c>
      <c r="BC9" s="265" t="s">
        <v>948</v>
      </c>
      <c r="BD9" s="265" t="s">
        <v>77</v>
      </c>
    </row>
    <row r="10" s="1" customFormat="1">
      <c r="B10" s="42"/>
      <c r="I10" s="130"/>
      <c r="L10" s="42"/>
      <c r="AZ10" s="265" t="s">
        <v>949</v>
      </c>
      <c r="BA10" s="265" t="s">
        <v>1</v>
      </c>
      <c r="BB10" s="265" t="s">
        <v>1</v>
      </c>
      <c r="BC10" s="265" t="s">
        <v>950</v>
      </c>
      <c r="BD10" s="265" t="s">
        <v>77</v>
      </c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  <c r="AZ11" s="265" t="s">
        <v>951</v>
      </c>
      <c r="BA11" s="265" t="s">
        <v>1</v>
      </c>
      <c r="BB11" s="265" t="s">
        <v>1</v>
      </c>
      <c r="BC11" s="265" t="s">
        <v>952</v>
      </c>
      <c r="BD11" s="265" t="s">
        <v>77</v>
      </c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25. 2. 2019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tr">
        <f>IF('Rekapitulace stavby'!AN10="","",'Rekapitulace stavby'!AN10)</f>
        <v/>
      </c>
      <c r="L14" s="42"/>
    </row>
    <row r="15" s="1" customFormat="1" ht="18" customHeight="1">
      <c r="B15" s="42"/>
      <c r="E15" s="16" t="str">
        <f>IF('Rekapitulace stavby'!E11="","",'Rekapitulace stavby'!E11)</f>
        <v xml:space="preserve"> </v>
      </c>
      <c r="I15" s="132" t="s">
        <v>26</v>
      </c>
      <c r="J15" s="16" t="str">
        <f>IF('Rekapitulace stavby'!AN11="","",'Rekapitulace stavby'!AN11)</f>
        <v/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27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26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29</v>
      </c>
      <c r="I20" s="132" t="s">
        <v>25</v>
      </c>
      <c r="J20" s="16" t="str">
        <f>IF('Rekapitulace stavby'!AN16="","",'Rekapitulace stavby'!AN16)</f>
        <v/>
      </c>
      <c r="L20" s="42"/>
    </row>
    <row r="21" s="1" customFormat="1" ht="18" customHeight="1">
      <c r="B21" s="42"/>
      <c r="E21" s="16" t="str">
        <f>IF('Rekapitulace stavby'!E17="","",'Rekapitulace stavby'!E17)</f>
        <v xml:space="preserve"> </v>
      </c>
      <c r="I21" s="132" t="s">
        <v>26</v>
      </c>
      <c r="J21" s="16" t="str">
        <f>IF('Rekapitulace stavby'!AN17="","",'Rekapitulace stavby'!AN17)</f>
        <v/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31</v>
      </c>
      <c r="I23" s="132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2" t="s">
        <v>26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32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33</v>
      </c>
      <c r="I30" s="130"/>
      <c r="J30" s="139">
        <f>ROUND(J102,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35</v>
      </c>
      <c r="I32" s="141" t="s">
        <v>34</v>
      </c>
      <c r="J32" s="140" t="s">
        <v>36</v>
      </c>
      <c r="L32" s="42"/>
    </row>
    <row r="33" s="1" customFormat="1" ht="14.4" customHeight="1">
      <c r="B33" s="42"/>
      <c r="D33" s="128" t="s">
        <v>37</v>
      </c>
      <c r="E33" s="128" t="s">
        <v>38</v>
      </c>
      <c r="F33" s="142">
        <f>ROUND((SUM(BE102:BE360)),  2)</f>
        <v>0</v>
      </c>
      <c r="I33" s="143">
        <v>0.20999999999999999</v>
      </c>
      <c r="J33" s="142">
        <f>ROUND(((SUM(BE102:BE360))*I33),  2)</f>
        <v>0</v>
      </c>
      <c r="L33" s="42"/>
    </row>
    <row r="34" s="1" customFormat="1" ht="14.4" customHeight="1">
      <c r="B34" s="42"/>
      <c r="E34" s="128" t="s">
        <v>39</v>
      </c>
      <c r="F34" s="142">
        <f>ROUND((SUM(BF102:BF360)),  2)</f>
        <v>0</v>
      </c>
      <c r="I34" s="143">
        <v>0.14999999999999999</v>
      </c>
      <c r="J34" s="142">
        <f>ROUND(((SUM(BF102:BF360))*I34),  2)</f>
        <v>0</v>
      </c>
      <c r="L34" s="42"/>
    </row>
    <row r="35" hidden="1" s="1" customFormat="1" ht="14.4" customHeight="1">
      <c r="B35" s="42"/>
      <c r="E35" s="128" t="s">
        <v>40</v>
      </c>
      <c r="F35" s="142">
        <f>ROUND((SUM(BG102:BG360)),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41</v>
      </c>
      <c r="F36" s="142">
        <f>ROUND((SUM(BH102:BH360)),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42</v>
      </c>
      <c r="F37" s="142">
        <f>ROUND((SUM(BI102:BI360)),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43</v>
      </c>
      <c r="E39" s="146"/>
      <c r="F39" s="146"/>
      <c r="G39" s="147" t="s">
        <v>44</v>
      </c>
      <c r="H39" s="148" t="s">
        <v>45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hidden="1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hidden="1" s="1" customFormat="1" ht="24.96" customHeight="1">
      <c r="B45" s="37"/>
      <c r="C45" s="22" t="s">
        <v>87</v>
      </c>
      <c r="D45" s="38"/>
      <c r="E45" s="38"/>
      <c r="F45" s="38"/>
      <c r="G45" s="38"/>
      <c r="H45" s="38"/>
      <c r="I45" s="130"/>
      <c r="J45" s="38"/>
      <c r="K45" s="38"/>
      <c r="L45" s="42"/>
    </row>
    <row r="46" hidden="1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hidden="1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hidden="1" s="1" customFormat="1" ht="16.5" customHeight="1">
      <c r="B48" s="37"/>
      <c r="C48" s="38"/>
      <c r="D48" s="38"/>
      <c r="E48" s="158" t="str">
        <f>E7</f>
        <v>Rekonstrukce zázemí MŠ Loretská – III. etapa</v>
      </c>
      <c r="F48" s="31"/>
      <c r="G48" s="31"/>
      <c r="H48" s="31"/>
      <c r="I48" s="130"/>
      <c r="J48" s="38"/>
      <c r="K48" s="38"/>
      <c r="L48" s="42"/>
    </row>
    <row r="49" hidden="1" s="1" customFormat="1" ht="12" customHeight="1">
      <c r="B49" s="37"/>
      <c r="C49" s="31" t="s">
        <v>85</v>
      </c>
      <c r="D49" s="38"/>
      <c r="E49" s="38"/>
      <c r="F49" s="38"/>
      <c r="G49" s="38"/>
      <c r="H49" s="38"/>
      <c r="I49" s="130"/>
      <c r="J49" s="38"/>
      <c r="K49" s="38"/>
      <c r="L49" s="42"/>
    </row>
    <row r="50" hidden="1" s="1" customFormat="1" ht="16.5" customHeight="1">
      <c r="B50" s="37"/>
      <c r="C50" s="38"/>
      <c r="D50" s="38"/>
      <c r="E50" s="63" t="str">
        <f>E9</f>
        <v>02 - Pavilon 2</v>
      </c>
      <c r="F50" s="38"/>
      <c r="G50" s="38"/>
      <c r="H50" s="38"/>
      <c r="I50" s="130"/>
      <c r="J50" s="38"/>
      <c r="K50" s="38"/>
      <c r="L50" s="42"/>
    </row>
    <row r="51" hidden="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hidden="1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32" t="s">
        <v>22</v>
      </c>
      <c r="J52" s="66" t="str">
        <f>IF(J12="","",J12)</f>
        <v>25. 2. 2019</v>
      </c>
      <c r="K52" s="38"/>
      <c r="L52" s="42"/>
    </row>
    <row r="53" hidden="1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hidden="1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32" t="s">
        <v>29</v>
      </c>
      <c r="J54" s="35" t="str">
        <f>E21</f>
        <v xml:space="preserve"> </v>
      </c>
      <c r="K54" s="38"/>
      <c r="L54" s="42"/>
    </row>
    <row r="55" hidden="1" s="1" customFormat="1" ht="13.65" customHeight="1">
      <c r="B55" s="37"/>
      <c r="C55" s="31" t="s">
        <v>27</v>
      </c>
      <c r="D55" s="38"/>
      <c r="E55" s="38"/>
      <c r="F55" s="26" t="str">
        <f>IF(E18="","",E18)</f>
        <v>Vyplň údaj</v>
      </c>
      <c r="G55" s="38"/>
      <c r="H55" s="38"/>
      <c r="I55" s="132" t="s">
        <v>31</v>
      </c>
      <c r="J55" s="35" t="str">
        <f>E24</f>
        <v xml:space="preserve"> </v>
      </c>
      <c r="K55" s="38"/>
      <c r="L55" s="42"/>
    </row>
    <row r="56" hidden="1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hidden="1" s="1" customFormat="1" ht="29.28" customHeight="1">
      <c r="B57" s="37"/>
      <c r="C57" s="159" t="s">
        <v>88</v>
      </c>
      <c r="D57" s="160"/>
      <c r="E57" s="160"/>
      <c r="F57" s="160"/>
      <c r="G57" s="160"/>
      <c r="H57" s="160"/>
      <c r="I57" s="161"/>
      <c r="J57" s="162" t="s">
        <v>89</v>
      </c>
      <c r="K57" s="160"/>
      <c r="L57" s="42"/>
    </row>
    <row r="58" hidden="1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hidden="1" s="1" customFormat="1" ht="22.8" customHeight="1">
      <c r="B59" s="37"/>
      <c r="C59" s="163" t="s">
        <v>90</v>
      </c>
      <c r="D59" s="38"/>
      <c r="E59" s="38"/>
      <c r="F59" s="38"/>
      <c r="G59" s="38"/>
      <c r="H59" s="38"/>
      <c r="I59" s="130"/>
      <c r="J59" s="97">
        <f>J102</f>
        <v>0</v>
      </c>
      <c r="K59" s="38"/>
      <c r="L59" s="42"/>
      <c r="AU59" s="16" t="s">
        <v>91</v>
      </c>
    </row>
    <row r="60" hidden="1" s="7" customFormat="1" ht="24.96" customHeight="1">
      <c r="B60" s="164"/>
      <c r="C60" s="165"/>
      <c r="D60" s="166" t="s">
        <v>92</v>
      </c>
      <c r="E60" s="167"/>
      <c r="F60" s="167"/>
      <c r="G60" s="167"/>
      <c r="H60" s="167"/>
      <c r="I60" s="168"/>
      <c r="J60" s="169">
        <f>J103</f>
        <v>0</v>
      </c>
      <c r="K60" s="165"/>
      <c r="L60" s="170"/>
    </row>
    <row r="61" hidden="1" s="8" customFormat="1" ht="19.92" customHeight="1">
      <c r="B61" s="171"/>
      <c r="C61" s="172"/>
      <c r="D61" s="173" t="s">
        <v>93</v>
      </c>
      <c r="E61" s="174"/>
      <c r="F61" s="174"/>
      <c r="G61" s="174"/>
      <c r="H61" s="174"/>
      <c r="I61" s="175"/>
      <c r="J61" s="176">
        <f>J104</f>
        <v>0</v>
      </c>
      <c r="K61" s="172"/>
      <c r="L61" s="177"/>
    </row>
    <row r="62" hidden="1" s="8" customFormat="1" ht="19.92" customHeight="1">
      <c r="B62" s="171"/>
      <c r="C62" s="172"/>
      <c r="D62" s="173" t="s">
        <v>95</v>
      </c>
      <c r="E62" s="174"/>
      <c r="F62" s="174"/>
      <c r="G62" s="174"/>
      <c r="H62" s="174"/>
      <c r="I62" s="175"/>
      <c r="J62" s="176">
        <f>J109</f>
        <v>0</v>
      </c>
      <c r="K62" s="172"/>
      <c r="L62" s="177"/>
    </row>
    <row r="63" hidden="1" s="8" customFormat="1" ht="19.92" customHeight="1">
      <c r="B63" s="171"/>
      <c r="C63" s="172"/>
      <c r="D63" s="173" t="s">
        <v>96</v>
      </c>
      <c r="E63" s="174"/>
      <c r="F63" s="174"/>
      <c r="G63" s="174"/>
      <c r="H63" s="174"/>
      <c r="I63" s="175"/>
      <c r="J63" s="176">
        <f>J121</f>
        <v>0</v>
      </c>
      <c r="K63" s="172"/>
      <c r="L63" s="177"/>
    </row>
    <row r="64" hidden="1" s="8" customFormat="1" ht="19.92" customHeight="1">
      <c r="B64" s="171"/>
      <c r="C64" s="172"/>
      <c r="D64" s="173" t="s">
        <v>97</v>
      </c>
      <c r="E64" s="174"/>
      <c r="F64" s="174"/>
      <c r="G64" s="174"/>
      <c r="H64" s="174"/>
      <c r="I64" s="175"/>
      <c r="J64" s="176">
        <f>J126</f>
        <v>0</v>
      </c>
      <c r="K64" s="172"/>
      <c r="L64" s="177"/>
    </row>
    <row r="65" hidden="1" s="8" customFormat="1" ht="19.92" customHeight="1">
      <c r="B65" s="171"/>
      <c r="C65" s="172"/>
      <c r="D65" s="173" t="s">
        <v>98</v>
      </c>
      <c r="E65" s="174"/>
      <c r="F65" s="174"/>
      <c r="G65" s="174"/>
      <c r="H65" s="174"/>
      <c r="I65" s="175"/>
      <c r="J65" s="176">
        <f>J163</f>
        <v>0</v>
      </c>
      <c r="K65" s="172"/>
      <c r="L65" s="177"/>
    </row>
    <row r="66" hidden="1" s="8" customFormat="1" ht="19.92" customHeight="1">
      <c r="B66" s="171"/>
      <c r="C66" s="172"/>
      <c r="D66" s="173" t="s">
        <v>99</v>
      </c>
      <c r="E66" s="174"/>
      <c r="F66" s="174"/>
      <c r="G66" s="174"/>
      <c r="H66" s="174"/>
      <c r="I66" s="175"/>
      <c r="J66" s="176">
        <f>J213</f>
        <v>0</v>
      </c>
      <c r="K66" s="172"/>
      <c r="L66" s="177"/>
    </row>
    <row r="67" hidden="1" s="8" customFormat="1" ht="19.92" customHeight="1">
      <c r="B67" s="171"/>
      <c r="C67" s="172"/>
      <c r="D67" s="173" t="s">
        <v>100</v>
      </c>
      <c r="E67" s="174"/>
      <c r="F67" s="174"/>
      <c r="G67" s="174"/>
      <c r="H67" s="174"/>
      <c r="I67" s="175"/>
      <c r="J67" s="176">
        <f>J219</f>
        <v>0</v>
      </c>
      <c r="K67" s="172"/>
      <c r="L67" s="177"/>
    </row>
    <row r="68" hidden="1" s="7" customFormat="1" ht="24.96" customHeight="1">
      <c r="B68" s="164"/>
      <c r="C68" s="165"/>
      <c r="D68" s="166" t="s">
        <v>101</v>
      </c>
      <c r="E68" s="167"/>
      <c r="F68" s="167"/>
      <c r="G68" s="167"/>
      <c r="H68" s="167"/>
      <c r="I68" s="168"/>
      <c r="J68" s="169">
        <f>J221</f>
        <v>0</v>
      </c>
      <c r="K68" s="165"/>
      <c r="L68" s="170"/>
    </row>
    <row r="69" hidden="1" s="8" customFormat="1" ht="19.92" customHeight="1">
      <c r="B69" s="171"/>
      <c r="C69" s="172"/>
      <c r="D69" s="173" t="s">
        <v>102</v>
      </c>
      <c r="E69" s="174"/>
      <c r="F69" s="174"/>
      <c r="G69" s="174"/>
      <c r="H69" s="174"/>
      <c r="I69" s="175"/>
      <c r="J69" s="176">
        <f>J222</f>
        <v>0</v>
      </c>
      <c r="K69" s="172"/>
      <c r="L69" s="177"/>
    </row>
    <row r="70" hidden="1" s="8" customFormat="1" ht="19.92" customHeight="1">
      <c r="B70" s="171"/>
      <c r="C70" s="172"/>
      <c r="D70" s="173" t="s">
        <v>104</v>
      </c>
      <c r="E70" s="174"/>
      <c r="F70" s="174"/>
      <c r="G70" s="174"/>
      <c r="H70" s="174"/>
      <c r="I70" s="175"/>
      <c r="J70" s="176">
        <f>J240</f>
        <v>0</v>
      </c>
      <c r="K70" s="172"/>
      <c r="L70" s="177"/>
    </row>
    <row r="71" hidden="1" s="8" customFormat="1" ht="19.92" customHeight="1">
      <c r="B71" s="171"/>
      <c r="C71" s="172"/>
      <c r="D71" s="173" t="s">
        <v>854</v>
      </c>
      <c r="E71" s="174"/>
      <c r="F71" s="174"/>
      <c r="G71" s="174"/>
      <c r="H71" s="174"/>
      <c r="I71" s="175"/>
      <c r="J71" s="176">
        <f>J249</f>
        <v>0</v>
      </c>
      <c r="K71" s="172"/>
      <c r="L71" s="177"/>
    </row>
    <row r="72" hidden="1" s="8" customFormat="1" ht="19.92" customHeight="1">
      <c r="B72" s="171"/>
      <c r="C72" s="172"/>
      <c r="D72" s="173" t="s">
        <v>953</v>
      </c>
      <c r="E72" s="174"/>
      <c r="F72" s="174"/>
      <c r="G72" s="174"/>
      <c r="H72" s="174"/>
      <c r="I72" s="175"/>
      <c r="J72" s="176">
        <f>J252</f>
        <v>0</v>
      </c>
      <c r="K72" s="172"/>
      <c r="L72" s="177"/>
    </row>
    <row r="73" hidden="1" s="8" customFormat="1" ht="19.92" customHeight="1">
      <c r="B73" s="171"/>
      <c r="C73" s="172"/>
      <c r="D73" s="173" t="s">
        <v>954</v>
      </c>
      <c r="E73" s="174"/>
      <c r="F73" s="174"/>
      <c r="G73" s="174"/>
      <c r="H73" s="174"/>
      <c r="I73" s="175"/>
      <c r="J73" s="176">
        <f>J265</f>
        <v>0</v>
      </c>
      <c r="K73" s="172"/>
      <c r="L73" s="177"/>
    </row>
    <row r="74" hidden="1" s="8" customFormat="1" ht="19.92" customHeight="1">
      <c r="B74" s="171"/>
      <c r="C74" s="172"/>
      <c r="D74" s="173" t="s">
        <v>955</v>
      </c>
      <c r="E74" s="174"/>
      <c r="F74" s="174"/>
      <c r="G74" s="174"/>
      <c r="H74" s="174"/>
      <c r="I74" s="175"/>
      <c r="J74" s="176">
        <f>J267</f>
        <v>0</v>
      </c>
      <c r="K74" s="172"/>
      <c r="L74" s="177"/>
    </row>
    <row r="75" hidden="1" s="8" customFormat="1" ht="19.92" customHeight="1">
      <c r="B75" s="171"/>
      <c r="C75" s="172"/>
      <c r="D75" s="173" t="s">
        <v>105</v>
      </c>
      <c r="E75" s="174"/>
      <c r="F75" s="174"/>
      <c r="G75" s="174"/>
      <c r="H75" s="174"/>
      <c r="I75" s="175"/>
      <c r="J75" s="176">
        <f>J269</f>
        <v>0</v>
      </c>
      <c r="K75" s="172"/>
      <c r="L75" s="177"/>
    </row>
    <row r="76" hidden="1" s="8" customFormat="1" ht="19.92" customHeight="1">
      <c r="B76" s="171"/>
      <c r="C76" s="172"/>
      <c r="D76" s="173" t="s">
        <v>107</v>
      </c>
      <c r="E76" s="174"/>
      <c r="F76" s="174"/>
      <c r="G76" s="174"/>
      <c r="H76" s="174"/>
      <c r="I76" s="175"/>
      <c r="J76" s="176">
        <f>J275</f>
        <v>0</v>
      </c>
      <c r="K76" s="172"/>
      <c r="L76" s="177"/>
    </row>
    <row r="77" hidden="1" s="8" customFormat="1" ht="19.92" customHeight="1">
      <c r="B77" s="171"/>
      <c r="C77" s="172"/>
      <c r="D77" s="173" t="s">
        <v>109</v>
      </c>
      <c r="E77" s="174"/>
      <c r="F77" s="174"/>
      <c r="G77" s="174"/>
      <c r="H77" s="174"/>
      <c r="I77" s="175"/>
      <c r="J77" s="176">
        <f>J286</f>
        <v>0</v>
      </c>
      <c r="K77" s="172"/>
      <c r="L77" s="177"/>
    </row>
    <row r="78" hidden="1" s="8" customFormat="1" ht="19.92" customHeight="1">
      <c r="B78" s="171"/>
      <c r="C78" s="172"/>
      <c r="D78" s="173" t="s">
        <v>110</v>
      </c>
      <c r="E78" s="174"/>
      <c r="F78" s="174"/>
      <c r="G78" s="174"/>
      <c r="H78" s="174"/>
      <c r="I78" s="175"/>
      <c r="J78" s="176">
        <f>J311</f>
        <v>0</v>
      </c>
      <c r="K78" s="172"/>
      <c r="L78" s="177"/>
    </row>
    <row r="79" hidden="1" s="8" customFormat="1" ht="19.92" customHeight="1">
      <c r="B79" s="171"/>
      <c r="C79" s="172"/>
      <c r="D79" s="173" t="s">
        <v>956</v>
      </c>
      <c r="E79" s="174"/>
      <c r="F79" s="174"/>
      <c r="G79" s="174"/>
      <c r="H79" s="174"/>
      <c r="I79" s="175"/>
      <c r="J79" s="176">
        <f>J325</f>
        <v>0</v>
      </c>
      <c r="K79" s="172"/>
      <c r="L79" s="177"/>
    </row>
    <row r="80" hidden="1" s="8" customFormat="1" ht="19.92" customHeight="1">
      <c r="B80" s="171"/>
      <c r="C80" s="172"/>
      <c r="D80" s="173" t="s">
        <v>957</v>
      </c>
      <c r="E80" s="174"/>
      <c r="F80" s="174"/>
      <c r="G80" s="174"/>
      <c r="H80" s="174"/>
      <c r="I80" s="175"/>
      <c r="J80" s="176">
        <f>J331</f>
        <v>0</v>
      </c>
      <c r="K80" s="172"/>
      <c r="L80" s="177"/>
    </row>
    <row r="81" hidden="1" s="8" customFormat="1" ht="19.92" customHeight="1">
      <c r="B81" s="171"/>
      <c r="C81" s="172"/>
      <c r="D81" s="173" t="s">
        <v>111</v>
      </c>
      <c r="E81" s="174"/>
      <c r="F81" s="174"/>
      <c r="G81" s="174"/>
      <c r="H81" s="174"/>
      <c r="I81" s="175"/>
      <c r="J81" s="176">
        <f>J346</f>
        <v>0</v>
      </c>
      <c r="K81" s="172"/>
      <c r="L81" s="177"/>
    </row>
    <row r="82" hidden="1" s="8" customFormat="1" ht="19.92" customHeight="1">
      <c r="B82" s="171"/>
      <c r="C82" s="172"/>
      <c r="D82" s="173" t="s">
        <v>112</v>
      </c>
      <c r="E82" s="174"/>
      <c r="F82" s="174"/>
      <c r="G82" s="174"/>
      <c r="H82" s="174"/>
      <c r="I82" s="175"/>
      <c r="J82" s="176">
        <f>J356</f>
        <v>0</v>
      </c>
      <c r="K82" s="172"/>
      <c r="L82" s="177"/>
    </row>
    <row r="83" hidden="1" s="1" customFormat="1" ht="21.84" customHeight="1">
      <c r="B83" s="37"/>
      <c r="C83" s="38"/>
      <c r="D83" s="38"/>
      <c r="E83" s="38"/>
      <c r="F83" s="38"/>
      <c r="G83" s="38"/>
      <c r="H83" s="38"/>
      <c r="I83" s="130"/>
      <c r="J83" s="38"/>
      <c r="K83" s="38"/>
      <c r="L83" s="42"/>
    </row>
    <row r="84" hidden="1" s="1" customFormat="1" ht="6.96" customHeight="1">
      <c r="B84" s="56"/>
      <c r="C84" s="57"/>
      <c r="D84" s="57"/>
      <c r="E84" s="57"/>
      <c r="F84" s="57"/>
      <c r="G84" s="57"/>
      <c r="H84" s="57"/>
      <c r="I84" s="154"/>
      <c r="J84" s="57"/>
      <c r="K84" s="57"/>
      <c r="L84" s="42"/>
    </row>
    <row r="85" hidden="1"/>
    <row r="86" hidden="1"/>
    <row r="87" hidden="1"/>
    <row r="88" s="1" customFormat="1" ht="6.96" customHeight="1">
      <c r="B88" s="58"/>
      <c r="C88" s="59"/>
      <c r="D88" s="59"/>
      <c r="E88" s="59"/>
      <c r="F88" s="59"/>
      <c r="G88" s="59"/>
      <c r="H88" s="59"/>
      <c r="I88" s="157"/>
      <c r="J88" s="59"/>
      <c r="K88" s="59"/>
      <c r="L88" s="42"/>
    </row>
    <row r="89" s="1" customFormat="1" ht="24.96" customHeight="1">
      <c r="B89" s="37"/>
      <c r="C89" s="22" t="s">
        <v>113</v>
      </c>
      <c r="D89" s="38"/>
      <c r="E89" s="38"/>
      <c r="F89" s="38"/>
      <c r="G89" s="38"/>
      <c r="H89" s="38"/>
      <c r="I89" s="130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0"/>
      <c r="J90" s="38"/>
      <c r="K90" s="38"/>
      <c r="L90" s="42"/>
    </row>
    <row r="91" s="1" customFormat="1" ht="12" customHeight="1">
      <c r="B91" s="37"/>
      <c r="C91" s="31" t="s">
        <v>16</v>
      </c>
      <c r="D91" s="38"/>
      <c r="E91" s="38"/>
      <c r="F91" s="38"/>
      <c r="G91" s="38"/>
      <c r="H91" s="38"/>
      <c r="I91" s="130"/>
      <c r="J91" s="38"/>
      <c r="K91" s="38"/>
      <c r="L91" s="42"/>
    </row>
    <row r="92" s="1" customFormat="1" ht="16.5" customHeight="1">
      <c r="B92" s="37"/>
      <c r="C92" s="38"/>
      <c r="D92" s="38"/>
      <c r="E92" s="158" t="str">
        <f>E7</f>
        <v>Rekonstrukce zázemí MŠ Loretská – III. etapa</v>
      </c>
      <c r="F92" s="31"/>
      <c r="G92" s="31"/>
      <c r="H92" s="31"/>
      <c r="I92" s="130"/>
      <c r="J92" s="38"/>
      <c r="K92" s="38"/>
      <c r="L92" s="42"/>
    </row>
    <row r="93" s="1" customFormat="1" ht="12" customHeight="1">
      <c r="B93" s="37"/>
      <c r="C93" s="31" t="s">
        <v>85</v>
      </c>
      <c r="D93" s="38"/>
      <c r="E93" s="38"/>
      <c r="F93" s="38"/>
      <c r="G93" s="38"/>
      <c r="H93" s="38"/>
      <c r="I93" s="130"/>
      <c r="J93" s="38"/>
      <c r="K93" s="38"/>
      <c r="L93" s="42"/>
    </row>
    <row r="94" s="1" customFormat="1" ht="16.5" customHeight="1">
      <c r="B94" s="37"/>
      <c r="C94" s="38"/>
      <c r="D94" s="38"/>
      <c r="E94" s="63" t="str">
        <f>E9</f>
        <v>02 - Pavilon 2</v>
      </c>
      <c r="F94" s="38"/>
      <c r="G94" s="38"/>
      <c r="H94" s="38"/>
      <c r="I94" s="130"/>
      <c r="J94" s="38"/>
      <c r="K94" s="38"/>
      <c r="L94" s="42"/>
    </row>
    <row r="95" s="1" customFormat="1" ht="6.96" customHeight="1">
      <c r="B95" s="37"/>
      <c r="C95" s="38"/>
      <c r="D95" s="38"/>
      <c r="E95" s="38"/>
      <c r="F95" s="38"/>
      <c r="G95" s="38"/>
      <c r="H95" s="38"/>
      <c r="I95" s="130"/>
      <c r="J95" s="38"/>
      <c r="K95" s="38"/>
      <c r="L95" s="42"/>
    </row>
    <row r="96" s="1" customFormat="1" ht="12" customHeight="1">
      <c r="B96" s="37"/>
      <c r="C96" s="31" t="s">
        <v>20</v>
      </c>
      <c r="D96" s="38"/>
      <c r="E96" s="38"/>
      <c r="F96" s="26" t="str">
        <f>F12</f>
        <v xml:space="preserve"> </v>
      </c>
      <c r="G96" s="38"/>
      <c r="H96" s="38"/>
      <c r="I96" s="132" t="s">
        <v>22</v>
      </c>
      <c r="J96" s="66" t="str">
        <f>IF(J12="","",J12)</f>
        <v>25. 2. 2019</v>
      </c>
      <c r="K96" s="38"/>
      <c r="L96" s="42"/>
    </row>
    <row r="97" s="1" customFormat="1" ht="6.96" customHeight="1">
      <c r="B97" s="37"/>
      <c r="C97" s="38"/>
      <c r="D97" s="38"/>
      <c r="E97" s="38"/>
      <c r="F97" s="38"/>
      <c r="G97" s="38"/>
      <c r="H97" s="38"/>
      <c r="I97" s="130"/>
      <c r="J97" s="38"/>
      <c r="K97" s="38"/>
      <c r="L97" s="42"/>
    </row>
    <row r="98" s="1" customFormat="1" ht="13.65" customHeight="1">
      <c r="B98" s="37"/>
      <c r="C98" s="31" t="s">
        <v>24</v>
      </c>
      <c r="D98" s="38"/>
      <c r="E98" s="38"/>
      <c r="F98" s="26" t="str">
        <f>E15</f>
        <v xml:space="preserve"> </v>
      </c>
      <c r="G98" s="38"/>
      <c r="H98" s="38"/>
      <c r="I98" s="132" t="s">
        <v>29</v>
      </c>
      <c r="J98" s="35" t="str">
        <f>E21</f>
        <v xml:space="preserve"> </v>
      </c>
      <c r="K98" s="38"/>
      <c r="L98" s="42"/>
    </row>
    <row r="99" s="1" customFormat="1" ht="13.65" customHeight="1">
      <c r="B99" s="37"/>
      <c r="C99" s="31" t="s">
        <v>27</v>
      </c>
      <c r="D99" s="38"/>
      <c r="E99" s="38"/>
      <c r="F99" s="26" t="str">
        <f>IF(E18="","",E18)</f>
        <v>Vyplň údaj</v>
      </c>
      <c r="G99" s="38"/>
      <c r="H99" s="38"/>
      <c r="I99" s="132" t="s">
        <v>31</v>
      </c>
      <c r="J99" s="35" t="str">
        <f>E24</f>
        <v xml:space="preserve"> </v>
      </c>
      <c r="K99" s="38"/>
      <c r="L99" s="42"/>
    </row>
    <row r="100" s="1" customFormat="1" ht="10.32" customHeight="1">
      <c r="B100" s="37"/>
      <c r="C100" s="38"/>
      <c r="D100" s="38"/>
      <c r="E100" s="38"/>
      <c r="F100" s="38"/>
      <c r="G100" s="38"/>
      <c r="H100" s="38"/>
      <c r="I100" s="130"/>
      <c r="J100" s="38"/>
      <c r="K100" s="38"/>
      <c r="L100" s="42"/>
    </row>
    <row r="101" s="9" customFormat="1" ht="29.28" customHeight="1">
      <c r="B101" s="178"/>
      <c r="C101" s="179" t="s">
        <v>114</v>
      </c>
      <c r="D101" s="180" t="s">
        <v>52</v>
      </c>
      <c r="E101" s="180" t="s">
        <v>48</v>
      </c>
      <c r="F101" s="180" t="s">
        <v>49</v>
      </c>
      <c r="G101" s="180" t="s">
        <v>115</v>
      </c>
      <c r="H101" s="180" t="s">
        <v>116</v>
      </c>
      <c r="I101" s="181" t="s">
        <v>117</v>
      </c>
      <c r="J101" s="182" t="s">
        <v>89</v>
      </c>
      <c r="K101" s="183" t="s">
        <v>118</v>
      </c>
      <c r="L101" s="184"/>
      <c r="M101" s="87" t="s">
        <v>1</v>
      </c>
      <c r="N101" s="88" t="s">
        <v>37</v>
      </c>
      <c r="O101" s="88" t="s">
        <v>119</v>
      </c>
      <c r="P101" s="88" t="s">
        <v>120</v>
      </c>
      <c r="Q101" s="88" t="s">
        <v>121</v>
      </c>
      <c r="R101" s="88" t="s">
        <v>122</v>
      </c>
      <c r="S101" s="88" t="s">
        <v>123</v>
      </c>
      <c r="T101" s="89" t="s">
        <v>124</v>
      </c>
    </row>
    <row r="102" s="1" customFormat="1" ht="22.8" customHeight="1">
      <c r="B102" s="37"/>
      <c r="C102" s="94" t="s">
        <v>125</v>
      </c>
      <c r="D102" s="38"/>
      <c r="E102" s="38"/>
      <c r="F102" s="38"/>
      <c r="G102" s="38"/>
      <c r="H102" s="38"/>
      <c r="I102" s="130"/>
      <c r="J102" s="185">
        <f>BK102</f>
        <v>0</v>
      </c>
      <c r="K102" s="38"/>
      <c r="L102" s="42"/>
      <c r="M102" s="90"/>
      <c r="N102" s="91"/>
      <c r="O102" s="91"/>
      <c r="P102" s="186">
        <f>P103+P221</f>
        <v>0</v>
      </c>
      <c r="Q102" s="91"/>
      <c r="R102" s="186">
        <f>R103+R221</f>
        <v>52.440602249999991</v>
      </c>
      <c r="S102" s="91"/>
      <c r="T102" s="187">
        <f>T103+T221</f>
        <v>47.485589999999995</v>
      </c>
      <c r="AT102" s="16" t="s">
        <v>66</v>
      </c>
      <c r="AU102" s="16" t="s">
        <v>91</v>
      </c>
      <c r="BK102" s="188">
        <f>BK103+BK221</f>
        <v>0</v>
      </c>
    </row>
    <row r="103" s="10" customFormat="1" ht="25.92" customHeight="1">
      <c r="B103" s="189"/>
      <c r="C103" s="190"/>
      <c r="D103" s="191" t="s">
        <v>66</v>
      </c>
      <c r="E103" s="192" t="s">
        <v>126</v>
      </c>
      <c r="F103" s="192" t="s">
        <v>127</v>
      </c>
      <c r="G103" s="190"/>
      <c r="H103" s="190"/>
      <c r="I103" s="193"/>
      <c r="J103" s="194">
        <f>BK103</f>
        <v>0</v>
      </c>
      <c r="K103" s="190"/>
      <c r="L103" s="195"/>
      <c r="M103" s="196"/>
      <c r="N103" s="197"/>
      <c r="O103" s="197"/>
      <c r="P103" s="198">
        <f>P104+P109+P121+P126+P163+P213+P219</f>
        <v>0</v>
      </c>
      <c r="Q103" s="197"/>
      <c r="R103" s="198">
        <f>R104+R109+R121+R126+R163+R213+R219</f>
        <v>49.712502659999991</v>
      </c>
      <c r="S103" s="197"/>
      <c r="T103" s="199">
        <f>T104+T109+T121+T126+T163+T213+T219</f>
        <v>46.043511999999993</v>
      </c>
      <c r="AR103" s="200" t="s">
        <v>75</v>
      </c>
      <c r="AT103" s="201" t="s">
        <v>66</v>
      </c>
      <c r="AU103" s="201" t="s">
        <v>67</v>
      </c>
      <c r="AY103" s="200" t="s">
        <v>128</v>
      </c>
      <c r="BK103" s="202">
        <f>BK104+BK109+BK121+BK126+BK163+BK213+BK219</f>
        <v>0</v>
      </c>
    </row>
    <row r="104" s="10" customFormat="1" ht="22.8" customHeight="1">
      <c r="B104" s="189"/>
      <c r="C104" s="190"/>
      <c r="D104" s="191" t="s">
        <v>66</v>
      </c>
      <c r="E104" s="203" t="s">
        <v>75</v>
      </c>
      <c r="F104" s="203" t="s">
        <v>129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SUM(P105:P108)</f>
        <v>0</v>
      </c>
      <c r="Q104" s="197"/>
      <c r="R104" s="198">
        <f>SUM(R105:R108)</f>
        <v>0</v>
      </c>
      <c r="S104" s="197"/>
      <c r="T104" s="199">
        <f>SUM(T105:T108)</f>
        <v>0</v>
      </c>
      <c r="AR104" s="200" t="s">
        <v>75</v>
      </c>
      <c r="AT104" s="201" t="s">
        <v>66</v>
      </c>
      <c r="AU104" s="201" t="s">
        <v>75</v>
      </c>
      <c r="AY104" s="200" t="s">
        <v>128</v>
      </c>
      <c r="BK104" s="202">
        <f>SUM(BK105:BK108)</f>
        <v>0</v>
      </c>
    </row>
    <row r="105" s="1" customFormat="1" ht="16.5" customHeight="1">
      <c r="B105" s="37"/>
      <c r="C105" s="205" t="s">
        <v>738</v>
      </c>
      <c r="D105" s="205" t="s">
        <v>130</v>
      </c>
      <c r="E105" s="206" t="s">
        <v>958</v>
      </c>
      <c r="F105" s="207" t="s">
        <v>959</v>
      </c>
      <c r="G105" s="208" t="s">
        <v>133</v>
      </c>
      <c r="H105" s="209">
        <v>3.2829999999999999</v>
      </c>
      <c r="I105" s="210"/>
      <c r="J105" s="211">
        <f>ROUND(I105*H105,2)</f>
        <v>0</v>
      </c>
      <c r="K105" s="207" t="s">
        <v>857</v>
      </c>
      <c r="L105" s="42"/>
      <c r="M105" s="212" t="s">
        <v>1</v>
      </c>
      <c r="N105" s="213" t="s">
        <v>38</v>
      </c>
      <c r="O105" s="78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16" t="s">
        <v>134</v>
      </c>
      <c r="AT105" s="16" t="s">
        <v>130</v>
      </c>
      <c r="AU105" s="16" t="s">
        <v>77</v>
      </c>
      <c r="AY105" s="16" t="s">
        <v>128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75</v>
      </c>
      <c r="BK105" s="216">
        <f>ROUND(I105*H105,2)</f>
        <v>0</v>
      </c>
      <c r="BL105" s="16" t="s">
        <v>134</v>
      </c>
      <c r="BM105" s="16" t="s">
        <v>960</v>
      </c>
    </row>
    <row r="106" s="1" customFormat="1" ht="22.5" customHeight="1">
      <c r="B106" s="37"/>
      <c r="C106" s="205" t="s">
        <v>742</v>
      </c>
      <c r="D106" s="205" t="s">
        <v>130</v>
      </c>
      <c r="E106" s="206" t="s">
        <v>162</v>
      </c>
      <c r="F106" s="207" t="s">
        <v>961</v>
      </c>
      <c r="G106" s="208" t="s">
        <v>133</v>
      </c>
      <c r="H106" s="209">
        <v>2.1139999999999999</v>
      </c>
      <c r="I106" s="210"/>
      <c r="J106" s="211">
        <f>ROUND(I106*H106,2)</f>
        <v>0</v>
      </c>
      <c r="K106" s="207" t="s">
        <v>857</v>
      </c>
      <c r="L106" s="42"/>
      <c r="M106" s="212" t="s">
        <v>1</v>
      </c>
      <c r="N106" s="213" t="s">
        <v>38</v>
      </c>
      <c r="O106" s="78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6" t="s">
        <v>134</v>
      </c>
      <c r="AT106" s="16" t="s">
        <v>130</v>
      </c>
      <c r="AU106" s="16" t="s">
        <v>77</v>
      </c>
      <c r="AY106" s="16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75</v>
      </c>
      <c r="BK106" s="216">
        <f>ROUND(I106*H106,2)</f>
        <v>0</v>
      </c>
      <c r="BL106" s="16" t="s">
        <v>134</v>
      </c>
      <c r="BM106" s="16" t="s">
        <v>962</v>
      </c>
    </row>
    <row r="107" s="1" customFormat="1" ht="22.5" customHeight="1">
      <c r="B107" s="37"/>
      <c r="C107" s="205" t="s">
        <v>753</v>
      </c>
      <c r="D107" s="205" t="s">
        <v>130</v>
      </c>
      <c r="E107" s="206" t="s">
        <v>963</v>
      </c>
      <c r="F107" s="207" t="s">
        <v>964</v>
      </c>
      <c r="G107" s="208" t="s">
        <v>133</v>
      </c>
      <c r="H107" s="209">
        <v>1.165</v>
      </c>
      <c r="I107" s="210"/>
      <c r="J107" s="211">
        <f>ROUND(I107*H107,2)</f>
        <v>0</v>
      </c>
      <c r="K107" s="207" t="s">
        <v>857</v>
      </c>
      <c r="L107" s="42"/>
      <c r="M107" s="212" t="s">
        <v>1</v>
      </c>
      <c r="N107" s="213" t="s">
        <v>38</v>
      </c>
      <c r="O107" s="78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16" t="s">
        <v>134</v>
      </c>
      <c r="AT107" s="16" t="s">
        <v>130</v>
      </c>
      <c r="AU107" s="16" t="s">
        <v>77</v>
      </c>
      <c r="AY107" s="16" t="s">
        <v>128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75</v>
      </c>
      <c r="BK107" s="216">
        <f>ROUND(I107*H107,2)</f>
        <v>0</v>
      </c>
      <c r="BL107" s="16" t="s">
        <v>134</v>
      </c>
      <c r="BM107" s="16" t="s">
        <v>965</v>
      </c>
    </row>
    <row r="108" s="1" customFormat="1" ht="16.5" customHeight="1">
      <c r="B108" s="37"/>
      <c r="C108" s="205" t="s">
        <v>768</v>
      </c>
      <c r="D108" s="205" t="s">
        <v>130</v>
      </c>
      <c r="E108" s="206" t="s">
        <v>966</v>
      </c>
      <c r="F108" s="207" t="s">
        <v>967</v>
      </c>
      <c r="G108" s="208" t="s">
        <v>133</v>
      </c>
      <c r="H108" s="209">
        <v>1.165</v>
      </c>
      <c r="I108" s="210"/>
      <c r="J108" s="211">
        <f>ROUND(I108*H108,2)</f>
        <v>0</v>
      </c>
      <c r="K108" s="207" t="s">
        <v>1</v>
      </c>
      <c r="L108" s="42"/>
      <c r="M108" s="212" t="s">
        <v>1</v>
      </c>
      <c r="N108" s="213" t="s">
        <v>38</v>
      </c>
      <c r="O108" s="78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6" t="s">
        <v>134</v>
      </c>
      <c r="AT108" s="16" t="s">
        <v>130</v>
      </c>
      <c r="AU108" s="16" t="s">
        <v>77</v>
      </c>
      <c r="AY108" s="16" t="s">
        <v>128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75</v>
      </c>
      <c r="BK108" s="216">
        <f>ROUND(I108*H108,2)</f>
        <v>0</v>
      </c>
      <c r="BL108" s="16" t="s">
        <v>134</v>
      </c>
      <c r="BM108" s="16" t="s">
        <v>968</v>
      </c>
    </row>
    <row r="109" s="10" customFormat="1" ht="22.8" customHeight="1">
      <c r="B109" s="189"/>
      <c r="C109" s="190"/>
      <c r="D109" s="191" t="s">
        <v>66</v>
      </c>
      <c r="E109" s="203" t="s">
        <v>143</v>
      </c>
      <c r="F109" s="203" t="s">
        <v>215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SUM(P110:P120)</f>
        <v>0</v>
      </c>
      <c r="Q109" s="197"/>
      <c r="R109" s="198">
        <f>SUM(R110:R120)</f>
        <v>6.7336275799999994</v>
      </c>
      <c r="S109" s="197"/>
      <c r="T109" s="199">
        <f>SUM(T110:T120)</f>
        <v>0</v>
      </c>
      <c r="AR109" s="200" t="s">
        <v>75</v>
      </c>
      <c r="AT109" s="201" t="s">
        <v>66</v>
      </c>
      <c r="AU109" s="201" t="s">
        <v>75</v>
      </c>
      <c r="AY109" s="200" t="s">
        <v>128</v>
      </c>
      <c r="BK109" s="202">
        <f>SUM(BK110:BK120)</f>
        <v>0</v>
      </c>
    </row>
    <row r="110" s="1" customFormat="1" ht="16.5" customHeight="1">
      <c r="B110" s="37"/>
      <c r="C110" s="205" t="s">
        <v>772</v>
      </c>
      <c r="D110" s="205" t="s">
        <v>130</v>
      </c>
      <c r="E110" s="206" t="s">
        <v>969</v>
      </c>
      <c r="F110" s="207" t="s">
        <v>970</v>
      </c>
      <c r="G110" s="208" t="s">
        <v>133</v>
      </c>
      <c r="H110" s="209">
        <v>0.28499999999999998</v>
      </c>
      <c r="I110" s="210"/>
      <c r="J110" s="211">
        <f>ROUND(I110*H110,2)</f>
        <v>0</v>
      </c>
      <c r="K110" s="207" t="s">
        <v>857</v>
      </c>
      <c r="L110" s="42"/>
      <c r="M110" s="212" t="s">
        <v>1</v>
      </c>
      <c r="N110" s="213" t="s">
        <v>38</v>
      </c>
      <c r="O110" s="78"/>
      <c r="P110" s="214">
        <f>O110*H110</f>
        <v>0</v>
      </c>
      <c r="Q110" s="214">
        <v>1.8775</v>
      </c>
      <c r="R110" s="214">
        <f>Q110*H110</f>
        <v>0.53508749999999994</v>
      </c>
      <c r="S110" s="214">
        <v>0</v>
      </c>
      <c r="T110" s="215">
        <f>S110*H110</f>
        <v>0</v>
      </c>
      <c r="AR110" s="16" t="s">
        <v>134</v>
      </c>
      <c r="AT110" s="16" t="s">
        <v>130</v>
      </c>
      <c r="AU110" s="16" t="s">
        <v>77</v>
      </c>
      <c r="AY110" s="16" t="s">
        <v>128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75</v>
      </c>
      <c r="BK110" s="216">
        <f>ROUND(I110*H110,2)</f>
        <v>0</v>
      </c>
      <c r="BL110" s="16" t="s">
        <v>134</v>
      </c>
      <c r="BM110" s="16" t="s">
        <v>971</v>
      </c>
    </row>
    <row r="111" s="1" customFormat="1" ht="16.5" customHeight="1">
      <c r="B111" s="37"/>
      <c r="C111" s="205" t="s">
        <v>75</v>
      </c>
      <c r="D111" s="205" t="s">
        <v>130</v>
      </c>
      <c r="E111" s="206" t="s">
        <v>227</v>
      </c>
      <c r="F111" s="207" t="s">
        <v>972</v>
      </c>
      <c r="G111" s="208" t="s">
        <v>158</v>
      </c>
      <c r="H111" s="209">
        <v>0.080000000000000002</v>
      </c>
      <c r="I111" s="210"/>
      <c r="J111" s="211">
        <f>ROUND(I111*H111,2)</f>
        <v>0</v>
      </c>
      <c r="K111" s="207" t="s">
        <v>973</v>
      </c>
      <c r="L111" s="42"/>
      <c r="M111" s="212" t="s">
        <v>1</v>
      </c>
      <c r="N111" s="213" t="s">
        <v>38</v>
      </c>
      <c r="O111" s="78"/>
      <c r="P111" s="214">
        <f>O111*H111</f>
        <v>0</v>
      </c>
      <c r="Q111" s="214">
        <v>1.0900000000000001</v>
      </c>
      <c r="R111" s="214">
        <f>Q111*H111</f>
        <v>0.087200000000000014</v>
      </c>
      <c r="S111" s="214">
        <v>0</v>
      </c>
      <c r="T111" s="215">
        <f>S111*H111</f>
        <v>0</v>
      </c>
      <c r="AR111" s="16" t="s">
        <v>134</v>
      </c>
      <c r="AT111" s="16" t="s">
        <v>130</v>
      </c>
      <c r="AU111" s="16" t="s">
        <v>77</v>
      </c>
      <c r="AY111" s="16" t="s">
        <v>128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75</v>
      </c>
      <c r="BK111" s="216">
        <f>ROUND(I111*H111,2)</f>
        <v>0</v>
      </c>
      <c r="BL111" s="16" t="s">
        <v>134</v>
      </c>
      <c r="BM111" s="16" t="s">
        <v>974</v>
      </c>
    </row>
    <row r="112" s="11" customFormat="1">
      <c r="B112" s="217"/>
      <c r="C112" s="218"/>
      <c r="D112" s="219" t="s">
        <v>136</v>
      </c>
      <c r="E112" s="220" t="s">
        <v>1</v>
      </c>
      <c r="F112" s="221" t="s">
        <v>975</v>
      </c>
      <c r="G112" s="218"/>
      <c r="H112" s="222">
        <v>0.080000000000000002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136</v>
      </c>
      <c r="AU112" s="228" t="s">
        <v>77</v>
      </c>
      <c r="AV112" s="11" t="s">
        <v>77</v>
      </c>
      <c r="AW112" s="11" t="s">
        <v>30</v>
      </c>
      <c r="AX112" s="11" t="s">
        <v>75</v>
      </c>
      <c r="AY112" s="228" t="s">
        <v>128</v>
      </c>
    </row>
    <row r="113" s="1" customFormat="1" ht="22.5" customHeight="1">
      <c r="B113" s="37"/>
      <c r="C113" s="205" t="s">
        <v>77</v>
      </c>
      <c r="D113" s="205" t="s">
        <v>130</v>
      </c>
      <c r="E113" s="206" t="s">
        <v>976</v>
      </c>
      <c r="F113" s="207" t="s">
        <v>977</v>
      </c>
      <c r="G113" s="208" t="s">
        <v>180</v>
      </c>
      <c r="H113" s="209">
        <v>66.159999999999997</v>
      </c>
      <c r="I113" s="210"/>
      <c r="J113" s="211">
        <f>ROUND(I113*H113,2)</f>
        <v>0</v>
      </c>
      <c r="K113" s="207" t="s">
        <v>973</v>
      </c>
      <c r="L113" s="42"/>
      <c r="M113" s="212" t="s">
        <v>1</v>
      </c>
      <c r="N113" s="213" t="s">
        <v>38</v>
      </c>
      <c r="O113" s="78"/>
      <c r="P113" s="214">
        <f>O113*H113</f>
        <v>0</v>
      </c>
      <c r="Q113" s="214">
        <v>0.087069999999999995</v>
      </c>
      <c r="R113" s="214">
        <f>Q113*H113</f>
        <v>5.7605511999999992</v>
      </c>
      <c r="S113" s="214">
        <v>0</v>
      </c>
      <c r="T113" s="215">
        <f>S113*H113</f>
        <v>0</v>
      </c>
      <c r="AR113" s="16" t="s">
        <v>134</v>
      </c>
      <c r="AT113" s="16" t="s">
        <v>130</v>
      </c>
      <c r="AU113" s="16" t="s">
        <v>77</v>
      </c>
      <c r="AY113" s="16" t="s">
        <v>128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75</v>
      </c>
      <c r="BK113" s="216">
        <f>ROUND(I113*H113,2)</f>
        <v>0</v>
      </c>
      <c r="BL113" s="16" t="s">
        <v>134</v>
      </c>
      <c r="BM113" s="16" t="s">
        <v>978</v>
      </c>
    </row>
    <row r="114" s="11" customFormat="1">
      <c r="B114" s="217"/>
      <c r="C114" s="218"/>
      <c r="D114" s="219" t="s">
        <v>136</v>
      </c>
      <c r="E114" s="220" t="s">
        <v>1</v>
      </c>
      <c r="F114" s="221" t="s">
        <v>979</v>
      </c>
      <c r="G114" s="218"/>
      <c r="H114" s="222">
        <v>66.159999999999997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136</v>
      </c>
      <c r="AU114" s="228" t="s">
        <v>77</v>
      </c>
      <c r="AV114" s="11" t="s">
        <v>77</v>
      </c>
      <c r="AW114" s="11" t="s">
        <v>30</v>
      </c>
      <c r="AX114" s="11" t="s">
        <v>67</v>
      </c>
      <c r="AY114" s="228" t="s">
        <v>128</v>
      </c>
    </row>
    <row r="115" s="14" customFormat="1">
      <c r="B115" s="266"/>
      <c r="C115" s="267"/>
      <c r="D115" s="219" t="s">
        <v>136</v>
      </c>
      <c r="E115" s="268" t="s">
        <v>951</v>
      </c>
      <c r="F115" s="269" t="s">
        <v>980</v>
      </c>
      <c r="G115" s="267"/>
      <c r="H115" s="270">
        <v>66.159999999999997</v>
      </c>
      <c r="I115" s="271"/>
      <c r="J115" s="267"/>
      <c r="K115" s="267"/>
      <c r="L115" s="272"/>
      <c r="M115" s="273"/>
      <c r="N115" s="274"/>
      <c r="O115" s="274"/>
      <c r="P115" s="274"/>
      <c r="Q115" s="274"/>
      <c r="R115" s="274"/>
      <c r="S115" s="274"/>
      <c r="T115" s="275"/>
      <c r="AT115" s="276" t="s">
        <v>136</v>
      </c>
      <c r="AU115" s="276" t="s">
        <v>77</v>
      </c>
      <c r="AV115" s="14" t="s">
        <v>143</v>
      </c>
      <c r="AW115" s="14" t="s">
        <v>30</v>
      </c>
      <c r="AX115" s="14" t="s">
        <v>75</v>
      </c>
      <c r="AY115" s="276" t="s">
        <v>128</v>
      </c>
    </row>
    <row r="116" s="1" customFormat="1" ht="16.5" customHeight="1">
      <c r="B116" s="37"/>
      <c r="C116" s="205" t="s">
        <v>786</v>
      </c>
      <c r="D116" s="205" t="s">
        <v>130</v>
      </c>
      <c r="E116" s="206" t="s">
        <v>981</v>
      </c>
      <c r="F116" s="207" t="s">
        <v>982</v>
      </c>
      <c r="G116" s="208" t="s">
        <v>180</v>
      </c>
      <c r="H116" s="209">
        <v>0.71999999999999997</v>
      </c>
      <c r="I116" s="210"/>
      <c r="J116" s="211">
        <f>ROUND(I116*H116,2)</f>
        <v>0</v>
      </c>
      <c r="K116" s="207" t="s">
        <v>857</v>
      </c>
      <c r="L116" s="42"/>
      <c r="M116" s="212" t="s">
        <v>1</v>
      </c>
      <c r="N116" s="213" t="s">
        <v>38</v>
      </c>
      <c r="O116" s="78"/>
      <c r="P116" s="214">
        <f>O116*H116</f>
        <v>0</v>
      </c>
      <c r="Q116" s="214">
        <v>0.12335</v>
      </c>
      <c r="R116" s="214">
        <f>Q116*H116</f>
        <v>0.088812000000000002</v>
      </c>
      <c r="S116" s="214">
        <v>0</v>
      </c>
      <c r="T116" s="215">
        <f>S116*H116</f>
        <v>0</v>
      </c>
      <c r="AR116" s="16" t="s">
        <v>134</v>
      </c>
      <c r="AT116" s="16" t="s">
        <v>130</v>
      </c>
      <c r="AU116" s="16" t="s">
        <v>77</v>
      </c>
      <c r="AY116" s="16" t="s">
        <v>128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75</v>
      </c>
      <c r="BK116" s="216">
        <f>ROUND(I116*H116,2)</f>
        <v>0</v>
      </c>
      <c r="BL116" s="16" t="s">
        <v>134</v>
      </c>
      <c r="BM116" s="16" t="s">
        <v>983</v>
      </c>
    </row>
    <row r="117" s="1" customFormat="1" ht="16.5" customHeight="1">
      <c r="B117" s="37"/>
      <c r="C117" s="205" t="s">
        <v>143</v>
      </c>
      <c r="D117" s="205" t="s">
        <v>130</v>
      </c>
      <c r="E117" s="206" t="s">
        <v>236</v>
      </c>
      <c r="F117" s="207" t="s">
        <v>984</v>
      </c>
      <c r="G117" s="208" t="s">
        <v>180</v>
      </c>
      <c r="H117" s="209">
        <v>0.61599999999999999</v>
      </c>
      <c r="I117" s="210"/>
      <c r="J117" s="211">
        <f>ROUND(I117*H117,2)</f>
        <v>0</v>
      </c>
      <c r="K117" s="207" t="s">
        <v>973</v>
      </c>
      <c r="L117" s="42"/>
      <c r="M117" s="212" t="s">
        <v>1</v>
      </c>
      <c r="N117" s="213" t="s">
        <v>38</v>
      </c>
      <c r="O117" s="78"/>
      <c r="P117" s="214">
        <f>O117*H117</f>
        <v>0</v>
      </c>
      <c r="Q117" s="214">
        <v>0.17818000000000001</v>
      </c>
      <c r="R117" s="214">
        <f>Q117*H117</f>
        <v>0.10975888</v>
      </c>
      <c r="S117" s="214">
        <v>0</v>
      </c>
      <c r="T117" s="215">
        <f>S117*H117</f>
        <v>0</v>
      </c>
      <c r="AR117" s="16" t="s">
        <v>134</v>
      </c>
      <c r="AT117" s="16" t="s">
        <v>130</v>
      </c>
      <c r="AU117" s="16" t="s">
        <v>77</v>
      </c>
      <c r="AY117" s="16" t="s">
        <v>128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75</v>
      </c>
      <c r="BK117" s="216">
        <f>ROUND(I117*H117,2)</f>
        <v>0</v>
      </c>
      <c r="BL117" s="16" t="s">
        <v>134</v>
      </c>
      <c r="BM117" s="16" t="s">
        <v>985</v>
      </c>
    </row>
    <row r="118" s="11" customFormat="1">
      <c r="B118" s="217"/>
      <c r="C118" s="218"/>
      <c r="D118" s="219" t="s">
        <v>136</v>
      </c>
      <c r="E118" s="220" t="s">
        <v>1</v>
      </c>
      <c r="F118" s="221" t="s">
        <v>986</v>
      </c>
      <c r="G118" s="218"/>
      <c r="H118" s="222">
        <v>0.61599999999999999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136</v>
      </c>
      <c r="AU118" s="228" t="s">
        <v>77</v>
      </c>
      <c r="AV118" s="11" t="s">
        <v>77</v>
      </c>
      <c r="AW118" s="11" t="s">
        <v>30</v>
      </c>
      <c r="AX118" s="11" t="s">
        <v>75</v>
      </c>
      <c r="AY118" s="228" t="s">
        <v>128</v>
      </c>
    </row>
    <row r="119" s="1" customFormat="1" ht="16.5" customHeight="1">
      <c r="B119" s="37"/>
      <c r="C119" s="205" t="s">
        <v>800</v>
      </c>
      <c r="D119" s="205" t="s">
        <v>130</v>
      </c>
      <c r="E119" s="206" t="s">
        <v>987</v>
      </c>
      <c r="F119" s="207" t="s">
        <v>988</v>
      </c>
      <c r="G119" s="208" t="s">
        <v>180</v>
      </c>
      <c r="H119" s="209">
        <v>3.7000000000000002</v>
      </c>
      <c r="I119" s="210"/>
      <c r="J119" s="211">
        <f>ROUND(I119*H119,2)</f>
        <v>0</v>
      </c>
      <c r="K119" s="207" t="s">
        <v>857</v>
      </c>
      <c r="L119" s="42"/>
      <c r="M119" s="212" t="s">
        <v>1</v>
      </c>
      <c r="N119" s="213" t="s">
        <v>38</v>
      </c>
      <c r="O119" s="78"/>
      <c r="P119" s="214">
        <f>O119*H119</f>
        <v>0</v>
      </c>
      <c r="Q119" s="214">
        <v>0.041140000000000003</v>
      </c>
      <c r="R119" s="214">
        <f>Q119*H119</f>
        <v>0.15221800000000002</v>
      </c>
      <c r="S119" s="214">
        <v>0</v>
      </c>
      <c r="T119" s="215">
        <f>S119*H119</f>
        <v>0</v>
      </c>
      <c r="AR119" s="16" t="s">
        <v>134</v>
      </c>
      <c r="AT119" s="16" t="s">
        <v>130</v>
      </c>
      <c r="AU119" s="16" t="s">
        <v>77</v>
      </c>
      <c r="AY119" s="16" t="s">
        <v>128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75</v>
      </c>
      <c r="BK119" s="216">
        <f>ROUND(I119*H119,2)</f>
        <v>0</v>
      </c>
      <c r="BL119" s="16" t="s">
        <v>134</v>
      </c>
      <c r="BM119" s="16" t="s">
        <v>989</v>
      </c>
    </row>
    <row r="120" s="11" customFormat="1">
      <c r="B120" s="217"/>
      <c r="C120" s="218"/>
      <c r="D120" s="219" t="s">
        <v>136</v>
      </c>
      <c r="E120" s="220" t="s">
        <v>1</v>
      </c>
      <c r="F120" s="221" t="s">
        <v>990</v>
      </c>
      <c r="G120" s="218"/>
      <c r="H120" s="222">
        <v>3.7000000000000002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136</v>
      </c>
      <c r="AU120" s="228" t="s">
        <v>77</v>
      </c>
      <c r="AV120" s="11" t="s">
        <v>77</v>
      </c>
      <c r="AW120" s="11" t="s">
        <v>30</v>
      </c>
      <c r="AX120" s="11" t="s">
        <v>75</v>
      </c>
      <c r="AY120" s="228" t="s">
        <v>128</v>
      </c>
    </row>
    <row r="121" s="10" customFormat="1" ht="22.8" customHeight="1">
      <c r="B121" s="189"/>
      <c r="C121" s="190"/>
      <c r="D121" s="191" t="s">
        <v>66</v>
      </c>
      <c r="E121" s="203" t="s">
        <v>134</v>
      </c>
      <c r="F121" s="203" t="s">
        <v>240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SUM(P122:P125)</f>
        <v>0</v>
      </c>
      <c r="Q121" s="197"/>
      <c r="R121" s="198">
        <f>SUM(R122:R125)</f>
        <v>2.2266840000000001</v>
      </c>
      <c r="S121" s="197"/>
      <c r="T121" s="199">
        <f>SUM(T122:T125)</f>
        <v>0</v>
      </c>
      <c r="AR121" s="200" t="s">
        <v>75</v>
      </c>
      <c r="AT121" s="201" t="s">
        <v>66</v>
      </c>
      <c r="AU121" s="201" t="s">
        <v>75</v>
      </c>
      <c r="AY121" s="200" t="s">
        <v>128</v>
      </c>
      <c r="BK121" s="202">
        <f>SUM(BK122:BK125)</f>
        <v>0</v>
      </c>
    </row>
    <row r="122" s="1" customFormat="1" ht="22.5" customHeight="1">
      <c r="B122" s="37"/>
      <c r="C122" s="205" t="s">
        <v>134</v>
      </c>
      <c r="D122" s="205" t="s">
        <v>130</v>
      </c>
      <c r="E122" s="206" t="s">
        <v>991</v>
      </c>
      <c r="F122" s="207" t="s">
        <v>992</v>
      </c>
      <c r="G122" s="208" t="s">
        <v>281</v>
      </c>
      <c r="H122" s="209">
        <v>6</v>
      </c>
      <c r="I122" s="210"/>
      <c r="J122" s="211">
        <f>ROUND(I122*H122,2)</f>
        <v>0</v>
      </c>
      <c r="K122" s="207" t="s">
        <v>973</v>
      </c>
      <c r="L122" s="42"/>
      <c r="M122" s="212" t="s">
        <v>1</v>
      </c>
      <c r="N122" s="213" t="s">
        <v>38</v>
      </c>
      <c r="O122" s="78"/>
      <c r="P122" s="214">
        <f>O122*H122</f>
        <v>0</v>
      </c>
      <c r="Q122" s="214">
        <v>0.019699999999999999</v>
      </c>
      <c r="R122" s="214">
        <f>Q122*H122</f>
        <v>0.1182</v>
      </c>
      <c r="S122" s="214">
        <v>0</v>
      </c>
      <c r="T122" s="215">
        <f>S122*H122</f>
        <v>0</v>
      </c>
      <c r="AR122" s="16" t="s">
        <v>134</v>
      </c>
      <c r="AT122" s="16" t="s">
        <v>130</v>
      </c>
      <c r="AU122" s="16" t="s">
        <v>77</v>
      </c>
      <c r="AY122" s="16" t="s">
        <v>128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75</v>
      </c>
      <c r="BK122" s="216">
        <f>ROUND(I122*H122,2)</f>
        <v>0</v>
      </c>
      <c r="BL122" s="16" t="s">
        <v>134</v>
      </c>
      <c r="BM122" s="16" t="s">
        <v>993</v>
      </c>
    </row>
    <row r="123" s="11" customFormat="1">
      <c r="B123" s="217"/>
      <c r="C123" s="218"/>
      <c r="D123" s="219" t="s">
        <v>136</v>
      </c>
      <c r="E123" s="220" t="s">
        <v>1</v>
      </c>
      <c r="F123" s="221" t="s">
        <v>994</v>
      </c>
      <c r="G123" s="218"/>
      <c r="H123" s="222">
        <v>6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136</v>
      </c>
      <c r="AU123" s="228" t="s">
        <v>77</v>
      </c>
      <c r="AV123" s="11" t="s">
        <v>77</v>
      </c>
      <c r="AW123" s="11" t="s">
        <v>30</v>
      </c>
      <c r="AX123" s="11" t="s">
        <v>75</v>
      </c>
      <c r="AY123" s="228" t="s">
        <v>128</v>
      </c>
    </row>
    <row r="124" s="1" customFormat="1" ht="22.5" customHeight="1">
      <c r="B124" s="37"/>
      <c r="C124" s="205" t="s">
        <v>151</v>
      </c>
      <c r="D124" s="205" t="s">
        <v>130</v>
      </c>
      <c r="E124" s="206" t="s">
        <v>995</v>
      </c>
      <c r="F124" s="207" t="s">
        <v>996</v>
      </c>
      <c r="G124" s="208" t="s">
        <v>133</v>
      </c>
      <c r="H124" s="209">
        <v>0.90000000000000002</v>
      </c>
      <c r="I124" s="210"/>
      <c r="J124" s="211">
        <f>ROUND(I124*H124,2)</f>
        <v>0</v>
      </c>
      <c r="K124" s="207" t="s">
        <v>973</v>
      </c>
      <c r="L124" s="42"/>
      <c r="M124" s="212" t="s">
        <v>1</v>
      </c>
      <c r="N124" s="213" t="s">
        <v>38</v>
      </c>
      <c r="O124" s="78"/>
      <c r="P124" s="214">
        <f>O124*H124</f>
        <v>0</v>
      </c>
      <c r="Q124" s="214">
        <v>2.3427600000000002</v>
      </c>
      <c r="R124" s="214">
        <f>Q124*H124</f>
        <v>2.1084840000000002</v>
      </c>
      <c r="S124" s="214">
        <v>0</v>
      </c>
      <c r="T124" s="215">
        <f>S124*H124</f>
        <v>0</v>
      </c>
      <c r="AR124" s="16" t="s">
        <v>134</v>
      </c>
      <c r="AT124" s="16" t="s">
        <v>130</v>
      </c>
      <c r="AU124" s="16" t="s">
        <v>77</v>
      </c>
      <c r="AY124" s="16" t="s">
        <v>128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75</v>
      </c>
      <c r="BK124" s="216">
        <f>ROUND(I124*H124,2)</f>
        <v>0</v>
      </c>
      <c r="BL124" s="16" t="s">
        <v>134</v>
      </c>
      <c r="BM124" s="16" t="s">
        <v>997</v>
      </c>
    </row>
    <row r="125" s="11" customFormat="1">
      <c r="B125" s="217"/>
      <c r="C125" s="218"/>
      <c r="D125" s="219" t="s">
        <v>136</v>
      </c>
      <c r="E125" s="220" t="s">
        <v>1</v>
      </c>
      <c r="F125" s="221" t="s">
        <v>998</v>
      </c>
      <c r="G125" s="218"/>
      <c r="H125" s="222">
        <v>0.90000000000000002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136</v>
      </c>
      <c r="AU125" s="228" t="s">
        <v>77</v>
      </c>
      <c r="AV125" s="11" t="s">
        <v>77</v>
      </c>
      <c r="AW125" s="11" t="s">
        <v>30</v>
      </c>
      <c r="AX125" s="11" t="s">
        <v>75</v>
      </c>
      <c r="AY125" s="228" t="s">
        <v>128</v>
      </c>
    </row>
    <row r="126" s="10" customFormat="1" ht="22.8" customHeight="1">
      <c r="B126" s="189"/>
      <c r="C126" s="190"/>
      <c r="D126" s="191" t="s">
        <v>66</v>
      </c>
      <c r="E126" s="203" t="s">
        <v>155</v>
      </c>
      <c r="F126" s="203" t="s">
        <v>272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SUM(P127:P162)</f>
        <v>0</v>
      </c>
      <c r="Q126" s="197"/>
      <c r="R126" s="198">
        <f>SUM(R127:R162)</f>
        <v>40.734949979999996</v>
      </c>
      <c r="S126" s="197"/>
      <c r="T126" s="199">
        <f>SUM(T127:T162)</f>
        <v>0</v>
      </c>
      <c r="AR126" s="200" t="s">
        <v>75</v>
      </c>
      <c r="AT126" s="201" t="s">
        <v>66</v>
      </c>
      <c r="AU126" s="201" t="s">
        <v>75</v>
      </c>
      <c r="AY126" s="200" t="s">
        <v>128</v>
      </c>
      <c r="BK126" s="202">
        <f>SUM(BK127:BK162)</f>
        <v>0</v>
      </c>
    </row>
    <row r="127" s="1" customFormat="1" ht="22.5" customHeight="1">
      <c r="B127" s="37"/>
      <c r="C127" s="205" t="s">
        <v>795</v>
      </c>
      <c r="D127" s="205" t="s">
        <v>130</v>
      </c>
      <c r="E127" s="206" t="s">
        <v>999</v>
      </c>
      <c r="F127" s="207" t="s">
        <v>1000</v>
      </c>
      <c r="G127" s="208" t="s">
        <v>180</v>
      </c>
      <c r="H127" s="209">
        <v>76.670000000000002</v>
      </c>
      <c r="I127" s="210"/>
      <c r="J127" s="211">
        <f>ROUND(I127*H127,2)</f>
        <v>0</v>
      </c>
      <c r="K127" s="207" t="s">
        <v>857</v>
      </c>
      <c r="L127" s="42"/>
      <c r="M127" s="212" t="s">
        <v>1</v>
      </c>
      <c r="N127" s="213" t="s">
        <v>38</v>
      </c>
      <c r="O127" s="78"/>
      <c r="P127" s="214">
        <f>O127*H127</f>
        <v>0</v>
      </c>
      <c r="Q127" s="214">
        <v>0.017000000000000001</v>
      </c>
      <c r="R127" s="214">
        <f>Q127*H127</f>
        <v>1.3033900000000001</v>
      </c>
      <c r="S127" s="214">
        <v>0</v>
      </c>
      <c r="T127" s="215">
        <f>S127*H127</f>
        <v>0</v>
      </c>
      <c r="AR127" s="16" t="s">
        <v>134</v>
      </c>
      <c r="AT127" s="16" t="s">
        <v>130</v>
      </c>
      <c r="AU127" s="16" t="s">
        <v>77</v>
      </c>
      <c r="AY127" s="16" t="s">
        <v>128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75</v>
      </c>
      <c r="BK127" s="216">
        <f>ROUND(I127*H127,2)</f>
        <v>0</v>
      </c>
      <c r="BL127" s="16" t="s">
        <v>134</v>
      </c>
      <c r="BM127" s="16" t="s">
        <v>1001</v>
      </c>
    </row>
    <row r="128" s="11" customFormat="1">
      <c r="B128" s="217"/>
      <c r="C128" s="218"/>
      <c r="D128" s="219" t="s">
        <v>136</v>
      </c>
      <c r="E128" s="220" t="s">
        <v>1</v>
      </c>
      <c r="F128" s="221" t="s">
        <v>1002</v>
      </c>
      <c r="G128" s="218"/>
      <c r="H128" s="222">
        <v>76.670000000000002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136</v>
      </c>
      <c r="AU128" s="228" t="s">
        <v>77</v>
      </c>
      <c r="AV128" s="11" t="s">
        <v>77</v>
      </c>
      <c r="AW128" s="11" t="s">
        <v>30</v>
      </c>
      <c r="AX128" s="11" t="s">
        <v>75</v>
      </c>
      <c r="AY128" s="228" t="s">
        <v>128</v>
      </c>
    </row>
    <row r="129" s="1" customFormat="1" ht="22.5" customHeight="1">
      <c r="B129" s="37"/>
      <c r="C129" s="205" t="s">
        <v>161</v>
      </c>
      <c r="D129" s="205" t="s">
        <v>130</v>
      </c>
      <c r="E129" s="206" t="s">
        <v>1003</v>
      </c>
      <c r="F129" s="207" t="s">
        <v>1004</v>
      </c>
      <c r="G129" s="208" t="s">
        <v>180</v>
      </c>
      <c r="H129" s="209">
        <v>76.670000000000002</v>
      </c>
      <c r="I129" s="210"/>
      <c r="J129" s="211">
        <f>ROUND(I129*H129,2)</f>
        <v>0</v>
      </c>
      <c r="K129" s="207" t="s">
        <v>973</v>
      </c>
      <c r="L129" s="42"/>
      <c r="M129" s="212" t="s">
        <v>1</v>
      </c>
      <c r="N129" s="213" t="s">
        <v>38</v>
      </c>
      <c r="O129" s="78"/>
      <c r="P129" s="214">
        <f>O129*H129</f>
        <v>0</v>
      </c>
      <c r="Q129" s="214">
        <v>0.00198</v>
      </c>
      <c r="R129" s="214">
        <f>Q129*H129</f>
        <v>0.15180660000000001</v>
      </c>
      <c r="S129" s="214">
        <v>0</v>
      </c>
      <c r="T129" s="215">
        <f>S129*H129</f>
        <v>0</v>
      </c>
      <c r="AR129" s="16" t="s">
        <v>134</v>
      </c>
      <c r="AT129" s="16" t="s">
        <v>130</v>
      </c>
      <c r="AU129" s="16" t="s">
        <v>77</v>
      </c>
      <c r="AY129" s="16" t="s">
        <v>128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75</v>
      </c>
      <c r="BK129" s="216">
        <f>ROUND(I129*H129,2)</f>
        <v>0</v>
      </c>
      <c r="BL129" s="16" t="s">
        <v>134</v>
      </c>
      <c r="BM129" s="16" t="s">
        <v>1005</v>
      </c>
    </row>
    <row r="130" s="11" customFormat="1">
      <c r="B130" s="217"/>
      <c r="C130" s="218"/>
      <c r="D130" s="219" t="s">
        <v>136</v>
      </c>
      <c r="E130" s="220" t="s">
        <v>1</v>
      </c>
      <c r="F130" s="221" t="s">
        <v>1002</v>
      </c>
      <c r="G130" s="218"/>
      <c r="H130" s="222">
        <v>76.670000000000002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136</v>
      </c>
      <c r="AU130" s="228" t="s">
        <v>77</v>
      </c>
      <c r="AV130" s="11" t="s">
        <v>77</v>
      </c>
      <c r="AW130" s="11" t="s">
        <v>30</v>
      </c>
      <c r="AX130" s="11" t="s">
        <v>75</v>
      </c>
      <c r="AY130" s="228" t="s">
        <v>128</v>
      </c>
    </row>
    <row r="131" s="1" customFormat="1" ht="16.5" customHeight="1">
      <c r="B131" s="37"/>
      <c r="C131" s="205" t="s">
        <v>177</v>
      </c>
      <c r="D131" s="205" t="s">
        <v>130</v>
      </c>
      <c r="E131" s="206" t="s">
        <v>295</v>
      </c>
      <c r="F131" s="207" t="s">
        <v>1006</v>
      </c>
      <c r="G131" s="208" t="s">
        <v>180</v>
      </c>
      <c r="H131" s="209">
        <v>42.659999999999997</v>
      </c>
      <c r="I131" s="210"/>
      <c r="J131" s="211">
        <f>ROUND(I131*H131,2)</f>
        <v>0</v>
      </c>
      <c r="K131" s="207" t="s">
        <v>973</v>
      </c>
      <c r="L131" s="42"/>
      <c r="M131" s="212" t="s">
        <v>1</v>
      </c>
      <c r="N131" s="213" t="s">
        <v>38</v>
      </c>
      <c r="O131" s="78"/>
      <c r="P131" s="214">
        <f>O131*H131</f>
        <v>0</v>
      </c>
      <c r="Q131" s="214">
        <v>0.033579999999999999</v>
      </c>
      <c r="R131" s="214">
        <f>Q131*H131</f>
        <v>1.4325227999999999</v>
      </c>
      <c r="S131" s="214">
        <v>0</v>
      </c>
      <c r="T131" s="215">
        <f>S131*H131</f>
        <v>0</v>
      </c>
      <c r="AR131" s="16" t="s">
        <v>134</v>
      </c>
      <c r="AT131" s="16" t="s">
        <v>130</v>
      </c>
      <c r="AU131" s="16" t="s">
        <v>77</v>
      </c>
      <c r="AY131" s="16" t="s">
        <v>128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75</v>
      </c>
      <c r="BK131" s="216">
        <f>ROUND(I131*H131,2)</f>
        <v>0</v>
      </c>
      <c r="BL131" s="16" t="s">
        <v>134</v>
      </c>
      <c r="BM131" s="16" t="s">
        <v>1007</v>
      </c>
    </row>
    <row r="132" s="11" customFormat="1">
      <c r="B132" s="217"/>
      <c r="C132" s="218"/>
      <c r="D132" s="219" t="s">
        <v>136</v>
      </c>
      <c r="E132" s="220" t="s">
        <v>1</v>
      </c>
      <c r="F132" s="221" t="s">
        <v>1008</v>
      </c>
      <c r="G132" s="218"/>
      <c r="H132" s="222">
        <v>42.659999999999997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136</v>
      </c>
      <c r="AU132" s="228" t="s">
        <v>77</v>
      </c>
      <c r="AV132" s="11" t="s">
        <v>77</v>
      </c>
      <c r="AW132" s="11" t="s">
        <v>30</v>
      </c>
      <c r="AX132" s="11" t="s">
        <v>75</v>
      </c>
      <c r="AY132" s="228" t="s">
        <v>128</v>
      </c>
    </row>
    <row r="133" s="1" customFormat="1" ht="22.5" customHeight="1">
      <c r="B133" s="37"/>
      <c r="C133" s="205" t="s">
        <v>183</v>
      </c>
      <c r="D133" s="205" t="s">
        <v>130</v>
      </c>
      <c r="E133" s="206" t="s">
        <v>1009</v>
      </c>
      <c r="F133" s="207" t="s">
        <v>1010</v>
      </c>
      <c r="G133" s="208" t="s">
        <v>180</v>
      </c>
      <c r="H133" s="209">
        <v>50.240000000000002</v>
      </c>
      <c r="I133" s="210"/>
      <c r="J133" s="211">
        <f>ROUND(I133*H133,2)</f>
        <v>0</v>
      </c>
      <c r="K133" s="207" t="s">
        <v>973</v>
      </c>
      <c r="L133" s="42"/>
      <c r="M133" s="212" t="s">
        <v>1</v>
      </c>
      <c r="N133" s="213" t="s">
        <v>38</v>
      </c>
      <c r="O133" s="78"/>
      <c r="P133" s="214">
        <f>O133*H133</f>
        <v>0</v>
      </c>
      <c r="Q133" s="214">
        <v>0.015699999999999999</v>
      </c>
      <c r="R133" s="214">
        <f>Q133*H133</f>
        <v>0.78876799999999991</v>
      </c>
      <c r="S133" s="214">
        <v>0</v>
      </c>
      <c r="T133" s="215">
        <f>S133*H133</f>
        <v>0</v>
      </c>
      <c r="AR133" s="16" t="s">
        <v>134</v>
      </c>
      <c r="AT133" s="16" t="s">
        <v>130</v>
      </c>
      <c r="AU133" s="16" t="s">
        <v>77</v>
      </c>
      <c r="AY133" s="16" t="s">
        <v>128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75</v>
      </c>
      <c r="BK133" s="216">
        <f>ROUND(I133*H133,2)</f>
        <v>0</v>
      </c>
      <c r="BL133" s="16" t="s">
        <v>134</v>
      </c>
      <c r="BM133" s="16" t="s">
        <v>1011</v>
      </c>
    </row>
    <row r="134" s="11" customFormat="1">
      <c r="B134" s="217"/>
      <c r="C134" s="218"/>
      <c r="D134" s="219" t="s">
        <v>136</v>
      </c>
      <c r="E134" s="220" t="s">
        <v>1</v>
      </c>
      <c r="F134" s="221" t="s">
        <v>1012</v>
      </c>
      <c r="G134" s="218"/>
      <c r="H134" s="222">
        <v>50.240000000000002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136</v>
      </c>
      <c r="AU134" s="228" t="s">
        <v>77</v>
      </c>
      <c r="AV134" s="11" t="s">
        <v>77</v>
      </c>
      <c r="AW134" s="11" t="s">
        <v>30</v>
      </c>
      <c r="AX134" s="11" t="s">
        <v>75</v>
      </c>
      <c r="AY134" s="228" t="s">
        <v>128</v>
      </c>
    </row>
    <row r="135" s="1" customFormat="1" ht="22.5" customHeight="1">
      <c r="B135" s="37"/>
      <c r="C135" s="205" t="s">
        <v>820</v>
      </c>
      <c r="D135" s="205" t="s">
        <v>130</v>
      </c>
      <c r="E135" s="206" t="s">
        <v>1013</v>
      </c>
      <c r="F135" s="207" t="s">
        <v>1014</v>
      </c>
      <c r="G135" s="208" t="s">
        <v>180</v>
      </c>
      <c r="H135" s="209">
        <v>167.14400000000001</v>
      </c>
      <c r="I135" s="210"/>
      <c r="J135" s="211">
        <f>ROUND(I135*H135,2)</f>
        <v>0</v>
      </c>
      <c r="K135" s="207" t="s">
        <v>857</v>
      </c>
      <c r="L135" s="42"/>
      <c r="M135" s="212" t="s">
        <v>1</v>
      </c>
      <c r="N135" s="213" t="s">
        <v>38</v>
      </c>
      <c r="O135" s="78"/>
      <c r="P135" s="214">
        <f>O135*H135</f>
        <v>0</v>
      </c>
      <c r="Q135" s="214">
        <v>0.015599999999999999</v>
      </c>
      <c r="R135" s="214">
        <f>Q135*H135</f>
        <v>2.6074464000000002</v>
      </c>
      <c r="S135" s="214">
        <v>0</v>
      </c>
      <c r="T135" s="215">
        <f>S135*H135</f>
        <v>0</v>
      </c>
      <c r="AR135" s="16" t="s">
        <v>134</v>
      </c>
      <c r="AT135" s="16" t="s">
        <v>130</v>
      </c>
      <c r="AU135" s="16" t="s">
        <v>77</v>
      </c>
      <c r="AY135" s="16" t="s">
        <v>128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75</v>
      </c>
      <c r="BK135" s="216">
        <f>ROUND(I135*H135,2)</f>
        <v>0</v>
      </c>
      <c r="BL135" s="16" t="s">
        <v>134</v>
      </c>
      <c r="BM135" s="16" t="s">
        <v>1015</v>
      </c>
    </row>
    <row r="136" s="11" customFormat="1">
      <c r="B136" s="217"/>
      <c r="C136" s="218"/>
      <c r="D136" s="219" t="s">
        <v>136</v>
      </c>
      <c r="E136" s="220" t="s">
        <v>1</v>
      </c>
      <c r="F136" s="221" t="s">
        <v>1016</v>
      </c>
      <c r="G136" s="218"/>
      <c r="H136" s="222">
        <v>167.14400000000001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136</v>
      </c>
      <c r="AU136" s="228" t="s">
        <v>77</v>
      </c>
      <c r="AV136" s="11" t="s">
        <v>77</v>
      </c>
      <c r="AW136" s="11" t="s">
        <v>30</v>
      </c>
      <c r="AX136" s="11" t="s">
        <v>75</v>
      </c>
      <c r="AY136" s="228" t="s">
        <v>128</v>
      </c>
    </row>
    <row r="137" s="1" customFormat="1" ht="22.5" customHeight="1">
      <c r="B137" s="37"/>
      <c r="C137" s="205" t="s">
        <v>189</v>
      </c>
      <c r="D137" s="205" t="s">
        <v>130</v>
      </c>
      <c r="E137" s="206" t="s">
        <v>1017</v>
      </c>
      <c r="F137" s="207" t="s">
        <v>1018</v>
      </c>
      <c r="G137" s="208" t="s">
        <v>180</v>
      </c>
      <c r="H137" s="209">
        <v>167.14400000000001</v>
      </c>
      <c r="I137" s="210"/>
      <c r="J137" s="211">
        <f>ROUND(I137*H137,2)</f>
        <v>0</v>
      </c>
      <c r="K137" s="207" t="s">
        <v>973</v>
      </c>
      <c r="L137" s="42"/>
      <c r="M137" s="212" t="s">
        <v>1</v>
      </c>
      <c r="N137" s="213" t="s">
        <v>38</v>
      </c>
      <c r="O137" s="78"/>
      <c r="P137" s="214">
        <f>O137*H137</f>
        <v>0</v>
      </c>
      <c r="Q137" s="214">
        <v>0.00198</v>
      </c>
      <c r="R137" s="214">
        <f>Q137*H137</f>
        <v>0.33094511999999998</v>
      </c>
      <c r="S137" s="214">
        <v>0</v>
      </c>
      <c r="T137" s="215">
        <f>S137*H137</f>
        <v>0</v>
      </c>
      <c r="AR137" s="16" t="s">
        <v>134</v>
      </c>
      <c r="AT137" s="16" t="s">
        <v>130</v>
      </c>
      <c r="AU137" s="16" t="s">
        <v>77</v>
      </c>
      <c r="AY137" s="16" t="s">
        <v>128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75</v>
      </c>
      <c r="BK137" s="216">
        <f>ROUND(I137*H137,2)</f>
        <v>0</v>
      </c>
      <c r="BL137" s="16" t="s">
        <v>134</v>
      </c>
      <c r="BM137" s="16" t="s">
        <v>1019</v>
      </c>
    </row>
    <row r="138" s="11" customFormat="1">
      <c r="B138" s="217"/>
      <c r="C138" s="218"/>
      <c r="D138" s="219" t="s">
        <v>136</v>
      </c>
      <c r="E138" s="220" t="s">
        <v>1</v>
      </c>
      <c r="F138" s="221" t="s">
        <v>1016</v>
      </c>
      <c r="G138" s="218"/>
      <c r="H138" s="222">
        <v>167.14400000000001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136</v>
      </c>
      <c r="AU138" s="228" t="s">
        <v>77</v>
      </c>
      <c r="AV138" s="11" t="s">
        <v>77</v>
      </c>
      <c r="AW138" s="11" t="s">
        <v>30</v>
      </c>
      <c r="AX138" s="11" t="s">
        <v>75</v>
      </c>
      <c r="AY138" s="228" t="s">
        <v>128</v>
      </c>
    </row>
    <row r="139" s="1" customFormat="1" ht="16.5" customHeight="1">
      <c r="B139" s="37"/>
      <c r="C139" s="205" t="s">
        <v>826</v>
      </c>
      <c r="D139" s="205" t="s">
        <v>130</v>
      </c>
      <c r="E139" s="206" t="s">
        <v>341</v>
      </c>
      <c r="F139" s="207" t="s">
        <v>1020</v>
      </c>
      <c r="G139" s="208" t="s">
        <v>192</v>
      </c>
      <c r="H139" s="209">
        <v>33.299999999999997</v>
      </c>
      <c r="I139" s="210"/>
      <c r="J139" s="211">
        <f>ROUND(I139*H139,2)</f>
        <v>0</v>
      </c>
      <c r="K139" s="207" t="s">
        <v>857</v>
      </c>
      <c r="L139" s="42"/>
      <c r="M139" s="212" t="s">
        <v>1</v>
      </c>
      <c r="N139" s="213" t="s">
        <v>38</v>
      </c>
      <c r="O139" s="78"/>
      <c r="P139" s="214">
        <f>O139*H139</f>
        <v>0</v>
      </c>
      <c r="Q139" s="214">
        <v>0.00025000000000000001</v>
      </c>
      <c r="R139" s="214">
        <f>Q139*H139</f>
        <v>0.0083249999999999991</v>
      </c>
      <c r="S139" s="214">
        <v>0</v>
      </c>
      <c r="T139" s="215">
        <f>S139*H139</f>
        <v>0</v>
      </c>
      <c r="AR139" s="16" t="s">
        <v>134</v>
      </c>
      <c r="AT139" s="16" t="s">
        <v>130</v>
      </c>
      <c r="AU139" s="16" t="s">
        <v>77</v>
      </c>
      <c r="AY139" s="16" t="s">
        <v>128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75</v>
      </c>
      <c r="BK139" s="216">
        <f>ROUND(I139*H139,2)</f>
        <v>0</v>
      </c>
      <c r="BL139" s="16" t="s">
        <v>134</v>
      </c>
      <c r="BM139" s="16" t="s">
        <v>1021</v>
      </c>
    </row>
    <row r="140" s="1" customFormat="1" ht="16.5" customHeight="1">
      <c r="B140" s="37"/>
      <c r="C140" s="240" t="s">
        <v>831</v>
      </c>
      <c r="D140" s="240" t="s">
        <v>184</v>
      </c>
      <c r="E140" s="241" t="s">
        <v>1022</v>
      </c>
      <c r="F140" s="242" t="s">
        <v>1023</v>
      </c>
      <c r="G140" s="243" t="s">
        <v>192</v>
      </c>
      <c r="H140" s="244">
        <v>26.670000000000002</v>
      </c>
      <c r="I140" s="245"/>
      <c r="J140" s="246">
        <f>ROUND(I140*H140,2)</f>
        <v>0</v>
      </c>
      <c r="K140" s="242" t="s">
        <v>857</v>
      </c>
      <c r="L140" s="247"/>
      <c r="M140" s="248" t="s">
        <v>1</v>
      </c>
      <c r="N140" s="249" t="s">
        <v>38</v>
      </c>
      <c r="O140" s="78"/>
      <c r="P140" s="214">
        <f>O140*H140</f>
        <v>0</v>
      </c>
      <c r="Q140" s="214">
        <v>4.0000000000000003E-05</v>
      </c>
      <c r="R140" s="214">
        <f>Q140*H140</f>
        <v>0.0010668000000000001</v>
      </c>
      <c r="S140" s="214">
        <v>0</v>
      </c>
      <c r="T140" s="215">
        <f>S140*H140</f>
        <v>0</v>
      </c>
      <c r="AR140" s="16" t="s">
        <v>166</v>
      </c>
      <c r="AT140" s="16" t="s">
        <v>184</v>
      </c>
      <c r="AU140" s="16" t="s">
        <v>77</v>
      </c>
      <c r="AY140" s="16" t="s">
        <v>128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75</v>
      </c>
      <c r="BK140" s="216">
        <f>ROUND(I140*H140,2)</f>
        <v>0</v>
      </c>
      <c r="BL140" s="16" t="s">
        <v>134</v>
      </c>
      <c r="BM140" s="16" t="s">
        <v>1024</v>
      </c>
    </row>
    <row r="141" s="11" customFormat="1">
      <c r="B141" s="217"/>
      <c r="C141" s="218"/>
      <c r="D141" s="219" t="s">
        <v>136</v>
      </c>
      <c r="E141" s="220" t="s">
        <v>1</v>
      </c>
      <c r="F141" s="221" t="s">
        <v>1025</v>
      </c>
      <c r="G141" s="218"/>
      <c r="H141" s="222">
        <v>25.399999999999999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136</v>
      </c>
      <c r="AU141" s="228" t="s">
        <v>77</v>
      </c>
      <c r="AV141" s="11" t="s">
        <v>77</v>
      </c>
      <c r="AW141" s="11" t="s">
        <v>30</v>
      </c>
      <c r="AX141" s="11" t="s">
        <v>75</v>
      </c>
      <c r="AY141" s="228" t="s">
        <v>128</v>
      </c>
    </row>
    <row r="142" s="11" customFormat="1">
      <c r="B142" s="217"/>
      <c r="C142" s="218"/>
      <c r="D142" s="219" t="s">
        <v>136</v>
      </c>
      <c r="E142" s="218"/>
      <c r="F142" s="221" t="s">
        <v>1026</v>
      </c>
      <c r="G142" s="218"/>
      <c r="H142" s="222">
        <v>26.670000000000002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136</v>
      </c>
      <c r="AU142" s="228" t="s">
        <v>77</v>
      </c>
      <c r="AV142" s="11" t="s">
        <v>77</v>
      </c>
      <c r="AW142" s="11" t="s">
        <v>4</v>
      </c>
      <c r="AX142" s="11" t="s">
        <v>75</v>
      </c>
      <c r="AY142" s="228" t="s">
        <v>128</v>
      </c>
    </row>
    <row r="143" s="1" customFormat="1" ht="16.5" customHeight="1">
      <c r="B143" s="37"/>
      <c r="C143" s="240" t="s">
        <v>836</v>
      </c>
      <c r="D143" s="240" t="s">
        <v>184</v>
      </c>
      <c r="E143" s="241" t="s">
        <v>347</v>
      </c>
      <c r="F143" s="242" t="s">
        <v>348</v>
      </c>
      <c r="G143" s="243" t="s">
        <v>192</v>
      </c>
      <c r="H143" s="244">
        <v>6.6150000000000002</v>
      </c>
      <c r="I143" s="245"/>
      <c r="J143" s="246">
        <f>ROUND(I143*H143,2)</f>
        <v>0</v>
      </c>
      <c r="K143" s="242" t="s">
        <v>857</v>
      </c>
      <c r="L143" s="247"/>
      <c r="M143" s="248" t="s">
        <v>1</v>
      </c>
      <c r="N143" s="249" t="s">
        <v>38</v>
      </c>
      <c r="O143" s="78"/>
      <c r="P143" s="214">
        <f>O143*H143</f>
        <v>0</v>
      </c>
      <c r="Q143" s="214">
        <v>3.0000000000000001E-05</v>
      </c>
      <c r="R143" s="214">
        <f>Q143*H143</f>
        <v>0.00019845</v>
      </c>
      <c r="S143" s="214">
        <v>0</v>
      </c>
      <c r="T143" s="215">
        <f>S143*H143</f>
        <v>0</v>
      </c>
      <c r="AR143" s="16" t="s">
        <v>166</v>
      </c>
      <c r="AT143" s="16" t="s">
        <v>184</v>
      </c>
      <c r="AU143" s="16" t="s">
        <v>77</v>
      </c>
      <c r="AY143" s="16" t="s">
        <v>128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75</v>
      </c>
      <c r="BK143" s="216">
        <f>ROUND(I143*H143,2)</f>
        <v>0</v>
      </c>
      <c r="BL143" s="16" t="s">
        <v>134</v>
      </c>
      <c r="BM143" s="16" t="s">
        <v>1027</v>
      </c>
    </row>
    <row r="144" s="11" customFormat="1">
      <c r="B144" s="217"/>
      <c r="C144" s="218"/>
      <c r="D144" s="219" t="s">
        <v>136</v>
      </c>
      <c r="E144" s="220" t="s">
        <v>1</v>
      </c>
      <c r="F144" s="221" t="s">
        <v>1028</v>
      </c>
      <c r="G144" s="218"/>
      <c r="H144" s="222">
        <v>6.2999999999999998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136</v>
      </c>
      <c r="AU144" s="228" t="s">
        <v>77</v>
      </c>
      <c r="AV144" s="11" t="s">
        <v>77</v>
      </c>
      <c r="AW144" s="11" t="s">
        <v>30</v>
      </c>
      <c r="AX144" s="11" t="s">
        <v>75</v>
      </c>
      <c r="AY144" s="228" t="s">
        <v>128</v>
      </c>
    </row>
    <row r="145" s="11" customFormat="1">
      <c r="B145" s="217"/>
      <c r="C145" s="218"/>
      <c r="D145" s="219" t="s">
        <v>136</v>
      </c>
      <c r="E145" s="218"/>
      <c r="F145" s="221" t="s">
        <v>1029</v>
      </c>
      <c r="G145" s="218"/>
      <c r="H145" s="222">
        <v>6.6150000000000002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136</v>
      </c>
      <c r="AU145" s="228" t="s">
        <v>77</v>
      </c>
      <c r="AV145" s="11" t="s">
        <v>77</v>
      </c>
      <c r="AW145" s="11" t="s">
        <v>4</v>
      </c>
      <c r="AX145" s="11" t="s">
        <v>75</v>
      </c>
      <c r="AY145" s="228" t="s">
        <v>128</v>
      </c>
    </row>
    <row r="146" s="1" customFormat="1" ht="16.5" customHeight="1">
      <c r="B146" s="37"/>
      <c r="C146" s="205" t="s">
        <v>195</v>
      </c>
      <c r="D146" s="205" t="s">
        <v>130</v>
      </c>
      <c r="E146" s="206" t="s">
        <v>1030</v>
      </c>
      <c r="F146" s="207" t="s">
        <v>1031</v>
      </c>
      <c r="G146" s="208" t="s">
        <v>133</v>
      </c>
      <c r="H146" s="209">
        <v>4.5830000000000002</v>
      </c>
      <c r="I146" s="210"/>
      <c r="J146" s="211">
        <f>ROUND(I146*H146,2)</f>
        <v>0</v>
      </c>
      <c r="K146" s="207" t="s">
        <v>973</v>
      </c>
      <c r="L146" s="42"/>
      <c r="M146" s="212" t="s">
        <v>1</v>
      </c>
      <c r="N146" s="213" t="s">
        <v>38</v>
      </c>
      <c r="O146" s="78"/>
      <c r="P146" s="214">
        <f>O146*H146</f>
        <v>0</v>
      </c>
      <c r="Q146" s="214">
        <v>2.45329</v>
      </c>
      <c r="R146" s="214">
        <f>Q146*H146</f>
        <v>11.24342807</v>
      </c>
      <c r="S146" s="214">
        <v>0</v>
      </c>
      <c r="T146" s="215">
        <f>S146*H146</f>
        <v>0</v>
      </c>
      <c r="AR146" s="16" t="s">
        <v>134</v>
      </c>
      <c r="AT146" s="16" t="s">
        <v>130</v>
      </c>
      <c r="AU146" s="16" t="s">
        <v>77</v>
      </c>
      <c r="AY146" s="16" t="s">
        <v>128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75</v>
      </c>
      <c r="BK146" s="216">
        <f>ROUND(I146*H146,2)</f>
        <v>0</v>
      </c>
      <c r="BL146" s="16" t="s">
        <v>134</v>
      </c>
      <c r="BM146" s="16" t="s">
        <v>1032</v>
      </c>
    </row>
    <row r="147" s="11" customFormat="1">
      <c r="B147" s="217"/>
      <c r="C147" s="218"/>
      <c r="D147" s="219" t="s">
        <v>136</v>
      </c>
      <c r="E147" s="220" t="s">
        <v>1</v>
      </c>
      <c r="F147" s="221" t="s">
        <v>1033</v>
      </c>
      <c r="G147" s="218"/>
      <c r="H147" s="222">
        <v>4.5830000000000002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136</v>
      </c>
      <c r="AU147" s="228" t="s">
        <v>77</v>
      </c>
      <c r="AV147" s="11" t="s">
        <v>77</v>
      </c>
      <c r="AW147" s="11" t="s">
        <v>30</v>
      </c>
      <c r="AX147" s="11" t="s">
        <v>75</v>
      </c>
      <c r="AY147" s="228" t="s">
        <v>128</v>
      </c>
    </row>
    <row r="148" s="1" customFormat="1" ht="22.5" customHeight="1">
      <c r="B148" s="37"/>
      <c r="C148" s="205" t="s">
        <v>764</v>
      </c>
      <c r="D148" s="205" t="s">
        <v>130</v>
      </c>
      <c r="E148" s="206" t="s">
        <v>1034</v>
      </c>
      <c r="F148" s="207" t="s">
        <v>1035</v>
      </c>
      <c r="G148" s="208" t="s">
        <v>133</v>
      </c>
      <c r="H148" s="209">
        <v>9.6999999999999993</v>
      </c>
      <c r="I148" s="210"/>
      <c r="J148" s="211">
        <f>ROUND(I148*H148,2)</f>
        <v>0</v>
      </c>
      <c r="K148" s="207" t="s">
        <v>857</v>
      </c>
      <c r="L148" s="42"/>
      <c r="M148" s="212" t="s">
        <v>1</v>
      </c>
      <c r="N148" s="213" t="s">
        <v>38</v>
      </c>
      <c r="O148" s="78"/>
      <c r="P148" s="214">
        <f>O148*H148</f>
        <v>0</v>
      </c>
      <c r="Q148" s="214">
        <v>2.2563399999999998</v>
      </c>
      <c r="R148" s="214">
        <f>Q148*H148</f>
        <v>21.886497999999996</v>
      </c>
      <c r="S148" s="214">
        <v>0</v>
      </c>
      <c r="T148" s="215">
        <f>S148*H148</f>
        <v>0</v>
      </c>
      <c r="AR148" s="16" t="s">
        <v>134</v>
      </c>
      <c r="AT148" s="16" t="s">
        <v>130</v>
      </c>
      <c r="AU148" s="16" t="s">
        <v>77</v>
      </c>
      <c r="AY148" s="16" t="s">
        <v>128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75</v>
      </c>
      <c r="BK148" s="216">
        <f>ROUND(I148*H148,2)</f>
        <v>0</v>
      </c>
      <c r="BL148" s="16" t="s">
        <v>134</v>
      </c>
      <c r="BM148" s="16" t="s">
        <v>1036</v>
      </c>
    </row>
    <row r="149" s="1" customFormat="1" ht="16.5" customHeight="1">
      <c r="B149" s="37"/>
      <c r="C149" s="205" t="s">
        <v>200</v>
      </c>
      <c r="D149" s="205" t="s">
        <v>130</v>
      </c>
      <c r="E149" s="206" t="s">
        <v>380</v>
      </c>
      <c r="F149" s="207" t="s">
        <v>1037</v>
      </c>
      <c r="G149" s="208" t="s">
        <v>133</v>
      </c>
      <c r="H149" s="209">
        <v>4.5830000000000002</v>
      </c>
      <c r="I149" s="210"/>
      <c r="J149" s="211">
        <f>ROUND(I149*H149,2)</f>
        <v>0</v>
      </c>
      <c r="K149" s="207" t="s">
        <v>973</v>
      </c>
      <c r="L149" s="42"/>
      <c r="M149" s="212" t="s">
        <v>1</v>
      </c>
      <c r="N149" s="213" t="s">
        <v>38</v>
      </c>
      <c r="O149" s="7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AR149" s="16" t="s">
        <v>134</v>
      </c>
      <c r="AT149" s="16" t="s">
        <v>130</v>
      </c>
      <c r="AU149" s="16" t="s">
        <v>77</v>
      </c>
      <c r="AY149" s="16" t="s">
        <v>128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75</v>
      </c>
      <c r="BK149" s="216">
        <f>ROUND(I149*H149,2)</f>
        <v>0</v>
      </c>
      <c r="BL149" s="16" t="s">
        <v>134</v>
      </c>
      <c r="BM149" s="16" t="s">
        <v>1038</v>
      </c>
    </row>
    <row r="150" s="1" customFormat="1" ht="22.5" customHeight="1">
      <c r="B150" s="37"/>
      <c r="C150" s="205" t="s">
        <v>8</v>
      </c>
      <c r="D150" s="205" t="s">
        <v>130</v>
      </c>
      <c r="E150" s="206" t="s">
        <v>1039</v>
      </c>
      <c r="F150" s="207" t="s">
        <v>1040</v>
      </c>
      <c r="G150" s="208" t="s">
        <v>133</v>
      </c>
      <c r="H150" s="209">
        <v>4.5830000000000002</v>
      </c>
      <c r="I150" s="210"/>
      <c r="J150" s="211">
        <f>ROUND(I150*H150,2)</f>
        <v>0</v>
      </c>
      <c r="K150" s="207" t="s">
        <v>973</v>
      </c>
      <c r="L150" s="42"/>
      <c r="M150" s="212" t="s">
        <v>1</v>
      </c>
      <c r="N150" s="213" t="s">
        <v>38</v>
      </c>
      <c r="O150" s="7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16" t="s">
        <v>134</v>
      </c>
      <c r="AT150" s="16" t="s">
        <v>130</v>
      </c>
      <c r="AU150" s="16" t="s">
        <v>77</v>
      </c>
      <c r="AY150" s="16" t="s">
        <v>128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75</v>
      </c>
      <c r="BK150" s="216">
        <f>ROUND(I150*H150,2)</f>
        <v>0</v>
      </c>
      <c r="BL150" s="16" t="s">
        <v>134</v>
      </c>
      <c r="BM150" s="16" t="s">
        <v>1041</v>
      </c>
    </row>
    <row r="151" s="1" customFormat="1" ht="16.5" customHeight="1">
      <c r="B151" s="37"/>
      <c r="C151" s="205" t="s">
        <v>209</v>
      </c>
      <c r="D151" s="205" t="s">
        <v>130</v>
      </c>
      <c r="E151" s="206" t="s">
        <v>401</v>
      </c>
      <c r="F151" s="207" t="s">
        <v>1042</v>
      </c>
      <c r="G151" s="208" t="s">
        <v>158</v>
      </c>
      <c r="H151" s="209">
        <v>0.113</v>
      </c>
      <c r="I151" s="210"/>
      <c r="J151" s="211">
        <f>ROUND(I151*H151,2)</f>
        <v>0</v>
      </c>
      <c r="K151" s="207" t="s">
        <v>973</v>
      </c>
      <c r="L151" s="42"/>
      <c r="M151" s="212" t="s">
        <v>1</v>
      </c>
      <c r="N151" s="213" t="s">
        <v>38</v>
      </c>
      <c r="O151" s="78"/>
      <c r="P151" s="214">
        <f>O151*H151</f>
        <v>0</v>
      </c>
      <c r="Q151" s="214">
        <v>1.0530600000000001</v>
      </c>
      <c r="R151" s="214">
        <f>Q151*H151</f>
        <v>0.11899578000000001</v>
      </c>
      <c r="S151" s="214">
        <v>0</v>
      </c>
      <c r="T151" s="215">
        <f>S151*H151</f>
        <v>0</v>
      </c>
      <c r="AR151" s="16" t="s">
        <v>134</v>
      </c>
      <c r="AT151" s="16" t="s">
        <v>130</v>
      </c>
      <c r="AU151" s="16" t="s">
        <v>77</v>
      </c>
      <c r="AY151" s="16" t="s">
        <v>128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75</v>
      </c>
      <c r="BK151" s="216">
        <f>ROUND(I151*H151,2)</f>
        <v>0</v>
      </c>
      <c r="BL151" s="16" t="s">
        <v>134</v>
      </c>
      <c r="BM151" s="16" t="s">
        <v>1043</v>
      </c>
    </row>
    <row r="152" s="11" customFormat="1">
      <c r="B152" s="217"/>
      <c r="C152" s="218"/>
      <c r="D152" s="219" t="s">
        <v>136</v>
      </c>
      <c r="E152" s="220" t="s">
        <v>1</v>
      </c>
      <c r="F152" s="221" t="s">
        <v>1044</v>
      </c>
      <c r="G152" s="218"/>
      <c r="H152" s="222">
        <v>0.113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136</v>
      </c>
      <c r="AU152" s="228" t="s">
        <v>77</v>
      </c>
      <c r="AV152" s="11" t="s">
        <v>77</v>
      </c>
      <c r="AW152" s="11" t="s">
        <v>30</v>
      </c>
      <c r="AX152" s="11" t="s">
        <v>75</v>
      </c>
      <c r="AY152" s="228" t="s">
        <v>128</v>
      </c>
    </row>
    <row r="153" s="1" customFormat="1" ht="16.5" customHeight="1">
      <c r="B153" s="37"/>
      <c r="C153" s="205" t="s">
        <v>216</v>
      </c>
      <c r="D153" s="205" t="s">
        <v>130</v>
      </c>
      <c r="E153" s="206" t="s">
        <v>1045</v>
      </c>
      <c r="F153" s="207" t="s">
        <v>1046</v>
      </c>
      <c r="G153" s="208" t="s">
        <v>192</v>
      </c>
      <c r="H153" s="209">
        <v>108.56399999999999</v>
      </c>
      <c r="I153" s="210"/>
      <c r="J153" s="211">
        <f>ROUND(I153*H153,2)</f>
        <v>0</v>
      </c>
      <c r="K153" s="207" t="s">
        <v>973</v>
      </c>
      <c r="L153" s="42"/>
      <c r="M153" s="212" t="s">
        <v>1</v>
      </c>
      <c r="N153" s="213" t="s">
        <v>38</v>
      </c>
      <c r="O153" s="78"/>
      <c r="P153" s="214">
        <f>O153*H153</f>
        <v>0</v>
      </c>
      <c r="Q153" s="214">
        <v>6.0000000000000002E-05</v>
      </c>
      <c r="R153" s="214">
        <f>Q153*H153</f>
        <v>0.0065138399999999999</v>
      </c>
      <c r="S153" s="214">
        <v>0</v>
      </c>
      <c r="T153" s="215">
        <f>S153*H153</f>
        <v>0</v>
      </c>
      <c r="AR153" s="16" t="s">
        <v>134</v>
      </c>
      <c r="AT153" s="16" t="s">
        <v>130</v>
      </c>
      <c r="AU153" s="16" t="s">
        <v>77</v>
      </c>
      <c r="AY153" s="16" t="s">
        <v>128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75</v>
      </c>
      <c r="BK153" s="216">
        <f>ROUND(I153*H153,2)</f>
        <v>0</v>
      </c>
      <c r="BL153" s="16" t="s">
        <v>134</v>
      </c>
      <c r="BM153" s="16" t="s">
        <v>1047</v>
      </c>
    </row>
    <row r="154" s="11" customFormat="1">
      <c r="B154" s="217"/>
      <c r="C154" s="218"/>
      <c r="D154" s="219" t="s">
        <v>136</v>
      </c>
      <c r="E154" s="220" t="s">
        <v>1</v>
      </c>
      <c r="F154" s="221" t="s">
        <v>1048</v>
      </c>
      <c r="G154" s="218"/>
      <c r="H154" s="222">
        <v>52.363999999999997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136</v>
      </c>
      <c r="AU154" s="228" t="s">
        <v>77</v>
      </c>
      <c r="AV154" s="11" t="s">
        <v>77</v>
      </c>
      <c r="AW154" s="11" t="s">
        <v>30</v>
      </c>
      <c r="AX154" s="11" t="s">
        <v>67</v>
      </c>
      <c r="AY154" s="228" t="s">
        <v>128</v>
      </c>
    </row>
    <row r="155" s="11" customFormat="1">
      <c r="B155" s="217"/>
      <c r="C155" s="218"/>
      <c r="D155" s="219" t="s">
        <v>136</v>
      </c>
      <c r="E155" s="220" t="s">
        <v>1</v>
      </c>
      <c r="F155" s="221" t="s">
        <v>1049</v>
      </c>
      <c r="G155" s="218"/>
      <c r="H155" s="222">
        <v>38.600000000000001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136</v>
      </c>
      <c r="AU155" s="228" t="s">
        <v>77</v>
      </c>
      <c r="AV155" s="11" t="s">
        <v>77</v>
      </c>
      <c r="AW155" s="11" t="s">
        <v>30</v>
      </c>
      <c r="AX155" s="11" t="s">
        <v>67</v>
      </c>
      <c r="AY155" s="228" t="s">
        <v>128</v>
      </c>
    </row>
    <row r="156" s="11" customFormat="1">
      <c r="B156" s="217"/>
      <c r="C156" s="218"/>
      <c r="D156" s="219" t="s">
        <v>136</v>
      </c>
      <c r="E156" s="220" t="s">
        <v>1</v>
      </c>
      <c r="F156" s="221" t="s">
        <v>1050</v>
      </c>
      <c r="G156" s="218"/>
      <c r="H156" s="222">
        <v>17.600000000000001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136</v>
      </c>
      <c r="AU156" s="228" t="s">
        <v>77</v>
      </c>
      <c r="AV156" s="11" t="s">
        <v>77</v>
      </c>
      <c r="AW156" s="11" t="s">
        <v>30</v>
      </c>
      <c r="AX156" s="11" t="s">
        <v>67</v>
      </c>
      <c r="AY156" s="228" t="s">
        <v>128</v>
      </c>
    </row>
    <row r="157" s="14" customFormat="1">
      <c r="B157" s="266"/>
      <c r="C157" s="267"/>
      <c r="D157" s="219" t="s">
        <v>136</v>
      </c>
      <c r="E157" s="268" t="s">
        <v>944</v>
      </c>
      <c r="F157" s="269" t="s">
        <v>980</v>
      </c>
      <c r="G157" s="267"/>
      <c r="H157" s="270">
        <v>108.56399999999999</v>
      </c>
      <c r="I157" s="271"/>
      <c r="J157" s="267"/>
      <c r="K157" s="267"/>
      <c r="L157" s="272"/>
      <c r="M157" s="273"/>
      <c r="N157" s="274"/>
      <c r="O157" s="274"/>
      <c r="P157" s="274"/>
      <c r="Q157" s="274"/>
      <c r="R157" s="274"/>
      <c r="S157" s="274"/>
      <c r="T157" s="275"/>
      <c r="AT157" s="276" t="s">
        <v>136</v>
      </c>
      <c r="AU157" s="276" t="s">
        <v>77</v>
      </c>
      <c r="AV157" s="14" t="s">
        <v>143</v>
      </c>
      <c r="AW157" s="14" t="s">
        <v>30</v>
      </c>
      <c r="AX157" s="14" t="s">
        <v>75</v>
      </c>
      <c r="AY157" s="276" t="s">
        <v>128</v>
      </c>
    </row>
    <row r="158" s="1" customFormat="1" ht="16.5" customHeight="1">
      <c r="B158" s="37"/>
      <c r="C158" s="205" t="s">
        <v>221</v>
      </c>
      <c r="D158" s="205" t="s">
        <v>130</v>
      </c>
      <c r="E158" s="206" t="s">
        <v>1051</v>
      </c>
      <c r="F158" s="207" t="s">
        <v>1052</v>
      </c>
      <c r="G158" s="208" t="s">
        <v>192</v>
      </c>
      <c r="H158" s="209">
        <v>108.56399999999999</v>
      </c>
      <c r="I158" s="210"/>
      <c r="J158" s="211">
        <f>ROUND(I158*H158,2)</f>
        <v>0</v>
      </c>
      <c r="K158" s="207" t="s">
        <v>973</v>
      </c>
      <c r="L158" s="42"/>
      <c r="M158" s="212" t="s">
        <v>1</v>
      </c>
      <c r="N158" s="213" t="s">
        <v>38</v>
      </c>
      <c r="O158" s="78"/>
      <c r="P158" s="214">
        <f>O158*H158</f>
        <v>0</v>
      </c>
      <c r="Q158" s="214">
        <v>8.0000000000000007E-05</v>
      </c>
      <c r="R158" s="214">
        <f>Q158*H158</f>
        <v>0.0086851199999999993</v>
      </c>
      <c r="S158" s="214">
        <v>0</v>
      </c>
      <c r="T158" s="215">
        <f>S158*H158</f>
        <v>0</v>
      </c>
      <c r="AR158" s="16" t="s">
        <v>134</v>
      </c>
      <c r="AT158" s="16" t="s">
        <v>130</v>
      </c>
      <c r="AU158" s="16" t="s">
        <v>77</v>
      </c>
      <c r="AY158" s="16" t="s">
        <v>128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75</v>
      </c>
      <c r="BK158" s="216">
        <f>ROUND(I158*H158,2)</f>
        <v>0</v>
      </c>
      <c r="BL158" s="16" t="s">
        <v>134</v>
      </c>
      <c r="BM158" s="16" t="s">
        <v>1053</v>
      </c>
    </row>
    <row r="159" s="11" customFormat="1">
      <c r="B159" s="217"/>
      <c r="C159" s="218"/>
      <c r="D159" s="219" t="s">
        <v>136</v>
      </c>
      <c r="E159" s="220" t="s">
        <v>1</v>
      </c>
      <c r="F159" s="221" t="s">
        <v>944</v>
      </c>
      <c r="G159" s="218"/>
      <c r="H159" s="222">
        <v>108.56399999999999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136</v>
      </c>
      <c r="AU159" s="228" t="s">
        <v>77</v>
      </c>
      <c r="AV159" s="11" t="s">
        <v>77</v>
      </c>
      <c r="AW159" s="11" t="s">
        <v>30</v>
      </c>
      <c r="AX159" s="11" t="s">
        <v>75</v>
      </c>
      <c r="AY159" s="228" t="s">
        <v>128</v>
      </c>
    </row>
    <row r="160" s="1" customFormat="1" ht="16.5" customHeight="1">
      <c r="B160" s="37"/>
      <c r="C160" s="205" t="s">
        <v>226</v>
      </c>
      <c r="D160" s="205" t="s">
        <v>130</v>
      </c>
      <c r="E160" s="206" t="s">
        <v>439</v>
      </c>
      <c r="F160" s="207" t="s">
        <v>1054</v>
      </c>
      <c r="G160" s="208" t="s">
        <v>281</v>
      </c>
      <c r="H160" s="209">
        <v>14</v>
      </c>
      <c r="I160" s="210"/>
      <c r="J160" s="211">
        <f>ROUND(I160*H160,2)</f>
        <v>0</v>
      </c>
      <c r="K160" s="207" t="s">
        <v>973</v>
      </c>
      <c r="L160" s="42"/>
      <c r="M160" s="212" t="s">
        <v>1</v>
      </c>
      <c r="N160" s="213" t="s">
        <v>38</v>
      </c>
      <c r="O160" s="78"/>
      <c r="P160" s="214">
        <f>O160*H160</f>
        <v>0</v>
      </c>
      <c r="Q160" s="214">
        <v>0.04684</v>
      </c>
      <c r="R160" s="214">
        <f>Q160*H160</f>
        <v>0.65576000000000001</v>
      </c>
      <c r="S160" s="214">
        <v>0</v>
      </c>
      <c r="T160" s="215">
        <f>S160*H160</f>
        <v>0</v>
      </c>
      <c r="AR160" s="16" t="s">
        <v>134</v>
      </c>
      <c r="AT160" s="16" t="s">
        <v>130</v>
      </c>
      <c r="AU160" s="16" t="s">
        <v>77</v>
      </c>
      <c r="AY160" s="16" t="s">
        <v>128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75</v>
      </c>
      <c r="BK160" s="216">
        <f>ROUND(I160*H160,2)</f>
        <v>0</v>
      </c>
      <c r="BL160" s="16" t="s">
        <v>134</v>
      </c>
      <c r="BM160" s="16" t="s">
        <v>1055</v>
      </c>
    </row>
    <row r="161" s="1" customFormat="1" ht="16.5" customHeight="1">
      <c r="B161" s="37"/>
      <c r="C161" s="240" t="s">
        <v>7</v>
      </c>
      <c r="D161" s="240" t="s">
        <v>184</v>
      </c>
      <c r="E161" s="241" t="s">
        <v>1056</v>
      </c>
      <c r="F161" s="242" t="s">
        <v>1057</v>
      </c>
      <c r="G161" s="243" t="s">
        <v>281</v>
      </c>
      <c r="H161" s="244">
        <v>10</v>
      </c>
      <c r="I161" s="245"/>
      <c r="J161" s="246">
        <f>ROUND(I161*H161,2)</f>
        <v>0</v>
      </c>
      <c r="K161" s="242" t="s">
        <v>973</v>
      </c>
      <c r="L161" s="247"/>
      <c r="M161" s="248" t="s">
        <v>1</v>
      </c>
      <c r="N161" s="249" t="s">
        <v>38</v>
      </c>
      <c r="O161" s="78"/>
      <c r="P161" s="214">
        <f>O161*H161</f>
        <v>0</v>
      </c>
      <c r="Q161" s="214">
        <v>0.0137</v>
      </c>
      <c r="R161" s="214">
        <f>Q161*H161</f>
        <v>0.13700000000000001</v>
      </c>
      <c r="S161" s="214">
        <v>0</v>
      </c>
      <c r="T161" s="215">
        <f>S161*H161</f>
        <v>0</v>
      </c>
      <c r="AR161" s="16" t="s">
        <v>166</v>
      </c>
      <c r="AT161" s="16" t="s">
        <v>184</v>
      </c>
      <c r="AU161" s="16" t="s">
        <v>77</v>
      </c>
      <c r="AY161" s="16" t="s">
        <v>128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6" t="s">
        <v>75</v>
      </c>
      <c r="BK161" s="216">
        <f>ROUND(I161*H161,2)</f>
        <v>0</v>
      </c>
      <c r="BL161" s="16" t="s">
        <v>134</v>
      </c>
      <c r="BM161" s="16" t="s">
        <v>1058</v>
      </c>
    </row>
    <row r="162" s="1" customFormat="1" ht="16.5" customHeight="1">
      <c r="B162" s="37"/>
      <c r="C162" s="240" t="s">
        <v>790</v>
      </c>
      <c r="D162" s="240" t="s">
        <v>184</v>
      </c>
      <c r="E162" s="241" t="s">
        <v>1059</v>
      </c>
      <c r="F162" s="242" t="s">
        <v>1060</v>
      </c>
      <c r="G162" s="243" t="s">
        <v>281</v>
      </c>
      <c r="H162" s="244">
        <v>4</v>
      </c>
      <c r="I162" s="245"/>
      <c r="J162" s="246">
        <f>ROUND(I162*H162,2)</f>
        <v>0</v>
      </c>
      <c r="K162" s="242" t="s">
        <v>857</v>
      </c>
      <c r="L162" s="247"/>
      <c r="M162" s="248" t="s">
        <v>1</v>
      </c>
      <c r="N162" s="249" t="s">
        <v>38</v>
      </c>
      <c r="O162" s="78"/>
      <c r="P162" s="214">
        <f>O162*H162</f>
        <v>0</v>
      </c>
      <c r="Q162" s="214">
        <v>0.013400000000000001</v>
      </c>
      <c r="R162" s="214">
        <f>Q162*H162</f>
        <v>0.053600000000000002</v>
      </c>
      <c r="S162" s="214">
        <v>0</v>
      </c>
      <c r="T162" s="215">
        <f>S162*H162</f>
        <v>0</v>
      </c>
      <c r="AR162" s="16" t="s">
        <v>166</v>
      </c>
      <c r="AT162" s="16" t="s">
        <v>184</v>
      </c>
      <c r="AU162" s="16" t="s">
        <v>77</v>
      </c>
      <c r="AY162" s="16" t="s">
        <v>128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75</v>
      </c>
      <c r="BK162" s="216">
        <f>ROUND(I162*H162,2)</f>
        <v>0</v>
      </c>
      <c r="BL162" s="16" t="s">
        <v>134</v>
      </c>
      <c r="BM162" s="16" t="s">
        <v>1061</v>
      </c>
    </row>
    <row r="163" s="10" customFormat="1" ht="22.8" customHeight="1">
      <c r="B163" s="189"/>
      <c r="C163" s="190"/>
      <c r="D163" s="191" t="s">
        <v>66</v>
      </c>
      <c r="E163" s="203" t="s">
        <v>172</v>
      </c>
      <c r="F163" s="203" t="s">
        <v>454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f>SUM(P164:P212)</f>
        <v>0</v>
      </c>
      <c r="Q163" s="197"/>
      <c r="R163" s="198">
        <f>SUM(R164:R212)</f>
        <v>0.017241099999999999</v>
      </c>
      <c r="S163" s="197"/>
      <c r="T163" s="199">
        <f>SUM(T164:T212)</f>
        <v>46.043511999999993</v>
      </c>
      <c r="AR163" s="200" t="s">
        <v>75</v>
      </c>
      <c r="AT163" s="201" t="s">
        <v>66</v>
      </c>
      <c r="AU163" s="201" t="s">
        <v>75</v>
      </c>
      <c r="AY163" s="200" t="s">
        <v>128</v>
      </c>
      <c r="BK163" s="202">
        <f>SUM(BK164:BK212)</f>
        <v>0</v>
      </c>
    </row>
    <row r="164" s="1" customFormat="1" ht="16.5" customHeight="1">
      <c r="B164" s="37"/>
      <c r="C164" s="205" t="s">
        <v>241</v>
      </c>
      <c r="D164" s="205" t="s">
        <v>130</v>
      </c>
      <c r="E164" s="206" t="s">
        <v>1062</v>
      </c>
      <c r="F164" s="207" t="s">
        <v>1063</v>
      </c>
      <c r="G164" s="208" t="s">
        <v>180</v>
      </c>
      <c r="H164" s="209">
        <v>7.5</v>
      </c>
      <c r="I164" s="210"/>
      <c r="J164" s="211">
        <f>ROUND(I164*H164,2)</f>
        <v>0</v>
      </c>
      <c r="K164" s="207" t="s">
        <v>973</v>
      </c>
      <c r="L164" s="42"/>
      <c r="M164" s="212" t="s">
        <v>1</v>
      </c>
      <c r="N164" s="213" t="s">
        <v>38</v>
      </c>
      <c r="O164" s="78"/>
      <c r="P164" s="214">
        <f>O164*H164</f>
        <v>0</v>
      </c>
      <c r="Q164" s="214">
        <v>0.00020000000000000001</v>
      </c>
      <c r="R164" s="214">
        <f>Q164*H164</f>
        <v>0.0015</v>
      </c>
      <c r="S164" s="214">
        <v>0</v>
      </c>
      <c r="T164" s="215">
        <f>S164*H164</f>
        <v>0</v>
      </c>
      <c r="AR164" s="16" t="s">
        <v>134</v>
      </c>
      <c r="AT164" s="16" t="s">
        <v>130</v>
      </c>
      <c r="AU164" s="16" t="s">
        <v>77</v>
      </c>
      <c r="AY164" s="16" t="s">
        <v>128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6" t="s">
        <v>75</v>
      </c>
      <c r="BK164" s="216">
        <f>ROUND(I164*H164,2)</f>
        <v>0</v>
      </c>
      <c r="BL164" s="16" t="s">
        <v>134</v>
      </c>
      <c r="BM164" s="16" t="s">
        <v>1064</v>
      </c>
    </row>
    <row r="165" s="11" customFormat="1">
      <c r="B165" s="217"/>
      <c r="C165" s="218"/>
      <c r="D165" s="219" t="s">
        <v>136</v>
      </c>
      <c r="E165" s="220" t="s">
        <v>1</v>
      </c>
      <c r="F165" s="221" t="s">
        <v>1065</v>
      </c>
      <c r="G165" s="218"/>
      <c r="H165" s="222">
        <v>7.5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136</v>
      </c>
      <c r="AU165" s="228" t="s">
        <v>77</v>
      </c>
      <c r="AV165" s="11" t="s">
        <v>77</v>
      </c>
      <c r="AW165" s="11" t="s">
        <v>30</v>
      </c>
      <c r="AX165" s="11" t="s">
        <v>75</v>
      </c>
      <c r="AY165" s="228" t="s">
        <v>128</v>
      </c>
    </row>
    <row r="166" s="1" customFormat="1" ht="22.5" customHeight="1">
      <c r="B166" s="37"/>
      <c r="C166" s="205" t="s">
        <v>247</v>
      </c>
      <c r="D166" s="205" t="s">
        <v>130</v>
      </c>
      <c r="E166" s="206" t="s">
        <v>1066</v>
      </c>
      <c r="F166" s="207" t="s">
        <v>1067</v>
      </c>
      <c r="G166" s="208" t="s">
        <v>180</v>
      </c>
      <c r="H166" s="209">
        <v>7.5</v>
      </c>
      <c r="I166" s="210"/>
      <c r="J166" s="211">
        <f>ROUND(I166*H166,2)</f>
        <v>0</v>
      </c>
      <c r="K166" s="207" t="s">
        <v>973</v>
      </c>
      <c r="L166" s="42"/>
      <c r="M166" s="212" t="s">
        <v>1</v>
      </c>
      <c r="N166" s="213" t="s">
        <v>38</v>
      </c>
      <c r="O166" s="78"/>
      <c r="P166" s="214">
        <f>O166*H166</f>
        <v>0</v>
      </c>
      <c r="Q166" s="214">
        <v>0.00021000000000000001</v>
      </c>
      <c r="R166" s="214">
        <f>Q166*H166</f>
        <v>0.001575</v>
      </c>
      <c r="S166" s="214">
        <v>0</v>
      </c>
      <c r="T166" s="215">
        <f>S166*H166</f>
        <v>0</v>
      </c>
      <c r="AR166" s="16" t="s">
        <v>134</v>
      </c>
      <c r="AT166" s="16" t="s">
        <v>130</v>
      </c>
      <c r="AU166" s="16" t="s">
        <v>77</v>
      </c>
      <c r="AY166" s="16" t="s">
        <v>128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75</v>
      </c>
      <c r="BK166" s="216">
        <f>ROUND(I166*H166,2)</f>
        <v>0</v>
      </c>
      <c r="BL166" s="16" t="s">
        <v>134</v>
      </c>
      <c r="BM166" s="16" t="s">
        <v>1068</v>
      </c>
    </row>
    <row r="167" s="1" customFormat="1" ht="16.5" customHeight="1">
      <c r="B167" s="37"/>
      <c r="C167" s="205" t="s">
        <v>253</v>
      </c>
      <c r="D167" s="205" t="s">
        <v>130</v>
      </c>
      <c r="E167" s="206" t="s">
        <v>470</v>
      </c>
      <c r="F167" s="207" t="s">
        <v>1069</v>
      </c>
      <c r="G167" s="208" t="s">
        <v>180</v>
      </c>
      <c r="H167" s="209">
        <v>83.329999999999998</v>
      </c>
      <c r="I167" s="210"/>
      <c r="J167" s="211">
        <f>ROUND(I167*H167,2)</f>
        <v>0</v>
      </c>
      <c r="K167" s="207" t="s">
        <v>973</v>
      </c>
      <c r="L167" s="42"/>
      <c r="M167" s="212" t="s">
        <v>1</v>
      </c>
      <c r="N167" s="213" t="s">
        <v>38</v>
      </c>
      <c r="O167" s="78"/>
      <c r="P167" s="214">
        <f>O167*H167</f>
        <v>0</v>
      </c>
      <c r="Q167" s="214">
        <v>0.00012999999999999999</v>
      </c>
      <c r="R167" s="214">
        <f>Q167*H167</f>
        <v>0.0108329</v>
      </c>
      <c r="S167" s="214">
        <v>0</v>
      </c>
      <c r="T167" s="215">
        <f>S167*H167</f>
        <v>0</v>
      </c>
      <c r="AR167" s="16" t="s">
        <v>134</v>
      </c>
      <c r="AT167" s="16" t="s">
        <v>130</v>
      </c>
      <c r="AU167" s="16" t="s">
        <v>77</v>
      </c>
      <c r="AY167" s="16" t="s">
        <v>128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75</v>
      </c>
      <c r="BK167" s="216">
        <f>ROUND(I167*H167,2)</f>
        <v>0</v>
      </c>
      <c r="BL167" s="16" t="s">
        <v>134</v>
      </c>
      <c r="BM167" s="16" t="s">
        <v>1070</v>
      </c>
    </row>
    <row r="168" s="11" customFormat="1">
      <c r="B168" s="217"/>
      <c r="C168" s="218"/>
      <c r="D168" s="219" t="s">
        <v>136</v>
      </c>
      <c r="E168" s="220" t="s">
        <v>1</v>
      </c>
      <c r="F168" s="221" t="s">
        <v>932</v>
      </c>
      <c r="G168" s="218"/>
      <c r="H168" s="222">
        <v>83.329999999999998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136</v>
      </c>
      <c r="AU168" s="228" t="s">
        <v>77</v>
      </c>
      <c r="AV168" s="11" t="s">
        <v>77</v>
      </c>
      <c r="AW168" s="11" t="s">
        <v>30</v>
      </c>
      <c r="AX168" s="11" t="s">
        <v>75</v>
      </c>
      <c r="AY168" s="228" t="s">
        <v>128</v>
      </c>
    </row>
    <row r="169" s="1" customFormat="1" ht="33.75" customHeight="1">
      <c r="B169" s="37"/>
      <c r="C169" s="205" t="s">
        <v>257</v>
      </c>
      <c r="D169" s="205" t="s">
        <v>130</v>
      </c>
      <c r="E169" s="206" t="s">
        <v>475</v>
      </c>
      <c r="F169" s="207" t="s">
        <v>1071</v>
      </c>
      <c r="G169" s="208" t="s">
        <v>180</v>
      </c>
      <c r="H169" s="209">
        <v>83.329999999999998</v>
      </c>
      <c r="I169" s="210"/>
      <c r="J169" s="211">
        <f>ROUND(I169*H169,2)</f>
        <v>0</v>
      </c>
      <c r="K169" s="207" t="s">
        <v>973</v>
      </c>
      <c r="L169" s="42"/>
      <c r="M169" s="212" t="s">
        <v>1</v>
      </c>
      <c r="N169" s="213" t="s">
        <v>38</v>
      </c>
      <c r="O169" s="78"/>
      <c r="P169" s="214">
        <f>O169*H169</f>
        <v>0</v>
      </c>
      <c r="Q169" s="214">
        <v>4.0000000000000003E-05</v>
      </c>
      <c r="R169" s="214">
        <f>Q169*H169</f>
        <v>0.0033332000000000001</v>
      </c>
      <c r="S169" s="214">
        <v>0</v>
      </c>
      <c r="T169" s="215">
        <f>S169*H169</f>
        <v>0</v>
      </c>
      <c r="AR169" s="16" t="s">
        <v>134</v>
      </c>
      <c r="AT169" s="16" t="s">
        <v>130</v>
      </c>
      <c r="AU169" s="16" t="s">
        <v>77</v>
      </c>
      <c r="AY169" s="16" t="s">
        <v>128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75</v>
      </c>
      <c r="BK169" s="216">
        <f>ROUND(I169*H169,2)</f>
        <v>0</v>
      </c>
      <c r="BL169" s="16" t="s">
        <v>134</v>
      </c>
      <c r="BM169" s="16" t="s">
        <v>1072</v>
      </c>
    </row>
    <row r="170" s="11" customFormat="1">
      <c r="B170" s="217"/>
      <c r="C170" s="218"/>
      <c r="D170" s="219" t="s">
        <v>136</v>
      </c>
      <c r="E170" s="220" t="s">
        <v>1</v>
      </c>
      <c r="F170" s="221" t="s">
        <v>932</v>
      </c>
      <c r="G170" s="218"/>
      <c r="H170" s="222">
        <v>83.329999999999998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136</v>
      </c>
      <c r="AU170" s="228" t="s">
        <v>77</v>
      </c>
      <c r="AV170" s="11" t="s">
        <v>77</v>
      </c>
      <c r="AW170" s="11" t="s">
        <v>30</v>
      </c>
      <c r="AX170" s="11" t="s">
        <v>75</v>
      </c>
      <c r="AY170" s="228" t="s">
        <v>128</v>
      </c>
    </row>
    <row r="171" s="1" customFormat="1" ht="22.5" customHeight="1">
      <c r="B171" s="37"/>
      <c r="C171" s="205" t="s">
        <v>267</v>
      </c>
      <c r="D171" s="205" t="s">
        <v>130</v>
      </c>
      <c r="E171" s="206" t="s">
        <v>1073</v>
      </c>
      <c r="F171" s="207" t="s">
        <v>1074</v>
      </c>
      <c r="G171" s="208" t="s">
        <v>180</v>
      </c>
      <c r="H171" s="209">
        <v>41.802</v>
      </c>
      <c r="I171" s="210"/>
      <c r="J171" s="211">
        <f>ROUND(I171*H171,2)</f>
        <v>0</v>
      </c>
      <c r="K171" s="207" t="s">
        <v>973</v>
      </c>
      <c r="L171" s="42"/>
      <c r="M171" s="212" t="s">
        <v>1</v>
      </c>
      <c r="N171" s="213" t="s">
        <v>38</v>
      </c>
      <c r="O171" s="78"/>
      <c r="P171" s="214">
        <f>O171*H171</f>
        <v>0</v>
      </c>
      <c r="Q171" s="214">
        <v>0</v>
      </c>
      <c r="R171" s="214">
        <f>Q171*H171</f>
        <v>0</v>
      </c>
      <c r="S171" s="214">
        <v>0.13100000000000001</v>
      </c>
      <c r="T171" s="215">
        <f>S171*H171</f>
        <v>5.4760619999999998</v>
      </c>
      <c r="AR171" s="16" t="s">
        <v>134</v>
      </c>
      <c r="AT171" s="16" t="s">
        <v>130</v>
      </c>
      <c r="AU171" s="16" t="s">
        <v>77</v>
      </c>
      <c r="AY171" s="16" t="s">
        <v>128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75</v>
      </c>
      <c r="BK171" s="216">
        <f>ROUND(I171*H171,2)</f>
        <v>0</v>
      </c>
      <c r="BL171" s="16" t="s">
        <v>134</v>
      </c>
      <c r="BM171" s="16" t="s">
        <v>1075</v>
      </c>
    </row>
    <row r="172" s="11" customFormat="1">
      <c r="B172" s="217"/>
      <c r="C172" s="218"/>
      <c r="D172" s="219" t="s">
        <v>136</v>
      </c>
      <c r="E172" s="220" t="s">
        <v>1</v>
      </c>
      <c r="F172" s="221" t="s">
        <v>1076</v>
      </c>
      <c r="G172" s="218"/>
      <c r="H172" s="222">
        <v>34.601999999999997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136</v>
      </c>
      <c r="AU172" s="228" t="s">
        <v>77</v>
      </c>
      <c r="AV172" s="11" t="s">
        <v>77</v>
      </c>
      <c r="AW172" s="11" t="s">
        <v>30</v>
      </c>
      <c r="AX172" s="11" t="s">
        <v>67</v>
      </c>
      <c r="AY172" s="228" t="s">
        <v>128</v>
      </c>
    </row>
    <row r="173" s="11" customFormat="1">
      <c r="B173" s="217"/>
      <c r="C173" s="218"/>
      <c r="D173" s="219" t="s">
        <v>136</v>
      </c>
      <c r="E173" s="220" t="s">
        <v>1</v>
      </c>
      <c r="F173" s="221" t="s">
        <v>1077</v>
      </c>
      <c r="G173" s="218"/>
      <c r="H173" s="222">
        <v>7.2000000000000002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136</v>
      </c>
      <c r="AU173" s="228" t="s">
        <v>77</v>
      </c>
      <c r="AV173" s="11" t="s">
        <v>77</v>
      </c>
      <c r="AW173" s="11" t="s">
        <v>30</v>
      </c>
      <c r="AX173" s="11" t="s">
        <v>67</v>
      </c>
      <c r="AY173" s="228" t="s">
        <v>128</v>
      </c>
    </row>
    <row r="174" s="14" customFormat="1">
      <c r="B174" s="266"/>
      <c r="C174" s="267"/>
      <c r="D174" s="219" t="s">
        <v>136</v>
      </c>
      <c r="E174" s="268" t="s">
        <v>1</v>
      </c>
      <c r="F174" s="269" t="s">
        <v>980</v>
      </c>
      <c r="G174" s="267"/>
      <c r="H174" s="270">
        <v>41.802</v>
      </c>
      <c r="I174" s="271"/>
      <c r="J174" s="267"/>
      <c r="K174" s="267"/>
      <c r="L174" s="272"/>
      <c r="M174" s="273"/>
      <c r="N174" s="274"/>
      <c r="O174" s="274"/>
      <c r="P174" s="274"/>
      <c r="Q174" s="274"/>
      <c r="R174" s="274"/>
      <c r="S174" s="274"/>
      <c r="T174" s="275"/>
      <c r="AT174" s="276" t="s">
        <v>136</v>
      </c>
      <c r="AU174" s="276" t="s">
        <v>77</v>
      </c>
      <c r="AV174" s="14" t="s">
        <v>143</v>
      </c>
      <c r="AW174" s="14" t="s">
        <v>30</v>
      </c>
      <c r="AX174" s="14" t="s">
        <v>75</v>
      </c>
      <c r="AY174" s="276" t="s">
        <v>128</v>
      </c>
    </row>
    <row r="175" s="1" customFormat="1" ht="16.5" customHeight="1">
      <c r="B175" s="37"/>
      <c r="C175" s="205" t="s">
        <v>747</v>
      </c>
      <c r="D175" s="205" t="s">
        <v>130</v>
      </c>
      <c r="E175" s="206" t="s">
        <v>1078</v>
      </c>
      <c r="F175" s="207" t="s">
        <v>1079</v>
      </c>
      <c r="G175" s="208" t="s">
        <v>133</v>
      </c>
      <c r="H175" s="209">
        <v>9.6999999999999993</v>
      </c>
      <c r="I175" s="210"/>
      <c r="J175" s="211">
        <f>ROUND(I175*H175,2)</f>
        <v>0</v>
      </c>
      <c r="K175" s="207" t="s">
        <v>857</v>
      </c>
      <c r="L175" s="42"/>
      <c r="M175" s="212" t="s">
        <v>1</v>
      </c>
      <c r="N175" s="213" t="s">
        <v>38</v>
      </c>
      <c r="O175" s="78"/>
      <c r="P175" s="214">
        <f>O175*H175</f>
        <v>0</v>
      </c>
      <c r="Q175" s="214">
        <v>0</v>
      </c>
      <c r="R175" s="214">
        <f>Q175*H175</f>
        <v>0</v>
      </c>
      <c r="S175" s="214">
        <v>1.6000000000000001</v>
      </c>
      <c r="T175" s="215">
        <f>S175*H175</f>
        <v>15.52</v>
      </c>
      <c r="AR175" s="16" t="s">
        <v>134</v>
      </c>
      <c r="AT175" s="16" t="s">
        <v>130</v>
      </c>
      <c r="AU175" s="16" t="s">
        <v>77</v>
      </c>
      <c r="AY175" s="16" t="s">
        <v>128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6" t="s">
        <v>75</v>
      </c>
      <c r="BK175" s="216">
        <f>ROUND(I175*H175,2)</f>
        <v>0</v>
      </c>
      <c r="BL175" s="16" t="s">
        <v>134</v>
      </c>
      <c r="BM175" s="16" t="s">
        <v>1080</v>
      </c>
    </row>
    <row r="176" s="1" customFormat="1" ht="16.5" customHeight="1">
      <c r="B176" s="37"/>
      <c r="C176" s="205" t="s">
        <v>273</v>
      </c>
      <c r="D176" s="205" t="s">
        <v>130</v>
      </c>
      <c r="E176" s="206" t="s">
        <v>1081</v>
      </c>
      <c r="F176" s="207" t="s">
        <v>1082</v>
      </c>
      <c r="G176" s="208" t="s">
        <v>133</v>
      </c>
      <c r="H176" s="209">
        <v>3.3330000000000002</v>
      </c>
      <c r="I176" s="210"/>
      <c r="J176" s="211">
        <f>ROUND(I176*H176,2)</f>
        <v>0</v>
      </c>
      <c r="K176" s="207" t="s">
        <v>973</v>
      </c>
      <c r="L176" s="42"/>
      <c r="M176" s="212" t="s">
        <v>1</v>
      </c>
      <c r="N176" s="213" t="s">
        <v>38</v>
      </c>
      <c r="O176" s="78"/>
      <c r="P176" s="214">
        <f>O176*H176</f>
        <v>0</v>
      </c>
      <c r="Q176" s="214">
        <v>0</v>
      </c>
      <c r="R176" s="214">
        <f>Q176*H176</f>
        <v>0</v>
      </c>
      <c r="S176" s="214">
        <v>2.2000000000000002</v>
      </c>
      <c r="T176" s="215">
        <f>S176*H176</f>
        <v>7.3326000000000011</v>
      </c>
      <c r="AR176" s="16" t="s">
        <v>134</v>
      </c>
      <c r="AT176" s="16" t="s">
        <v>130</v>
      </c>
      <c r="AU176" s="16" t="s">
        <v>77</v>
      </c>
      <c r="AY176" s="16" t="s">
        <v>128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6" t="s">
        <v>75</v>
      </c>
      <c r="BK176" s="216">
        <f>ROUND(I176*H176,2)</f>
        <v>0</v>
      </c>
      <c r="BL176" s="16" t="s">
        <v>134</v>
      </c>
      <c r="BM176" s="16" t="s">
        <v>1083</v>
      </c>
    </row>
    <row r="177" s="11" customFormat="1">
      <c r="B177" s="217"/>
      <c r="C177" s="218"/>
      <c r="D177" s="219" t="s">
        <v>136</v>
      </c>
      <c r="E177" s="220" t="s">
        <v>1</v>
      </c>
      <c r="F177" s="221" t="s">
        <v>1084</v>
      </c>
      <c r="G177" s="218"/>
      <c r="H177" s="222">
        <v>3.3330000000000002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136</v>
      </c>
      <c r="AU177" s="228" t="s">
        <v>77</v>
      </c>
      <c r="AV177" s="11" t="s">
        <v>77</v>
      </c>
      <c r="AW177" s="11" t="s">
        <v>30</v>
      </c>
      <c r="AX177" s="11" t="s">
        <v>75</v>
      </c>
      <c r="AY177" s="228" t="s">
        <v>128</v>
      </c>
    </row>
    <row r="178" s="1" customFormat="1" ht="22.5" customHeight="1">
      <c r="B178" s="37"/>
      <c r="C178" s="205" t="s">
        <v>278</v>
      </c>
      <c r="D178" s="205" t="s">
        <v>130</v>
      </c>
      <c r="E178" s="206" t="s">
        <v>1085</v>
      </c>
      <c r="F178" s="207" t="s">
        <v>1086</v>
      </c>
      <c r="G178" s="208" t="s">
        <v>180</v>
      </c>
      <c r="H178" s="209">
        <v>83.329999999999998</v>
      </c>
      <c r="I178" s="210"/>
      <c r="J178" s="211">
        <f>ROUND(I178*H178,2)</f>
        <v>0</v>
      </c>
      <c r="K178" s="207" t="s">
        <v>973</v>
      </c>
      <c r="L178" s="42"/>
      <c r="M178" s="212" t="s">
        <v>1</v>
      </c>
      <c r="N178" s="213" t="s">
        <v>38</v>
      </c>
      <c r="O178" s="78"/>
      <c r="P178" s="214">
        <f>O178*H178</f>
        <v>0</v>
      </c>
      <c r="Q178" s="214">
        <v>0</v>
      </c>
      <c r="R178" s="214">
        <f>Q178*H178</f>
        <v>0</v>
      </c>
      <c r="S178" s="214">
        <v>0.035000000000000003</v>
      </c>
      <c r="T178" s="215">
        <f>S178*H178</f>
        <v>2.9165500000000004</v>
      </c>
      <c r="AR178" s="16" t="s">
        <v>134</v>
      </c>
      <c r="AT178" s="16" t="s">
        <v>130</v>
      </c>
      <c r="AU178" s="16" t="s">
        <v>77</v>
      </c>
      <c r="AY178" s="16" t="s">
        <v>128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6" t="s">
        <v>75</v>
      </c>
      <c r="BK178" s="216">
        <f>ROUND(I178*H178,2)</f>
        <v>0</v>
      </c>
      <c r="BL178" s="16" t="s">
        <v>134</v>
      </c>
      <c r="BM178" s="16" t="s">
        <v>1087</v>
      </c>
    </row>
    <row r="179" s="11" customFormat="1">
      <c r="B179" s="217"/>
      <c r="C179" s="218"/>
      <c r="D179" s="219" t="s">
        <v>136</v>
      </c>
      <c r="E179" s="220" t="s">
        <v>1</v>
      </c>
      <c r="F179" s="221" t="s">
        <v>932</v>
      </c>
      <c r="G179" s="218"/>
      <c r="H179" s="222">
        <v>83.329999999999998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136</v>
      </c>
      <c r="AU179" s="228" t="s">
        <v>77</v>
      </c>
      <c r="AV179" s="11" t="s">
        <v>77</v>
      </c>
      <c r="AW179" s="11" t="s">
        <v>30</v>
      </c>
      <c r="AX179" s="11" t="s">
        <v>75</v>
      </c>
      <c r="AY179" s="228" t="s">
        <v>128</v>
      </c>
    </row>
    <row r="180" s="1" customFormat="1" ht="16.5" customHeight="1">
      <c r="B180" s="37"/>
      <c r="C180" s="205" t="s">
        <v>284</v>
      </c>
      <c r="D180" s="205" t="s">
        <v>130</v>
      </c>
      <c r="E180" s="206" t="s">
        <v>1088</v>
      </c>
      <c r="F180" s="207" t="s">
        <v>1089</v>
      </c>
      <c r="G180" s="208" t="s">
        <v>180</v>
      </c>
      <c r="H180" s="209">
        <v>20.559999999999999</v>
      </c>
      <c r="I180" s="210"/>
      <c r="J180" s="211">
        <f>ROUND(I180*H180,2)</f>
        <v>0</v>
      </c>
      <c r="K180" s="207" t="s">
        <v>973</v>
      </c>
      <c r="L180" s="42"/>
      <c r="M180" s="212" t="s">
        <v>1</v>
      </c>
      <c r="N180" s="213" t="s">
        <v>38</v>
      </c>
      <c r="O180" s="78"/>
      <c r="P180" s="214">
        <f>O180*H180</f>
        <v>0</v>
      </c>
      <c r="Q180" s="214">
        <v>0</v>
      </c>
      <c r="R180" s="214">
        <f>Q180*H180</f>
        <v>0</v>
      </c>
      <c r="S180" s="214">
        <v>0.075999999999999998</v>
      </c>
      <c r="T180" s="215">
        <f>S180*H180</f>
        <v>1.56256</v>
      </c>
      <c r="AR180" s="16" t="s">
        <v>134</v>
      </c>
      <c r="AT180" s="16" t="s">
        <v>130</v>
      </c>
      <c r="AU180" s="16" t="s">
        <v>77</v>
      </c>
      <c r="AY180" s="16" t="s">
        <v>128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6" t="s">
        <v>75</v>
      </c>
      <c r="BK180" s="216">
        <f>ROUND(I180*H180,2)</f>
        <v>0</v>
      </c>
      <c r="BL180" s="16" t="s">
        <v>134</v>
      </c>
      <c r="BM180" s="16" t="s">
        <v>1090</v>
      </c>
    </row>
    <row r="181" s="11" customFormat="1">
      <c r="B181" s="217"/>
      <c r="C181" s="218"/>
      <c r="D181" s="219" t="s">
        <v>136</v>
      </c>
      <c r="E181" s="220" t="s">
        <v>1</v>
      </c>
      <c r="F181" s="221" t="s">
        <v>1091</v>
      </c>
      <c r="G181" s="218"/>
      <c r="H181" s="222">
        <v>14.256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136</v>
      </c>
      <c r="AU181" s="228" t="s">
        <v>77</v>
      </c>
      <c r="AV181" s="11" t="s">
        <v>77</v>
      </c>
      <c r="AW181" s="11" t="s">
        <v>30</v>
      </c>
      <c r="AX181" s="11" t="s">
        <v>67</v>
      </c>
      <c r="AY181" s="228" t="s">
        <v>128</v>
      </c>
    </row>
    <row r="182" s="11" customFormat="1">
      <c r="B182" s="217"/>
      <c r="C182" s="218"/>
      <c r="D182" s="219" t="s">
        <v>136</v>
      </c>
      <c r="E182" s="220" t="s">
        <v>1</v>
      </c>
      <c r="F182" s="221" t="s">
        <v>1092</v>
      </c>
      <c r="G182" s="218"/>
      <c r="H182" s="222">
        <v>6.3040000000000003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136</v>
      </c>
      <c r="AU182" s="228" t="s">
        <v>77</v>
      </c>
      <c r="AV182" s="11" t="s">
        <v>77</v>
      </c>
      <c r="AW182" s="11" t="s">
        <v>30</v>
      </c>
      <c r="AX182" s="11" t="s">
        <v>67</v>
      </c>
      <c r="AY182" s="228" t="s">
        <v>128</v>
      </c>
    </row>
    <row r="183" s="14" customFormat="1">
      <c r="B183" s="266"/>
      <c r="C183" s="267"/>
      <c r="D183" s="219" t="s">
        <v>136</v>
      </c>
      <c r="E183" s="268" t="s">
        <v>1</v>
      </c>
      <c r="F183" s="269" t="s">
        <v>980</v>
      </c>
      <c r="G183" s="267"/>
      <c r="H183" s="270">
        <v>20.559999999999999</v>
      </c>
      <c r="I183" s="271"/>
      <c r="J183" s="267"/>
      <c r="K183" s="267"/>
      <c r="L183" s="272"/>
      <c r="M183" s="273"/>
      <c r="N183" s="274"/>
      <c r="O183" s="274"/>
      <c r="P183" s="274"/>
      <c r="Q183" s="274"/>
      <c r="R183" s="274"/>
      <c r="S183" s="274"/>
      <c r="T183" s="275"/>
      <c r="AT183" s="276" t="s">
        <v>136</v>
      </c>
      <c r="AU183" s="276" t="s">
        <v>77</v>
      </c>
      <c r="AV183" s="14" t="s">
        <v>143</v>
      </c>
      <c r="AW183" s="14" t="s">
        <v>30</v>
      </c>
      <c r="AX183" s="14" t="s">
        <v>75</v>
      </c>
      <c r="AY183" s="276" t="s">
        <v>128</v>
      </c>
    </row>
    <row r="184" s="1" customFormat="1" ht="22.5" customHeight="1">
      <c r="B184" s="37"/>
      <c r="C184" s="205" t="s">
        <v>289</v>
      </c>
      <c r="D184" s="205" t="s">
        <v>130</v>
      </c>
      <c r="E184" s="206" t="s">
        <v>1093</v>
      </c>
      <c r="F184" s="207" t="s">
        <v>1094</v>
      </c>
      <c r="G184" s="208" t="s">
        <v>133</v>
      </c>
      <c r="H184" s="209">
        <v>0.40500000000000003</v>
      </c>
      <c r="I184" s="210"/>
      <c r="J184" s="211">
        <f>ROUND(I184*H184,2)</f>
        <v>0</v>
      </c>
      <c r="K184" s="207" t="s">
        <v>973</v>
      </c>
      <c r="L184" s="42"/>
      <c r="M184" s="212" t="s">
        <v>1</v>
      </c>
      <c r="N184" s="213" t="s">
        <v>38</v>
      </c>
      <c r="O184" s="78"/>
      <c r="P184" s="214">
        <f>O184*H184</f>
        <v>0</v>
      </c>
      <c r="Q184" s="214">
        <v>0</v>
      </c>
      <c r="R184" s="214">
        <f>Q184*H184</f>
        <v>0</v>
      </c>
      <c r="S184" s="214">
        <v>1.8</v>
      </c>
      <c r="T184" s="215">
        <f>S184*H184</f>
        <v>0.72900000000000009</v>
      </c>
      <c r="AR184" s="16" t="s">
        <v>134</v>
      </c>
      <c r="AT184" s="16" t="s">
        <v>130</v>
      </c>
      <c r="AU184" s="16" t="s">
        <v>77</v>
      </c>
      <c r="AY184" s="16" t="s">
        <v>128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75</v>
      </c>
      <c r="BK184" s="216">
        <f>ROUND(I184*H184,2)</f>
        <v>0</v>
      </c>
      <c r="BL184" s="16" t="s">
        <v>134</v>
      </c>
      <c r="BM184" s="16" t="s">
        <v>1095</v>
      </c>
    </row>
    <row r="185" s="11" customFormat="1">
      <c r="B185" s="217"/>
      <c r="C185" s="218"/>
      <c r="D185" s="219" t="s">
        <v>136</v>
      </c>
      <c r="E185" s="220" t="s">
        <v>1</v>
      </c>
      <c r="F185" s="221" t="s">
        <v>1096</v>
      </c>
      <c r="G185" s="218"/>
      <c r="H185" s="222">
        <v>0.40500000000000003</v>
      </c>
      <c r="I185" s="223"/>
      <c r="J185" s="218"/>
      <c r="K185" s="218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136</v>
      </c>
      <c r="AU185" s="228" t="s">
        <v>77</v>
      </c>
      <c r="AV185" s="11" t="s">
        <v>77</v>
      </c>
      <c r="AW185" s="11" t="s">
        <v>30</v>
      </c>
      <c r="AX185" s="11" t="s">
        <v>75</v>
      </c>
      <c r="AY185" s="228" t="s">
        <v>128</v>
      </c>
    </row>
    <row r="186" s="1" customFormat="1" ht="22.5" customHeight="1">
      <c r="B186" s="37"/>
      <c r="C186" s="205" t="s">
        <v>1097</v>
      </c>
      <c r="D186" s="205" t="s">
        <v>130</v>
      </c>
      <c r="E186" s="206" t="s">
        <v>1098</v>
      </c>
      <c r="F186" s="207" t="s">
        <v>1099</v>
      </c>
      <c r="G186" s="208" t="s">
        <v>281</v>
      </c>
      <c r="H186" s="209">
        <v>5</v>
      </c>
      <c r="I186" s="210"/>
      <c r="J186" s="211">
        <f>ROUND(I186*H186,2)</f>
        <v>0</v>
      </c>
      <c r="K186" s="207" t="s">
        <v>857</v>
      </c>
      <c r="L186" s="42"/>
      <c r="M186" s="212" t="s">
        <v>1</v>
      </c>
      <c r="N186" s="213" t="s">
        <v>38</v>
      </c>
      <c r="O186" s="78"/>
      <c r="P186" s="214">
        <f>O186*H186</f>
        <v>0</v>
      </c>
      <c r="Q186" s="214">
        <v>0</v>
      </c>
      <c r="R186" s="214">
        <f>Q186*H186</f>
        <v>0</v>
      </c>
      <c r="S186" s="214">
        <v>0.032000000000000001</v>
      </c>
      <c r="T186" s="215">
        <f>S186*H186</f>
        <v>0.16</v>
      </c>
      <c r="AR186" s="16" t="s">
        <v>134</v>
      </c>
      <c r="AT186" s="16" t="s">
        <v>130</v>
      </c>
      <c r="AU186" s="16" t="s">
        <v>77</v>
      </c>
      <c r="AY186" s="16" t="s">
        <v>128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6" t="s">
        <v>75</v>
      </c>
      <c r="BK186" s="216">
        <f>ROUND(I186*H186,2)</f>
        <v>0</v>
      </c>
      <c r="BL186" s="16" t="s">
        <v>134</v>
      </c>
      <c r="BM186" s="16" t="s">
        <v>1100</v>
      </c>
    </row>
    <row r="187" s="1" customFormat="1" ht="22.5" customHeight="1">
      <c r="B187" s="37"/>
      <c r="C187" s="205" t="s">
        <v>294</v>
      </c>
      <c r="D187" s="205" t="s">
        <v>130</v>
      </c>
      <c r="E187" s="206" t="s">
        <v>1101</v>
      </c>
      <c r="F187" s="207" t="s">
        <v>1102</v>
      </c>
      <c r="G187" s="208" t="s">
        <v>281</v>
      </c>
      <c r="H187" s="209">
        <v>4</v>
      </c>
      <c r="I187" s="210"/>
      <c r="J187" s="211">
        <f>ROUND(I187*H187,2)</f>
        <v>0</v>
      </c>
      <c r="K187" s="207" t="s">
        <v>973</v>
      </c>
      <c r="L187" s="42"/>
      <c r="M187" s="212" t="s">
        <v>1</v>
      </c>
      <c r="N187" s="213" t="s">
        <v>38</v>
      </c>
      <c r="O187" s="78"/>
      <c r="P187" s="214">
        <f>O187*H187</f>
        <v>0</v>
      </c>
      <c r="Q187" s="214">
        <v>0</v>
      </c>
      <c r="R187" s="214">
        <f>Q187*H187</f>
        <v>0</v>
      </c>
      <c r="S187" s="214">
        <v>0.014999999999999999</v>
      </c>
      <c r="T187" s="215">
        <f>S187*H187</f>
        <v>0.059999999999999998</v>
      </c>
      <c r="AR187" s="16" t="s">
        <v>134</v>
      </c>
      <c r="AT187" s="16" t="s">
        <v>130</v>
      </c>
      <c r="AU187" s="16" t="s">
        <v>77</v>
      </c>
      <c r="AY187" s="16" t="s">
        <v>128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75</v>
      </c>
      <c r="BK187" s="216">
        <f>ROUND(I187*H187,2)</f>
        <v>0</v>
      </c>
      <c r="BL187" s="16" t="s">
        <v>134</v>
      </c>
      <c r="BM187" s="16" t="s">
        <v>1103</v>
      </c>
    </row>
    <row r="188" s="11" customFormat="1">
      <c r="B188" s="217"/>
      <c r="C188" s="218"/>
      <c r="D188" s="219" t="s">
        <v>136</v>
      </c>
      <c r="E188" s="220" t="s">
        <v>1</v>
      </c>
      <c r="F188" s="221" t="s">
        <v>1104</v>
      </c>
      <c r="G188" s="218"/>
      <c r="H188" s="222">
        <v>4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136</v>
      </c>
      <c r="AU188" s="228" t="s">
        <v>77</v>
      </c>
      <c r="AV188" s="11" t="s">
        <v>77</v>
      </c>
      <c r="AW188" s="11" t="s">
        <v>30</v>
      </c>
      <c r="AX188" s="11" t="s">
        <v>75</v>
      </c>
      <c r="AY188" s="228" t="s">
        <v>128</v>
      </c>
    </row>
    <row r="189" s="1" customFormat="1" ht="22.5" customHeight="1">
      <c r="B189" s="37"/>
      <c r="C189" s="205" t="s">
        <v>299</v>
      </c>
      <c r="D189" s="205" t="s">
        <v>130</v>
      </c>
      <c r="E189" s="206" t="s">
        <v>1105</v>
      </c>
      <c r="F189" s="207" t="s">
        <v>1106</v>
      </c>
      <c r="G189" s="208" t="s">
        <v>192</v>
      </c>
      <c r="H189" s="209">
        <v>14</v>
      </c>
      <c r="I189" s="210"/>
      <c r="J189" s="211">
        <f>ROUND(I189*H189,2)</f>
        <v>0</v>
      </c>
      <c r="K189" s="207" t="s">
        <v>973</v>
      </c>
      <c r="L189" s="42"/>
      <c r="M189" s="212" t="s">
        <v>1</v>
      </c>
      <c r="N189" s="213" t="s">
        <v>38</v>
      </c>
      <c r="O189" s="78"/>
      <c r="P189" s="214">
        <f>O189*H189</f>
        <v>0</v>
      </c>
      <c r="Q189" s="214">
        <v>0</v>
      </c>
      <c r="R189" s="214">
        <f>Q189*H189</f>
        <v>0</v>
      </c>
      <c r="S189" s="214">
        <v>0.0070000000000000001</v>
      </c>
      <c r="T189" s="215">
        <f>S189*H189</f>
        <v>0.098000000000000004</v>
      </c>
      <c r="AR189" s="16" t="s">
        <v>134</v>
      </c>
      <c r="AT189" s="16" t="s">
        <v>130</v>
      </c>
      <c r="AU189" s="16" t="s">
        <v>77</v>
      </c>
      <c r="AY189" s="16" t="s">
        <v>128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6" t="s">
        <v>75</v>
      </c>
      <c r="BK189" s="216">
        <f>ROUND(I189*H189,2)</f>
        <v>0</v>
      </c>
      <c r="BL189" s="16" t="s">
        <v>134</v>
      </c>
      <c r="BM189" s="16" t="s">
        <v>1107</v>
      </c>
    </row>
    <row r="190" s="11" customFormat="1">
      <c r="B190" s="217"/>
      <c r="C190" s="218"/>
      <c r="D190" s="219" t="s">
        <v>136</v>
      </c>
      <c r="E190" s="220" t="s">
        <v>1</v>
      </c>
      <c r="F190" s="221" t="s">
        <v>1108</v>
      </c>
      <c r="G190" s="218"/>
      <c r="H190" s="222">
        <v>14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136</v>
      </c>
      <c r="AU190" s="228" t="s">
        <v>77</v>
      </c>
      <c r="AV190" s="11" t="s">
        <v>77</v>
      </c>
      <c r="AW190" s="11" t="s">
        <v>30</v>
      </c>
      <c r="AX190" s="11" t="s">
        <v>75</v>
      </c>
      <c r="AY190" s="228" t="s">
        <v>128</v>
      </c>
    </row>
    <row r="191" s="1" customFormat="1" ht="16.5" customHeight="1">
      <c r="B191" s="37"/>
      <c r="C191" s="205" t="s">
        <v>304</v>
      </c>
      <c r="D191" s="205" t="s">
        <v>130</v>
      </c>
      <c r="E191" s="206" t="s">
        <v>1109</v>
      </c>
      <c r="F191" s="207" t="s">
        <v>1110</v>
      </c>
      <c r="G191" s="208" t="s">
        <v>192</v>
      </c>
      <c r="H191" s="209">
        <v>37.200000000000003</v>
      </c>
      <c r="I191" s="210"/>
      <c r="J191" s="211">
        <f>ROUND(I191*H191,2)</f>
        <v>0</v>
      </c>
      <c r="K191" s="207" t="s">
        <v>973</v>
      </c>
      <c r="L191" s="42"/>
      <c r="M191" s="212" t="s">
        <v>1</v>
      </c>
      <c r="N191" s="213" t="s">
        <v>38</v>
      </c>
      <c r="O191" s="78"/>
      <c r="P191" s="214">
        <f>O191*H191</f>
        <v>0</v>
      </c>
      <c r="Q191" s="214">
        <v>0</v>
      </c>
      <c r="R191" s="214">
        <f>Q191*H191</f>
        <v>0</v>
      </c>
      <c r="S191" s="214">
        <v>0.040000000000000001</v>
      </c>
      <c r="T191" s="215">
        <f>S191*H191</f>
        <v>1.4880000000000002</v>
      </c>
      <c r="AR191" s="16" t="s">
        <v>134</v>
      </c>
      <c r="AT191" s="16" t="s">
        <v>130</v>
      </c>
      <c r="AU191" s="16" t="s">
        <v>77</v>
      </c>
      <c r="AY191" s="16" t="s">
        <v>128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75</v>
      </c>
      <c r="BK191" s="216">
        <f>ROUND(I191*H191,2)</f>
        <v>0</v>
      </c>
      <c r="BL191" s="16" t="s">
        <v>134</v>
      </c>
      <c r="BM191" s="16" t="s">
        <v>1111</v>
      </c>
    </row>
    <row r="192" s="11" customFormat="1">
      <c r="B192" s="217"/>
      <c r="C192" s="218"/>
      <c r="D192" s="219" t="s">
        <v>136</v>
      </c>
      <c r="E192" s="220" t="s">
        <v>1</v>
      </c>
      <c r="F192" s="221" t="s">
        <v>1112</v>
      </c>
      <c r="G192" s="218"/>
      <c r="H192" s="222">
        <v>37.200000000000003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136</v>
      </c>
      <c r="AU192" s="228" t="s">
        <v>77</v>
      </c>
      <c r="AV192" s="11" t="s">
        <v>77</v>
      </c>
      <c r="AW192" s="11" t="s">
        <v>30</v>
      </c>
      <c r="AX192" s="11" t="s">
        <v>75</v>
      </c>
      <c r="AY192" s="228" t="s">
        <v>128</v>
      </c>
    </row>
    <row r="193" s="1" customFormat="1" ht="16.5" customHeight="1">
      <c r="B193" s="37"/>
      <c r="C193" s="205" t="s">
        <v>805</v>
      </c>
      <c r="D193" s="205" t="s">
        <v>130</v>
      </c>
      <c r="E193" s="206" t="s">
        <v>1113</v>
      </c>
      <c r="F193" s="207" t="s">
        <v>1114</v>
      </c>
      <c r="G193" s="208" t="s">
        <v>192</v>
      </c>
      <c r="H193" s="209">
        <v>5.2000000000000002</v>
      </c>
      <c r="I193" s="210"/>
      <c r="J193" s="211">
        <f>ROUND(I193*H193,2)</f>
        <v>0</v>
      </c>
      <c r="K193" s="207" t="s">
        <v>857</v>
      </c>
      <c r="L193" s="42"/>
      <c r="M193" s="212" t="s">
        <v>1</v>
      </c>
      <c r="N193" s="213" t="s">
        <v>38</v>
      </c>
      <c r="O193" s="78"/>
      <c r="P193" s="214">
        <f>O193*H193</f>
        <v>0</v>
      </c>
      <c r="Q193" s="214">
        <v>0</v>
      </c>
      <c r="R193" s="214">
        <f>Q193*H193</f>
        <v>0</v>
      </c>
      <c r="S193" s="214">
        <v>0.053999999999999999</v>
      </c>
      <c r="T193" s="215">
        <f>S193*H193</f>
        <v>0.28079999999999999</v>
      </c>
      <c r="AR193" s="16" t="s">
        <v>134</v>
      </c>
      <c r="AT193" s="16" t="s">
        <v>130</v>
      </c>
      <c r="AU193" s="16" t="s">
        <v>77</v>
      </c>
      <c r="AY193" s="16" t="s">
        <v>128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75</v>
      </c>
      <c r="BK193" s="216">
        <f>ROUND(I193*H193,2)</f>
        <v>0</v>
      </c>
      <c r="BL193" s="16" t="s">
        <v>134</v>
      </c>
      <c r="BM193" s="16" t="s">
        <v>1115</v>
      </c>
    </row>
    <row r="194" s="1" customFormat="1" ht="16.5" customHeight="1">
      <c r="B194" s="37"/>
      <c r="C194" s="205" t="s">
        <v>309</v>
      </c>
      <c r="D194" s="205" t="s">
        <v>130</v>
      </c>
      <c r="E194" s="206" t="s">
        <v>1116</v>
      </c>
      <c r="F194" s="207" t="s">
        <v>1117</v>
      </c>
      <c r="G194" s="208" t="s">
        <v>180</v>
      </c>
      <c r="H194" s="209">
        <v>83.329999999999998</v>
      </c>
      <c r="I194" s="210"/>
      <c r="J194" s="211">
        <f>ROUND(I194*H194,2)</f>
        <v>0</v>
      </c>
      <c r="K194" s="207" t="s">
        <v>973</v>
      </c>
      <c r="L194" s="42"/>
      <c r="M194" s="212" t="s">
        <v>1</v>
      </c>
      <c r="N194" s="213" t="s">
        <v>38</v>
      </c>
      <c r="O194" s="78"/>
      <c r="P194" s="214">
        <f>O194*H194</f>
        <v>0</v>
      </c>
      <c r="Q194" s="214">
        <v>0</v>
      </c>
      <c r="R194" s="214">
        <f>Q194*H194</f>
        <v>0</v>
      </c>
      <c r="S194" s="214">
        <v>0.01</v>
      </c>
      <c r="T194" s="215">
        <f>S194*H194</f>
        <v>0.83330000000000004</v>
      </c>
      <c r="AR194" s="16" t="s">
        <v>134</v>
      </c>
      <c r="AT194" s="16" t="s">
        <v>130</v>
      </c>
      <c r="AU194" s="16" t="s">
        <v>77</v>
      </c>
      <c r="AY194" s="16" t="s">
        <v>128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75</v>
      </c>
      <c r="BK194" s="216">
        <f>ROUND(I194*H194,2)</f>
        <v>0</v>
      </c>
      <c r="BL194" s="16" t="s">
        <v>134</v>
      </c>
      <c r="BM194" s="16" t="s">
        <v>1118</v>
      </c>
    </row>
    <row r="195" s="11" customFormat="1">
      <c r="B195" s="217"/>
      <c r="C195" s="218"/>
      <c r="D195" s="219" t="s">
        <v>136</v>
      </c>
      <c r="E195" s="220" t="s">
        <v>1</v>
      </c>
      <c r="F195" s="221" t="s">
        <v>1119</v>
      </c>
      <c r="G195" s="218"/>
      <c r="H195" s="222">
        <v>59.729999999999997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136</v>
      </c>
      <c r="AU195" s="228" t="s">
        <v>77</v>
      </c>
      <c r="AV195" s="11" t="s">
        <v>77</v>
      </c>
      <c r="AW195" s="11" t="s">
        <v>30</v>
      </c>
      <c r="AX195" s="11" t="s">
        <v>67</v>
      </c>
      <c r="AY195" s="228" t="s">
        <v>128</v>
      </c>
    </row>
    <row r="196" s="11" customFormat="1">
      <c r="B196" s="217"/>
      <c r="C196" s="218"/>
      <c r="D196" s="219" t="s">
        <v>136</v>
      </c>
      <c r="E196" s="220" t="s">
        <v>1</v>
      </c>
      <c r="F196" s="221" t="s">
        <v>1120</v>
      </c>
      <c r="G196" s="218"/>
      <c r="H196" s="222">
        <v>23.600000000000001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136</v>
      </c>
      <c r="AU196" s="228" t="s">
        <v>77</v>
      </c>
      <c r="AV196" s="11" t="s">
        <v>77</v>
      </c>
      <c r="AW196" s="11" t="s">
        <v>30</v>
      </c>
      <c r="AX196" s="11" t="s">
        <v>67</v>
      </c>
      <c r="AY196" s="228" t="s">
        <v>128</v>
      </c>
    </row>
    <row r="197" s="14" customFormat="1">
      <c r="B197" s="266"/>
      <c r="C197" s="267"/>
      <c r="D197" s="219" t="s">
        <v>136</v>
      </c>
      <c r="E197" s="268" t="s">
        <v>932</v>
      </c>
      <c r="F197" s="269" t="s">
        <v>980</v>
      </c>
      <c r="G197" s="267"/>
      <c r="H197" s="270">
        <v>83.329999999999998</v>
      </c>
      <c r="I197" s="271"/>
      <c r="J197" s="267"/>
      <c r="K197" s="267"/>
      <c r="L197" s="272"/>
      <c r="M197" s="273"/>
      <c r="N197" s="274"/>
      <c r="O197" s="274"/>
      <c r="P197" s="274"/>
      <c r="Q197" s="274"/>
      <c r="R197" s="274"/>
      <c r="S197" s="274"/>
      <c r="T197" s="275"/>
      <c r="AT197" s="276" t="s">
        <v>136</v>
      </c>
      <c r="AU197" s="276" t="s">
        <v>77</v>
      </c>
      <c r="AV197" s="14" t="s">
        <v>143</v>
      </c>
      <c r="AW197" s="14" t="s">
        <v>30</v>
      </c>
      <c r="AX197" s="14" t="s">
        <v>75</v>
      </c>
      <c r="AY197" s="276" t="s">
        <v>128</v>
      </c>
    </row>
    <row r="198" s="1" customFormat="1" ht="22.5" customHeight="1">
      <c r="B198" s="37"/>
      <c r="C198" s="205" t="s">
        <v>316</v>
      </c>
      <c r="D198" s="205" t="s">
        <v>130</v>
      </c>
      <c r="E198" s="206" t="s">
        <v>1121</v>
      </c>
      <c r="F198" s="207" t="s">
        <v>1122</v>
      </c>
      <c r="G198" s="208" t="s">
        <v>180</v>
      </c>
      <c r="H198" s="209">
        <v>167.14400000000001</v>
      </c>
      <c r="I198" s="210"/>
      <c r="J198" s="211">
        <f>ROUND(I198*H198,2)</f>
        <v>0</v>
      </c>
      <c r="K198" s="207" t="s">
        <v>973</v>
      </c>
      <c r="L198" s="42"/>
      <c r="M198" s="212" t="s">
        <v>1</v>
      </c>
      <c r="N198" s="213" t="s">
        <v>38</v>
      </c>
      <c r="O198" s="78"/>
      <c r="P198" s="214">
        <f>O198*H198</f>
        <v>0</v>
      </c>
      <c r="Q198" s="214">
        <v>0</v>
      </c>
      <c r="R198" s="214">
        <f>Q198*H198</f>
        <v>0</v>
      </c>
      <c r="S198" s="214">
        <v>0.01</v>
      </c>
      <c r="T198" s="215">
        <f>S198*H198</f>
        <v>1.67144</v>
      </c>
      <c r="AR198" s="16" t="s">
        <v>134</v>
      </c>
      <c r="AT198" s="16" t="s">
        <v>130</v>
      </c>
      <c r="AU198" s="16" t="s">
        <v>77</v>
      </c>
      <c r="AY198" s="16" t="s">
        <v>128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6" t="s">
        <v>75</v>
      </c>
      <c r="BK198" s="216">
        <f>ROUND(I198*H198,2)</f>
        <v>0</v>
      </c>
      <c r="BL198" s="16" t="s">
        <v>134</v>
      </c>
      <c r="BM198" s="16" t="s">
        <v>1123</v>
      </c>
    </row>
    <row r="199" s="11" customFormat="1">
      <c r="B199" s="217"/>
      <c r="C199" s="218"/>
      <c r="D199" s="219" t="s">
        <v>136</v>
      </c>
      <c r="E199" s="220" t="s">
        <v>1</v>
      </c>
      <c r="F199" s="221" t="s">
        <v>1124</v>
      </c>
      <c r="G199" s="218"/>
      <c r="H199" s="222">
        <v>112.56</v>
      </c>
      <c r="I199" s="223"/>
      <c r="J199" s="218"/>
      <c r="K199" s="218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136</v>
      </c>
      <c r="AU199" s="228" t="s">
        <v>77</v>
      </c>
      <c r="AV199" s="11" t="s">
        <v>77</v>
      </c>
      <c r="AW199" s="11" t="s">
        <v>30</v>
      </c>
      <c r="AX199" s="11" t="s">
        <v>67</v>
      </c>
      <c r="AY199" s="228" t="s">
        <v>128</v>
      </c>
    </row>
    <row r="200" s="11" customFormat="1">
      <c r="B200" s="217"/>
      <c r="C200" s="218"/>
      <c r="D200" s="219" t="s">
        <v>136</v>
      </c>
      <c r="E200" s="220" t="s">
        <v>1</v>
      </c>
      <c r="F200" s="221" t="s">
        <v>1125</v>
      </c>
      <c r="G200" s="218"/>
      <c r="H200" s="222">
        <v>115.8</v>
      </c>
      <c r="I200" s="223"/>
      <c r="J200" s="218"/>
      <c r="K200" s="218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136</v>
      </c>
      <c r="AU200" s="228" t="s">
        <v>77</v>
      </c>
      <c r="AV200" s="11" t="s">
        <v>77</v>
      </c>
      <c r="AW200" s="11" t="s">
        <v>30</v>
      </c>
      <c r="AX200" s="11" t="s">
        <v>67</v>
      </c>
      <c r="AY200" s="228" t="s">
        <v>128</v>
      </c>
    </row>
    <row r="201" s="11" customFormat="1">
      <c r="B201" s="217"/>
      <c r="C201" s="218"/>
      <c r="D201" s="219" t="s">
        <v>136</v>
      </c>
      <c r="E201" s="220" t="s">
        <v>1</v>
      </c>
      <c r="F201" s="221" t="s">
        <v>1126</v>
      </c>
      <c r="G201" s="218"/>
      <c r="H201" s="222">
        <v>-23.832000000000001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136</v>
      </c>
      <c r="AU201" s="228" t="s">
        <v>77</v>
      </c>
      <c r="AV201" s="11" t="s">
        <v>77</v>
      </c>
      <c r="AW201" s="11" t="s">
        <v>30</v>
      </c>
      <c r="AX201" s="11" t="s">
        <v>67</v>
      </c>
      <c r="AY201" s="228" t="s">
        <v>128</v>
      </c>
    </row>
    <row r="202" s="11" customFormat="1">
      <c r="B202" s="217"/>
      <c r="C202" s="218"/>
      <c r="D202" s="219" t="s">
        <v>136</v>
      </c>
      <c r="E202" s="220" t="s">
        <v>1</v>
      </c>
      <c r="F202" s="221" t="s">
        <v>1127</v>
      </c>
      <c r="G202" s="218"/>
      <c r="H202" s="222">
        <v>89.400000000000006</v>
      </c>
      <c r="I202" s="223"/>
      <c r="J202" s="218"/>
      <c r="K202" s="218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136</v>
      </c>
      <c r="AU202" s="228" t="s">
        <v>77</v>
      </c>
      <c r="AV202" s="11" t="s">
        <v>77</v>
      </c>
      <c r="AW202" s="11" t="s">
        <v>30</v>
      </c>
      <c r="AX202" s="11" t="s">
        <v>67</v>
      </c>
      <c r="AY202" s="228" t="s">
        <v>128</v>
      </c>
    </row>
    <row r="203" s="11" customFormat="1">
      <c r="B203" s="217"/>
      <c r="C203" s="218"/>
      <c r="D203" s="219" t="s">
        <v>136</v>
      </c>
      <c r="E203" s="220" t="s">
        <v>1</v>
      </c>
      <c r="F203" s="221" t="s">
        <v>1128</v>
      </c>
      <c r="G203" s="218"/>
      <c r="H203" s="222">
        <v>-10.384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136</v>
      </c>
      <c r="AU203" s="228" t="s">
        <v>77</v>
      </c>
      <c r="AV203" s="11" t="s">
        <v>77</v>
      </c>
      <c r="AW203" s="11" t="s">
        <v>30</v>
      </c>
      <c r="AX203" s="11" t="s">
        <v>67</v>
      </c>
      <c r="AY203" s="228" t="s">
        <v>128</v>
      </c>
    </row>
    <row r="204" s="14" customFormat="1">
      <c r="B204" s="266"/>
      <c r="C204" s="267"/>
      <c r="D204" s="219" t="s">
        <v>136</v>
      </c>
      <c r="E204" s="268" t="s">
        <v>940</v>
      </c>
      <c r="F204" s="269" t="s">
        <v>980</v>
      </c>
      <c r="G204" s="267"/>
      <c r="H204" s="270">
        <v>283.54399999999998</v>
      </c>
      <c r="I204" s="271"/>
      <c r="J204" s="267"/>
      <c r="K204" s="267"/>
      <c r="L204" s="272"/>
      <c r="M204" s="273"/>
      <c r="N204" s="274"/>
      <c r="O204" s="274"/>
      <c r="P204" s="274"/>
      <c r="Q204" s="274"/>
      <c r="R204" s="274"/>
      <c r="S204" s="274"/>
      <c r="T204" s="275"/>
      <c r="AT204" s="276" t="s">
        <v>136</v>
      </c>
      <c r="AU204" s="276" t="s">
        <v>77</v>
      </c>
      <c r="AV204" s="14" t="s">
        <v>143</v>
      </c>
      <c r="AW204" s="14" t="s">
        <v>30</v>
      </c>
      <c r="AX204" s="14" t="s">
        <v>67</v>
      </c>
      <c r="AY204" s="276" t="s">
        <v>128</v>
      </c>
    </row>
    <row r="205" s="11" customFormat="1">
      <c r="B205" s="217"/>
      <c r="C205" s="218"/>
      <c r="D205" s="219" t="s">
        <v>136</v>
      </c>
      <c r="E205" s="220" t="s">
        <v>1</v>
      </c>
      <c r="F205" s="221" t="s">
        <v>1016</v>
      </c>
      <c r="G205" s="218"/>
      <c r="H205" s="222">
        <v>167.14400000000001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136</v>
      </c>
      <c r="AU205" s="228" t="s">
        <v>77</v>
      </c>
      <c r="AV205" s="11" t="s">
        <v>77</v>
      </c>
      <c r="AW205" s="11" t="s">
        <v>30</v>
      </c>
      <c r="AX205" s="11" t="s">
        <v>75</v>
      </c>
      <c r="AY205" s="228" t="s">
        <v>128</v>
      </c>
    </row>
    <row r="206" s="1" customFormat="1" ht="22.5" customHeight="1">
      <c r="B206" s="37"/>
      <c r="C206" s="205" t="s">
        <v>321</v>
      </c>
      <c r="D206" s="205" t="s">
        <v>130</v>
      </c>
      <c r="E206" s="206" t="s">
        <v>1129</v>
      </c>
      <c r="F206" s="207" t="s">
        <v>1130</v>
      </c>
      <c r="G206" s="208" t="s">
        <v>180</v>
      </c>
      <c r="H206" s="209">
        <v>116.40000000000001</v>
      </c>
      <c r="I206" s="210"/>
      <c r="J206" s="211">
        <f>ROUND(I206*H206,2)</f>
        <v>0</v>
      </c>
      <c r="K206" s="207" t="s">
        <v>973</v>
      </c>
      <c r="L206" s="42"/>
      <c r="M206" s="212" t="s">
        <v>1</v>
      </c>
      <c r="N206" s="213" t="s">
        <v>38</v>
      </c>
      <c r="O206" s="78"/>
      <c r="P206" s="214">
        <f>O206*H206</f>
        <v>0</v>
      </c>
      <c r="Q206" s="214">
        <v>0</v>
      </c>
      <c r="R206" s="214">
        <f>Q206*H206</f>
        <v>0</v>
      </c>
      <c r="S206" s="214">
        <v>0.068000000000000005</v>
      </c>
      <c r="T206" s="215">
        <f>S206*H206</f>
        <v>7.9152000000000013</v>
      </c>
      <c r="AR206" s="16" t="s">
        <v>134</v>
      </c>
      <c r="AT206" s="16" t="s">
        <v>130</v>
      </c>
      <c r="AU206" s="16" t="s">
        <v>77</v>
      </c>
      <c r="AY206" s="16" t="s">
        <v>128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6" t="s">
        <v>75</v>
      </c>
      <c r="BK206" s="216">
        <f>ROUND(I206*H206,2)</f>
        <v>0</v>
      </c>
      <c r="BL206" s="16" t="s">
        <v>134</v>
      </c>
      <c r="BM206" s="16" t="s">
        <v>1131</v>
      </c>
    </row>
    <row r="207" s="11" customFormat="1">
      <c r="B207" s="217"/>
      <c r="C207" s="218"/>
      <c r="D207" s="219" t="s">
        <v>136</v>
      </c>
      <c r="E207" s="220" t="s">
        <v>1</v>
      </c>
      <c r="F207" s="221" t="s">
        <v>1132</v>
      </c>
      <c r="G207" s="218"/>
      <c r="H207" s="222">
        <v>57.899999999999999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136</v>
      </c>
      <c r="AU207" s="228" t="s">
        <v>77</v>
      </c>
      <c r="AV207" s="11" t="s">
        <v>77</v>
      </c>
      <c r="AW207" s="11" t="s">
        <v>30</v>
      </c>
      <c r="AX207" s="11" t="s">
        <v>67</v>
      </c>
      <c r="AY207" s="228" t="s">
        <v>128</v>
      </c>
    </row>
    <row r="208" s="11" customFormat="1">
      <c r="B208" s="217"/>
      <c r="C208" s="218"/>
      <c r="D208" s="219" t="s">
        <v>136</v>
      </c>
      <c r="E208" s="220" t="s">
        <v>1</v>
      </c>
      <c r="F208" s="221" t="s">
        <v>1133</v>
      </c>
      <c r="G208" s="218"/>
      <c r="H208" s="222">
        <v>57.899999999999999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136</v>
      </c>
      <c r="AU208" s="228" t="s">
        <v>77</v>
      </c>
      <c r="AV208" s="11" t="s">
        <v>77</v>
      </c>
      <c r="AW208" s="11" t="s">
        <v>30</v>
      </c>
      <c r="AX208" s="11" t="s">
        <v>67</v>
      </c>
      <c r="AY208" s="228" t="s">
        <v>128</v>
      </c>
    </row>
    <row r="209" s="11" customFormat="1">
      <c r="B209" s="217"/>
      <c r="C209" s="218"/>
      <c r="D209" s="219" t="s">
        <v>136</v>
      </c>
      <c r="E209" s="220" t="s">
        <v>1</v>
      </c>
      <c r="F209" s="221" t="s">
        <v>1134</v>
      </c>
      <c r="G209" s="218"/>
      <c r="H209" s="222">
        <v>-12.6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136</v>
      </c>
      <c r="AU209" s="228" t="s">
        <v>77</v>
      </c>
      <c r="AV209" s="11" t="s">
        <v>77</v>
      </c>
      <c r="AW209" s="11" t="s">
        <v>30</v>
      </c>
      <c r="AX209" s="11" t="s">
        <v>67</v>
      </c>
      <c r="AY209" s="228" t="s">
        <v>128</v>
      </c>
    </row>
    <row r="210" s="11" customFormat="1">
      <c r="B210" s="217"/>
      <c r="C210" s="218"/>
      <c r="D210" s="219" t="s">
        <v>136</v>
      </c>
      <c r="E210" s="220" t="s">
        <v>1</v>
      </c>
      <c r="F210" s="221" t="s">
        <v>1135</v>
      </c>
      <c r="G210" s="218"/>
      <c r="H210" s="222">
        <v>13.199999999999999</v>
      </c>
      <c r="I210" s="223"/>
      <c r="J210" s="218"/>
      <c r="K210" s="218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136</v>
      </c>
      <c r="AU210" s="228" t="s">
        <v>77</v>
      </c>
      <c r="AV210" s="11" t="s">
        <v>77</v>
      </c>
      <c r="AW210" s="11" t="s">
        <v>30</v>
      </c>
      <c r="AX210" s="11" t="s">
        <v>67</v>
      </c>
      <c r="AY210" s="228" t="s">
        <v>128</v>
      </c>
    </row>
    <row r="211" s="14" customFormat="1">
      <c r="B211" s="266"/>
      <c r="C211" s="267"/>
      <c r="D211" s="219" t="s">
        <v>136</v>
      </c>
      <c r="E211" s="268" t="s">
        <v>938</v>
      </c>
      <c r="F211" s="269" t="s">
        <v>980</v>
      </c>
      <c r="G211" s="267"/>
      <c r="H211" s="270">
        <v>116.40000000000001</v>
      </c>
      <c r="I211" s="271"/>
      <c r="J211" s="267"/>
      <c r="K211" s="267"/>
      <c r="L211" s="272"/>
      <c r="M211" s="273"/>
      <c r="N211" s="274"/>
      <c r="O211" s="274"/>
      <c r="P211" s="274"/>
      <c r="Q211" s="274"/>
      <c r="R211" s="274"/>
      <c r="S211" s="274"/>
      <c r="T211" s="275"/>
      <c r="AT211" s="276" t="s">
        <v>136</v>
      </c>
      <c r="AU211" s="276" t="s">
        <v>77</v>
      </c>
      <c r="AV211" s="14" t="s">
        <v>143</v>
      </c>
      <c r="AW211" s="14" t="s">
        <v>30</v>
      </c>
      <c r="AX211" s="14" t="s">
        <v>75</v>
      </c>
      <c r="AY211" s="276" t="s">
        <v>128</v>
      </c>
    </row>
    <row r="212" s="1" customFormat="1" ht="16.5" customHeight="1">
      <c r="B212" s="37"/>
      <c r="C212" s="205" t="s">
        <v>326</v>
      </c>
      <c r="D212" s="205" t="s">
        <v>130</v>
      </c>
      <c r="E212" s="206" t="s">
        <v>1136</v>
      </c>
      <c r="F212" s="207" t="s">
        <v>1137</v>
      </c>
      <c r="G212" s="208" t="s">
        <v>927</v>
      </c>
      <c r="H212" s="209">
        <v>1</v>
      </c>
      <c r="I212" s="210"/>
      <c r="J212" s="211">
        <f>ROUND(I212*H212,2)</f>
        <v>0</v>
      </c>
      <c r="K212" s="207" t="s">
        <v>1</v>
      </c>
      <c r="L212" s="42"/>
      <c r="M212" s="212" t="s">
        <v>1</v>
      </c>
      <c r="N212" s="213" t="s">
        <v>38</v>
      </c>
      <c r="O212" s="78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AR212" s="16" t="s">
        <v>134</v>
      </c>
      <c r="AT212" s="16" t="s">
        <v>130</v>
      </c>
      <c r="AU212" s="16" t="s">
        <v>77</v>
      </c>
      <c r="AY212" s="16" t="s">
        <v>128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6" t="s">
        <v>75</v>
      </c>
      <c r="BK212" s="216">
        <f>ROUND(I212*H212,2)</f>
        <v>0</v>
      </c>
      <c r="BL212" s="16" t="s">
        <v>134</v>
      </c>
      <c r="BM212" s="16" t="s">
        <v>1138</v>
      </c>
    </row>
    <row r="213" s="10" customFormat="1" ht="22.8" customHeight="1">
      <c r="B213" s="189"/>
      <c r="C213" s="190"/>
      <c r="D213" s="191" t="s">
        <v>66</v>
      </c>
      <c r="E213" s="203" t="s">
        <v>514</v>
      </c>
      <c r="F213" s="203" t="s">
        <v>515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SUM(P214:P218)</f>
        <v>0</v>
      </c>
      <c r="Q213" s="197"/>
      <c r="R213" s="198">
        <f>SUM(R214:R218)</f>
        <v>0</v>
      </c>
      <c r="S213" s="197"/>
      <c r="T213" s="199">
        <f>SUM(T214:T218)</f>
        <v>0</v>
      </c>
      <c r="AR213" s="200" t="s">
        <v>75</v>
      </c>
      <c r="AT213" s="201" t="s">
        <v>66</v>
      </c>
      <c r="AU213" s="201" t="s">
        <v>75</v>
      </c>
      <c r="AY213" s="200" t="s">
        <v>128</v>
      </c>
      <c r="BK213" s="202">
        <f>SUM(BK214:BK218)</f>
        <v>0</v>
      </c>
    </row>
    <row r="214" s="1" customFormat="1" ht="22.5" customHeight="1">
      <c r="B214" s="37"/>
      <c r="C214" s="205" t="s">
        <v>330</v>
      </c>
      <c r="D214" s="205" t="s">
        <v>130</v>
      </c>
      <c r="E214" s="206" t="s">
        <v>1139</v>
      </c>
      <c r="F214" s="207" t="s">
        <v>1140</v>
      </c>
      <c r="G214" s="208" t="s">
        <v>158</v>
      </c>
      <c r="H214" s="209">
        <v>47.485999999999997</v>
      </c>
      <c r="I214" s="210"/>
      <c r="J214" s="211">
        <f>ROUND(I214*H214,2)</f>
        <v>0</v>
      </c>
      <c r="K214" s="207" t="s">
        <v>973</v>
      </c>
      <c r="L214" s="42"/>
      <c r="M214" s="212" t="s">
        <v>1</v>
      </c>
      <c r="N214" s="213" t="s">
        <v>38</v>
      </c>
      <c r="O214" s="78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AR214" s="16" t="s">
        <v>134</v>
      </c>
      <c r="AT214" s="16" t="s">
        <v>130</v>
      </c>
      <c r="AU214" s="16" t="s">
        <v>77</v>
      </c>
      <c r="AY214" s="16" t="s">
        <v>128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75</v>
      </c>
      <c r="BK214" s="216">
        <f>ROUND(I214*H214,2)</f>
        <v>0</v>
      </c>
      <c r="BL214" s="16" t="s">
        <v>134</v>
      </c>
      <c r="BM214" s="16" t="s">
        <v>1141</v>
      </c>
    </row>
    <row r="215" s="1" customFormat="1" ht="16.5" customHeight="1">
      <c r="B215" s="37"/>
      <c r="C215" s="205" t="s">
        <v>335</v>
      </c>
      <c r="D215" s="205" t="s">
        <v>130</v>
      </c>
      <c r="E215" s="206" t="s">
        <v>521</v>
      </c>
      <c r="F215" s="207" t="s">
        <v>1142</v>
      </c>
      <c r="G215" s="208" t="s">
        <v>158</v>
      </c>
      <c r="H215" s="209">
        <v>47.485999999999997</v>
      </c>
      <c r="I215" s="210"/>
      <c r="J215" s="211">
        <f>ROUND(I215*H215,2)</f>
        <v>0</v>
      </c>
      <c r="K215" s="207" t="s">
        <v>973</v>
      </c>
      <c r="L215" s="42"/>
      <c r="M215" s="212" t="s">
        <v>1</v>
      </c>
      <c r="N215" s="213" t="s">
        <v>38</v>
      </c>
      <c r="O215" s="78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AR215" s="16" t="s">
        <v>134</v>
      </c>
      <c r="AT215" s="16" t="s">
        <v>130</v>
      </c>
      <c r="AU215" s="16" t="s">
        <v>77</v>
      </c>
      <c r="AY215" s="16" t="s">
        <v>128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6" t="s">
        <v>75</v>
      </c>
      <c r="BK215" s="216">
        <f>ROUND(I215*H215,2)</f>
        <v>0</v>
      </c>
      <c r="BL215" s="16" t="s">
        <v>134</v>
      </c>
      <c r="BM215" s="16" t="s">
        <v>1143</v>
      </c>
    </row>
    <row r="216" s="1" customFormat="1" ht="22.5" customHeight="1">
      <c r="B216" s="37"/>
      <c r="C216" s="205" t="s">
        <v>340</v>
      </c>
      <c r="D216" s="205" t="s">
        <v>130</v>
      </c>
      <c r="E216" s="206" t="s">
        <v>525</v>
      </c>
      <c r="F216" s="207" t="s">
        <v>1144</v>
      </c>
      <c r="G216" s="208" t="s">
        <v>158</v>
      </c>
      <c r="H216" s="209">
        <v>807.26199999999994</v>
      </c>
      <c r="I216" s="210"/>
      <c r="J216" s="211">
        <f>ROUND(I216*H216,2)</f>
        <v>0</v>
      </c>
      <c r="K216" s="207" t="s">
        <v>973</v>
      </c>
      <c r="L216" s="42"/>
      <c r="M216" s="212" t="s">
        <v>1</v>
      </c>
      <c r="N216" s="213" t="s">
        <v>38</v>
      </c>
      <c r="O216" s="78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AR216" s="16" t="s">
        <v>134</v>
      </c>
      <c r="AT216" s="16" t="s">
        <v>130</v>
      </c>
      <c r="AU216" s="16" t="s">
        <v>77</v>
      </c>
      <c r="AY216" s="16" t="s">
        <v>128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75</v>
      </c>
      <c r="BK216" s="216">
        <f>ROUND(I216*H216,2)</f>
        <v>0</v>
      </c>
      <c r="BL216" s="16" t="s">
        <v>134</v>
      </c>
      <c r="BM216" s="16" t="s">
        <v>1145</v>
      </c>
    </row>
    <row r="217" s="11" customFormat="1">
      <c r="B217" s="217"/>
      <c r="C217" s="218"/>
      <c r="D217" s="219" t="s">
        <v>136</v>
      </c>
      <c r="E217" s="218"/>
      <c r="F217" s="221" t="s">
        <v>1146</v>
      </c>
      <c r="G217" s="218"/>
      <c r="H217" s="222">
        <v>807.26199999999994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136</v>
      </c>
      <c r="AU217" s="228" t="s">
        <v>77</v>
      </c>
      <c r="AV217" s="11" t="s">
        <v>77</v>
      </c>
      <c r="AW217" s="11" t="s">
        <v>4</v>
      </c>
      <c r="AX217" s="11" t="s">
        <v>75</v>
      </c>
      <c r="AY217" s="228" t="s">
        <v>128</v>
      </c>
    </row>
    <row r="218" s="1" customFormat="1" ht="16.5" customHeight="1">
      <c r="B218" s="37"/>
      <c r="C218" s="205" t="s">
        <v>346</v>
      </c>
      <c r="D218" s="205" t="s">
        <v>130</v>
      </c>
      <c r="E218" s="206" t="s">
        <v>1147</v>
      </c>
      <c r="F218" s="207" t="s">
        <v>1148</v>
      </c>
      <c r="G218" s="208" t="s">
        <v>158</v>
      </c>
      <c r="H218" s="209">
        <v>47.485999999999997</v>
      </c>
      <c r="I218" s="210"/>
      <c r="J218" s="211">
        <f>ROUND(I218*H218,2)</f>
        <v>0</v>
      </c>
      <c r="K218" s="207" t="s">
        <v>973</v>
      </c>
      <c r="L218" s="42"/>
      <c r="M218" s="212" t="s">
        <v>1</v>
      </c>
      <c r="N218" s="213" t="s">
        <v>38</v>
      </c>
      <c r="O218" s="78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AR218" s="16" t="s">
        <v>134</v>
      </c>
      <c r="AT218" s="16" t="s">
        <v>130</v>
      </c>
      <c r="AU218" s="16" t="s">
        <v>77</v>
      </c>
      <c r="AY218" s="16" t="s">
        <v>128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6" t="s">
        <v>75</v>
      </c>
      <c r="BK218" s="216">
        <f>ROUND(I218*H218,2)</f>
        <v>0</v>
      </c>
      <c r="BL218" s="16" t="s">
        <v>134</v>
      </c>
      <c r="BM218" s="16" t="s">
        <v>1149</v>
      </c>
    </row>
    <row r="219" s="10" customFormat="1" ht="22.8" customHeight="1">
      <c r="B219" s="189"/>
      <c r="C219" s="190"/>
      <c r="D219" s="191" t="s">
        <v>66</v>
      </c>
      <c r="E219" s="203" t="s">
        <v>533</v>
      </c>
      <c r="F219" s="203" t="s">
        <v>534</v>
      </c>
      <c r="G219" s="190"/>
      <c r="H219" s="190"/>
      <c r="I219" s="193"/>
      <c r="J219" s="204">
        <f>BK219</f>
        <v>0</v>
      </c>
      <c r="K219" s="190"/>
      <c r="L219" s="195"/>
      <c r="M219" s="196"/>
      <c r="N219" s="197"/>
      <c r="O219" s="197"/>
      <c r="P219" s="198">
        <f>P220</f>
        <v>0</v>
      </c>
      <c r="Q219" s="197"/>
      <c r="R219" s="198">
        <f>R220</f>
        <v>0</v>
      </c>
      <c r="S219" s="197"/>
      <c r="T219" s="199">
        <f>T220</f>
        <v>0</v>
      </c>
      <c r="AR219" s="200" t="s">
        <v>75</v>
      </c>
      <c r="AT219" s="201" t="s">
        <v>66</v>
      </c>
      <c r="AU219" s="201" t="s">
        <v>75</v>
      </c>
      <c r="AY219" s="200" t="s">
        <v>128</v>
      </c>
      <c r="BK219" s="202">
        <f>BK220</f>
        <v>0</v>
      </c>
    </row>
    <row r="220" s="1" customFormat="1" ht="22.5" customHeight="1">
      <c r="B220" s="37"/>
      <c r="C220" s="205" t="s">
        <v>351</v>
      </c>
      <c r="D220" s="205" t="s">
        <v>130</v>
      </c>
      <c r="E220" s="206" t="s">
        <v>536</v>
      </c>
      <c r="F220" s="207" t="s">
        <v>1150</v>
      </c>
      <c r="G220" s="208" t="s">
        <v>158</v>
      </c>
      <c r="H220" s="209">
        <v>49.713000000000001</v>
      </c>
      <c r="I220" s="210"/>
      <c r="J220" s="211">
        <f>ROUND(I220*H220,2)</f>
        <v>0</v>
      </c>
      <c r="K220" s="207" t="s">
        <v>973</v>
      </c>
      <c r="L220" s="42"/>
      <c r="M220" s="212" t="s">
        <v>1</v>
      </c>
      <c r="N220" s="213" t="s">
        <v>38</v>
      </c>
      <c r="O220" s="78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AR220" s="16" t="s">
        <v>134</v>
      </c>
      <c r="AT220" s="16" t="s">
        <v>130</v>
      </c>
      <c r="AU220" s="16" t="s">
        <v>77</v>
      </c>
      <c r="AY220" s="16" t="s">
        <v>128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6" t="s">
        <v>75</v>
      </c>
      <c r="BK220" s="216">
        <f>ROUND(I220*H220,2)</f>
        <v>0</v>
      </c>
      <c r="BL220" s="16" t="s">
        <v>134</v>
      </c>
      <c r="BM220" s="16" t="s">
        <v>1151</v>
      </c>
    </row>
    <row r="221" s="10" customFormat="1" ht="25.92" customHeight="1">
      <c r="B221" s="189"/>
      <c r="C221" s="190"/>
      <c r="D221" s="191" t="s">
        <v>66</v>
      </c>
      <c r="E221" s="192" t="s">
        <v>539</v>
      </c>
      <c r="F221" s="192" t="s">
        <v>540</v>
      </c>
      <c r="G221" s="190"/>
      <c r="H221" s="190"/>
      <c r="I221" s="193"/>
      <c r="J221" s="194">
        <f>BK221</f>
        <v>0</v>
      </c>
      <c r="K221" s="190"/>
      <c r="L221" s="195"/>
      <c r="M221" s="196"/>
      <c r="N221" s="197"/>
      <c r="O221" s="197"/>
      <c r="P221" s="198">
        <f>P222+P240+P249+P252+P265+P267+P269+P275+P286+P311+P325+P331+P346+P356</f>
        <v>0</v>
      </c>
      <c r="Q221" s="197"/>
      <c r="R221" s="198">
        <f>R222+R240+R249+R252+R265+R267+R269+R275+R286+R311+R325+R331+R346+R356</f>
        <v>2.7280995899999998</v>
      </c>
      <c r="S221" s="197"/>
      <c r="T221" s="199">
        <f>T222+T240+T249+T252+T265+T267+T269+T275+T286+T311+T325+T331+T346+T356</f>
        <v>1.4420780000000002</v>
      </c>
      <c r="AR221" s="200" t="s">
        <v>77</v>
      </c>
      <c r="AT221" s="201" t="s">
        <v>66</v>
      </c>
      <c r="AU221" s="201" t="s">
        <v>67</v>
      </c>
      <c r="AY221" s="200" t="s">
        <v>128</v>
      </c>
      <c r="BK221" s="202">
        <f>BK222+BK240+BK249+BK252+BK265+BK267+BK269+BK275+BK286+BK311+BK325+BK331+BK346+BK356</f>
        <v>0</v>
      </c>
    </row>
    <row r="222" s="10" customFormat="1" ht="22.8" customHeight="1">
      <c r="B222" s="189"/>
      <c r="C222" s="190"/>
      <c r="D222" s="191" t="s">
        <v>66</v>
      </c>
      <c r="E222" s="203" t="s">
        <v>541</v>
      </c>
      <c r="F222" s="203" t="s">
        <v>542</v>
      </c>
      <c r="G222" s="190"/>
      <c r="H222" s="190"/>
      <c r="I222" s="193"/>
      <c r="J222" s="204">
        <f>BK222</f>
        <v>0</v>
      </c>
      <c r="K222" s="190"/>
      <c r="L222" s="195"/>
      <c r="M222" s="196"/>
      <c r="N222" s="197"/>
      <c r="O222" s="197"/>
      <c r="P222" s="198">
        <f>SUM(P223:P239)</f>
        <v>0</v>
      </c>
      <c r="Q222" s="197"/>
      <c r="R222" s="198">
        <f>SUM(R223:R239)</f>
        <v>0.84237377999999996</v>
      </c>
      <c r="S222" s="197"/>
      <c r="T222" s="199">
        <f>SUM(T223:T239)</f>
        <v>0.33332000000000001</v>
      </c>
      <c r="AR222" s="200" t="s">
        <v>77</v>
      </c>
      <c r="AT222" s="201" t="s">
        <v>66</v>
      </c>
      <c r="AU222" s="201" t="s">
        <v>75</v>
      </c>
      <c r="AY222" s="200" t="s">
        <v>128</v>
      </c>
      <c r="BK222" s="202">
        <f>SUM(BK223:BK239)</f>
        <v>0</v>
      </c>
    </row>
    <row r="223" s="1" customFormat="1" ht="22.5" customHeight="1">
      <c r="B223" s="37"/>
      <c r="C223" s="205" t="s">
        <v>355</v>
      </c>
      <c r="D223" s="205" t="s">
        <v>130</v>
      </c>
      <c r="E223" s="206" t="s">
        <v>1152</v>
      </c>
      <c r="F223" s="207" t="s">
        <v>1153</v>
      </c>
      <c r="G223" s="208" t="s">
        <v>180</v>
      </c>
      <c r="H223" s="209">
        <v>205.59</v>
      </c>
      <c r="I223" s="210"/>
      <c r="J223" s="211">
        <f>ROUND(I223*H223,2)</f>
        <v>0</v>
      </c>
      <c r="K223" s="207" t="s">
        <v>973</v>
      </c>
      <c r="L223" s="42"/>
      <c r="M223" s="212" t="s">
        <v>1</v>
      </c>
      <c r="N223" s="213" t="s">
        <v>38</v>
      </c>
      <c r="O223" s="78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AR223" s="16" t="s">
        <v>209</v>
      </c>
      <c r="AT223" s="16" t="s">
        <v>130</v>
      </c>
      <c r="AU223" s="16" t="s">
        <v>77</v>
      </c>
      <c r="AY223" s="16" t="s">
        <v>128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6" t="s">
        <v>75</v>
      </c>
      <c r="BK223" s="216">
        <f>ROUND(I223*H223,2)</f>
        <v>0</v>
      </c>
      <c r="BL223" s="16" t="s">
        <v>209</v>
      </c>
      <c r="BM223" s="16" t="s">
        <v>1154</v>
      </c>
    </row>
    <row r="224" s="11" customFormat="1">
      <c r="B224" s="217"/>
      <c r="C224" s="218"/>
      <c r="D224" s="219" t="s">
        <v>136</v>
      </c>
      <c r="E224" s="220" t="s">
        <v>1</v>
      </c>
      <c r="F224" s="221" t="s">
        <v>1155</v>
      </c>
      <c r="G224" s="218"/>
      <c r="H224" s="222">
        <v>205.59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136</v>
      </c>
      <c r="AU224" s="228" t="s">
        <v>77</v>
      </c>
      <c r="AV224" s="11" t="s">
        <v>77</v>
      </c>
      <c r="AW224" s="11" t="s">
        <v>30</v>
      </c>
      <c r="AX224" s="11" t="s">
        <v>75</v>
      </c>
      <c r="AY224" s="228" t="s">
        <v>128</v>
      </c>
    </row>
    <row r="225" s="1" customFormat="1" ht="16.5" customHeight="1">
      <c r="B225" s="37"/>
      <c r="C225" s="240" t="s">
        <v>360</v>
      </c>
      <c r="D225" s="240" t="s">
        <v>184</v>
      </c>
      <c r="E225" s="241" t="s">
        <v>1156</v>
      </c>
      <c r="F225" s="242" t="s">
        <v>1157</v>
      </c>
      <c r="G225" s="243" t="s">
        <v>1158</v>
      </c>
      <c r="H225" s="244">
        <v>440.99099999999999</v>
      </c>
      <c r="I225" s="245"/>
      <c r="J225" s="246">
        <f>ROUND(I225*H225,2)</f>
        <v>0</v>
      </c>
      <c r="K225" s="242" t="s">
        <v>973</v>
      </c>
      <c r="L225" s="247"/>
      <c r="M225" s="248" t="s">
        <v>1</v>
      </c>
      <c r="N225" s="249" t="s">
        <v>38</v>
      </c>
      <c r="O225" s="78"/>
      <c r="P225" s="214">
        <f>O225*H225</f>
        <v>0</v>
      </c>
      <c r="Q225" s="214">
        <v>0.001</v>
      </c>
      <c r="R225" s="214">
        <f>Q225*H225</f>
        <v>0.44099100000000002</v>
      </c>
      <c r="S225" s="214">
        <v>0</v>
      </c>
      <c r="T225" s="215">
        <f>S225*H225</f>
        <v>0</v>
      </c>
      <c r="AR225" s="16" t="s">
        <v>299</v>
      </c>
      <c r="AT225" s="16" t="s">
        <v>184</v>
      </c>
      <c r="AU225" s="16" t="s">
        <v>77</v>
      </c>
      <c r="AY225" s="16" t="s">
        <v>128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6" t="s">
        <v>75</v>
      </c>
      <c r="BK225" s="216">
        <f>ROUND(I225*H225,2)</f>
        <v>0</v>
      </c>
      <c r="BL225" s="16" t="s">
        <v>209</v>
      </c>
      <c r="BM225" s="16" t="s">
        <v>1159</v>
      </c>
    </row>
    <row r="226" s="11" customFormat="1">
      <c r="B226" s="217"/>
      <c r="C226" s="218"/>
      <c r="D226" s="219" t="s">
        <v>136</v>
      </c>
      <c r="E226" s="220" t="s">
        <v>1</v>
      </c>
      <c r="F226" s="221" t="s">
        <v>1160</v>
      </c>
      <c r="G226" s="218"/>
      <c r="H226" s="222">
        <v>267.267</v>
      </c>
      <c r="I226" s="223"/>
      <c r="J226" s="218"/>
      <c r="K226" s="218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136</v>
      </c>
      <c r="AU226" s="228" t="s">
        <v>77</v>
      </c>
      <c r="AV226" s="11" t="s">
        <v>77</v>
      </c>
      <c r="AW226" s="11" t="s">
        <v>30</v>
      </c>
      <c r="AX226" s="11" t="s">
        <v>75</v>
      </c>
      <c r="AY226" s="228" t="s">
        <v>128</v>
      </c>
    </row>
    <row r="227" s="11" customFormat="1">
      <c r="B227" s="217"/>
      <c r="C227" s="218"/>
      <c r="D227" s="219" t="s">
        <v>136</v>
      </c>
      <c r="E227" s="218"/>
      <c r="F227" s="221" t="s">
        <v>1161</v>
      </c>
      <c r="G227" s="218"/>
      <c r="H227" s="222">
        <v>440.99099999999999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136</v>
      </c>
      <c r="AU227" s="228" t="s">
        <v>77</v>
      </c>
      <c r="AV227" s="11" t="s">
        <v>77</v>
      </c>
      <c r="AW227" s="11" t="s">
        <v>4</v>
      </c>
      <c r="AX227" s="11" t="s">
        <v>75</v>
      </c>
      <c r="AY227" s="228" t="s">
        <v>128</v>
      </c>
    </row>
    <row r="228" s="1" customFormat="1" ht="16.5" customHeight="1">
      <c r="B228" s="37"/>
      <c r="C228" s="205" t="s">
        <v>364</v>
      </c>
      <c r="D228" s="205" t="s">
        <v>130</v>
      </c>
      <c r="E228" s="206" t="s">
        <v>1162</v>
      </c>
      <c r="F228" s="207" t="s">
        <v>1163</v>
      </c>
      <c r="G228" s="208" t="s">
        <v>180</v>
      </c>
      <c r="H228" s="209">
        <v>83.329999999999998</v>
      </c>
      <c r="I228" s="210"/>
      <c r="J228" s="211">
        <f>ROUND(I228*H228,2)</f>
        <v>0</v>
      </c>
      <c r="K228" s="207" t="s">
        <v>973</v>
      </c>
      <c r="L228" s="42"/>
      <c r="M228" s="212" t="s">
        <v>1</v>
      </c>
      <c r="N228" s="213" t="s">
        <v>38</v>
      </c>
      <c r="O228" s="78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AR228" s="16" t="s">
        <v>209</v>
      </c>
      <c r="AT228" s="16" t="s">
        <v>130</v>
      </c>
      <c r="AU228" s="16" t="s">
        <v>77</v>
      </c>
      <c r="AY228" s="16" t="s">
        <v>128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75</v>
      </c>
      <c r="BK228" s="216">
        <f>ROUND(I228*H228,2)</f>
        <v>0</v>
      </c>
      <c r="BL228" s="16" t="s">
        <v>209</v>
      </c>
      <c r="BM228" s="16" t="s">
        <v>1164</v>
      </c>
    </row>
    <row r="229" s="11" customFormat="1">
      <c r="B229" s="217"/>
      <c r="C229" s="218"/>
      <c r="D229" s="219" t="s">
        <v>136</v>
      </c>
      <c r="E229" s="220" t="s">
        <v>1</v>
      </c>
      <c r="F229" s="221" t="s">
        <v>932</v>
      </c>
      <c r="G229" s="218"/>
      <c r="H229" s="222">
        <v>83.329999999999998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136</v>
      </c>
      <c r="AU229" s="228" t="s">
        <v>77</v>
      </c>
      <c r="AV229" s="11" t="s">
        <v>77</v>
      </c>
      <c r="AW229" s="11" t="s">
        <v>30</v>
      </c>
      <c r="AX229" s="11" t="s">
        <v>75</v>
      </c>
      <c r="AY229" s="228" t="s">
        <v>128</v>
      </c>
    </row>
    <row r="230" s="1" customFormat="1" ht="16.5" customHeight="1">
      <c r="B230" s="37"/>
      <c r="C230" s="240" t="s">
        <v>369</v>
      </c>
      <c r="D230" s="240" t="s">
        <v>184</v>
      </c>
      <c r="E230" s="241" t="s">
        <v>1165</v>
      </c>
      <c r="F230" s="242" t="s">
        <v>1166</v>
      </c>
      <c r="G230" s="243" t="s">
        <v>180</v>
      </c>
      <c r="H230" s="244">
        <v>83.329999999999998</v>
      </c>
      <c r="I230" s="245"/>
      <c r="J230" s="246">
        <f>ROUND(I230*H230,2)</f>
        <v>0</v>
      </c>
      <c r="K230" s="242" t="s">
        <v>973</v>
      </c>
      <c r="L230" s="247"/>
      <c r="M230" s="248" t="s">
        <v>1</v>
      </c>
      <c r="N230" s="249" t="s">
        <v>38</v>
      </c>
      <c r="O230" s="78"/>
      <c r="P230" s="214">
        <f>O230*H230</f>
        <v>0</v>
      </c>
      <c r="Q230" s="214">
        <v>0.00011</v>
      </c>
      <c r="R230" s="214">
        <f>Q230*H230</f>
        <v>0.0091663000000000005</v>
      </c>
      <c r="S230" s="214">
        <v>0</v>
      </c>
      <c r="T230" s="215">
        <f>S230*H230</f>
        <v>0</v>
      </c>
      <c r="AR230" s="16" t="s">
        <v>299</v>
      </c>
      <c r="AT230" s="16" t="s">
        <v>184</v>
      </c>
      <c r="AU230" s="16" t="s">
        <v>77</v>
      </c>
      <c r="AY230" s="16" t="s">
        <v>128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6" t="s">
        <v>75</v>
      </c>
      <c r="BK230" s="216">
        <f>ROUND(I230*H230,2)</f>
        <v>0</v>
      </c>
      <c r="BL230" s="16" t="s">
        <v>209</v>
      </c>
      <c r="BM230" s="16" t="s">
        <v>1167</v>
      </c>
    </row>
    <row r="231" s="11" customFormat="1">
      <c r="B231" s="217"/>
      <c r="C231" s="218"/>
      <c r="D231" s="219" t="s">
        <v>136</v>
      </c>
      <c r="E231" s="220" t="s">
        <v>1</v>
      </c>
      <c r="F231" s="221" t="s">
        <v>932</v>
      </c>
      <c r="G231" s="218"/>
      <c r="H231" s="222">
        <v>83.329999999999998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136</v>
      </c>
      <c r="AU231" s="228" t="s">
        <v>77</v>
      </c>
      <c r="AV231" s="11" t="s">
        <v>77</v>
      </c>
      <c r="AW231" s="11" t="s">
        <v>30</v>
      </c>
      <c r="AX231" s="11" t="s">
        <v>75</v>
      </c>
      <c r="AY231" s="228" t="s">
        <v>128</v>
      </c>
    </row>
    <row r="232" s="1" customFormat="1" ht="16.5" customHeight="1">
      <c r="B232" s="37"/>
      <c r="C232" s="205" t="s">
        <v>374</v>
      </c>
      <c r="D232" s="205" t="s">
        <v>130</v>
      </c>
      <c r="E232" s="206" t="s">
        <v>1168</v>
      </c>
      <c r="F232" s="207" t="s">
        <v>1169</v>
      </c>
      <c r="G232" s="208" t="s">
        <v>180</v>
      </c>
      <c r="H232" s="209">
        <v>83.329999999999998</v>
      </c>
      <c r="I232" s="210"/>
      <c r="J232" s="211">
        <f>ROUND(I232*H232,2)</f>
        <v>0</v>
      </c>
      <c r="K232" s="207" t="s">
        <v>973</v>
      </c>
      <c r="L232" s="42"/>
      <c r="M232" s="212" t="s">
        <v>1</v>
      </c>
      <c r="N232" s="213" t="s">
        <v>38</v>
      </c>
      <c r="O232" s="78"/>
      <c r="P232" s="214">
        <f>O232*H232</f>
        <v>0</v>
      </c>
      <c r="Q232" s="214">
        <v>0</v>
      </c>
      <c r="R232" s="214">
        <f>Q232*H232</f>
        <v>0</v>
      </c>
      <c r="S232" s="214">
        <v>0.0040000000000000001</v>
      </c>
      <c r="T232" s="215">
        <f>S232*H232</f>
        <v>0.33332000000000001</v>
      </c>
      <c r="AR232" s="16" t="s">
        <v>209</v>
      </c>
      <c r="AT232" s="16" t="s">
        <v>130</v>
      </c>
      <c r="AU232" s="16" t="s">
        <v>77</v>
      </c>
      <c r="AY232" s="16" t="s">
        <v>128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6" t="s">
        <v>75</v>
      </c>
      <c r="BK232" s="216">
        <f>ROUND(I232*H232,2)</f>
        <v>0</v>
      </c>
      <c r="BL232" s="16" t="s">
        <v>209</v>
      </c>
      <c r="BM232" s="16" t="s">
        <v>1170</v>
      </c>
    </row>
    <row r="233" s="11" customFormat="1">
      <c r="B233" s="217"/>
      <c r="C233" s="218"/>
      <c r="D233" s="219" t="s">
        <v>136</v>
      </c>
      <c r="E233" s="220" t="s">
        <v>1</v>
      </c>
      <c r="F233" s="221" t="s">
        <v>932</v>
      </c>
      <c r="G233" s="218"/>
      <c r="H233" s="222">
        <v>83.329999999999998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136</v>
      </c>
      <c r="AU233" s="228" t="s">
        <v>77</v>
      </c>
      <c r="AV233" s="11" t="s">
        <v>77</v>
      </c>
      <c r="AW233" s="11" t="s">
        <v>30</v>
      </c>
      <c r="AX233" s="11" t="s">
        <v>75</v>
      </c>
      <c r="AY233" s="228" t="s">
        <v>128</v>
      </c>
    </row>
    <row r="234" s="1" customFormat="1" ht="16.5" customHeight="1">
      <c r="B234" s="37"/>
      <c r="C234" s="205" t="s">
        <v>379</v>
      </c>
      <c r="D234" s="205" t="s">
        <v>130</v>
      </c>
      <c r="E234" s="206" t="s">
        <v>554</v>
      </c>
      <c r="F234" s="207" t="s">
        <v>1171</v>
      </c>
      <c r="G234" s="208" t="s">
        <v>180</v>
      </c>
      <c r="H234" s="209">
        <v>83.329999999999998</v>
      </c>
      <c r="I234" s="210"/>
      <c r="J234" s="211">
        <f>ROUND(I234*H234,2)</f>
        <v>0</v>
      </c>
      <c r="K234" s="207" t="s">
        <v>973</v>
      </c>
      <c r="L234" s="42"/>
      <c r="M234" s="212" t="s">
        <v>1</v>
      </c>
      <c r="N234" s="213" t="s">
        <v>38</v>
      </c>
      <c r="O234" s="78"/>
      <c r="P234" s="214">
        <f>O234*H234</f>
        <v>0</v>
      </c>
      <c r="Q234" s="214">
        <v>0.00040000000000000002</v>
      </c>
      <c r="R234" s="214">
        <f>Q234*H234</f>
        <v>0.033332000000000001</v>
      </c>
      <c r="S234" s="214">
        <v>0</v>
      </c>
      <c r="T234" s="215">
        <f>S234*H234</f>
        <v>0</v>
      </c>
      <c r="AR234" s="16" t="s">
        <v>209</v>
      </c>
      <c r="AT234" s="16" t="s">
        <v>130</v>
      </c>
      <c r="AU234" s="16" t="s">
        <v>77</v>
      </c>
      <c r="AY234" s="16" t="s">
        <v>128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6" t="s">
        <v>75</v>
      </c>
      <c r="BK234" s="216">
        <f>ROUND(I234*H234,2)</f>
        <v>0</v>
      </c>
      <c r="BL234" s="16" t="s">
        <v>209</v>
      </c>
      <c r="BM234" s="16" t="s">
        <v>1172</v>
      </c>
    </row>
    <row r="235" s="11" customFormat="1">
      <c r="B235" s="217"/>
      <c r="C235" s="218"/>
      <c r="D235" s="219" t="s">
        <v>136</v>
      </c>
      <c r="E235" s="220" t="s">
        <v>1</v>
      </c>
      <c r="F235" s="221" t="s">
        <v>932</v>
      </c>
      <c r="G235" s="218"/>
      <c r="H235" s="222">
        <v>83.329999999999998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136</v>
      </c>
      <c r="AU235" s="228" t="s">
        <v>77</v>
      </c>
      <c r="AV235" s="11" t="s">
        <v>77</v>
      </c>
      <c r="AW235" s="11" t="s">
        <v>30</v>
      </c>
      <c r="AX235" s="11" t="s">
        <v>75</v>
      </c>
      <c r="AY235" s="228" t="s">
        <v>128</v>
      </c>
    </row>
    <row r="236" s="1" customFormat="1" ht="16.5" customHeight="1">
      <c r="B236" s="37"/>
      <c r="C236" s="240" t="s">
        <v>383</v>
      </c>
      <c r="D236" s="240" t="s">
        <v>184</v>
      </c>
      <c r="E236" s="241" t="s">
        <v>1173</v>
      </c>
      <c r="F236" s="242" t="s">
        <v>1174</v>
      </c>
      <c r="G236" s="243" t="s">
        <v>180</v>
      </c>
      <c r="H236" s="244">
        <v>92.495999999999995</v>
      </c>
      <c r="I236" s="245"/>
      <c r="J236" s="246">
        <f>ROUND(I236*H236,2)</f>
        <v>0</v>
      </c>
      <c r="K236" s="242" t="s">
        <v>973</v>
      </c>
      <c r="L236" s="247"/>
      <c r="M236" s="248" t="s">
        <v>1</v>
      </c>
      <c r="N236" s="249" t="s">
        <v>38</v>
      </c>
      <c r="O236" s="78"/>
      <c r="P236" s="214">
        <f>O236*H236</f>
        <v>0</v>
      </c>
      <c r="Q236" s="214">
        <v>0.0038800000000000002</v>
      </c>
      <c r="R236" s="214">
        <f>Q236*H236</f>
        <v>0.35888448000000001</v>
      </c>
      <c r="S236" s="214">
        <v>0</v>
      </c>
      <c r="T236" s="215">
        <f>S236*H236</f>
        <v>0</v>
      </c>
      <c r="AR236" s="16" t="s">
        <v>299</v>
      </c>
      <c r="AT236" s="16" t="s">
        <v>184</v>
      </c>
      <c r="AU236" s="16" t="s">
        <v>77</v>
      </c>
      <c r="AY236" s="16" t="s">
        <v>128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75</v>
      </c>
      <c r="BK236" s="216">
        <f>ROUND(I236*H236,2)</f>
        <v>0</v>
      </c>
      <c r="BL236" s="16" t="s">
        <v>209</v>
      </c>
      <c r="BM236" s="16" t="s">
        <v>1175</v>
      </c>
    </row>
    <row r="237" s="11" customFormat="1">
      <c r="B237" s="217"/>
      <c r="C237" s="218"/>
      <c r="D237" s="219" t="s">
        <v>136</v>
      </c>
      <c r="E237" s="220" t="s">
        <v>1</v>
      </c>
      <c r="F237" s="221" t="s">
        <v>932</v>
      </c>
      <c r="G237" s="218"/>
      <c r="H237" s="222">
        <v>83.329999999999998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136</v>
      </c>
      <c r="AU237" s="228" t="s">
        <v>77</v>
      </c>
      <c r="AV237" s="11" t="s">
        <v>77</v>
      </c>
      <c r="AW237" s="11" t="s">
        <v>30</v>
      </c>
      <c r="AX237" s="11" t="s">
        <v>75</v>
      </c>
      <c r="AY237" s="228" t="s">
        <v>128</v>
      </c>
    </row>
    <row r="238" s="11" customFormat="1">
      <c r="B238" s="217"/>
      <c r="C238" s="218"/>
      <c r="D238" s="219" t="s">
        <v>136</v>
      </c>
      <c r="E238" s="218"/>
      <c r="F238" s="221" t="s">
        <v>1176</v>
      </c>
      <c r="G238" s="218"/>
      <c r="H238" s="222">
        <v>92.495999999999995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136</v>
      </c>
      <c r="AU238" s="228" t="s">
        <v>77</v>
      </c>
      <c r="AV238" s="11" t="s">
        <v>77</v>
      </c>
      <c r="AW238" s="11" t="s">
        <v>4</v>
      </c>
      <c r="AX238" s="11" t="s">
        <v>75</v>
      </c>
      <c r="AY238" s="228" t="s">
        <v>128</v>
      </c>
    </row>
    <row r="239" s="1" customFormat="1" ht="22.5" customHeight="1">
      <c r="B239" s="37"/>
      <c r="C239" s="205" t="s">
        <v>387</v>
      </c>
      <c r="D239" s="205" t="s">
        <v>130</v>
      </c>
      <c r="E239" s="206" t="s">
        <v>568</v>
      </c>
      <c r="F239" s="207" t="s">
        <v>1177</v>
      </c>
      <c r="G239" s="208" t="s">
        <v>158</v>
      </c>
      <c r="H239" s="209">
        <v>0.84199999999999997</v>
      </c>
      <c r="I239" s="210"/>
      <c r="J239" s="211">
        <f>ROUND(I239*H239,2)</f>
        <v>0</v>
      </c>
      <c r="K239" s="207" t="s">
        <v>973</v>
      </c>
      <c r="L239" s="42"/>
      <c r="M239" s="212" t="s">
        <v>1</v>
      </c>
      <c r="N239" s="213" t="s">
        <v>38</v>
      </c>
      <c r="O239" s="78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AR239" s="16" t="s">
        <v>209</v>
      </c>
      <c r="AT239" s="16" t="s">
        <v>130</v>
      </c>
      <c r="AU239" s="16" t="s">
        <v>77</v>
      </c>
      <c r="AY239" s="16" t="s">
        <v>128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6" t="s">
        <v>75</v>
      </c>
      <c r="BK239" s="216">
        <f>ROUND(I239*H239,2)</f>
        <v>0</v>
      </c>
      <c r="BL239" s="16" t="s">
        <v>209</v>
      </c>
      <c r="BM239" s="16" t="s">
        <v>1178</v>
      </c>
    </row>
    <row r="240" s="10" customFormat="1" ht="22.8" customHeight="1">
      <c r="B240" s="189"/>
      <c r="C240" s="190"/>
      <c r="D240" s="191" t="s">
        <v>66</v>
      </c>
      <c r="E240" s="203" t="s">
        <v>629</v>
      </c>
      <c r="F240" s="203" t="s">
        <v>630</v>
      </c>
      <c r="G240" s="190"/>
      <c r="H240" s="190"/>
      <c r="I240" s="193"/>
      <c r="J240" s="204">
        <f>BK240</f>
        <v>0</v>
      </c>
      <c r="K240" s="190"/>
      <c r="L240" s="195"/>
      <c r="M240" s="196"/>
      <c r="N240" s="197"/>
      <c r="O240" s="197"/>
      <c r="P240" s="198">
        <f>SUM(P241:P248)</f>
        <v>0</v>
      </c>
      <c r="Q240" s="197"/>
      <c r="R240" s="198">
        <f>SUM(R241:R248)</f>
        <v>0.021874250000000001</v>
      </c>
      <c r="S240" s="197"/>
      <c r="T240" s="199">
        <f>SUM(T241:T248)</f>
        <v>0.083330000000000001</v>
      </c>
      <c r="AR240" s="200" t="s">
        <v>77</v>
      </c>
      <c r="AT240" s="201" t="s">
        <v>66</v>
      </c>
      <c r="AU240" s="201" t="s">
        <v>75</v>
      </c>
      <c r="AY240" s="200" t="s">
        <v>128</v>
      </c>
      <c r="BK240" s="202">
        <f>SUM(BK241:BK248)</f>
        <v>0</v>
      </c>
    </row>
    <row r="241" s="1" customFormat="1" ht="22.5" customHeight="1">
      <c r="B241" s="37"/>
      <c r="C241" s="205" t="s">
        <v>391</v>
      </c>
      <c r="D241" s="205" t="s">
        <v>130</v>
      </c>
      <c r="E241" s="206" t="s">
        <v>1179</v>
      </c>
      <c r="F241" s="207" t="s">
        <v>1180</v>
      </c>
      <c r="G241" s="208" t="s">
        <v>180</v>
      </c>
      <c r="H241" s="209">
        <v>83.329999999999998</v>
      </c>
      <c r="I241" s="210"/>
      <c r="J241" s="211">
        <f>ROUND(I241*H241,2)</f>
        <v>0</v>
      </c>
      <c r="K241" s="207" t="s">
        <v>973</v>
      </c>
      <c r="L241" s="42"/>
      <c r="M241" s="212" t="s">
        <v>1</v>
      </c>
      <c r="N241" s="213" t="s">
        <v>38</v>
      </c>
      <c r="O241" s="78"/>
      <c r="P241" s="214">
        <f>O241*H241</f>
        <v>0</v>
      </c>
      <c r="Q241" s="214">
        <v>0</v>
      </c>
      <c r="R241" s="214">
        <f>Q241*H241</f>
        <v>0</v>
      </c>
      <c r="S241" s="214">
        <v>0.001</v>
      </c>
      <c r="T241" s="215">
        <f>S241*H241</f>
        <v>0.083330000000000001</v>
      </c>
      <c r="AR241" s="16" t="s">
        <v>209</v>
      </c>
      <c r="AT241" s="16" t="s">
        <v>130</v>
      </c>
      <c r="AU241" s="16" t="s">
        <v>77</v>
      </c>
      <c r="AY241" s="16" t="s">
        <v>128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6" t="s">
        <v>75</v>
      </c>
      <c r="BK241" s="216">
        <f>ROUND(I241*H241,2)</f>
        <v>0</v>
      </c>
      <c r="BL241" s="16" t="s">
        <v>209</v>
      </c>
      <c r="BM241" s="16" t="s">
        <v>1181</v>
      </c>
    </row>
    <row r="242" s="11" customFormat="1">
      <c r="B242" s="217"/>
      <c r="C242" s="218"/>
      <c r="D242" s="219" t="s">
        <v>136</v>
      </c>
      <c r="E242" s="220" t="s">
        <v>1</v>
      </c>
      <c r="F242" s="221" t="s">
        <v>932</v>
      </c>
      <c r="G242" s="218"/>
      <c r="H242" s="222">
        <v>83.329999999999998</v>
      </c>
      <c r="I242" s="223"/>
      <c r="J242" s="218"/>
      <c r="K242" s="218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136</v>
      </c>
      <c r="AU242" s="228" t="s">
        <v>77</v>
      </c>
      <c r="AV242" s="11" t="s">
        <v>77</v>
      </c>
      <c r="AW242" s="11" t="s">
        <v>30</v>
      </c>
      <c r="AX242" s="11" t="s">
        <v>75</v>
      </c>
      <c r="AY242" s="228" t="s">
        <v>128</v>
      </c>
    </row>
    <row r="243" s="1" customFormat="1" ht="22.5" customHeight="1">
      <c r="B243" s="37"/>
      <c r="C243" s="205" t="s">
        <v>396</v>
      </c>
      <c r="D243" s="205" t="s">
        <v>130</v>
      </c>
      <c r="E243" s="206" t="s">
        <v>1182</v>
      </c>
      <c r="F243" s="207" t="s">
        <v>1183</v>
      </c>
      <c r="G243" s="208" t="s">
        <v>180</v>
      </c>
      <c r="H243" s="209">
        <v>83.329999999999998</v>
      </c>
      <c r="I243" s="210"/>
      <c r="J243" s="211">
        <f>ROUND(I243*H243,2)</f>
        <v>0</v>
      </c>
      <c r="K243" s="207" t="s">
        <v>973</v>
      </c>
      <c r="L243" s="42"/>
      <c r="M243" s="212" t="s">
        <v>1</v>
      </c>
      <c r="N243" s="213" t="s">
        <v>38</v>
      </c>
      <c r="O243" s="78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AR243" s="16" t="s">
        <v>209</v>
      </c>
      <c r="AT243" s="16" t="s">
        <v>130</v>
      </c>
      <c r="AU243" s="16" t="s">
        <v>77</v>
      </c>
      <c r="AY243" s="16" t="s">
        <v>128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6" t="s">
        <v>75</v>
      </c>
      <c r="BK243" s="216">
        <f>ROUND(I243*H243,2)</f>
        <v>0</v>
      </c>
      <c r="BL243" s="16" t="s">
        <v>209</v>
      </c>
      <c r="BM243" s="16" t="s">
        <v>1184</v>
      </c>
    </row>
    <row r="244" s="11" customFormat="1">
      <c r="B244" s="217"/>
      <c r="C244" s="218"/>
      <c r="D244" s="219" t="s">
        <v>136</v>
      </c>
      <c r="E244" s="220" t="s">
        <v>1</v>
      </c>
      <c r="F244" s="221" t="s">
        <v>932</v>
      </c>
      <c r="G244" s="218"/>
      <c r="H244" s="222">
        <v>83.329999999999998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136</v>
      </c>
      <c r="AU244" s="228" t="s">
        <v>77</v>
      </c>
      <c r="AV244" s="11" t="s">
        <v>77</v>
      </c>
      <c r="AW244" s="11" t="s">
        <v>30</v>
      </c>
      <c r="AX244" s="11" t="s">
        <v>75</v>
      </c>
      <c r="AY244" s="228" t="s">
        <v>128</v>
      </c>
    </row>
    <row r="245" s="1" customFormat="1" ht="16.5" customHeight="1">
      <c r="B245" s="37"/>
      <c r="C245" s="240" t="s">
        <v>400</v>
      </c>
      <c r="D245" s="240" t="s">
        <v>184</v>
      </c>
      <c r="E245" s="241" t="s">
        <v>1185</v>
      </c>
      <c r="F245" s="242" t="s">
        <v>1186</v>
      </c>
      <c r="G245" s="243" t="s">
        <v>180</v>
      </c>
      <c r="H245" s="244">
        <v>87.497</v>
      </c>
      <c r="I245" s="245"/>
      <c r="J245" s="246">
        <f>ROUND(I245*H245,2)</f>
        <v>0</v>
      </c>
      <c r="K245" s="242" t="s">
        <v>973</v>
      </c>
      <c r="L245" s="247"/>
      <c r="M245" s="248" t="s">
        <v>1</v>
      </c>
      <c r="N245" s="249" t="s">
        <v>38</v>
      </c>
      <c r="O245" s="78"/>
      <c r="P245" s="214">
        <f>O245*H245</f>
        <v>0</v>
      </c>
      <c r="Q245" s="214">
        <v>0.00025000000000000001</v>
      </c>
      <c r="R245" s="214">
        <f>Q245*H245</f>
        <v>0.021874250000000001</v>
      </c>
      <c r="S245" s="214">
        <v>0</v>
      </c>
      <c r="T245" s="215">
        <f>S245*H245</f>
        <v>0</v>
      </c>
      <c r="AR245" s="16" t="s">
        <v>299</v>
      </c>
      <c r="AT245" s="16" t="s">
        <v>184</v>
      </c>
      <c r="AU245" s="16" t="s">
        <v>77</v>
      </c>
      <c r="AY245" s="16" t="s">
        <v>128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6" t="s">
        <v>75</v>
      </c>
      <c r="BK245" s="216">
        <f>ROUND(I245*H245,2)</f>
        <v>0</v>
      </c>
      <c r="BL245" s="16" t="s">
        <v>209</v>
      </c>
      <c r="BM245" s="16" t="s">
        <v>1187</v>
      </c>
    </row>
    <row r="246" s="11" customFormat="1">
      <c r="B246" s="217"/>
      <c r="C246" s="218"/>
      <c r="D246" s="219" t="s">
        <v>136</v>
      </c>
      <c r="E246" s="220" t="s">
        <v>1</v>
      </c>
      <c r="F246" s="221" t="s">
        <v>932</v>
      </c>
      <c r="G246" s="218"/>
      <c r="H246" s="222">
        <v>83.329999999999998</v>
      </c>
      <c r="I246" s="223"/>
      <c r="J246" s="218"/>
      <c r="K246" s="218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136</v>
      </c>
      <c r="AU246" s="228" t="s">
        <v>77</v>
      </c>
      <c r="AV246" s="11" t="s">
        <v>77</v>
      </c>
      <c r="AW246" s="11" t="s">
        <v>30</v>
      </c>
      <c r="AX246" s="11" t="s">
        <v>75</v>
      </c>
      <c r="AY246" s="228" t="s">
        <v>128</v>
      </c>
    </row>
    <row r="247" s="11" customFormat="1">
      <c r="B247" s="217"/>
      <c r="C247" s="218"/>
      <c r="D247" s="219" t="s">
        <v>136</v>
      </c>
      <c r="E247" s="218"/>
      <c r="F247" s="221" t="s">
        <v>1188</v>
      </c>
      <c r="G247" s="218"/>
      <c r="H247" s="222">
        <v>87.497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136</v>
      </c>
      <c r="AU247" s="228" t="s">
        <v>77</v>
      </c>
      <c r="AV247" s="11" t="s">
        <v>77</v>
      </c>
      <c r="AW247" s="11" t="s">
        <v>4</v>
      </c>
      <c r="AX247" s="11" t="s">
        <v>75</v>
      </c>
      <c r="AY247" s="228" t="s">
        <v>128</v>
      </c>
    </row>
    <row r="248" s="1" customFormat="1" ht="22.5" customHeight="1">
      <c r="B248" s="37"/>
      <c r="C248" s="205" t="s">
        <v>405</v>
      </c>
      <c r="D248" s="205" t="s">
        <v>130</v>
      </c>
      <c r="E248" s="206" t="s">
        <v>681</v>
      </c>
      <c r="F248" s="207" t="s">
        <v>1189</v>
      </c>
      <c r="G248" s="208" t="s">
        <v>158</v>
      </c>
      <c r="H248" s="209">
        <v>0.021999999999999999</v>
      </c>
      <c r="I248" s="210"/>
      <c r="J248" s="211">
        <f>ROUND(I248*H248,2)</f>
        <v>0</v>
      </c>
      <c r="K248" s="207" t="s">
        <v>973</v>
      </c>
      <c r="L248" s="42"/>
      <c r="M248" s="212" t="s">
        <v>1</v>
      </c>
      <c r="N248" s="213" t="s">
        <v>38</v>
      </c>
      <c r="O248" s="78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AR248" s="16" t="s">
        <v>209</v>
      </c>
      <c r="AT248" s="16" t="s">
        <v>130</v>
      </c>
      <c r="AU248" s="16" t="s">
        <v>77</v>
      </c>
      <c r="AY248" s="16" t="s">
        <v>128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6" t="s">
        <v>75</v>
      </c>
      <c r="BK248" s="216">
        <f>ROUND(I248*H248,2)</f>
        <v>0</v>
      </c>
      <c r="BL248" s="16" t="s">
        <v>209</v>
      </c>
      <c r="BM248" s="16" t="s">
        <v>1190</v>
      </c>
    </row>
    <row r="249" s="10" customFormat="1" ht="22.8" customHeight="1">
      <c r="B249" s="189"/>
      <c r="C249" s="190"/>
      <c r="D249" s="191" t="s">
        <v>66</v>
      </c>
      <c r="E249" s="203" t="s">
        <v>917</v>
      </c>
      <c r="F249" s="203" t="s">
        <v>918</v>
      </c>
      <c r="G249" s="190"/>
      <c r="H249" s="190"/>
      <c r="I249" s="193"/>
      <c r="J249" s="204">
        <f>BK249</f>
        <v>0</v>
      </c>
      <c r="K249" s="190"/>
      <c r="L249" s="195"/>
      <c r="M249" s="196"/>
      <c r="N249" s="197"/>
      <c r="O249" s="197"/>
      <c r="P249" s="198">
        <f>SUM(P250:P251)</f>
        <v>0</v>
      </c>
      <c r="Q249" s="197"/>
      <c r="R249" s="198">
        <f>SUM(R250:R251)</f>
        <v>0</v>
      </c>
      <c r="S249" s="197"/>
      <c r="T249" s="199">
        <f>SUM(T250:T251)</f>
        <v>0</v>
      </c>
      <c r="AR249" s="200" t="s">
        <v>77</v>
      </c>
      <c r="AT249" s="201" t="s">
        <v>66</v>
      </c>
      <c r="AU249" s="201" t="s">
        <v>75</v>
      </c>
      <c r="AY249" s="200" t="s">
        <v>128</v>
      </c>
      <c r="BK249" s="202">
        <f>SUM(BK250:BK251)</f>
        <v>0</v>
      </c>
    </row>
    <row r="250" s="1" customFormat="1" ht="16.5" customHeight="1">
      <c r="B250" s="37"/>
      <c r="C250" s="205" t="s">
        <v>410</v>
      </c>
      <c r="D250" s="205" t="s">
        <v>130</v>
      </c>
      <c r="E250" s="206" t="s">
        <v>925</v>
      </c>
      <c r="F250" s="207" t="s">
        <v>1191</v>
      </c>
      <c r="G250" s="208" t="s">
        <v>927</v>
      </c>
      <c r="H250" s="209">
        <v>1</v>
      </c>
      <c r="I250" s="210"/>
      <c r="J250" s="211">
        <f>ROUND(I250*H250,2)</f>
        <v>0</v>
      </c>
      <c r="K250" s="207" t="s">
        <v>1</v>
      </c>
      <c r="L250" s="42"/>
      <c r="M250" s="212" t="s">
        <v>1</v>
      </c>
      <c r="N250" s="213" t="s">
        <v>38</v>
      </c>
      <c r="O250" s="78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16" t="s">
        <v>209</v>
      </c>
      <c r="AT250" s="16" t="s">
        <v>130</v>
      </c>
      <c r="AU250" s="16" t="s">
        <v>77</v>
      </c>
      <c r="AY250" s="16" t="s">
        <v>128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6" t="s">
        <v>75</v>
      </c>
      <c r="BK250" s="216">
        <f>ROUND(I250*H250,2)</f>
        <v>0</v>
      </c>
      <c r="BL250" s="16" t="s">
        <v>209</v>
      </c>
      <c r="BM250" s="16" t="s">
        <v>1192</v>
      </c>
    </row>
    <row r="251" s="1" customFormat="1" ht="16.5" customHeight="1">
      <c r="B251" s="37"/>
      <c r="C251" s="205" t="s">
        <v>415</v>
      </c>
      <c r="D251" s="205" t="s">
        <v>130</v>
      </c>
      <c r="E251" s="206" t="s">
        <v>929</v>
      </c>
      <c r="F251" s="207" t="s">
        <v>1191</v>
      </c>
      <c r="G251" s="208" t="s">
        <v>927</v>
      </c>
      <c r="H251" s="209">
        <v>1</v>
      </c>
      <c r="I251" s="210"/>
      <c r="J251" s="211">
        <f>ROUND(I251*H251,2)</f>
        <v>0</v>
      </c>
      <c r="K251" s="207" t="s">
        <v>1</v>
      </c>
      <c r="L251" s="42"/>
      <c r="M251" s="212" t="s">
        <v>1</v>
      </c>
      <c r="N251" s="213" t="s">
        <v>38</v>
      </c>
      <c r="O251" s="78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AR251" s="16" t="s">
        <v>209</v>
      </c>
      <c r="AT251" s="16" t="s">
        <v>130</v>
      </c>
      <c r="AU251" s="16" t="s">
        <v>77</v>
      </c>
      <c r="AY251" s="16" t="s">
        <v>128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6" t="s">
        <v>75</v>
      </c>
      <c r="BK251" s="216">
        <f>ROUND(I251*H251,2)</f>
        <v>0</v>
      </c>
      <c r="BL251" s="16" t="s">
        <v>209</v>
      </c>
      <c r="BM251" s="16" t="s">
        <v>1193</v>
      </c>
    </row>
    <row r="252" s="10" customFormat="1" ht="22.8" customHeight="1">
      <c r="B252" s="189"/>
      <c r="C252" s="190"/>
      <c r="D252" s="191" t="s">
        <v>66</v>
      </c>
      <c r="E252" s="203" t="s">
        <v>1194</v>
      </c>
      <c r="F252" s="203" t="s">
        <v>1195</v>
      </c>
      <c r="G252" s="190"/>
      <c r="H252" s="190"/>
      <c r="I252" s="193"/>
      <c r="J252" s="204">
        <f>BK252</f>
        <v>0</v>
      </c>
      <c r="K252" s="190"/>
      <c r="L252" s="195"/>
      <c r="M252" s="196"/>
      <c r="N252" s="197"/>
      <c r="O252" s="197"/>
      <c r="P252" s="198">
        <f>SUM(P253:P264)</f>
        <v>0</v>
      </c>
      <c r="Q252" s="197"/>
      <c r="R252" s="198">
        <f>SUM(R253:R264)</f>
        <v>0.00088000000000000003</v>
      </c>
      <c r="S252" s="197"/>
      <c r="T252" s="199">
        <f>SUM(T253:T264)</f>
        <v>0.034599999999999999</v>
      </c>
      <c r="AR252" s="200" t="s">
        <v>77</v>
      </c>
      <c r="AT252" s="201" t="s">
        <v>66</v>
      </c>
      <c r="AU252" s="201" t="s">
        <v>75</v>
      </c>
      <c r="AY252" s="200" t="s">
        <v>128</v>
      </c>
      <c r="BK252" s="202">
        <f>SUM(BK253:BK264)</f>
        <v>0</v>
      </c>
    </row>
    <row r="253" s="1" customFormat="1" ht="16.5" customHeight="1">
      <c r="B253" s="37"/>
      <c r="C253" s="205" t="s">
        <v>419</v>
      </c>
      <c r="D253" s="205" t="s">
        <v>130</v>
      </c>
      <c r="E253" s="206" t="s">
        <v>1196</v>
      </c>
      <c r="F253" s="207" t="s">
        <v>1197</v>
      </c>
      <c r="G253" s="208" t="s">
        <v>1198</v>
      </c>
      <c r="H253" s="209">
        <v>2</v>
      </c>
      <c r="I253" s="210"/>
      <c r="J253" s="211">
        <f>ROUND(I253*H253,2)</f>
        <v>0</v>
      </c>
      <c r="K253" s="207" t="s">
        <v>973</v>
      </c>
      <c r="L253" s="42"/>
      <c r="M253" s="212" t="s">
        <v>1</v>
      </c>
      <c r="N253" s="213" t="s">
        <v>38</v>
      </c>
      <c r="O253" s="78"/>
      <c r="P253" s="214">
        <f>O253*H253</f>
        <v>0</v>
      </c>
      <c r="Q253" s="214">
        <v>0.00044000000000000002</v>
      </c>
      <c r="R253" s="214">
        <f>Q253*H253</f>
        <v>0.00088000000000000003</v>
      </c>
      <c r="S253" s="214">
        <v>0</v>
      </c>
      <c r="T253" s="215">
        <f>S253*H253</f>
        <v>0</v>
      </c>
      <c r="AR253" s="16" t="s">
        <v>209</v>
      </c>
      <c r="AT253" s="16" t="s">
        <v>130</v>
      </c>
      <c r="AU253" s="16" t="s">
        <v>77</v>
      </c>
      <c r="AY253" s="16" t="s">
        <v>128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6" t="s">
        <v>75</v>
      </c>
      <c r="BK253" s="216">
        <f>ROUND(I253*H253,2)</f>
        <v>0</v>
      </c>
      <c r="BL253" s="16" t="s">
        <v>209</v>
      </c>
      <c r="BM253" s="16" t="s">
        <v>1199</v>
      </c>
    </row>
    <row r="254" s="1" customFormat="1" ht="16.5" customHeight="1">
      <c r="B254" s="37"/>
      <c r="C254" s="205" t="s">
        <v>423</v>
      </c>
      <c r="D254" s="205" t="s">
        <v>130</v>
      </c>
      <c r="E254" s="206" t="s">
        <v>1200</v>
      </c>
      <c r="F254" s="207" t="s">
        <v>1201</v>
      </c>
      <c r="G254" s="208" t="s">
        <v>1198</v>
      </c>
      <c r="H254" s="209">
        <v>2</v>
      </c>
      <c r="I254" s="210"/>
      <c r="J254" s="211">
        <f>ROUND(I254*H254,2)</f>
        <v>0</v>
      </c>
      <c r="K254" s="207" t="s">
        <v>973</v>
      </c>
      <c r="L254" s="42"/>
      <c r="M254" s="212" t="s">
        <v>1</v>
      </c>
      <c r="N254" s="213" t="s">
        <v>38</v>
      </c>
      <c r="O254" s="78"/>
      <c r="P254" s="214">
        <f>O254*H254</f>
        <v>0</v>
      </c>
      <c r="Q254" s="214">
        <v>0</v>
      </c>
      <c r="R254" s="214">
        <f>Q254*H254</f>
        <v>0</v>
      </c>
      <c r="S254" s="214">
        <v>0.017299999999999999</v>
      </c>
      <c r="T254" s="215">
        <f>S254*H254</f>
        <v>0.034599999999999999</v>
      </c>
      <c r="AR254" s="16" t="s">
        <v>209</v>
      </c>
      <c r="AT254" s="16" t="s">
        <v>130</v>
      </c>
      <c r="AU254" s="16" t="s">
        <v>77</v>
      </c>
      <c r="AY254" s="16" t="s">
        <v>128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6" t="s">
        <v>75</v>
      </c>
      <c r="BK254" s="216">
        <f>ROUND(I254*H254,2)</f>
        <v>0</v>
      </c>
      <c r="BL254" s="16" t="s">
        <v>209</v>
      </c>
      <c r="BM254" s="16" t="s">
        <v>1202</v>
      </c>
    </row>
    <row r="255" s="1" customFormat="1" ht="16.5" customHeight="1">
      <c r="B255" s="37"/>
      <c r="C255" s="205" t="s">
        <v>428</v>
      </c>
      <c r="D255" s="205" t="s">
        <v>130</v>
      </c>
      <c r="E255" s="206" t="s">
        <v>1203</v>
      </c>
      <c r="F255" s="207" t="s">
        <v>1204</v>
      </c>
      <c r="G255" s="208" t="s">
        <v>281</v>
      </c>
      <c r="H255" s="209">
        <v>16</v>
      </c>
      <c r="I255" s="210"/>
      <c r="J255" s="211">
        <f>ROUND(I255*H255,2)</f>
        <v>0</v>
      </c>
      <c r="K255" s="207" t="s">
        <v>1</v>
      </c>
      <c r="L255" s="42"/>
      <c r="M255" s="212" t="s">
        <v>1</v>
      </c>
      <c r="N255" s="213" t="s">
        <v>38</v>
      </c>
      <c r="O255" s="78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AR255" s="16" t="s">
        <v>209</v>
      </c>
      <c r="AT255" s="16" t="s">
        <v>130</v>
      </c>
      <c r="AU255" s="16" t="s">
        <v>77</v>
      </c>
      <c r="AY255" s="16" t="s">
        <v>128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6" t="s">
        <v>75</v>
      </c>
      <c r="BK255" s="216">
        <f>ROUND(I255*H255,2)</f>
        <v>0</v>
      </c>
      <c r="BL255" s="16" t="s">
        <v>209</v>
      </c>
      <c r="BM255" s="16" t="s">
        <v>1205</v>
      </c>
    </row>
    <row r="256" s="1" customFormat="1" ht="16.5" customHeight="1">
      <c r="B256" s="37"/>
      <c r="C256" s="205" t="s">
        <v>433</v>
      </c>
      <c r="D256" s="205" t="s">
        <v>130</v>
      </c>
      <c r="E256" s="206" t="s">
        <v>1206</v>
      </c>
      <c r="F256" s="207" t="s">
        <v>1204</v>
      </c>
      <c r="G256" s="208" t="s">
        <v>281</v>
      </c>
      <c r="H256" s="209">
        <v>18</v>
      </c>
      <c r="I256" s="210"/>
      <c r="J256" s="211">
        <f>ROUND(I256*H256,2)</f>
        <v>0</v>
      </c>
      <c r="K256" s="207" t="s">
        <v>1</v>
      </c>
      <c r="L256" s="42"/>
      <c r="M256" s="212" t="s">
        <v>1</v>
      </c>
      <c r="N256" s="213" t="s">
        <v>38</v>
      </c>
      <c r="O256" s="78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AR256" s="16" t="s">
        <v>209</v>
      </c>
      <c r="AT256" s="16" t="s">
        <v>130</v>
      </c>
      <c r="AU256" s="16" t="s">
        <v>77</v>
      </c>
      <c r="AY256" s="16" t="s">
        <v>128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6" t="s">
        <v>75</v>
      </c>
      <c r="BK256" s="216">
        <f>ROUND(I256*H256,2)</f>
        <v>0</v>
      </c>
      <c r="BL256" s="16" t="s">
        <v>209</v>
      </c>
      <c r="BM256" s="16" t="s">
        <v>1207</v>
      </c>
    </row>
    <row r="257" s="1" customFormat="1" ht="16.5" customHeight="1">
      <c r="B257" s="37"/>
      <c r="C257" s="205" t="s">
        <v>438</v>
      </c>
      <c r="D257" s="205" t="s">
        <v>130</v>
      </c>
      <c r="E257" s="206" t="s">
        <v>1208</v>
      </c>
      <c r="F257" s="207" t="s">
        <v>1204</v>
      </c>
      <c r="G257" s="208" t="s">
        <v>281</v>
      </c>
      <c r="H257" s="209">
        <v>10</v>
      </c>
      <c r="I257" s="210"/>
      <c r="J257" s="211">
        <f>ROUND(I257*H257,2)</f>
        <v>0</v>
      </c>
      <c r="K257" s="207" t="s">
        <v>1</v>
      </c>
      <c r="L257" s="42"/>
      <c r="M257" s="212" t="s">
        <v>1</v>
      </c>
      <c r="N257" s="213" t="s">
        <v>38</v>
      </c>
      <c r="O257" s="78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AR257" s="16" t="s">
        <v>209</v>
      </c>
      <c r="AT257" s="16" t="s">
        <v>130</v>
      </c>
      <c r="AU257" s="16" t="s">
        <v>77</v>
      </c>
      <c r="AY257" s="16" t="s">
        <v>128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6" t="s">
        <v>75</v>
      </c>
      <c r="BK257" s="216">
        <f>ROUND(I257*H257,2)</f>
        <v>0</v>
      </c>
      <c r="BL257" s="16" t="s">
        <v>209</v>
      </c>
      <c r="BM257" s="16" t="s">
        <v>1209</v>
      </c>
    </row>
    <row r="258" s="1" customFormat="1" ht="16.5" customHeight="1">
      <c r="B258" s="37"/>
      <c r="C258" s="205" t="s">
        <v>442</v>
      </c>
      <c r="D258" s="205" t="s">
        <v>130</v>
      </c>
      <c r="E258" s="206" t="s">
        <v>1210</v>
      </c>
      <c r="F258" s="207" t="s">
        <v>1204</v>
      </c>
      <c r="G258" s="208" t="s">
        <v>281</v>
      </c>
      <c r="H258" s="209">
        <v>10</v>
      </c>
      <c r="I258" s="210"/>
      <c r="J258" s="211">
        <f>ROUND(I258*H258,2)</f>
        <v>0</v>
      </c>
      <c r="K258" s="207" t="s">
        <v>1</v>
      </c>
      <c r="L258" s="42"/>
      <c r="M258" s="212" t="s">
        <v>1</v>
      </c>
      <c r="N258" s="213" t="s">
        <v>38</v>
      </c>
      <c r="O258" s="78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AR258" s="16" t="s">
        <v>209</v>
      </c>
      <c r="AT258" s="16" t="s">
        <v>130</v>
      </c>
      <c r="AU258" s="16" t="s">
        <v>77</v>
      </c>
      <c r="AY258" s="16" t="s">
        <v>128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6" t="s">
        <v>75</v>
      </c>
      <c r="BK258" s="216">
        <f>ROUND(I258*H258,2)</f>
        <v>0</v>
      </c>
      <c r="BL258" s="16" t="s">
        <v>209</v>
      </c>
      <c r="BM258" s="16" t="s">
        <v>1211</v>
      </c>
    </row>
    <row r="259" s="1" customFormat="1" ht="16.5" customHeight="1">
      <c r="B259" s="37"/>
      <c r="C259" s="205" t="s">
        <v>446</v>
      </c>
      <c r="D259" s="205" t="s">
        <v>130</v>
      </c>
      <c r="E259" s="206" t="s">
        <v>1212</v>
      </c>
      <c r="F259" s="207" t="s">
        <v>1204</v>
      </c>
      <c r="G259" s="208" t="s">
        <v>281</v>
      </c>
      <c r="H259" s="209">
        <v>2</v>
      </c>
      <c r="I259" s="210"/>
      <c r="J259" s="211">
        <f>ROUND(I259*H259,2)</f>
        <v>0</v>
      </c>
      <c r="K259" s="207" t="s">
        <v>1</v>
      </c>
      <c r="L259" s="42"/>
      <c r="M259" s="212" t="s">
        <v>1</v>
      </c>
      <c r="N259" s="213" t="s">
        <v>38</v>
      </c>
      <c r="O259" s="78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AR259" s="16" t="s">
        <v>209</v>
      </c>
      <c r="AT259" s="16" t="s">
        <v>130</v>
      </c>
      <c r="AU259" s="16" t="s">
        <v>77</v>
      </c>
      <c r="AY259" s="16" t="s">
        <v>128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6" t="s">
        <v>75</v>
      </c>
      <c r="BK259" s="216">
        <f>ROUND(I259*H259,2)</f>
        <v>0</v>
      </c>
      <c r="BL259" s="16" t="s">
        <v>209</v>
      </c>
      <c r="BM259" s="16" t="s">
        <v>1213</v>
      </c>
    </row>
    <row r="260" s="1" customFormat="1" ht="16.5" customHeight="1">
      <c r="B260" s="37"/>
      <c r="C260" s="205" t="s">
        <v>450</v>
      </c>
      <c r="D260" s="205" t="s">
        <v>130</v>
      </c>
      <c r="E260" s="206" t="s">
        <v>1214</v>
      </c>
      <c r="F260" s="207" t="s">
        <v>1204</v>
      </c>
      <c r="G260" s="208" t="s">
        <v>281</v>
      </c>
      <c r="H260" s="209">
        <v>2</v>
      </c>
      <c r="I260" s="210"/>
      <c r="J260" s="211">
        <f>ROUND(I260*H260,2)</f>
        <v>0</v>
      </c>
      <c r="K260" s="207" t="s">
        <v>1</v>
      </c>
      <c r="L260" s="42"/>
      <c r="M260" s="212" t="s">
        <v>1</v>
      </c>
      <c r="N260" s="213" t="s">
        <v>38</v>
      </c>
      <c r="O260" s="78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AR260" s="16" t="s">
        <v>209</v>
      </c>
      <c r="AT260" s="16" t="s">
        <v>130</v>
      </c>
      <c r="AU260" s="16" t="s">
        <v>77</v>
      </c>
      <c r="AY260" s="16" t="s">
        <v>128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6" t="s">
        <v>75</v>
      </c>
      <c r="BK260" s="216">
        <f>ROUND(I260*H260,2)</f>
        <v>0</v>
      </c>
      <c r="BL260" s="16" t="s">
        <v>209</v>
      </c>
      <c r="BM260" s="16" t="s">
        <v>1215</v>
      </c>
    </row>
    <row r="261" s="1" customFormat="1" ht="16.5" customHeight="1">
      <c r="B261" s="37"/>
      <c r="C261" s="205" t="s">
        <v>455</v>
      </c>
      <c r="D261" s="205" t="s">
        <v>130</v>
      </c>
      <c r="E261" s="206" t="s">
        <v>1216</v>
      </c>
      <c r="F261" s="207" t="s">
        <v>1204</v>
      </c>
      <c r="G261" s="208" t="s">
        <v>281</v>
      </c>
      <c r="H261" s="209">
        <v>30</v>
      </c>
      <c r="I261" s="210"/>
      <c r="J261" s="211">
        <f>ROUND(I261*H261,2)</f>
        <v>0</v>
      </c>
      <c r="K261" s="207" t="s">
        <v>1</v>
      </c>
      <c r="L261" s="42"/>
      <c r="M261" s="212" t="s">
        <v>1</v>
      </c>
      <c r="N261" s="213" t="s">
        <v>38</v>
      </c>
      <c r="O261" s="78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AR261" s="16" t="s">
        <v>209</v>
      </c>
      <c r="AT261" s="16" t="s">
        <v>130</v>
      </c>
      <c r="AU261" s="16" t="s">
        <v>77</v>
      </c>
      <c r="AY261" s="16" t="s">
        <v>128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6" t="s">
        <v>75</v>
      </c>
      <c r="BK261" s="216">
        <f>ROUND(I261*H261,2)</f>
        <v>0</v>
      </c>
      <c r="BL261" s="16" t="s">
        <v>209</v>
      </c>
      <c r="BM261" s="16" t="s">
        <v>1217</v>
      </c>
    </row>
    <row r="262" s="1" customFormat="1" ht="16.5" customHeight="1">
      <c r="B262" s="37"/>
      <c r="C262" s="205" t="s">
        <v>460</v>
      </c>
      <c r="D262" s="205" t="s">
        <v>130</v>
      </c>
      <c r="E262" s="206" t="s">
        <v>1218</v>
      </c>
      <c r="F262" s="207" t="s">
        <v>1204</v>
      </c>
      <c r="G262" s="208" t="s">
        <v>281</v>
      </c>
      <c r="H262" s="209">
        <v>2</v>
      </c>
      <c r="I262" s="210"/>
      <c r="J262" s="211">
        <f>ROUND(I262*H262,2)</f>
        <v>0</v>
      </c>
      <c r="K262" s="207" t="s">
        <v>1</v>
      </c>
      <c r="L262" s="42"/>
      <c r="M262" s="212" t="s">
        <v>1</v>
      </c>
      <c r="N262" s="213" t="s">
        <v>38</v>
      </c>
      <c r="O262" s="78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AR262" s="16" t="s">
        <v>209</v>
      </c>
      <c r="AT262" s="16" t="s">
        <v>130</v>
      </c>
      <c r="AU262" s="16" t="s">
        <v>77</v>
      </c>
      <c r="AY262" s="16" t="s">
        <v>128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6" t="s">
        <v>75</v>
      </c>
      <c r="BK262" s="216">
        <f>ROUND(I262*H262,2)</f>
        <v>0</v>
      </c>
      <c r="BL262" s="16" t="s">
        <v>209</v>
      </c>
      <c r="BM262" s="16" t="s">
        <v>1219</v>
      </c>
    </row>
    <row r="263" s="1" customFormat="1" ht="16.5" customHeight="1">
      <c r="B263" s="37"/>
      <c r="C263" s="205" t="s">
        <v>465</v>
      </c>
      <c r="D263" s="205" t="s">
        <v>130</v>
      </c>
      <c r="E263" s="206" t="s">
        <v>1220</v>
      </c>
      <c r="F263" s="207" t="s">
        <v>1204</v>
      </c>
      <c r="G263" s="208" t="s">
        <v>281</v>
      </c>
      <c r="H263" s="209">
        <v>2</v>
      </c>
      <c r="I263" s="210"/>
      <c r="J263" s="211">
        <f>ROUND(I263*H263,2)</f>
        <v>0</v>
      </c>
      <c r="K263" s="207" t="s">
        <v>1</v>
      </c>
      <c r="L263" s="42"/>
      <c r="M263" s="212" t="s">
        <v>1</v>
      </c>
      <c r="N263" s="213" t="s">
        <v>38</v>
      </c>
      <c r="O263" s="78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AR263" s="16" t="s">
        <v>209</v>
      </c>
      <c r="AT263" s="16" t="s">
        <v>130</v>
      </c>
      <c r="AU263" s="16" t="s">
        <v>77</v>
      </c>
      <c r="AY263" s="16" t="s">
        <v>128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6" t="s">
        <v>75</v>
      </c>
      <c r="BK263" s="216">
        <f>ROUND(I263*H263,2)</f>
        <v>0</v>
      </c>
      <c r="BL263" s="16" t="s">
        <v>209</v>
      </c>
      <c r="BM263" s="16" t="s">
        <v>1221</v>
      </c>
    </row>
    <row r="264" s="1" customFormat="1" ht="16.5" customHeight="1">
      <c r="B264" s="37"/>
      <c r="C264" s="205" t="s">
        <v>469</v>
      </c>
      <c r="D264" s="205" t="s">
        <v>130</v>
      </c>
      <c r="E264" s="206" t="s">
        <v>1222</v>
      </c>
      <c r="F264" s="207" t="s">
        <v>1204</v>
      </c>
      <c r="G264" s="208" t="s">
        <v>281</v>
      </c>
      <c r="H264" s="209">
        <v>10</v>
      </c>
      <c r="I264" s="210"/>
      <c r="J264" s="211">
        <f>ROUND(I264*H264,2)</f>
        <v>0</v>
      </c>
      <c r="K264" s="207" t="s">
        <v>1</v>
      </c>
      <c r="L264" s="42"/>
      <c r="M264" s="212" t="s">
        <v>1</v>
      </c>
      <c r="N264" s="213" t="s">
        <v>38</v>
      </c>
      <c r="O264" s="78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AR264" s="16" t="s">
        <v>209</v>
      </c>
      <c r="AT264" s="16" t="s">
        <v>130</v>
      </c>
      <c r="AU264" s="16" t="s">
        <v>77</v>
      </c>
      <c r="AY264" s="16" t="s">
        <v>128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6" t="s">
        <v>75</v>
      </c>
      <c r="BK264" s="216">
        <f>ROUND(I264*H264,2)</f>
        <v>0</v>
      </c>
      <c r="BL264" s="16" t="s">
        <v>209</v>
      </c>
      <c r="BM264" s="16" t="s">
        <v>1223</v>
      </c>
    </row>
    <row r="265" s="10" customFormat="1" ht="22.8" customHeight="1">
      <c r="B265" s="189"/>
      <c r="C265" s="190"/>
      <c r="D265" s="191" t="s">
        <v>66</v>
      </c>
      <c r="E265" s="203" t="s">
        <v>1224</v>
      </c>
      <c r="F265" s="203" t="s">
        <v>1225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P266</f>
        <v>0</v>
      </c>
      <c r="Q265" s="197"/>
      <c r="R265" s="198">
        <f>R266</f>
        <v>0</v>
      </c>
      <c r="S265" s="197"/>
      <c r="T265" s="199">
        <f>T266</f>
        <v>0</v>
      </c>
      <c r="AR265" s="200" t="s">
        <v>77</v>
      </c>
      <c r="AT265" s="201" t="s">
        <v>66</v>
      </c>
      <c r="AU265" s="201" t="s">
        <v>75</v>
      </c>
      <c r="AY265" s="200" t="s">
        <v>128</v>
      </c>
      <c r="BK265" s="202">
        <f>BK266</f>
        <v>0</v>
      </c>
    </row>
    <row r="266" s="1" customFormat="1" ht="16.5" customHeight="1">
      <c r="B266" s="37"/>
      <c r="C266" s="205" t="s">
        <v>474</v>
      </c>
      <c r="D266" s="205" t="s">
        <v>130</v>
      </c>
      <c r="E266" s="206" t="s">
        <v>1226</v>
      </c>
      <c r="F266" s="207" t="s">
        <v>1227</v>
      </c>
      <c r="G266" s="208" t="s">
        <v>927</v>
      </c>
      <c r="H266" s="209">
        <v>1</v>
      </c>
      <c r="I266" s="210"/>
      <c r="J266" s="211">
        <f>ROUND(I266*H266,2)</f>
        <v>0</v>
      </c>
      <c r="K266" s="207" t="s">
        <v>1</v>
      </c>
      <c r="L266" s="42"/>
      <c r="M266" s="212" t="s">
        <v>1</v>
      </c>
      <c r="N266" s="213" t="s">
        <v>38</v>
      </c>
      <c r="O266" s="78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AR266" s="16" t="s">
        <v>209</v>
      </c>
      <c r="AT266" s="16" t="s">
        <v>130</v>
      </c>
      <c r="AU266" s="16" t="s">
        <v>77</v>
      </c>
      <c r="AY266" s="16" t="s">
        <v>128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6" t="s">
        <v>75</v>
      </c>
      <c r="BK266" s="216">
        <f>ROUND(I266*H266,2)</f>
        <v>0</v>
      </c>
      <c r="BL266" s="16" t="s">
        <v>209</v>
      </c>
      <c r="BM266" s="16" t="s">
        <v>1228</v>
      </c>
    </row>
    <row r="267" s="10" customFormat="1" ht="22.8" customHeight="1">
      <c r="B267" s="189"/>
      <c r="C267" s="190"/>
      <c r="D267" s="191" t="s">
        <v>66</v>
      </c>
      <c r="E267" s="203" t="s">
        <v>1229</v>
      </c>
      <c r="F267" s="203" t="s">
        <v>1230</v>
      </c>
      <c r="G267" s="190"/>
      <c r="H267" s="190"/>
      <c r="I267" s="193"/>
      <c r="J267" s="204">
        <f>BK267</f>
        <v>0</v>
      </c>
      <c r="K267" s="190"/>
      <c r="L267" s="195"/>
      <c r="M267" s="196"/>
      <c r="N267" s="197"/>
      <c r="O267" s="197"/>
      <c r="P267" s="198">
        <f>P268</f>
        <v>0</v>
      </c>
      <c r="Q267" s="197"/>
      <c r="R267" s="198">
        <f>R268</f>
        <v>0</v>
      </c>
      <c r="S267" s="197"/>
      <c r="T267" s="199">
        <f>T268</f>
        <v>0</v>
      </c>
      <c r="AR267" s="200" t="s">
        <v>77</v>
      </c>
      <c r="AT267" s="201" t="s">
        <v>66</v>
      </c>
      <c r="AU267" s="201" t="s">
        <v>75</v>
      </c>
      <c r="AY267" s="200" t="s">
        <v>128</v>
      </c>
      <c r="BK267" s="202">
        <f>BK268</f>
        <v>0</v>
      </c>
    </row>
    <row r="268" s="1" customFormat="1" ht="16.5" customHeight="1">
      <c r="B268" s="37"/>
      <c r="C268" s="205" t="s">
        <v>478</v>
      </c>
      <c r="D268" s="205" t="s">
        <v>130</v>
      </c>
      <c r="E268" s="206" t="s">
        <v>1231</v>
      </c>
      <c r="F268" s="207" t="s">
        <v>1232</v>
      </c>
      <c r="G268" s="208" t="s">
        <v>927</v>
      </c>
      <c r="H268" s="209">
        <v>1</v>
      </c>
      <c r="I268" s="210"/>
      <c r="J268" s="211">
        <f>ROUND(I268*H268,2)</f>
        <v>0</v>
      </c>
      <c r="K268" s="207" t="s">
        <v>1</v>
      </c>
      <c r="L268" s="42"/>
      <c r="M268" s="212" t="s">
        <v>1</v>
      </c>
      <c r="N268" s="213" t="s">
        <v>38</v>
      </c>
      <c r="O268" s="78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AR268" s="16" t="s">
        <v>209</v>
      </c>
      <c r="AT268" s="16" t="s">
        <v>130</v>
      </c>
      <c r="AU268" s="16" t="s">
        <v>77</v>
      </c>
      <c r="AY268" s="16" t="s">
        <v>128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6" t="s">
        <v>75</v>
      </c>
      <c r="BK268" s="216">
        <f>ROUND(I268*H268,2)</f>
        <v>0</v>
      </c>
      <c r="BL268" s="16" t="s">
        <v>209</v>
      </c>
      <c r="BM268" s="16" t="s">
        <v>1233</v>
      </c>
    </row>
    <row r="269" s="10" customFormat="1" ht="22.8" customHeight="1">
      <c r="B269" s="189"/>
      <c r="C269" s="190"/>
      <c r="D269" s="191" t="s">
        <v>66</v>
      </c>
      <c r="E269" s="203" t="s">
        <v>684</v>
      </c>
      <c r="F269" s="203" t="s">
        <v>685</v>
      </c>
      <c r="G269" s="190"/>
      <c r="H269" s="190"/>
      <c r="I269" s="193"/>
      <c r="J269" s="204">
        <f>BK269</f>
        <v>0</v>
      </c>
      <c r="K269" s="190"/>
      <c r="L269" s="195"/>
      <c r="M269" s="196"/>
      <c r="N269" s="197"/>
      <c r="O269" s="197"/>
      <c r="P269" s="198">
        <f>SUM(P270:P274)</f>
        <v>0</v>
      </c>
      <c r="Q269" s="197"/>
      <c r="R269" s="198">
        <f>SUM(R270:R274)</f>
        <v>0.011200000000000002</v>
      </c>
      <c r="S269" s="197"/>
      <c r="T269" s="199">
        <f>SUM(T270:T274)</f>
        <v>0</v>
      </c>
      <c r="AR269" s="200" t="s">
        <v>77</v>
      </c>
      <c r="AT269" s="201" t="s">
        <v>66</v>
      </c>
      <c r="AU269" s="201" t="s">
        <v>75</v>
      </c>
      <c r="AY269" s="200" t="s">
        <v>128</v>
      </c>
      <c r="BK269" s="202">
        <f>SUM(BK270:BK274)</f>
        <v>0</v>
      </c>
    </row>
    <row r="270" s="1" customFormat="1" ht="16.5" customHeight="1">
      <c r="B270" s="37"/>
      <c r="C270" s="205" t="s">
        <v>484</v>
      </c>
      <c r="D270" s="205" t="s">
        <v>130</v>
      </c>
      <c r="E270" s="206" t="s">
        <v>1234</v>
      </c>
      <c r="F270" s="207" t="s">
        <v>1235</v>
      </c>
      <c r="G270" s="208" t="s">
        <v>281</v>
      </c>
      <c r="H270" s="209">
        <v>6</v>
      </c>
      <c r="I270" s="210"/>
      <c r="J270" s="211">
        <f>ROUND(I270*H270,2)</f>
        <v>0</v>
      </c>
      <c r="K270" s="207" t="s">
        <v>973</v>
      </c>
      <c r="L270" s="42"/>
      <c r="M270" s="212" t="s">
        <v>1</v>
      </c>
      <c r="N270" s="213" t="s">
        <v>38</v>
      </c>
      <c r="O270" s="78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AR270" s="16" t="s">
        <v>209</v>
      </c>
      <c r="AT270" s="16" t="s">
        <v>130</v>
      </c>
      <c r="AU270" s="16" t="s">
        <v>77</v>
      </c>
      <c r="AY270" s="16" t="s">
        <v>128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6" t="s">
        <v>75</v>
      </c>
      <c r="BK270" s="216">
        <f>ROUND(I270*H270,2)</f>
        <v>0</v>
      </c>
      <c r="BL270" s="16" t="s">
        <v>209</v>
      </c>
      <c r="BM270" s="16" t="s">
        <v>1236</v>
      </c>
    </row>
    <row r="271" s="1" customFormat="1" ht="16.5" customHeight="1">
      <c r="B271" s="37"/>
      <c r="C271" s="240" t="s">
        <v>489</v>
      </c>
      <c r="D271" s="240" t="s">
        <v>184</v>
      </c>
      <c r="E271" s="241" t="s">
        <v>1237</v>
      </c>
      <c r="F271" s="242" t="s">
        <v>1238</v>
      </c>
      <c r="G271" s="243" t="s">
        <v>281</v>
      </c>
      <c r="H271" s="244">
        <v>6</v>
      </c>
      <c r="I271" s="245"/>
      <c r="J271" s="246">
        <f>ROUND(I271*H271,2)</f>
        <v>0</v>
      </c>
      <c r="K271" s="242" t="s">
        <v>1</v>
      </c>
      <c r="L271" s="247"/>
      <c r="M271" s="248" t="s">
        <v>1</v>
      </c>
      <c r="N271" s="249" t="s">
        <v>38</v>
      </c>
      <c r="O271" s="78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AR271" s="16" t="s">
        <v>299</v>
      </c>
      <c r="AT271" s="16" t="s">
        <v>184</v>
      </c>
      <c r="AU271" s="16" t="s">
        <v>77</v>
      </c>
      <c r="AY271" s="16" t="s">
        <v>128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6" t="s">
        <v>75</v>
      </c>
      <c r="BK271" s="216">
        <f>ROUND(I271*H271,2)</f>
        <v>0</v>
      </c>
      <c r="BL271" s="16" t="s">
        <v>209</v>
      </c>
      <c r="BM271" s="16" t="s">
        <v>1239</v>
      </c>
    </row>
    <row r="272" s="1" customFormat="1" ht="16.5" customHeight="1">
      <c r="B272" s="37"/>
      <c r="C272" s="205" t="s">
        <v>494</v>
      </c>
      <c r="D272" s="205" t="s">
        <v>130</v>
      </c>
      <c r="E272" s="206" t="s">
        <v>1240</v>
      </c>
      <c r="F272" s="207" t="s">
        <v>1241</v>
      </c>
      <c r="G272" s="208" t="s">
        <v>281</v>
      </c>
      <c r="H272" s="209">
        <v>2</v>
      </c>
      <c r="I272" s="210"/>
      <c r="J272" s="211">
        <f>ROUND(I272*H272,2)</f>
        <v>0</v>
      </c>
      <c r="K272" s="207" t="s">
        <v>973</v>
      </c>
      <c r="L272" s="42"/>
      <c r="M272" s="212" t="s">
        <v>1</v>
      </c>
      <c r="N272" s="213" t="s">
        <v>38</v>
      </c>
      <c r="O272" s="78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AR272" s="16" t="s">
        <v>209</v>
      </c>
      <c r="AT272" s="16" t="s">
        <v>130</v>
      </c>
      <c r="AU272" s="16" t="s">
        <v>77</v>
      </c>
      <c r="AY272" s="16" t="s">
        <v>128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6" t="s">
        <v>75</v>
      </c>
      <c r="BK272" s="216">
        <f>ROUND(I272*H272,2)</f>
        <v>0</v>
      </c>
      <c r="BL272" s="16" t="s">
        <v>209</v>
      </c>
      <c r="BM272" s="16" t="s">
        <v>1242</v>
      </c>
    </row>
    <row r="273" s="1" customFormat="1" ht="16.5" customHeight="1">
      <c r="B273" s="37"/>
      <c r="C273" s="240" t="s">
        <v>499</v>
      </c>
      <c r="D273" s="240" t="s">
        <v>184</v>
      </c>
      <c r="E273" s="241" t="s">
        <v>1243</v>
      </c>
      <c r="F273" s="242" t="s">
        <v>1244</v>
      </c>
      <c r="G273" s="243" t="s">
        <v>281</v>
      </c>
      <c r="H273" s="244">
        <v>2</v>
      </c>
      <c r="I273" s="245"/>
      <c r="J273" s="246">
        <f>ROUND(I273*H273,2)</f>
        <v>0</v>
      </c>
      <c r="K273" s="242" t="s">
        <v>1</v>
      </c>
      <c r="L273" s="247"/>
      <c r="M273" s="248" t="s">
        <v>1</v>
      </c>
      <c r="N273" s="249" t="s">
        <v>38</v>
      </c>
      <c r="O273" s="78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AR273" s="16" t="s">
        <v>299</v>
      </c>
      <c r="AT273" s="16" t="s">
        <v>184</v>
      </c>
      <c r="AU273" s="16" t="s">
        <v>77</v>
      </c>
      <c r="AY273" s="16" t="s">
        <v>128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6" t="s">
        <v>75</v>
      </c>
      <c r="BK273" s="216">
        <f>ROUND(I273*H273,2)</f>
        <v>0</v>
      </c>
      <c r="BL273" s="16" t="s">
        <v>209</v>
      </c>
      <c r="BM273" s="16" t="s">
        <v>1245</v>
      </c>
    </row>
    <row r="274" s="1" customFormat="1" ht="16.5" customHeight="1">
      <c r="B274" s="37"/>
      <c r="C274" s="205" t="s">
        <v>504</v>
      </c>
      <c r="D274" s="205" t="s">
        <v>130</v>
      </c>
      <c r="E274" s="206" t="s">
        <v>1246</v>
      </c>
      <c r="F274" s="207" t="s">
        <v>1247</v>
      </c>
      <c r="G274" s="208" t="s">
        <v>192</v>
      </c>
      <c r="H274" s="209">
        <v>6.4000000000000004</v>
      </c>
      <c r="I274" s="210"/>
      <c r="J274" s="211">
        <f>ROUND(I274*H274,2)</f>
        <v>0</v>
      </c>
      <c r="K274" s="207" t="s">
        <v>973</v>
      </c>
      <c r="L274" s="42"/>
      <c r="M274" s="212" t="s">
        <v>1</v>
      </c>
      <c r="N274" s="213" t="s">
        <v>38</v>
      </c>
      <c r="O274" s="78"/>
      <c r="P274" s="214">
        <f>O274*H274</f>
        <v>0</v>
      </c>
      <c r="Q274" s="214">
        <v>0.00175</v>
      </c>
      <c r="R274" s="214">
        <f>Q274*H274</f>
        <v>0.011200000000000002</v>
      </c>
      <c r="S274" s="214">
        <v>0</v>
      </c>
      <c r="T274" s="215">
        <f>S274*H274</f>
        <v>0</v>
      </c>
      <c r="AR274" s="16" t="s">
        <v>209</v>
      </c>
      <c r="AT274" s="16" t="s">
        <v>130</v>
      </c>
      <c r="AU274" s="16" t="s">
        <v>77</v>
      </c>
      <c r="AY274" s="16" t="s">
        <v>128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6" t="s">
        <v>75</v>
      </c>
      <c r="BK274" s="216">
        <f>ROUND(I274*H274,2)</f>
        <v>0</v>
      </c>
      <c r="BL274" s="16" t="s">
        <v>209</v>
      </c>
      <c r="BM274" s="16" t="s">
        <v>1248</v>
      </c>
    </row>
    <row r="275" s="10" customFormat="1" ht="22.8" customHeight="1">
      <c r="B275" s="189"/>
      <c r="C275" s="190"/>
      <c r="D275" s="191" t="s">
        <v>66</v>
      </c>
      <c r="E275" s="203" t="s">
        <v>732</v>
      </c>
      <c r="F275" s="203" t="s">
        <v>733</v>
      </c>
      <c r="G275" s="190"/>
      <c r="H275" s="190"/>
      <c r="I275" s="193"/>
      <c r="J275" s="204">
        <f>BK275</f>
        <v>0</v>
      </c>
      <c r="K275" s="190"/>
      <c r="L275" s="195"/>
      <c r="M275" s="196"/>
      <c r="N275" s="197"/>
      <c r="O275" s="197"/>
      <c r="P275" s="198">
        <f>SUM(P276:P285)</f>
        <v>0</v>
      </c>
      <c r="Q275" s="197"/>
      <c r="R275" s="198">
        <f>SUM(R276:R285)</f>
        <v>0.36403340000000001</v>
      </c>
      <c r="S275" s="197"/>
      <c r="T275" s="199">
        <f>SUM(T276:T285)</f>
        <v>0</v>
      </c>
      <c r="AR275" s="200" t="s">
        <v>77</v>
      </c>
      <c r="AT275" s="201" t="s">
        <v>66</v>
      </c>
      <c r="AU275" s="201" t="s">
        <v>75</v>
      </c>
      <c r="AY275" s="200" t="s">
        <v>128</v>
      </c>
      <c r="BK275" s="202">
        <f>SUM(BK276:BK285)</f>
        <v>0</v>
      </c>
    </row>
    <row r="276" s="1" customFormat="1" ht="22.5" customHeight="1">
      <c r="B276" s="37"/>
      <c r="C276" s="205" t="s">
        <v>509</v>
      </c>
      <c r="D276" s="205" t="s">
        <v>130</v>
      </c>
      <c r="E276" s="206" t="s">
        <v>1249</v>
      </c>
      <c r="F276" s="207" t="s">
        <v>1250</v>
      </c>
      <c r="G276" s="208" t="s">
        <v>180</v>
      </c>
      <c r="H276" s="209">
        <v>6.6600000000000001</v>
      </c>
      <c r="I276" s="210"/>
      <c r="J276" s="211">
        <f>ROUND(I276*H276,2)</f>
        <v>0</v>
      </c>
      <c r="K276" s="207" t="s">
        <v>973</v>
      </c>
      <c r="L276" s="42"/>
      <c r="M276" s="212" t="s">
        <v>1</v>
      </c>
      <c r="N276" s="213" t="s">
        <v>38</v>
      </c>
      <c r="O276" s="78"/>
      <c r="P276" s="214">
        <f>O276*H276</f>
        <v>0</v>
      </c>
      <c r="Q276" s="214">
        <v>0.012540000000000001</v>
      </c>
      <c r="R276" s="214">
        <f>Q276*H276</f>
        <v>0.083516400000000005</v>
      </c>
      <c r="S276" s="214">
        <v>0</v>
      </c>
      <c r="T276" s="215">
        <f>S276*H276</f>
        <v>0</v>
      </c>
      <c r="AR276" s="16" t="s">
        <v>209</v>
      </c>
      <c r="AT276" s="16" t="s">
        <v>130</v>
      </c>
      <c r="AU276" s="16" t="s">
        <v>77</v>
      </c>
      <c r="AY276" s="16" t="s">
        <v>128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6" t="s">
        <v>75</v>
      </c>
      <c r="BK276" s="216">
        <f>ROUND(I276*H276,2)</f>
        <v>0</v>
      </c>
      <c r="BL276" s="16" t="s">
        <v>209</v>
      </c>
      <c r="BM276" s="16" t="s">
        <v>1251</v>
      </c>
    </row>
    <row r="277" s="11" customFormat="1">
      <c r="B277" s="217"/>
      <c r="C277" s="218"/>
      <c r="D277" s="219" t="s">
        <v>136</v>
      </c>
      <c r="E277" s="220" t="s">
        <v>1</v>
      </c>
      <c r="F277" s="221" t="s">
        <v>1252</v>
      </c>
      <c r="G277" s="218"/>
      <c r="H277" s="222">
        <v>6.6600000000000001</v>
      </c>
      <c r="I277" s="223"/>
      <c r="J277" s="218"/>
      <c r="K277" s="218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136</v>
      </c>
      <c r="AU277" s="228" t="s">
        <v>77</v>
      </c>
      <c r="AV277" s="11" t="s">
        <v>77</v>
      </c>
      <c r="AW277" s="11" t="s">
        <v>30</v>
      </c>
      <c r="AX277" s="11" t="s">
        <v>67</v>
      </c>
      <c r="AY277" s="228" t="s">
        <v>128</v>
      </c>
    </row>
    <row r="278" s="14" customFormat="1">
      <c r="B278" s="266"/>
      <c r="C278" s="267"/>
      <c r="D278" s="219" t="s">
        <v>136</v>
      </c>
      <c r="E278" s="268" t="s">
        <v>934</v>
      </c>
      <c r="F278" s="269" t="s">
        <v>980</v>
      </c>
      <c r="G278" s="267"/>
      <c r="H278" s="270">
        <v>6.6600000000000001</v>
      </c>
      <c r="I278" s="271"/>
      <c r="J278" s="267"/>
      <c r="K278" s="267"/>
      <c r="L278" s="272"/>
      <c r="M278" s="273"/>
      <c r="N278" s="274"/>
      <c r="O278" s="274"/>
      <c r="P278" s="274"/>
      <c r="Q278" s="274"/>
      <c r="R278" s="274"/>
      <c r="S278" s="274"/>
      <c r="T278" s="275"/>
      <c r="AT278" s="276" t="s">
        <v>136</v>
      </c>
      <c r="AU278" s="276" t="s">
        <v>77</v>
      </c>
      <c r="AV278" s="14" t="s">
        <v>143</v>
      </c>
      <c r="AW278" s="14" t="s">
        <v>30</v>
      </c>
      <c r="AX278" s="14" t="s">
        <v>75</v>
      </c>
      <c r="AY278" s="276" t="s">
        <v>128</v>
      </c>
    </row>
    <row r="279" s="1" customFormat="1" ht="22.5" customHeight="1">
      <c r="B279" s="37"/>
      <c r="C279" s="205" t="s">
        <v>516</v>
      </c>
      <c r="D279" s="205" t="s">
        <v>130</v>
      </c>
      <c r="E279" s="206" t="s">
        <v>1253</v>
      </c>
      <c r="F279" s="207" t="s">
        <v>1254</v>
      </c>
      <c r="G279" s="208" t="s">
        <v>192</v>
      </c>
      <c r="H279" s="209">
        <v>32.100000000000001</v>
      </c>
      <c r="I279" s="210"/>
      <c r="J279" s="211">
        <f>ROUND(I279*H279,2)</f>
        <v>0</v>
      </c>
      <c r="K279" s="207" t="s">
        <v>973</v>
      </c>
      <c r="L279" s="42"/>
      <c r="M279" s="212" t="s">
        <v>1</v>
      </c>
      <c r="N279" s="213" t="s">
        <v>38</v>
      </c>
      <c r="O279" s="78"/>
      <c r="P279" s="214">
        <f>O279*H279</f>
        <v>0</v>
      </c>
      <c r="Q279" s="214">
        <v>0.0086700000000000006</v>
      </c>
      <c r="R279" s="214">
        <f>Q279*H279</f>
        <v>0.27830700000000003</v>
      </c>
      <c r="S279" s="214">
        <v>0</v>
      </c>
      <c r="T279" s="215">
        <f>S279*H279</f>
        <v>0</v>
      </c>
      <c r="AR279" s="16" t="s">
        <v>209</v>
      </c>
      <c r="AT279" s="16" t="s">
        <v>130</v>
      </c>
      <c r="AU279" s="16" t="s">
        <v>77</v>
      </c>
      <c r="AY279" s="16" t="s">
        <v>128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75</v>
      </c>
      <c r="BK279" s="216">
        <f>ROUND(I279*H279,2)</f>
        <v>0</v>
      </c>
      <c r="BL279" s="16" t="s">
        <v>209</v>
      </c>
      <c r="BM279" s="16" t="s">
        <v>1255</v>
      </c>
    </row>
    <row r="280" s="11" customFormat="1">
      <c r="B280" s="217"/>
      <c r="C280" s="218"/>
      <c r="D280" s="219" t="s">
        <v>136</v>
      </c>
      <c r="E280" s="220" t="s">
        <v>1</v>
      </c>
      <c r="F280" s="221" t="s">
        <v>1256</v>
      </c>
      <c r="G280" s="218"/>
      <c r="H280" s="222">
        <v>28.399999999999999</v>
      </c>
      <c r="I280" s="223"/>
      <c r="J280" s="218"/>
      <c r="K280" s="218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136</v>
      </c>
      <c r="AU280" s="228" t="s">
        <v>77</v>
      </c>
      <c r="AV280" s="11" t="s">
        <v>77</v>
      </c>
      <c r="AW280" s="11" t="s">
        <v>30</v>
      </c>
      <c r="AX280" s="11" t="s">
        <v>67</v>
      </c>
      <c r="AY280" s="228" t="s">
        <v>128</v>
      </c>
    </row>
    <row r="281" s="11" customFormat="1">
      <c r="B281" s="217"/>
      <c r="C281" s="218"/>
      <c r="D281" s="219" t="s">
        <v>136</v>
      </c>
      <c r="E281" s="220" t="s">
        <v>1</v>
      </c>
      <c r="F281" s="221" t="s">
        <v>1257</v>
      </c>
      <c r="G281" s="218"/>
      <c r="H281" s="222">
        <v>3.7000000000000002</v>
      </c>
      <c r="I281" s="223"/>
      <c r="J281" s="218"/>
      <c r="K281" s="218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136</v>
      </c>
      <c r="AU281" s="228" t="s">
        <v>77</v>
      </c>
      <c r="AV281" s="11" t="s">
        <v>77</v>
      </c>
      <c r="AW281" s="11" t="s">
        <v>30</v>
      </c>
      <c r="AX281" s="11" t="s">
        <v>67</v>
      </c>
      <c r="AY281" s="228" t="s">
        <v>128</v>
      </c>
    </row>
    <row r="282" s="14" customFormat="1">
      <c r="B282" s="266"/>
      <c r="C282" s="267"/>
      <c r="D282" s="219" t="s">
        <v>136</v>
      </c>
      <c r="E282" s="268" t="s">
        <v>936</v>
      </c>
      <c r="F282" s="269" t="s">
        <v>980</v>
      </c>
      <c r="G282" s="267"/>
      <c r="H282" s="270">
        <v>32.100000000000001</v>
      </c>
      <c r="I282" s="271"/>
      <c r="J282" s="267"/>
      <c r="K282" s="267"/>
      <c r="L282" s="272"/>
      <c r="M282" s="273"/>
      <c r="N282" s="274"/>
      <c r="O282" s="274"/>
      <c r="P282" s="274"/>
      <c r="Q282" s="274"/>
      <c r="R282" s="274"/>
      <c r="S282" s="274"/>
      <c r="T282" s="275"/>
      <c r="AT282" s="276" t="s">
        <v>136</v>
      </c>
      <c r="AU282" s="276" t="s">
        <v>77</v>
      </c>
      <c r="AV282" s="14" t="s">
        <v>143</v>
      </c>
      <c r="AW282" s="14" t="s">
        <v>30</v>
      </c>
      <c r="AX282" s="14" t="s">
        <v>75</v>
      </c>
      <c r="AY282" s="276" t="s">
        <v>128</v>
      </c>
    </row>
    <row r="283" s="1" customFormat="1" ht="16.5" customHeight="1">
      <c r="B283" s="37"/>
      <c r="C283" s="205" t="s">
        <v>776</v>
      </c>
      <c r="D283" s="205" t="s">
        <v>130</v>
      </c>
      <c r="E283" s="206" t="s">
        <v>1258</v>
      </c>
      <c r="F283" s="207" t="s">
        <v>1259</v>
      </c>
      <c r="G283" s="208" t="s">
        <v>281</v>
      </c>
      <c r="H283" s="209">
        <v>13</v>
      </c>
      <c r="I283" s="210"/>
      <c r="J283" s="211">
        <f>ROUND(I283*H283,2)</f>
        <v>0</v>
      </c>
      <c r="K283" s="207" t="s">
        <v>857</v>
      </c>
      <c r="L283" s="42"/>
      <c r="M283" s="212" t="s">
        <v>1</v>
      </c>
      <c r="N283" s="213" t="s">
        <v>38</v>
      </c>
      <c r="O283" s="78"/>
      <c r="P283" s="214">
        <f>O283*H283</f>
        <v>0</v>
      </c>
      <c r="Q283" s="214">
        <v>3.0000000000000001E-05</v>
      </c>
      <c r="R283" s="214">
        <f>Q283*H283</f>
        <v>0.00038999999999999999</v>
      </c>
      <c r="S283" s="214">
        <v>0</v>
      </c>
      <c r="T283" s="215">
        <f>S283*H283</f>
        <v>0</v>
      </c>
      <c r="AR283" s="16" t="s">
        <v>209</v>
      </c>
      <c r="AT283" s="16" t="s">
        <v>130</v>
      </c>
      <c r="AU283" s="16" t="s">
        <v>77</v>
      </c>
      <c r="AY283" s="16" t="s">
        <v>128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6" t="s">
        <v>75</v>
      </c>
      <c r="BK283" s="216">
        <f>ROUND(I283*H283,2)</f>
        <v>0</v>
      </c>
      <c r="BL283" s="16" t="s">
        <v>209</v>
      </c>
      <c r="BM283" s="16" t="s">
        <v>1260</v>
      </c>
    </row>
    <row r="284" s="1" customFormat="1" ht="16.5" customHeight="1">
      <c r="B284" s="37"/>
      <c r="C284" s="240" t="s">
        <v>782</v>
      </c>
      <c r="D284" s="240" t="s">
        <v>184</v>
      </c>
      <c r="E284" s="241" t="s">
        <v>1261</v>
      </c>
      <c r="F284" s="242" t="s">
        <v>1262</v>
      </c>
      <c r="G284" s="243" t="s">
        <v>281</v>
      </c>
      <c r="H284" s="244">
        <v>13</v>
      </c>
      <c r="I284" s="245"/>
      <c r="J284" s="246">
        <f>ROUND(I284*H284,2)</f>
        <v>0</v>
      </c>
      <c r="K284" s="242" t="s">
        <v>857</v>
      </c>
      <c r="L284" s="247"/>
      <c r="M284" s="248" t="s">
        <v>1</v>
      </c>
      <c r="N284" s="249" t="s">
        <v>38</v>
      </c>
      <c r="O284" s="78"/>
      <c r="P284" s="214">
        <f>O284*H284</f>
        <v>0</v>
      </c>
      <c r="Q284" s="214">
        <v>0.00013999999999999999</v>
      </c>
      <c r="R284" s="214">
        <f>Q284*H284</f>
        <v>0.0018199999999999998</v>
      </c>
      <c r="S284" s="214">
        <v>0</v>
      </c>
      <c r="T284" s="215">
        <f>S284*H284</f>
        <v>0</v>
      </c>
      <c r="AR284" s="16" t="s">
        <v>299</v>
      </c>
      <c r="AT284" s="16" t="s">
        <v>184</v>
      </c>
      <c r="AU284" s="16" t="s">
        <v>77</v>
      </c>
      <c r="AY284" s="16" t="s">
        <v>128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6" t="s">
        <v>75</v>
      </c>
      <c r="BK284" s="216">
        <f>ROUND(I284*H284,2)</f>
        <v>0</v>
      </c>
      <c r="BL284" s="16" t="s">
        <v>209</v>
      </c>
      <c r="BM284" s="16" t="s">
        <v>1263</v>
      </c>
    </row>
    <row r="285" s="1" customFormat="1" ht="22.5" customHeight="1">
      <c r="B285" s="37"/>
      <c r="C285" s="205" t="s">
        <v>529</v>
      </c>
      <c r="D285" s="205" t="s">
        <v>130</v>
      </c>
      <c r="E285" s="206" t="s">
        <v>748</v>
      </c>
      <c r="F285" s="207" t="s">
        <v>1264</v>
      </c>
      <c r="G285" s="208" t="s">
        <v>158</v>
      </c>
      <c r="H285" s="209">
        <v>0.36399999999999999</v>
      </c>
      <c r="I285" s="210"/>
      <c r="J285" s="211">
        <f>ROUND(I285*H285,2)</f>
        <v>0</v>
      </c>
      <c r="K285" s="207" t="s">
        <v>973</v>
      </c>
      <c r="L285" s="42"/>
      <c r="M285" s="212" t="s">
        <v>1</v>
      </c>
      <c r="N285" s="213" t="s">
        <v>38</v>
      </c>
      <c r="O285" s="78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AR285" s="16" t="s">
        <v>209</v>
      </c>
      <c r="AT285" s="16" t="s">
        <v>130</v>
      </c>
      <c r="AU285" s="16" t="s">
        <v>77</v>
      </c>
      <c r="AY285" s="16" t="s">
        <v>128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6" t="s">
        <v>75</v>
      </c>
      <c r="BK285" s="216">
        <f>ROUND(I285*H285,2)</f>
        <v>0</v>
      </c>
      <c r="BL285" s="16" t="s">
        <v>209</v>
      </c>
      <c r="BM285" s="16" t="s">
        <v>1265</v>
      </c>
    </row>
    <row r="286" s="10" customFormat="1" ht="22.8" customHeight="1">
      <c r="B286" s="189"/>
      <c r="C286" s="190"/>
      <c r="D286" s="191" t="s">
        <v>66</v>
      </c>
      <c r="E286" s="203" t="s">
        <v>758</v>
      </c>
      <c r="F286" s="203" t="s">
        <v>759</v>
      </c>
      <c r="G286" s="190"/>
      <c r="H286" s="190"/>
      <c r="I286" s="193"/>
      <c r="J286" s="204">
        <f>BK286</f>
        <v>0</v>
      </c>
      <c r="K286" s="190"/>
      <c r="L286" s="195"/>
      <c r="M286" s="196"/>
      <c r="N286" s="197"/>
      <c r="O286" s="197"/>
      <c r="P286" s="198">
        <f>SUM(P287:P310)</f>
        <v>0</v>
      </c>
      <c r="Q286" s="197"/>
      <c r="R286" s="198">
        <f>SUM(R287:R310)</f>
        <v>0.23342499999999999</v>
      </c>
      <c r="S286" s="197"/>
      <c r="T286" s="199">
        <f>SUM(T287:T310)</f>
        <v>0.68399999999999994</v>
      </c>
      <c r="AR286" s="200" t="s">
        <v>77</v>
      </c>
      <c r="AT286" s="201" t="s">
        <v>66</v>
      </c>
      <c r="AU286" s="201" t="s">
        <v>75</v>
      </c>
      <c r="AY286" s="200" t="s">
        <v>128</v>
      </c>
      <c r="BK286" s="202">
        <f>SUM(BK287:BK310)</f>
        <v>0</v>
      </c>
    </row>
    <row r="287" s="1" customFormat="1" ht="16.5" customHeight="1">
      <c r="B287" s="37"/>
      <c r="C287" s="205" t="s">
        <v>535</v>
      </c>
      <c r="D287" s="205" t="s">
        <v>130</v>
      </c>
      <c r="E287" s="206" t="s">
        <v>1266</v>
      </c>
      <c r="F287" s="207" t="s">
        <v>1267</v>
      </c>
      <c r="G287" s="208" t="s">
        <v>180</v>
      </c>
      <c r="H287" s="209">
        <v>0.90000000000000002</v>
      </c>
      <c r="I287" s="210"/>
      <c r="J287" s="211">
        <f>ROUND(I287*H287,2)</f>
        <v>0</v>
      </c>
      <c r="K287" s="207" t="s">
        <v>973</v>
      </c>
      <c r="L287" s="42"/>
      <c r="M287" s="212" t="s">
        <v>1</v>
      </c>
      <c r="N287" s="213" t="s">
        <v>38</v>
      </c>
      <c r="O287" s="78"/>
      <c r="P287" s="214">
        <f>O287*H287</f>
        <v>0</v>
      </c>
      <c r="Q287" s="214">
        <v>0.00025000000000000001</v>
      </c>
      <c r="R287" s="214">
        <f>Q287*H287</f>
        <v>0.00022500000000000002</v>
      </c>
      <c r="S287" s="214">
        <v>0</v>
      </c>
      <c r="T287" s="215">
        <f>S287*H287</f>
        <v>0</v>
      </c>
      <c r="AR287" s="16" t="s">
        <v>209</v>
      </c>
      <c r="AT287" s="16" t="s">
        <v>130</v>
      </c>
      <c r="AU287" s="16" t="s">
        <v>77</v>
      </c>
      <c r="AY287" s="16" t="s">
        <v>128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6" t="s">
        <v>75</v>
      </c>
      <c r="BK287" s="216">
        <f>ROUND(I287*H287,2)</f>
        <v>0</v>
      </c>
      <c r="BL287" s="16" t="s">
        <v>209</v>
      </c>
      <c r="BM287" s="16" t="s">
        <v>1268</v>
      </c>
    </row>
    <row r="288" s="11" customFormat="1">
      <c r="B288" s="217"/>
      <c r="C288" s="218"/>
      <c r="D288" s="219" t="s">
        <v>136</v>
      </c>
      <c r="E288" s="220" t="s">
        <v>1</v>
      </c>
      <c r="F288" s="221" t="s">
        <v>1269</v>
      </c>
      <c r="G288" s="218"/>
      <c r="H288" s="222">
        <v>0.90000000000000002</v>
      </c>
      <c r="I288" s="223"/>
      <c r="J288" s="218"/>
      <c r="K288" s="218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136</v>
      </c>
      <c r="AU288" s="228" t="s">
        <v>77</v>
      </c>
      <c r="AV288" s="11" t="s">
        <v>77</v>
      </c>
      <c r="AW288" s="11" t="s">
        <v>30</v>
      </c>
      <c r="AX288" s="11" t="s">
        <v>75</v>
      </c>
      <c r="AY288" s="228" t="s">
        <v>128</v>
      </c>
    </row>
    <row r="289" s="1" customFormat="1" ht="16.5" customHeight="1">
      <c r="B289" s="37"/>
      <c r="C289" s="240" t="s">
        <v>543</v>
      </c>
      <c r="D289" s="240" t="s">
        <v>184</v>
      </c>
      <c r="E289" s="241" t="s">
        <v>1270</v>
      </c>
      <c r="F289" s="242" t="s">
        <v>1271</v>
      </c>
      <c r="G289" s="243" t="s">
        <v>281</v>
      </c>
      <c r="H289" s="244">
        <v>2</v>
      </c>
      <c r="I289" s="245"/>
      <c r="J289" s="246">
        <f>ROUND(I289*H289,2)</f>
        <v>0</v>
      </c>
      <c r="K289" s="242" t="s">
        <v>1</v>
      </c>
      <c r="L289" s="247"/>
      <c r="M289" s="248" t="s">
        <v>1</v>
      </c>
      <c r="N289" s="249" t="s">
        <v>38</v>
      </c>
      <c r="O289" s="78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AR289" s="16" t="s">
        <v>299</v>
      </c>
      <c r="AT289" s="16" t="s">
        <v>184</v>
      </c>
      <c r="AU289" s="16" t="s">
        <v>77</v>
      </c>
      <c r="AY289" s="16" t="s">
        <v>128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6" t="s">
        <v>75</v>
      </c>
      <c r="BK289" s="216">
        <f>ROUND(I289*H289,2)</f>
        <v>0</v>
      </c>
      <c r="BL289" s="16" t="s">
        <v>209</v>
      </c>
      <c r="BM289" s="16" t="s">
        <v>1272</v>
      </c>
    </row>
    <row r="290" s="1" customFormat="1" ht="22.5" customHeight="1">
      <c r="B290" s="37"/>
      <c r="C290" s="205" t="s">
        <v>548</v>
      </c>
      <c r="D290" s="205" t="s">
        <v>130</v>
      </c>
      <c r="E290" s="206" t="s">
        <v>1273</v>
      </c>
      <c r="F290" s="207" t="s">
        <v>1274</v>
      </c>
      <c r="G290" s="208" t="s">
        <v>281</v>
      </c>
      <c r="H290" s="209">
        <v>14</v>
      </c>
      <c r="I290" s="210"/>
      <c r="J290" s="211">
        <f>ROUND(I290*H290,2)</f>
        <v>0</v>
      </c>
      <c r="K290" s="207" t="s">
        <v>973</v>
      </c>
      <c r="L290" s="42"/>
      <c r="M290" s="212" t="s">
        <v>1</v>
      </c>
      <c r="N290" s="213" t="s">
        <v>38</v>
      </c>
      <c r="O290" s="78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AR290" s="16" t="s">
        <v>209</v>
      </c>
      <c r="AT290" s="16" t="s">
        <v>130</v>
      </c>
      <c r="AU290" s="16" t="s">
        <v>77</v>
      </c>
      <c r="AY290" s="16" t="s">
        <v>128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6" t="s">
        <v>75</v>
      </c>
      <c r="BK290" s="216">
        <f>ROUND(I290*H290,2)</f>
        <v>0</v>
      </c>
      <c r="BL290" s="16" t="s">
        <v>209</v>
      </c>
      <c r="BM290" s="16" t="s">
        <v>1275</v>
      </c>
    </row>
    <row r="291" s="1" customFormat="1" ht="16.5" customHeight="1">
      <c r="B291" s="37"/>
      <c r="C291" s="240" t="s">
        <v>809</v>
      </c>
      <c r="D291" s="240" t="s">
        <v>184</v>
      </c>
      <c r="E291" s="241" t="s">
        <v>1276</v>
      </c>
      <c r="F291" s="242" t="s">
        <v>1277</v>
      </c>
      <c r="G291" s="243" t="s">
        <v>281</v>
      </c>
      <c r="H291" s="244">
        <v>4</v>
      </c>
      <c r="I291" s="245"/>
      <c r="J291" s="246">
        <f>ROUND(I291*H291,2)</f>
        <v>0</v>
      </c>
      <c r="K291" s="242" t="s">
        <v>857</v>
      </c>
      <c r="L291" s="247"/>
      <c r="M291" s="248" t="s">
        <v>1</v>
      </c>
      <c r="N291" s="249" t="s">
        <v>38</v>
      </c>
      <c r="O291" s="78"/>
      <c r="P291" s="214">
        <f>O291*H291</f>
        <v>0</v>
      </c>
      <c r="Q291" s="214">
        <v>0.0138</v>
      </c>
      <c r="R291" s="214">
        <f>Q291*H291</f>
        <v>0.055199999999999999</v>
      </c>
      <c r="S291" s="214">
        <v>0</v>
      </c>
      <c r="T291" s="215">
        <f>S291*H291</f>
        <v>0</v>
      </c>
      <c r="AR291" s="16" t="s">
        <v>299</v>
      </c>
      <c r="AT291" s="16" t="s">
        <v>184</v>
      </c>
      <c r="AU291" s="16" t="s">
        <v>77</v>
      </c>
      <c r="AY291" s="16" t="s">
        <v>128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6" t="s">
        <v>75</v>
      </c>
      <c r="BK291" s="216">
        <f>ROUND(I291*H291,2)</f>
        <v>0</v>
      </c>
      <c r="BL291" s="16" t="s">
        <v>209</v>
      </c>
      <c r="BM291" s="16" t="s">
        <v>1278</v>
      </c>
    </row>
    <row r="292" s="1" customFormat="1" ht="16.5" customHeight="1">
      <c r="B292" s="37"/>
      <c r="C292" s="240" t="s">
        <v>814</v>
      </c>
      <c r="D292" s="240" t="s">
        <v>184</v>
      </c>
      <c r="E292" s="241" t="s">
        <v>1279</v>
      </c>
      <c r="F292" s="242" t="s">
        <v>1280</v>
      </c>
      <c r="G292" s="243" t="s">
        <v>281</v>
      </c>
      <c r="H292" s="244">
        <v>6</v>
      </c>
      <c r="I292" s="245"/>
      <c r="J292" s="246">
        <f>ROUND(I292*H292,2)</f>
        <v>0</v>
      </c>
      <c r="K292" s="242" t="s">
        <v>857</v>
      </c>
      <c r="L292" s="247"/>
      <c r="M292" s="248" t="s">
        <v>1</v>
      </c>
      <c r="N292" s="249" t="s">
        <v>38</v>
      </c>
      <c r="O292" s="78"/>
      <c r="P292" s="214">
        <f>O292*H292</f>
        <v>0</v>
      </c>
      <c r="Q292" s="214">
        <v>0.016</v>
      </c>
      <c r="R292" s="214">
        <f>Q292*H292</f>
        <v>0.096000000000000002</v>
      </c>
      <c r="S292" s="214">
        <v>0</v>
      </c>
      <c r="T292" s="215">
        <f>S292*H292</f>
        <v>0</v>
      </c>
      <c r="AR292" s="16" t="s">
        <v>299</v>
      </c>
      <c r="AT292" s="16" t="s">
        <v>184</v>
      </c>
      <c r="AU292" s="16" t="s">
        <v>77</v>
      </c>
      <c r="AY292" s="16" t="s">
        <v>128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6" t="s">
        <v>75</v>
      </c>
      <c r="BK292" s="216">
        <f>ROUND(I292*H292,2)</f>
        <v>0</v>
      </c>
      <c r="BL292" s="16" t="s">
        <v>209</v>
      </c>
      <c r="BM292" s="16" t="s">
        <v>1281</v>
      </c>
    </row>
    <row r="293" s="1" customFormat="1" ht="16.5" customHeight="1">
      <c r="B293" s="37"/>
      <c r="C293" s="240" t="s">
        <v>557</v>
      </c>
      <c r="D293" s="240" t="s">
        <v>184</v>
      </c>
      <c r="E293" s="241" t="s">
        <v>1282</v>
      </c>
      <c r="F293" s="242" t="s">
        <v>1283</v>
      </c>
      <c r="G293" s="243" t="s">
        <v>281</v>
      </c>
      <c r="H293" s="244">
        <v>4</v>
      </c>
      <c r="I293" s="245"/>
      <c r="J293" s="246">
        <f>ROUND(I293*H293,2)</f>
        <v>0</v>
      </c>
      <c r="K293" s="242" t="s">
        <v>973</v>
      </c>
      <c r="L293" s="247"/>
      <c r="M293" s="248" t="s">
        <v>1</v>
      </c>
      <c r="N293" s="249" t="s">
        <v>38</v>
      </c>
      <c r="O293" s="78"/>
      <c r="P293" s="214">
        <f>O293*H293</f>
        <v>0</v>
      </c>
      <c r="Q293" s="214">
        <v>0.020500000000000001</v>
      </c>
      <c r="R293" s="214">
        <f>Q293*H293</f>
        <v>0.082000000000000003</v>
      </c>
      <c r="S293" s="214">
        <v>0</v>
      </c>
      <c r="T293" s="215">
        <f>S293*H293</f>
        <v>0</v>
      </c>
      <c r="AR293" s="16" t="s">
        <v>299</v>
      </c>
      <c r="AT293" s="16" t="s">
        <v>184</v>
      </c>
      <c r="AU293" s="16" t="s">
        <v>77</v>
      </c>
      <c r="AY293" s="16" t="s">
        <v>128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6" t="s">
        <v>75</v>
      </c>
      <c r="BK293" s="216">
        <f>ROUND(I293*H293,2)</f>
        <v>0</v>
      </c>
      <c r="BL293" s="16" t="s">
        <v>209</v>
      </c>
      <c r="BM293" s="16" t="s">
        <v>1284</v>
      </c>
    </row>
    <row r="294" s="1" customFormat="1" ht="16.5" customHeight="1">
      <c r="B294" s="37"/>
      <c r="C294" s="240" t="s">
        <v>562</v>
      </c>
      <c r="D294" s="240" t="s">
        <v>184</v>
      </c>
      <c r="E294" s="241" t="s">
        <v>1285</v>
      </c>
      <c r="F294" s="242" t="s">
        <v>1286</v>
      </c>
      <c r="G294" s="243" t="s">
        <v>281</v>
      </c>
      <c r="H294" s="244">
        <v>4</v>
      </c>
      <c r="I294" s="245"/>
      <c r="J294" s="246">
        <f>ROUND(I294*H294,2)</f>
        <v>0</v>
      </c>
      <c r="K294" s="242" t="s">
        <v>1</v>
      </c>
      <c r="L294" s="247"/>
      <c r="M294" s="248" t="s">
        <v>1</v>
      </c>
      <c r="N294" s="249" t="s">
        <v>38</v>
      </c>
      <c r="O294" s="78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AR294" s="16" t="s">
        <v>299</v>
      </c>
      <c r="AT294" s="16" t="s">
        <v>184</v>
      </c>
      <c r="AU294" s="16" t="s">
        <v>77</v>
      </c>
      <c r="AY294" s="16" t="s">
        <v>128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6" t="s">
        <v>75</v>
      </c>
      <c r="BK294" s="216">
        <f>ROUND(I294*H294,2)</f>
        <v>0</v>
      </c>
      <c r="BL294" s="16" t="s">
        <v>209</v>
      </c>
      <c r="BM294" s="16" t="s">
        <v>1287</v>
      </c>
    </row>
    <row r="295" s="1" customFormat="1" ht="16.5" customHeight="1">
      <c r="B295" s="37"/>
      <c r="C295" s="240" t="s">
        <v>578</v>
      </c>
      <c r="D295" s="240" t="s">
        <v>184</v>
      </c>
      <c r="E295" s="241" t="s">
        <v>1288</v>
      </c>
      <c r="F295" s="242" t="s">
        <v>1289</v>
      </c>
      <c r="G295" s="243" t="s">
        <v>281</v>
      </c>
      <c r="H295" s="244">
        <v>12</v>
      </c>
      <c r="I295" s="245"/>
      <c r="J295" s="246">
        <f>ROUND(I295*H295,2)</f>
        <v>0</v>
      </c>
      <c r="K295" s="242" t="s">
        <v>1</v>
      </c>
      <c r="L295" s="247"/>
      <c r="M295" s="248" t="s">
        <v>1</v>
      </c>
      <c r="N295" s="249" t="s">
        <v>38</v>
      </c>
      <c r="O295" s="78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AR295" s="16" t="s">
        <v>299</v>
      </c>
      <c r="AT295" s="16" t="s">
        <v>184</v>
      </c>
      <c r="AU295" s="16" t="s">
        <v>77</v>
      </c>
      <c r="AY295" s="16" t="s">
        <v>128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6" t="s">
        <v>75</v>
      </c>
      <c r="BK295" s="216">
        <f>ROUND(I295*H295,2)</f>
        <v>0</v>
      </c>
      <c r="BL295" s="16" t="s">
        <v>209</v>
      </c>
      <c r="BM295" s="16" t="s">
        <v>1290</v>
      </c>
    </row>
    <row r="296" s="1" customFormat="1" ht="16.5" customHeight="1">
      <c r="B296" s="37"/>
      <c r="C296" s="240" t="s">
        <v>583</v>
      </c>
      <c r="D296" s="240" t="s">
        <v>184</v>
      </c>
      <c r="E296" s="241" t="s">
        <v>1291</v>
      </c>
      <c r="F296" s="242" t="s">
        <v>1289</v>
      </c>
      <c r="G296" s="243" t="s">
        <v>281</v>
      </c>
      <c r="H296" s="244">
        <v>2</v>
      </c>
      <c r="I296" s="245"/>
      <c r="J296" s="246">
        <f>ROUND(I296*H296,2)</f>
        <v>0</v>
      </c>
      <c r="K296" s="242" t="s">
        <v>1</v>
      </c>
      <c r="L296" s="247"/>
      <c r="M296" s="248" t="s">
        <v>1</v>
      </c>
      <c r="N296" s="249" t="s">
        <v>38</v>
      </c>
      <c r="O296" s="78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AR296" s="16" t="s">
        <v>299</v>
      </c>
      <c r="AT296" s="16" t="s">
        <v>184</v>
      </c>
      <c r="AU296" s="16" t="s">
        <v>77</v>
      </c>
      <c r="AY296" s="16" t="s">
        <v>128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6" t="s">
        <v>75</v>
      </c>
      <c r="BK296" s="216">
        <f>ROUND(I296*H296,2)</f>
        <v>0</v>
      </c>
      <c r="BL296" s="16" t="s">
        <v>209</v>
      </c>
      <c r="BM296" s="16" t="s">
        <v>1292</v>
      </c>
    </row>
    <row r="297" s="1" customFormat="1" ht="16.5" customHeight="1">
      <c r="B297" s="37"/>
      <c r="C297" s="240" t="s">
        <v>842</v>
      </c>
      <c r="D297" s="240" t="s">
        <v>184</v>
      </c>
      <c r="E297" s="241" t="s">
        <v>1293</v>
      </c>
      <c r="F297" s="242" t="s">
        <v>1294</v>
      </c>
      <c r="G297" s="243" t="s">
        <v>281</v>
      </c>
      <c r="H297" s="244">
        <v>8</v>
      </c>
      <c r="I297" s="245"/>
      <c r="J297" s="246">
        <f>ROUND(I297*H297,2)</f>
        <v>0</v>
      </c>
      <c r="K297" s="242" t="s">
        <v>1</v>
      </c>
      <c r="L297" s="247"/>
      <c r="M297" s="248" t="s">
        <v>1</v>
      </c>
      <c r="N297" s="249" t="s">
        <v>38</v>
      </c>
      <c r="O297" s="78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AR297" s="16" t="s">
        <v>299</v>
      </c>
      <c r="AT297" s="16" t="s">
        <v>184</v>
      </c>
      <c r="AU297" s="16" t="s">
        <v>77</v>
      </c>
      <c r="AY297" s="16" t="s">
        <v>128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6" t="s">
        <v>75</v>
      </c>
      <c r="BK297" s="216">
        <f>ROUND(I297*H297,2)</f>
        <v>0</v>
      </c>
      <c r="BL297" s="16" t="s">
        <v>209</v>
      </c>
      <c r="BM297" s="16" t="s">
        <v>1295</v>
      </c>
    </row>
    <row r="298" s="1" customFormat="1" ht="22.5" customHeight="1">
      <c r="B298" s="37"/>
      <c r="C298" s="205" t="s">
        <v>588</v>
      </c>
      <c r="D298" s="205" t="s">
        <v>130</v>
      </c>
      <c r="E298" s="206" t="s">
        <v>1296</v>
      </c>
      <c r="F298" s="207" t="s">
        <v>1297</v>
      </c>
      <c r="G298" s="208" t="s">
        <v>281</v>
      </c>
      <c r="H298" s="209">
        <v>14</v>
      </c>
      <c r="I298" s="210"/>
      <c r="J298" s="211">
        <f>ROUND(I298*H298,2)</f>
        <v>0</v>
      </c>
      <c r="K298" s="207" t="s">
        <v>973</v>
      </c>
      <c r="L298" s="42"/>
      <c r="M298" s="212" t="s">
        <v>1</v>
      </c>
      <c r="N298" s="213" t="s">
        <v>38</v>
      </c>
      <c r="O298" s="78"/>
      <c r="P298" s="214">
        <f>O298*H298</f>
        <v>0</v>
      </c>
      <c r="Q298" s="214">
        <v>0</v>
      </c>
      <c r="R298" s="214">
        <f>Q298*H298</f>
        <v>0</v>
      </c>
      <c r="S298" s="214">
        <v>0.024</v>
      </c>
      <c r="T298" s="215">
        <f>S298*H298</f>
        <v>0.33600000000000002</v>
      </c>
      <c r="AR298" s="16" t="s">
        <v>209</v>
      </c>
      <c r="AT298" s="16" t="s">
        <v>130</v>
      </c>
      <c r="AU298" s="16" t="s">
        <v>77</v>
      </c>
      <c r="AY298" s="16" t="s">
        <v>128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6" t="s">
        <v>75</v>
      </c>
      <c r="BK298" s="216">
        <f>ROUND(I298*H298,2)</f>
        <v>0</v>
      </c>
      <c r="BL298" s="16" t="s">
        <v>209</v>
      </c>
      <c r="BM298" s="16" t="s">
        <v>1298</v>
      </c>
    </row>
    <row r="299" s="1" customFormat="1" ht="16.5" customHeight="1">
      <c r="B299" s="37"/>
      <c r="C299" s="205" t="s">
        <v>592</v>
      </c>
      <c r="D299" s="205" t="s">
        <v>130</v>
      </c>
      <c r="E299" s="206" t="s">
        <v>1299</v>
      </c>
      <c r="F299" s="207" t="s">
        <v>1300</v>
      </c>
      <c r="G299" s="208" t="s">
        <v>281</v>
      </c>
      <c r="H299" s="209">
        <v>8</v>
      </c>
      <c r="I299" s="210"/>
      <c r="J299" s="211">
        <f>ROUND(I299*H299,2)</f>
        <v>0</v>
      </c>
      <c r="K299" s="207" t="s">
        <v>973</v>
      </c>
      <c r="L299" s="42"/>
      <c r="M299" s="212" t="s">
        <v>1</v>
      </c>
      <c r="N299" s="213" t="s">
        <v>38</v>
      </c>
      <c r="O299" s="78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AR299" s="16" t="s">
        <v>209</v>
      </c>
      <c r="AT299" s="16" t="s">
        <v>130</v>
      </c>
      <c r="AU299" s="16" t="s">
        <v>77</v>
      </c>
      <c r="AY299" s="16" t="s">
        <v>128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6" t="s">
        <v>75</v>
      </c>
      <c r="BK299" s="216">
        <f>ROUND(I299*H299,2)</f>
        <v>0</v>
      </c>
      <c r="BL299" s="16" t="s">
        <v>209</v>
      </c>
      <c r="BM299" s="16" t="s">
        <v>1301</v>
      </c>
    </row>
    <row r="300" s="11" customFormat="1">
      <c r="B300" s="217"/>
      <c r="C300" s="218"/>
      <c r="D300" s="219" t="s">
        <v>136</v>
      </c>
      <c r="E300" s="220" t="s">
        <v>1</v>
      </c>
      <c r="F300" s="221" t="s">
        <v>1302</v>
      </c>
      <c r="G300" s="218"/>
      <c r="H300" s="222">
        <v>8</v>
      </c>
      <c r="I300" s="223"/>
      <c r="J300" s="218"/>
      <c r="K300" s="218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136</v>
      </c>
      <c r="AU300" s="228" t="s">
        <v>77</v>
      </c>
      <c r="AV300" s="11" t="s">
        <v>77</v>
      </c>
      <c r="AW300" s="11" t="s">
        <v>30</v>
      </c>
      <c r="AX300" s="11" t="s">
        <v>75</v>
      </c>
      <c r="AY300" s="228" t="s">
        <v>128</v>
      </c>
    </row>
    <row r="301" s="1" customFormat="1" ht="16.5" customHeight="1">
      <c r="B301" s="37"/>
      <c r="C301" s="205" t="s">
        <v>597</v>
      </c>
      <c r="D301" s="205" t="s">
        <v>130</v>
      </c>
      <c r="E301" s="206" t="s">
        <v>1303</v>
      </c>
      <c r="F301" s="207" t="s">
        <v>1304</v>
      </c>
      <c r="G301" s="208" t="s">
        <v>281</v>
      </c>
      <c r="H301" s="209">
        <v>4</v>
      </c>
      <c r="I301" s="210"/>
      <c r="J301" s="211">
        <f>ROUND(I301*H301,2)</f>
        <v>0</v>
      </c>
      <c r="K301" s="207" t="s">
        <v>973</v>
      </c>
      <c r="L301" s="42"/>
      <c r="M301" s="212" t="s">
        <v>1</v>
      </c>
      <c r="N301" s="213" t="s">
        <v>38</v>
      </c>
      <c r="O301" s="78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AR301" s="16" t="s">
        <v>209</v>
      </c>
      <c r="AT301" s="16" t="s">
        <v>130</v>
      </c>
      <c r="AU301" s="16" t="s">
        <v>77</v>
      </c>
      <c r="AY301" s="16" t="s">
        <v>128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6" t="s">
        <v>75</v>
      </c>
      <c r="BK301" s="216">
        <f>ROUND(I301*H301,2)</f>
        <v>0</v>
      </c>
      <c r="BL301" s="16" t="s">
        <v>209</v>
      </c>
      <c r="BM301" s="16" t="s">
        <v>1305</v>
      </c>
    </row>
    <row r="302" s="11" customFormat="1">
      <c r="B302" s="217"/>
      <c r="C302" s="218"/>
      <c r="D302" s="219" t="s">
        <v>136</v>
      </c>
      <c r="E302" s="220" t="s">
        <v>1</v>
      </c>
      <c r="F302" s="221" t="s">
        <v>1104</v>
      </c>
      <c r="G302" s="218"/>
      <c r="H302" s="222">
        <v>4</v>
      </c>
      <c r="I302" s="223"/>
      <c r="J302" s="218"/>
      <c r="K302" s="218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136</v>
      </c>
      <c r="AU302" s="228" t="s">
        <v>77</v>
      </c>
      <c r="AV302" s="11" t="s">
        <v>77</v>
      </c>
      <c r="AW302" s="11" t="s">
        <v>30</v>
      </c>
      <c r="AX302" s="11" t="s">
        <v>75</v>
      </c>
      <c r="AY302" s="228" t="s">
        <v>128</v>
      </c>
    </row>
    <row r="303" s="1" customFormat="1" ht="16.5" customHeight="1">
      <c r="B303" s="37"/>
      <c r="C303" s="205" t="s">
        <v>602</v>
      </c>
      <c r="D303" s="205" t="s">
        <v>130</v>
      </c>
      <c r="E303" s="206" t="s">
        <v>1306</v>
      </c>
      <c r="F303" s="207" t="s">
        <v>1307</v>
      </c>
      <c r="G303" s="208" t="s">
        <v>281</v>
      </c>
      <c r="H303" s="209">
        <v>2</v>
      </c>
      <c r="I303" s="210"/>
      <c r="J303" s="211">
        <f>ROUND(I303*H303,2)</f>
        <v>0</v>
      </c>
      <c r="K303" s="207" t="s">
        <v>973</v>
      </c>
      <c r="L303" s="42"/>
      <c r="M303" s="212" t="s">
        <v>1</v>
      </c>
      <c r="N303" s="213" t="s">
        <v>38</v>
      </c>
      <c r="O303" s="78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AR303" s="16" t="s">
        <v>209</v>
      </c>
      <c r="AT303" s="16" t="s">
        <v>130</v>
      </c>
      <c r="AU303" s="16" t="s">
        <v>77</v>
      </c>
      <c r="AY303" s="16" t="s">
        <v>128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6" t="s">
        <v>75</v>
      </c>
      <c r="BK303" s="216">
        <f>ROUND(I303*H303,2)</f>
        <v>0</v>
      </c>
      <c r="BL303" s="16" t="s">
        <v>209</v>
      </c>
      <c r="BM303" s="16" t="s">
        <v>1308</v>
      </c>
    </row>
    <row r="304" s="1" customFormat="1" ht="16.5" customHeight="1">
      <c r="B304" s="37"/>
      <c r="C304" s="205" t="s">
        <v>608</v>
      </c>
      <c r="D304" s="205" t="s">
        <v>130</v>
      </c>
      <c r="E304" s="206" t="s">
        <v>1309</v>
      </c>
      <c r="F304" s="207" t="s">
        <v>1310</v>
      </c>
      <c r="G304" s="208" t="s">
        <v>281</v>
      </c>
      <c r="H304" s="209">
        <v>14</v>
      </c>
      <c r="I304" s="210"/>
      <c r="J304" s="211">
        <f>ROUND(I304*H304,2)</f>
        <v>0</v>
      </c>
      <c r="K304" s="207" t="s">
        <v>973</v>
      </c>
      <c r="L304" s="42"/>
      <c r="M304" s="212" t="s">
        <v>1</v>
      </c>
      <c r="N304" s="213" t="s">
        <v>38</v>
      </c>
      <c r="O304" s="78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AR304" s="16" t="s">
        <v>209</v>
      </c>
      <c r="AT304" s="16" t="s">
        <v>130</v>
      </c>
      <c r="AU304" s="16" t="s">
        <v>77</v>
      </c>
      <c r="AY304" s="16" t="s">
        <v>128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6" t="s">
        <v>75</v>
      </c>
      <c r="BK304" s="216">
        <f>ROUND(I304*H304,2)</f>
        <v>0</v>
      </c>
      <c r="BL304" s="16" t="s">
        <v>209</v>
      </c>
      <c r="BM304" s="16" t="s">
        <v>1311</v>
      </c>
    </row>
    <row r="305" s="11" customFormat="1">
      <c r="B305" s="217"/>
      <c r="C305" s="218"/>
      <c r="D305" s="219" t="s">
        <v>136</v>
      </c>
      <c r="E305" s="220" t="s">
        <v>1</v>
      </c>
      <c r="F305" s="221" t="s">
        <v>1312</v>
      </c>
      <c r="G305" s="218"/>
      <c r="H305" s="222">
        <v>14</v>
      </c>
      <c r="I305" s="223"/>
      <c r="J305" s="218"/>
      <c r="K305" s="218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136</v>
      </c>
      <c r="AU305" s="228" t="s">
        <v>77</v>
      </c>
      <c r="AV305" s="11" t="s">
        <v>77</v>
      </c>
      <c r="AW305" s="11" t="s">
        <v>30</v>
      </c>
      <c r="AX305" s="11" t="s">
        <v>75</v>
      </c>
      <c r="AY305" s="228" t="s">
        <v>128</v>
      </c>
    </row>
    <row r="306" s="1" customFormat="1" ht="16.5" customHeight="1">
      <c r="B306" s="37"/>
      <c r="C306" s="205" t="s">
        <v>613</v>
      </c>
      <c r="D306" s="205" t="s">
        <v>130</v>
      </c>
      <c r="E306" s="206" t="s">
        <v>1313</v>
      </c>
      <c r="F306" s="207" t="s">
        <v>1314</v>
      </c>
      <c r="G306" s="208" t="s">
        <v>281</v>
      </c>
      <c r="H306" s="209">
        <v>8</v>
      </c>
      <c r="I306" s="210"/>
      <c r="J306" s="211">
        <f>ROUND(I306*H306,2)</f>
        <v>0</v>
      </c>
      <c r="K306" s="207" t="s">
        <v>973</v>
      </c>
      <c r="L306" s="42"/>
      <c r="M306" s="212" t="s">
        <v>1</v>
      </c>
      <c r="N306" s="213" t="s">
        <v>38</v>
      </c>
      <c r="O306" s="78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AR306" s="16" t="s">
        <v>209</v>
      </c>
      <c r="AT306" s="16" t="s">
        <v>130</v>
      </c>
      <c r="AU306" s="16" t="s">
        <v>77</v>
      </c>
      <c r="AY306" s="16" t="s">
        <v>128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6" t="s">
        <v>75</v>
      </c>
      <c r="BK306" s="216">
        <f>ROUND(I306*H306,2)</f>
        <v>0</v>
      </c>
      <c r="BL306" s="16" t="s">
        <v>209</v>
      </c>
      <c r="BM306" s="16" t="s">
        <v>1315</v>
      </c>
    </row>
    <row r="307" s="1" customFormat="1" ht="16.5" customHeight="1">
      <c r="B307" s="37"/>
      <c r="C307" s="205" t="s">
        <v>617</v>
      </c>
      <c r="D307" s="205" t="s">
        <v>130</v>
      </c>
      <c r="E307" s="206" t="s">
        <v>1316</v>
      </c>
      <c r="F307" s="207" t="s">
        <v>1317</v>
      </c>
      <c r="G307" s="208" t="s">
        <v>281</v>
      </c>
      <c r="H307" s="209">
        <v>2</v>
      </c>
      <c r="I307" s="210"/>
      <c r="J307" s="211">
        <f>ROUND(I307*H307,2)</f>
        <v>0</v>
      </c>
      <c r="K307" s="207" t="s">
        <v>973</v>
      </c>
      <c r="L307" s="42"/>
      <c r="M307" s="212" t="s">
        <v>1</v>
      </c>
      <c r="N307" s="213" t="s">
        <v>38</v>
      </c>
      <c r="O307" s="78"/>
      <c r="P307" s="214">
        <f>O307*H307</f>
        <v>0</v>
      </c>
      <c r="Q307" s="214">
        <v>0</v>
      </c>
      <c r="R307" s="214">
        <f>Q307*H307</f>
        <v>0</v>
      </c>
      <c r="S307" s="214">
        <v>0.17399999999999999</v>
      </c>
      <c r="T307" s="215">
        <f>S307*H307</f>
        <v>0.34799999999999998</v>
      </c>
      <c r="AR307" s="16" t="s">
        <v>209</v>
      </c>
      <c r="AT307" s="16" t="s">
        <v>130</v>
      </c>
      <c r="AU307" s="16" t="s">
        <v>77</v>
      </c>
      <c r="AY307" s="16" t="s">
        <v>128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6" t="s">
        <v>75</v>
      </c>
      <c r="BK307" s="216">
        <f>ROUND(I307*H307,2)</f>
        <v>0</v>
      </c>
      <c r="BL307" s="16" t="s">
        <v>209</v>
      </c>
      <c r="BM307" s="16" t="s">
        <v>1318</v>
      </c>
    </row>
    <row r="308" s="1" customFormat="1" ht="22.5" customHeight="1">
      <c r="B308" s="37"/>
      <c r="C308" s="205" t="s">
        <v>621</v>
      </c>
      <c r="D308" s="205" t="s">
        <v>130</v>
      </c>
      <c r="E308" s="206" t="s">
        <v>777</v>
      </c>
      <c r="F308" s="207" t="s">
        <v>1319</v>
      </c>
      <c r="G308" s="208" t="s">
        <v>158</v>
      </c>
      <c r="H308" s="209">
        <v>0.23300000000000001</v>
      </c>
      <c r="I308" s="210"/>
      <c r="J308" s="211">
        <f>ROUND(I308*H308,2)</f>
        <v>0</v>
      </c>
      <c r="K308" s="207" t="s">
        <v>973</v>
      </c>
      <c r="L308" s="42"/>
      <c r="M308" s="212" t="s">
        <v>1</v>
      </c>
      <c r="N308" s="213" t="s">
        <v>38</v>
      </c>
      <c r="O308" s="78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AR308" s="16" t="s">
        <v>209</v>
      </c>
      <c r="AT308" s="16" t="s">
        <v>130</v>
      </c>
      <c r="AU308" s="16" t="s">
        <v>77</v>
      </c>
      <c r="AY308" s="16" t="s">
        <v>128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6" t="s">
        <v>75</v>
      </c>
      <c r="BK308" s="216">
        <f>ROUND(I308*H308,2)</f>
        <v>0</v>
      </c>
      <c r="BL308" s="16" t="s">
        <v>209</v>
      </c>
      <c r="BM308" s="16" t="s">
        <v>1320</v>
      </c>
    </row>
    <row r="309" s="1" customFormat="1" ht="16.5" customHeight="1">
      <c r="B309" s="37"/>
      <c r="C309" s="205" t="s">
        <v>625</v>
      </c>
      <c r="D309" s="205" t="s">
        <v>130</v>
      </c>
      <c r="E309" s="206" t="s">
        <v>1321</v>
      </c>
      <c r="F309" s="207" t="s">
        <v>1322</v>
      </c>
      <c r="G309" s="208" t="s">
        <v>689</v>
      </c>
      <c r="H309" s="209">
        <v>30</v>
      </c>
      <c r="I309" s="210"/>
      <c r="J309" s="211">
        <f>ROUND(I309*H309,2)</f>
        <v>0</v>
      </c>
      <c r="K309" s="207" t="s">
        <v>1</v>
      </c>
      <c r="L309" s="42"/>
      <c r="M309" s="212" t="s">
        <v>1</v>
      </c>
      <c r="N309" s="213" t="s">
        <v>38</v>
      </c>
      <c r="O309" s="78"/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AR309" s="16" t="s">
        <v>209</v>
      </c>
      <c r="AT309" s="16" t="s">
        <v>130</v>
      </c>
      <c r="AU309" s="16" t="s">
        <v>77</v>
      </c>
      <c r="AY309" s="16" t="s">
        <v>128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6" t="s">
        <v>75</v>
      </c>
      <c r="BK309" s="216">
        <f>ROUND(I309*H309,2)</f>
        <v>0</v>
      </c>
      <c r="BL309" s="16" t="s">
        <v>209</v>
      </c>
      <c r="BM309" s="16" t="s">
        <v>1323</v>
      </c>
    </row>
    <row r="310" s="1" customFormat="1" ht="16.5" customHeight="1">
      <c r="B310" s="37"/>
      <c r="C310" s="240" t="s">
        <v>631</v>
      </c>
      <c r="D310" s="240" t="s">
        <v>184</v>
      </c>
      <c r="E310" s="241" t="s">
        <v>1324</v>
      </c>
      <c r="F310" s="242" t="s">
        <v>1289</v>
      </c>
      <c r="G310" s="243" t="s">
        <v>281</v>
      </c>
      <c r="H310" s="244">
        <v>4</v>
      </c>
      <c r="I310" s="245"/>
      <c r="J310" s="246">
        <f>ROUND(I310*H310,2)</f>
        <v>0</v>
      </c>
      <c r="K310" s="242" t="s">
        <v>1</v>
      </c>
      <c r="L310" s="247"/>
      <c r="M310" s="248" t="s">
        <v>1</v>
      </c>
      <c r="N310" s="249" t="s">
        <v>38</v>
      </c>
      <c r="O310" s="78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AR310" s="16" t="s">
        <v>299</v>
      </c>
      <c r="AT310" s="16" t="s">
        <v>184</v>
      </c>
      <c r="AU310" s="16" t="s">
        <v>77</v>
      </c>
      <c r="AY310" s="16" t="s">
        <v>128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6" t="s">
        <v>75</v>
      </c>
      <c r="BK310" s="216">
        <f>ROUND(I310*H310,2)</f>
        <v>0</v>
      </c>
      <c r="BL310" s="16" t="s">
        <v>209</v>
      </c>
      <c r="BM310" s="16" t="s">
        <v>1325</v>
      </c>
    </row>
    <row r="311" s="10" customFormat="1" ht="22.8" customHeight="1">
      <c r="B311" s="189"/>
      <c r="C311" s="190"/>
      <c r="D311" s="191" t="s">
        <v>66</v>
      </c>
      <c r="E311" s="203" t="s">
        <v>780</v>
      </c>
      <c r="F311" s="203" t="s">
        <v>781</v>
      </c>
      <c r="G311" s="190"/>
      <c r="H311" s="190"/>
      <c r="I311" s="193"/>
      <c r="J311" s="204">
        <f>BK311</f>
        <v>0</v>
      </c>
      <c r="K311" s="190"/>
      <c r="L311" s="195"/>
      <c r="M311" s="196"/>
      <c r="N311" s="197"/>
      <c r="O311" s="197"/>
      <c r="P311" s="198">
        <f>SUM(P312:P324)</f>
        <v>0</v>
      </c>
      <c r="Q311" s="197"/>
      <c r="R311" s="198">
        <f>SUM(R312:R324)</f>
        <v>0.33021499999999998</v>
      </c>
      <c r="S311" s="197"/>
      <c r="T311" s="199">
        <f>SUM(T312:T324)</f>
        <v>0.28682800000000003</v>
      </c>
      <c r="AR311" s="200" t="s">
        <v>77</v>
      </c>
      <c r="AT311" s="201" t="s">
        <v>66</v>
      </c>
      <c r="AU311" s="201" t="s">
        <v>75</v>
      </c>
      <c r="AY311" s="200" t="s">
        <v>128</v>
      </c>
      <c r="BK311" s="202">
        <f>SUM(BK312:BK324)</f>
        <v>0</v>
      </c>
    </row>
    <row r="312" s="1" customFormat="1" ht="16.5" customHeight="1">
      <c r="B312" s="37"/>
      <c r="C312" s="205" t="s">
        <v>635</v>
      </c>
      <c r="D312" s="205" t="s">
        <v>130</v>
      </c>
      <c r="E312" s="206" t="s">
        <v>1326</v>
      </c>
      <c r="F312" s="207" t="s">
        <v>1327</v>
      </c>
      <c r="G312" s="208" t="s">
        <v>192</v>
      </c>
      <c r="H312" s="209">
        <v>22.199999999999999</v>
      </c>
      <c r="I312" s="210"/>
      <c r="J312" s="211">
        <f>ROUND(I312*H312,2)</f>
        <v>0</v>
      </c>
      <c r="K312" s="207" t="s">
        <v>973</v>
      </c>
      <c r="L312" s="42"/>
      <c r="M312" s="212" t="s">
        <v>1</v>
      </c>
      <c r="N312" s="213" t="s">
        <v>38</v>
      </c>
      <c r="O312" s="78"/>
      <c r="P312" s="214">
        <f>O312*H312</f>
        <v>0</v>
      </c>
      <c r="Q312" s="214">
        <v>0</v>
      </c>
      <c r="R312" s="214">
        <f>Q312*H312</f>
        <v>0</v>
      </c>
      <c r="S312" s="214">
        <v>0.01174</v>
      </c>
      <c r="T312" s="215">
        <f>S312*H312</f>
        <v>0.26062800000000003</v>
      </c>
      <c r="AR312" s="16" t="s">
        <v>209</v>
      </c>
      <c r="AT312" s="16" t="s">
        <v>130</v>
      </c>
      <c r="AU312" s="16" t="s">
        <v>77</v>
      </c>
      <c r="AY312" s="16" t="s">
        <v>128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6" t="s">
        <v>75</v>
      </c>
      <c r="BK312" s="216">
        <f>ROUND(I312*H312,2)</f>
        <v>0</v>
      </c>
      <c r="BL312" s="16" t="s">
        <v>209</v>
      </c>
      <c r="BM312" s="16" t="s">
        <v>1328</v>
      </c>
    </row>
    <row r="313" s="11" customFormat="1">
      <c r="B313" s="217"/>
      <c r="C313" s="218"/>
      <c r="D313" s="219" t="s">
        <v>136</v>
      </c>
      <c r="E313" s="220" t="s">
        <v>1</v>
      </c>
      <c r="F313" s="221" t="s">
        <v>1329</v>
      </c>
      <c r="G313" s="218"/>
      <c r="H313" s="222">
        <v>22.199999999999999</v>
      </c>
      <c r="I313" s="223"/>
      <c r="J313" s="218"/>
      <c r="K313" s="218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136</v>
      </c>
      <c r="AU313" s="228" t="s">
        <v>77</v>
      </c>
      <c r="AV313" s="11" t="s">
        <v>77</v>
      </c>
      <c r="AW313" s="11" t="s">
        <v>30</v>
      </c>
      <c r="AX313" s="11" t="s">
        <v>67</v>
      </c>
      <c r="AY313" s="228" t="s">
        <v>128</v>
      </c>
    </row>
    <row r="314" s="14" customFormat="1">
      <c r="B314" s="266"/>
      <c r="C314" s="267"/>
      <c r="D314" s="219" t="s">
        <v>136</v>
      </c>
      <c r="E314" s="268" t="s">
        <v>947</v>
      </c>
      <c r="F314" s="269" t="s">
        <v>980</v>
      </c>
      <c r="G314" s="267"/>
      <c r="H314" s="270">
        <v>22.199999999999999</v>
      </c>
      <c r="I314" s="271"/>
      <c r="J314" s="267"/>
      <c r="K314" s="267"/>
      <c r="L314" s="272"/>
      <c r="M314" s="273"/>
      <c r="N314" s="274"/>
      <c r="O314" s="274"/>
      <c r="P314" s="274"/>
      <c r="Q314" s="274"/>
      <c r="R314" s="274"/>
      <c r="S314" s="274"/>
      <c r="T314" s="275"/>
      <c r="AT314" s="276" t="s">
        <v>136</v>
      </c>
      <c r="AU314" s="276" t="s">
        <v>77</v>
      </c>
      <c r="AV314" s="14" t="s">
        <v>143</v>
      </c>
      <c r="AW314" s="14" t="s">
        <v>30</v>
      </c>
      <c r="AX314" s="14" t="s">
        <v>75</v>
      </c>
      <c r="AY314" s="276" t="s">
        <v>128</v>
      </c>
    </row>
    <row r="315" s="1" customFormat="1" ht="16.5" customHeight="1">
      <c r="B315" s="37"/>
      <c r="C315" s="205" t="s">
        <v>640</v>
      </c>
      <c r="D315" s="205" t="s">
        <v>130</v>
      </c>
      <c r="E315" s="206" t="s">
        <v>1330</v>
      </c>
      <c r="F315" s="207" t="s">
        <v>1331</v>
      </c>
      <c r="G315" s="208" t="s">
        <v>192</v>
      </c>
      <c r="H315" s="209">
        <v>22.800000000000001</v>
      </c>
      <c r="I315" s="210"/>
      <c r="J315" s="211">
        <f>ROUND(I315*H315,2)</f>
        <v>0</v>
      </c>
      <c r="K315" s="207" t="s">
        <v>973</v>
      </c>
      <c r="L315" s="42"/>
      <c r="M315" s="212" t="s">
        <v>1</v>
      </c>
      <c r="N315" s="213" t="s">
        <v>38</v>
      </c>
      <c r="O315" s="78"/>
      <c r="P315" s="214">
        <f>O315*H315</f>
        <v>0</v>
      </c>
      <c r="Q315" s="214">
        <v>0.00020000000000000001</v>
      </c>
      <c r="R315" s="214">
        <f>Q315*H315</f>
        <v>0.0045600000000000007</v>
      </c>
      <c r="S315" s="214">
        <v>0</v>
      </c>
      <c r="T315" s="215">
        <f>S315*H315</f>
        <v>0</v>
      </c>
      <c r="AR315" s="16" t="s">
        <v>209</v>
      </c>
      <c r="AT315" s="16" t="s">
        <v>130</v>
      </c>
      <c r="AU315" s="16" t="s">
        <v>77</v>
      </c>
      <c r="AY315" s="16" t="s">
        <v>128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6" t="s">
        <v>75</v>
      </c>
      <c r="BK315" s="216">
        <f>ROUND(I315*H315,2)</f>
        <v>0</v>
      </c>
      <c r="BL315" s="16" t="s">
        <v>209</v>
      </c>
      <c r="BM315" s="16" t="s">
        <v>1332</v>
      </c>
    </row>
    <row r="316" s="11" customFormat="1">
      <c r="B316" s="217"/>
      <c r="C316" s="218"/>
      <c r="D316" s="219" t="s">
        <v>136</v>
      </c>
      <c r="E316" s="220" t="s">
        <v>1</v>
      </c>
      <c r="F316" s="221" t="s">
        <v>947</v>
      </c>
      <c r="G316" s="218"/>
      <c r="H316" s="222">
        <v>22.199999999999999</v>
      </c>
      <c r="I316" s="223"/>
      <c r="J316" s="218"/>
      <c r="K316" s="218"/>
      <c r="L316" s="224"/>
      <c r="M316" s="225"/>
      <c r="N316" s="226"/>
      <c r="O316" s="226"/>
      <c r="P316" s="226"/>
      <c r="Q316" s="226"/>
      <c r="R316" s="226"/>
      <c r="S316" s="226"/>
      <c r="T316" s="227"/>
      <c r="AT316" s="228" t="s">
        <v>136</v>
      </c>
      <c r="AU316" s="228" t="s">
        <v>77</v>
      </c>
      <c r="AV316" s="11" t="s">
        <v>77</v>
      </c>
      <c r="AW316" s="11" t="s">
        <v>30</v>
      </c>
      <c r="AX316" s="11" t="s">
        <v>67</v>
      </c>
      <c r="AY316" s="228" t="s">
        <v>128</v>
      </c>
    </row>
    <row r="317" s="1" customFormat="1" ht="16.5" customHeight="1">
      <c r="B317" s="37"/>
      <c r="C317" s="205" t="s">
        <v>848</v>
      </c>
      <c r="D317" s="205" t="s">
        <v>130</v>
      </c>
      <c r="E317" s="206" t="s">
        <v>1333</v>
      </c>
      <c r="F317" s="207" t="s">
        <v>1334</v>
      </c>
      <c r="G317" s="208" t="s">
        <v>281</v>
      </c>
      <c r="H317" s="209">
        <v>20</v>
      </c>
      <c r="I317" s="210"/>
      <c r="J317" s="211">
        <f>ROUND(I317*H317,2)</f>
        <v>0</v>
      </c>
      <c r="K317" s="207" t="s">
        <v>857</v>
      </c>
      <c r="L317" s="42"/>
      <c r="M317" s="212" t="s">
        <v>1</v>
      </c>
      <c r="N317" s="213" t="s">
        <v>38</v>
      </c>
      <c r="O317" s="78"/>
      <c r="P317" s="214">
        <f>O317*H317</f>
        <v>0</v>
      </c>
      <c r="Q317" s="214">
        <v>0.00038999999999999999</v>
      </c>
      <c r="R317" s="214">
        <f>Q317*H317</f>
        <v>0.0077999999999999996</v>
      </c>
      <c r="S317" s="214">
        <v>0.00131</v>
      </c>
      <c r="T317" s="215">
        <f>S317*H317</f>
        <v>0.026200000000000001</v>
      </c>
      <c r="AR317" s="16" t="s">
        <v>209</v>
      </c>
      <c r="AT317" s="16" t="s">
        <v>130</v>
      </c>
      <c r="AU317" s="16" t="s">
        <v>77</v>
      </c>
      <c r="AY317" s="16" t="s">
        <v>128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6" t="s">
        <v>75</v>
      </c>
      <c r="BK317" s="216">
        <f>ROUND(I317*H317,2)</f>
        <v>0</v>
      </c>
      <c r="BL317" s="16" t="s">
        <v>209</v>
      </c>
      <c r="BM317" s="16" t="s">
        <v>1335</v>
      </c>
    </row>
    <row r="318" s="1" customFormat="1" ht="16.5" customHeight="1">
      <c r="B318" s="37"/>
      <c r="C318" s="240" t="s">
        <v>1336</v>
      </c>
      <c r="D318" s="240" t="s">
        <v>184</v>
      </c>
      <c r="E318" s="241" t="s">
        <v>1337</v>
      </c>
      <c r="F318" s="242" t="s">
        <v>1338</v>
      </c>
      <c r="G318" s="243" t="s">
        <v>180</v>
      </c>
      <c r="H318" s="244">
        <v>1</v>
      </c>
      <c r="I318" s="245"/>
      <c r="J318" s="246">
        <f>ROUND(I318*H318,2)</f>
        <v>0</v>
      </c>
      <c r="K318" s="242" t="s">
        <v>857</v>
      </c>
      <c r="L318" s="247"/>
      <c r="M318" s="248" t="s">
        <v>1</v>
      </c>
      <c r="N318" s="249" t="s">
        <v>38</v>
      </c>
      <c r="O318" s="78"/>
      <c r="P318" s="214">
        <f>O318*H318</f>
        <v>0</v>
      </c>
      <c r="Q318" s="214">
        <v>0.019199999999999998</v>
      </c>
      <c r="R318" s="214">
        <f>Q318*H318</f>
        <v>0.019199999999999998</v>
      </c>
      <c r="S318" s="214">
        <v>0</v>
      </c>
      <c r="T318" s="215">
        <f>S318*H318</f>
        <v>0</v>
      </c>
      <c r="AR318" s="16" t="s">
        <v>299</v>
      </c>
      <c r="AT318" s="16" t="s">
        <v>184</v>
      </c>
      <c r="AU318" s="16" t="s">
        <v>77</v>
      </c>
      <c r="AY318" s="16" t="s">
        <v>128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6" t="s">
        <v>75</v>
      </c>
      <c r="BK318" s="216">
        <f>ROUND(I318*H318,2)</f>
        <v>0</v>
      </c>
      <c r="BL318" s="16" t="s">
        <v>209</v>
      </c>
      <c r="BM318" s="16" t="s">
        <v>1339</v>
      </c>
    </row>
    <row r="319" s="1" customFormat="1" ht="22.5" customHeight="1">
      <c r="B319" s="37"/>
      <c r="C319" s="205" t="s">
        <v>645</v>
      </c>
      <c r="D319" s="205" t="s">
        <v>130</v>
      </c>
      <c r="E319" s="206" t="s">
        <v>1340</v>
      </c>
      <c r="F319" s="207" t="s">
        <v>1341</v>
      </c>
      <c r="G319" s="208" t="s">
        <v>180</v>
      </c>
      <c r="H319" s="209">
        <v>85.329999999999998</v>
      </c>
      <c r="I319" s="210"/>
      <c r="J319" s="211">
        <f>ROUND(I319*H319,2)</f>
        <v>0</v>
      </c>
      <c r="K319" s="207" t="s">
        <v>973</v>
      </c>
      <c r="L319" s="42"/>
      <c r="M319" s="212" t="s">
        <v>1</v>
      </c>
      <c r="N319" s="213" t="s">
        <v>38</v>
      </c>
      <c r="O319" s="78"/>
      <c r="P319" s="214">
        <f>O319*H319</f>
        <v>0</v>
      </c>
      <c r="Q319" s="214">
        <v>0.0035000000000000001</v>
      </c>
      <c r="R319" s="214">
        <f>Q319*H319</f>
        <v>0.298655</v>
      </c>
      <c r="S319" s="214">
        <v>0</v>
      </c>
      <c r="T319" s="215">
        <f>S319*H319</f>
        <v>0</v>
      </c>
      <c r="AR319" s="16" t="s">
        <v>209</v>
      </c>
      <c r="AT319" s="16" t="s">
        <v>130</v>
      </c>
      <c r="AU319" s="16" t="s">
        <v>77</v>
      </c>
      <c r="AY319" s="16" t="s">
        <v>128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6" t="s">
        <v>75</v>
      </c>
      <c r="BK319" s="216">
        <f>ROUND(I319*H319,2)</f>
        <v>0</v>
      </c>
      <c r="BL319" s="16" t="s">
        <v>209</v>
      </c>
      <c r="BM319" s="16" t="s">
        <v>1342</v>
      </c>
    </row>
    <row r="320" s="11" customFormat="1">
      <c r="B320" s="217"/>
      <c r="C320" s="218"/>
      <c r="D320" s="219" t="s">
        <v>136</v>
      </c>
      <c r="E320" s="220" t="s">
        <v>1</v>
      </c>
      <c r="F320" s="221" t="s">
        <v>1343</v>
      </c>
      <c r="G320" s="218"/>
      <c r="H320" s="222">
        <v>85.329999999999998</v>
      </c>
      <c r="I320" s="223"/>
      <c r="J320" s="218"/>
      <c r="K320" s="218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136</v>
      </c>
      <c r="AU320" s="228" t="s">
        <v>77</v>
      </c>
      <c r="AV320" s="11" t="s">
        <v>77</v>
      </c>
      <c r="AW320" s="11" t="s">
        <v>30</v>
      </c>
      <c r="AX320" s="11" t="s">
        <v>75</v>
      </c>
      <c r="AY320" s="228" t="s">
        <v>128</v>
      </c>
    </row>
    <row r="321" s="1" customFormat="1" ht="16.5" customHeight="1">
      <c r="B321" s="37"/>
      <c r="C321" s="240" t="s">
        <v>650</v>
      </c>
      <c r="D321" s="240" t="s">
        <v>184</v>
      </c>
      <c r="E321" s="241" t="s">
        <v>1344</v>
      </c>
      <c r="F321" s="242" t="s">
        <v>1345</v>
      </c>
      <c r="G321" s="243" t="s">
        <v>180</v>
      </c>
      <c r="H321" s="244">
        <v>95.328000000000003</v>
      </c>
      <c r="I321" s="245"/>
      <c r="J321" s="246">
        <f>ROUND(I321*H321,2)</f>
        <v>0</v>
      </c>
      <c r="K321" s="242" t="s">
        <v>1</v>
      </c>
      <c r="L321" s="247"/>
      <c r="M321" s="248" t="s">
        <v>1</v>
      </c>
      <c r="N321" s="249" t="s">
        <v>38</v>
      </c>
      <c r="O321" s="78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AR321" s="16" t="s">
        <v>299</v>
      </c>
      <c r="AT321" s="16" t="s">
        <v>184</v>
      </c>
      <c r="AU321" s="16" t="s">
        <v>77</v>
      </c>
      <c r="AY321" s="16" t="s">
        <v>128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6" t="s">
        <v>75</v>
      </c>
      <c r="BK321" s="216">
        <f>ROUND(I321*H321,2)</f>
        <v>0</v>
      </c>
      <c r="BL321" s="16" t="s">
        <v>209</v>
      </c>
      <c r="BM321" s="16" t="s">
        <v>1346</v>
      </c>
    </row>
    <row r="322" s="11" customFormat="1">
      <c r="B322" s="217"/>
      <c r="C322" s="218"/>
      <c r="D322" s="219" t="s">
        <v>136</v>
      </c>
      <c r="E322" s="220" t="s">
        <v>1</v>
      </c>
      <c r="F322" s="221" t="s">
        <v>1347</v>
      </c>
      <c r="G322" s="218"/>
      <c r="H322" s="222">
        <v>86.662000000000006</v>
      </c>
      <c r="I322" s="223"/>
      <c r="J322" s="218"/>
      <c r="K322" s="218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136</v>
      </c>
      <c r="AU322" s="228" t="s">
        <v>77</v>
      </c>
      <c r="AV322" s="11" t="s">
        <v>77</v>
      </c>
      <c r="AW322" s="11" t="s">
        <v>30</v>
      </c>
      <c r="AX322" s="11" t="s">
        <v>75</v>
      </c>
      <c r="AY322" s="228" t="s">
        <v>128</v>
      </c>
    </row>
    <row r="323" s="11" customFormat="1">
      <c r="B323" s="217"/>
      <c r="C323" s="218"/>
      <c r="D323" s="219" t="s">
        <v>136</v>
      </c>
      <c r="E323" s="218"/>
      <c r="F323" s="221" t="s">
        <v>1348</v>
      </c>
      <c r="G323" s="218"/>
      <c r="H323" s="222">
        <v>95.328000000000003</v>
      </c>
      <c r="I323" s="223"/>
      <c r="J323" s="218"/>
      <c r="K323" s="218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136</v>
      </c>
      <c r="AU323" s="228" t="s">
        <v>77</v>
      </c>
      <c r="AV323" s="11" t="s">
        <v>77</v>
      </c>
      <c r="AW323" s="11" t="s">
        <v>4</v>
      </c>
      <c r="AX323" s="11" t="s">
        <v>75</v>
      </c>
      <c r="AY323" s="228" t="s">
        <v>128</v>
      </c>
    </row>
    <row r="324" s="1" customFormat="1" ht="22.5" customHeight="1">
      <c r="B324" s="37"/>
      <c r="C324" s="205" t="s">
        <v>655</v>
      </c>
      <c r="D324" s="205" t="s">
        <v>130</v>
      </c>
      <c r="E324" s="206" t="s">
        <v>815</v>
      </c>
      <c r="F324" s="207" t="s">
        <v>1349</v>
      </c>
      <c r="G324" s="208" t="s">
        <v>158</v>
      </c>
      <c r="H324" s="209">
        <v>0.33000000000000002</v>
      </c>
      <c r="I324" s="210"/>
      <c r="J324" s="211">
        <f>ROUND(I324*H324,2)</f>
        <v>0</v>
      </c>
      <c r="K324" s="207" t="s">
        <v>973</v>
      </c>
      <c r="L324" s="42"/>
      <c r="M324" s="212" t="s">
        <v>1</v>
      </c>
      <c r="N324" s="213" t="s">
        <v>38</v>
      </c>
      <c r="O324" s="78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AR324" s="16" t="s">
        <v>209</v>
      </c>
      <c r="AT324" s="16" t="s">
        <v>130</v>
      </c>
      <c r="AU324" s="16" t="s">
        <v>77</v>
      </c>
      <c r="AY324" s="16" t="s">
        <v>128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6" t="s">
        <v>75</v>
      </c>
      <c r="BK324" s="216">
        <f>ROUND(I324*H324,2)</f>
        <v>0</v>
      </c>
      <c r="BL324" s="16" t="s">
        <v>209</v>
      </c>
      <c r="BM324" s="16" t="s">
        <v>1350</v>
      </c>
    </row>
    <row r="325" s="10" customFormat="1" ht="22.8" customHeight="1">
      <c r="B325" s="189"/>
      <c r="C325" s="190"/>
      <c r="D325" s="191" t="s">
        <v>66</v>
      </c>
      <c r="E325" s="203" t="s">
        <v>1351</v>
      </c>
      <c r="F325" s="203" t="s">
        <v>1352</v>
      </c>
      <c r="G325" s="190"/>
      <c r="H325" s="190"/>
      <c r="I325" s="193"/>
      <c r="J325" s="204">
        <f>BK325</f>
        <v>0</v>
      </c>
      <c r="K325" s="190"/>
      <c r="L325" s="195"/>
      <c r="M325" s="196"/>
      <c r="N325" s="197"/>
      <c r="O325" s="197"/>
      <c r="P325" s="198">
        <f>SUM(P326:P330)</f>
        <v>0</v>
      </c>
      <c r="Q325" s="197"/>
      <c r="R325" s="198">
        <f>SUM(R326:R330)</f>
        <v>0.0028</v>
      </c>
      <c r="S325" s="197"/>
      <c r="T325" s="199">
        <f>SUM(T326:T330)</f>
        <v>0.02</v>
      </c>
      <c r="AR325" s="200" t="s">
        <v>77</v>
      </c>
      <c r="AT325" s="201" t="s">
        <v>66</v>
      </c>
      <c r="AU325" s="201" t="s">
        <v>75</v>
      </c>
      <c r="AY325" s="200" t="s">
        <v>128</v>
      </c>
      <c r="BK325" s="202">
        <f>SUM(BK326:BK330)</f>
        <v>0</v>
      </c>
    </row>
    <row r="326" s="1" customFormat="1" ht="22.5" customHeight="1">
      <c r="B326" s="37"/>
      <c r="C326" s="205" t="s">
        <v>660</v>
      </c>
      <c r="D326" s="205" t="s">
        <v>130</v>
      </c>
      <c r="E326" s="206" t="s">
        <v>1353</v>
      </c>
      <c r="F326" s="207" t="s">
        <v>1354</v>
      </c>
      <c r="G326" s="208" t="s">
        <v>281</v>
      </c>
      <c r="H326" s="209">
        <v>4</v>
      </c>
      <c r="I326" s="210"/>
      <c r="J326" s="211">
        <f>ROUND(I326*H326,2)</f>
        <v>0</v>
      </c>
      <c r="K326" s="207" t="s">
        <v>973</v>
      </c>
      <c r="L326" s="42"/>
      <c r="M326" s="212" t="s">
        <v>1</v>
      </c>
      <c r="N326" s="213" t="s">
        <v>38</v>
      </c>
      <c r="O326" s="78"/>
      <c r="P326" s="214">
        <f>O326*H326</f>
        <v>0</v>
      </c>
      <c r="Q326" s="214">
        <v>0.00069999999999999999</v>
      </c>
      <c r="R326" s="214">
        <f>Q326*H326</f>
        <v>0.0028</v>
      </c>
      <c r="S326" s="214">
        <v>0.0050000000000000001</v>
      </c>
      <c r="T326" s="215">
        <f>S326*H326</f>
        <v>0.02</v>
      </c>
      <c r="AR326" s="16" t="s">
        <v>209</v>
      </c>
      <c r="AT326" s="16" t="s">
        <v>130</v>
      </c>
      <c r="AU326" s="16" t="s">
        <v>77</v>
      </c>
      <c r="AY326" s="16" t="s">
        <v>128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6" t="s">
        <v>75</v>
      </c>
      <c r="BK326" s="216">
        <f>ROUND(I326*H326,2)</f>
        <v>0</v>
      </c>
      <c r="BL326" s="16" t="s">
        <v>209</v>
      </c>
      <c r="BM326" s="16" t="s">
        <v>1355</v>
      </c>
    </row>
    <row r="327" s="11" customFormat="1">
      <c r="B327" s="217"/>
      <c r="C327" s="218"/>
      <c r="D327" s="219" t="s">
        <v>136</v>
      </c>
      <c r="E327" s="220" t="s">
        <v>1</v>
      </c>
      <c r="F327" s="221" t="s">
        <v>1104</v>
      </c>
      <c r="G327" s="218"/>
      <c r="H327" s="222">
        <v>4</v>
      </c>
      <c r="I327" s="223"/>
      <c r="J327" s="218"/>
      <c r="K327" s="218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136</v>
      </c>
      <c r="AU327" s="228" t="s">
        <v>77</v>
      </c>
      <c r="AV327" s="11" t="s">
        <v>77</v>
      </c>
      <c r="AW327" s="11" t="s">
        <v>30</v>
      </c>
      <c r="AX327" s="11" t="s">
        <v>75</v>
      </c>
      <c r="AY327" s="228" t="s">
        <v>128</v>
      </c>
    </row>
    <row r="328" s="1" customFormat="1" ht="16.5" customHeight="1">
      <c r="B328" s="37"/>
      <c r="C328" s="205" t="s">
        <v>665</v>
      </c>
      <c r="D328" s="205" t="s">
        <v>130</v>
      </c>
      <c r="E328" s="206" t="s">
        <v>1356</v>
      </c>
      <c r="F328" s="207" t="s">
        <v>1357</v>
      </c>
      <c r="G328" s="208" t="s">
        <v>192</v>
      </c>
      <c r="H328" s="209">
        <v>3.2000000000000002</v>
      </c>
      <c r="I328" s="210"/>
      <c r="J328" s="211">
        <f>ROUND(I328*H328,2)</f>
        <v>0</v>
      </c>
      <c r="K328" s="207" t="s">
        <v>973</v>
      </c>
      <c r="L328" s="42"/>
      <c r="M328" s="212" t="s">
        <v>1</v>
      </c>
      <c r="N328" s="213" t="s">
        <v>38</v>
      </c>
      <c r="O328" s="78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AR328" s="16" t="s">
        <v>209</v>
      </c>
      <c r="AT328" s="16" t="s">
        <v>130</v>
      </c>
      <c r="AU328" s="16" t="s">
        <v>77</v>
      </c>
      <c r="AY328" s="16" t="s">
        <v>128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6" t="s">
        <v>75</v>
      </c>
      <c r="BK328" s="216">
        <f>ROUND(I328*H328,2)</f>
        <v>0</v>
      </c>
      <c r="BL328" s="16" t="s">
        <v>209</v>
      </c>
      <c r="BM328" s="16" t="s">
        <v>1358</v>
      </c>
    </row>
    <row r="329" s="11" customFormat="1">
      <c r="B329" s="217"/>
      <c r="C329" s="218"/>
      <c r="D329" s="219" t="s">
        <v>136</v>
      </c>
      <c r="E329" s="220" t="s">
        <v>1</v>
      </c>
      <c r="F329" s="221" t="s">
        <v>1359</v>
      </c>
      <c r="G329" s="218"/>
      <c r="H329" s="222">
        <v>3.2000000000000002</v>
      </c>
      <c r="I329" s="223"/>
      <c r="J329" s="218"/>
      <c r="K329" s="218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136</v>
      </c>
      <c r="AU329" s="228" t="s">
        <v>77</v>
      </c>
      <c r="AV329" s="11" t="s">
        <v>77</v>
      </c>
      <c r="AW329" s="11" t="s">
        <v>30</v>
      </c>
      <c r="AX329" s="11" t="s">
        <v>75</v>
      </c>
      <c r="AY329" s="228" t="s">
        <v>128</v>
      </c>
    </row>
    <row r="330" s="1" customFormat="1" ht="16.5" customHeight="1">
      <c r="B330" s="37"/>
      <c r="C330" s="240" t="s">
        <v>670</v>
      </c>
      <c r="D330" s="240" t="s">
        <v>184</v>
      </c>
      <c r="E330" s="241" t="s">
        <v>1360</v>
      </c>
      <c r="F330" s="242" t="s">
        <v>1361</v>
      </c>
      <c r="G330" s="243" t="s">
        <v>192</v>
      </c>
      <c r="H330" s="244">
        <v>3.2000000000000002</v>
      </c>
      <c r="I330" s="245"/>
      <c r="J330" s="246">
        <f>ROUND(I330*H330,2)</f>
        <v>0</v>
      </c>
      <c r="K330" s="242" t="s">
        <v>1</v>
      </c>
      <c r="L330" s="247"/>
      <c r="M330" s="248" t="s">
        <v>1</v>
      </c>
      <c r="N330" s="249" t="s">
        <v>38</v>
      </c>
      <c r="O330" s="78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AR330" s="16" t="s">
        <v>299</v>
      </c>
      <c r="AT330" s="16" t="s">
        <v>184</v>
      </c>
      <c r="AU330" s="16" t="s">
        <v>77</v>
      </c>
      <c r="AY330" s="16" t="s">
        <v>128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6" t="s">
        <v>75</v>
      </c>
      <c r="BK330" s="216">
        <f>ROUND(I330*H330,2)</f>
        <v>0</v>
      </c>
      <c r="BL330" s="16" t="s">
        <v>209</v>
      </c>
      <c r="BM330" s="16" t="s">
        <v>1362</v>
      </c>
    </row>
    <row r="331" s="10" customFormat="1" ht="22.8" customHeight="1">
      <c r="B331" s="189"/>
      <c r="C331" s="190"/>
      <c r="D331" s="191" t="s">
        <v>66</v>
      </c>
      <c r="E331" s="203" t="s">
        <v>1363</v>
      </c>
      <c r="F331" s="203" t="s">
        <v>1364</v>
      </c>
      <c r="G331" s="190"/>
      <c r="H331" s="190"/>
      <c r="I331" s="193"/>
      <c r="J331" s="204">
        <f>BK331</f>
        <v>0</v>
      </c>
      <c r="K331" s="190"/>
      <c r="L331" s="195"/>
      <c r="M331" s="196"/>
      <c r="N331" s="197"/>
      <c r="O331" s="197"/>
      <c r="P331" s="198">
        <f>SUM(P332:P345)</f>
        <v>0</v>
      </c>
      <c r="Q331" s="197"/>
      <c r="R331" s="198">
        <f>SUM(R332:R345)</f>
        <v>0.6410770400000001</v>
      </c>
      <c r="S331" s="197"/>
      <c r="T331" s="199">
        <f>SUM(T332:T345)</f>
        <v>0</v>
      </c>
      <c r="AR331" s="200" t="s">
        <v>77</v>
      </c>
      <c r="AT331" s="201" t="s">
        <v>66</v>
      </c>
      <c r="AU331" s="201" t="s">
        <v>75</v>
      </c>
      <c r="AY331" s="200" t="s">
        <v>128</v>
      </c>
      <c r="BK331" s="202">
        <f>SUM(BK332:BK345)</f>
        <v>0</v>
      </c>
    </row>
    <row r="332" s="1" customFormat="1" ht="22.5" customHeight="1">
      <c r="B332" s="37"/>
      <c r="C332" s="205" t="s">
        <v>675</v>
      </c>
      <c r="D332" s="205" t="s">
        <v>130</v>
      </c>
      <c r="E332" s="206" t="s">
        <v>1365</v>
      </c>
      <c r="F332" s="207" t="s">
        <v>1366</v>
      </c>
      <c r="G332" s="208" t="s">
        <v>180</v>
      </c>
      <c r="H332" s="209">
        <v>180.84</v>
      </c>
      <c r="I332" s="210"/>
      <c r="J332" s="211">
        <f>ROUND(I332*H332,2)</f>
        <v>0</v>
      </c>
      <c r="K332" s="207" t="s">
        <v>973</v>
      </c>
      <c r="L332" s="42"/>
      <c r="M332" s="212" t="s">
        <v>1</v>
      </c>
      <c r="N332" s="213" t="s">
        <v>38</v>
      </c>
      <c r="O332" s="78"/>
      <c r="P332" s="214">
        <f>O332*H332</f>
        <v>0</v>
      </c>
      <c r="Q332" s="214">
        <v>0.0030000000000000001</v>
      </c>
      <c r="R332" s="214">
        <f>Q332*H332</f>
        <v>0.54252</v>
      </c>
      <c r="S332" s="214">
        <v>0</v>
      </c>
      <c r="T332" s="215">
        <f>S332*H332</f>
        <v>0</v>
      </c>
      <c r="AR332" s="16" t="s">
        <v>209</v>
      </c>
      <c r="AT332" s="16" t="s">
        <v>130</v>
      </c>
      <c r="AU332" s="16" t="s">
        <v>77</v>
      </c>
      <c r="AY332" s="16" t="s">
        <v>128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6" t="s">
        <v>75</v>
      </c>
      <c r="BK332" s="216">
        <f>ROUND(I332*H332,2)</f>
        <v>0</v>
      </c>
      <c r="BL332" s="16" t="s">
        <v>209</v>
      </c>
      <c r="BM332" s="16" t="s">
        <v>1367</v>
      </c>
    </row>
    <row r="333" s="11" customFormat="1">
      <c r="B333" s="217"/>
      <c r="C333" s="218"/>
      <c r="D333" s="219" t="s">
        <v>136</v>
      </c>
      <c r="E333" s="220" t="s">
        <v>942</v>
      </c>
      <c r="F333" s="221" t="s">
        <v>1368</v>
      </c>
      <c r="G333" s="218"/>
      <c r="H333" s="222">
        <v>180.84</v>
      </c>
      <c r="I333" s="223"/>
      <c r="J333" s="218"/>
      <c r="K333" s="218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136</v>
      </c>
      <c r="AU333" s="228" t="s">
        <v>77</v>
      </c>
      <c r="AV333" s="11" t="s">
        <v>77</v>
      </c>
      <c r="AW333" s="11" t="s">
        <v>30</v>
      </c>
      <c r="AX333" s="11" t="s">
        <v>75</v>
      </c>
      <c r="AY333" s="228" t="s">
        <v>128</v>
      </c>
    </row>
    <row r="334" s="1" customFormat="1" ht="16.5" customHeight="1">
      <c r="B334" s="37"/>
      <c r="C334" s="240" t="s">
        <v>680</v>
      </c>
      <c r="D334" s="240" t="s">
        <v>184</v>
      </c>
      <c r="E334" s="241" t="s">
        <v>1369</v>
      </c>
      <c r="F334" s="242" t="s">
        <v>1370</v>
      </c>
      <c r="G334" s="243" t="s">
        <v>180</v>
      </c>
      <c r="H334" s="244">
        <v>184.45699999999999</v>
      </c>
      <c r="I334" s="245"/>
      <c r="J334" s="246">
        <f>ROUND(I334*H334,2)</f>
        <v>0</v>
      </c>
      <c r="K334" s="242" t="s">
        <v>1</v>
      </c>
      <c r="L334" s="247"/>
      <c r="M334" s="248" t="s">
        <v>1</v>
      </c>
      <c r="N334" s="249" t="s">
        <v>38</v>
      </c>
      <c r="O334" s="78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AR334" s="16" t="s">
        <v>299</v>
      </c>
      <c r="AT334" s="16" t="s">
        <v>184</v>
      </c>
      <c r="AU334" s="16" t="s">
        <v>77</v>
      </c>
      <c r="AY334" s="16" t="s">
        <v>128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6" t="s">
        <v>75</v>
      </c>
      <c r="BK334" s="216">
        <f>ROUND(I334*H334,2)</f>
        <v>0</v>
      </c>
      <c r="BL334" s="16" t="s">
        <v>209</v>
      </c>
      <c r="BM334" s="16" t="s">
        <v>1371</v>
      </c>
    </row>
    <row r="335" s="11" customFormat="1">
      <c r="B335" s="217"/>
      <c r="C335" s="218"/>
      <c r="D335" s="219" t="s">
        <v>136</v>
      </c>
      <c r="E335" s="220" t="s">
        <v>1</v>
      </c>
      <c r="F335" s="221" t="s">
        <v>942</v>
      </c>
      <c r="G335" s="218"/>
      <c r="H335" s="222">
        <v>180.84</v>
      </c>
      <c r="I335" s="223"/>
      <c r="J335" s="218"/>
      <c r="K335" s="218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136</v>
      </c>
      <c r="AU335" s="228" t="s">
        <v>77</v>
      </c>
      <c r="AV335" s="11" t="s">
        <v>77</v>
      </c>
      <c r="AW335" s="11" t="s">
        <v>30</v>
      </c>
      <c r="AX335" s="11" t="s">
        <v>75</v>
      </c>
      <c r="AY335" s="228" t="s">
        <v>128</v>
      </c>
    </row>
    <row r="336" s="11" customFormat="1">
      <c r="B336" s="217"/>
      <c r="C336" s="218"/>
      <c r="D336" s="219" t="s">
        <v>136</v>
      </c>
      <c r="E336" s="218"/>
      <c r="F336" s="221" t="s">
        <v>1372</v>
      </c>
      <c r="G336" s="218"/>
      <c r="H336" s="222">
        <v>184.45699999999999</v>
      </c>
      <c r="I336" s="223"/>
      <c r="J336" s="218"/>
      <c r="K336" s="218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136</v>
      </c>
      <c r="AU336" s="228" t="s">
        <v>77</v>
      </c>
      <c r="AV336" s="11" t="s">
        <v>77</v>
      </c>
      <c r="AW336" s="11" t="s">
        <v>4</v>
      </c>
      <c r="AX336" s="11" t="s">
        <v>75</v>
      </c>
      <c r="AY336" s="228" t="s">
        <v>128</v>
      </c>
    </row>
    <row r="337" s="1" customFormat="1" ht="16.5" customHeight="1">
      <c r="B337" s="37"/>
      <c r="C337" s="205" t="s">
        <v>686</v>
      </c>
      <c r="D337" s="205" t="s">
        <v>130</v>
      </c>
      <c r="E337" s="206" t="s">
        <v>1373</v>
      </c>
      <c r="F337" s="207" t="s">
        <v>1374</v>
      </c>
      <c r="G337" s="208" t="s">
        <v>192</v>
      </c>
      <c r="H337" s="209">
        <v>180.63999999999999</v>
      </c>
      <c r="I337" s="210"/>
      <c r="J337" s="211">
        <f>ROUND(I337*H337,2)</f>
        <v>0</v>
      </c>
      <c r="K337" s="207" t="s">
        <v>973</v>
      </c>
      <c r="L337" s="42"/>
      <c r="M337" s="212" t="s">
        <v>1</v>
      </c>
      <c r="N337" s="213" t="s">
        <v>38</v>
      </c>
      <c r="O337" s="78"/>
      <c r="P337" s="214">
        <f>O337*H337</f>
        <v>0</v>
      </c>
      <c r="Q337" s="214">
        <v>0.00031</v>
      </c>
      <c r="R337" s="214">
        <f>Q337*H337</f>
        <v>0.055998399999999997</v>
      </c>
      <c r="S337" s="214">
        <v>0</v>
      </c>
      <c r="T337" s="215">
        <f>S337*H337</f>
        <v>0</v>
      </c>
      <c r="AR337" s="16" t="s">
        <v>209</v>
      </c>
      <c r="AT337" s="16" t="s">
        <v>130</v>
      </c>
      <c r="AU337" s="16" t="s">
        <v>77</v>
      </c>
      <c r="AY337" s="16" t="s">
        <v>128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6" t="s">
        <v>75</v>
      </c>
      <c r="BK337" s="216">
        <f>ROUND(I337*H337,2)</f>
        <v>0</v>
      </c>
      <c r="BL337" s="16" t="s">
        <v>209</v>
      </c>
      <c r="BM337" s="16" t="s">
        <v>1375</v>
      </c>
    </row>
    <row r="338" s="11" customFormat="1">
      <c r="B338" s="217"/>
      <c r="C338" s="218"/>
      <c r="D338" s="219" t="s">
        <v>136</v>
      </c>
      <c r="E338" s="220" t="s">
        <v>1</v>
      </c>
      <c r="F338" s="221" t="s">
        <v>1376</v>
      </c>
      <c r="G338" s="218"/>
      <c r="H338" s="222">
        <v>108.40000000000001</v>
      </c>
      <c r="I338" s="223"/>
      <c r="J338" s="218"/>
      <c r="K338" s="218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136</v>
      </c>
      <c r="AU338" s="228" t="s">
        <v>77</v>
      </c>
      <c r="AV338" s="11" t="s">
        <v>77</v>
      </c>
      <c r="AW338" s="11" t="s">
        <v>30</v>
      </c>
      <c r="AX338" s="11" t="s">
        <v>67</v>
      </c>
      <c r="AY338" s="228" t="s">
        <v>128</v>
      </c>
    </row>
    <row r="339" s="11" customFormat="1">
      <c r="B339" s="217"/>
      <c r="C339" s="218"/>
      <c r="D339" s="219" t="s">
        <v>136</v>
      </c>
      <c r="E339" s="220" t="s">
        <v>1</v>
      </c>
      <c r="F339" s="221" t="s">
        <v>1377</v>
      </c>
      <c r="G339" s="218"/>
      <c r="H339" s="222">
        <v>72.239999999999995</v>
      </c>
      <c r="I339" s="223"/>
      <c r="J339" s="218"/>
      <c r="K339" s="218"/>
      <c r="L339" s="224"/>
      <c r="M339" s="225"/>
      <c r="N339" s="226"/>
      <c r="O339" s="226"/>
      <c r="P339" s="226"/>
      <c r="Q339" s="226"/>
      <c r="R339" s="226"/>
      <c r="S339" s="226"/>
      <c r="T339" s="227"/>
      <c r="AT339" s="228" t="s">
        <v>136</v>
      </c>
      <c r="AU339" s="228" t="s">
        <v>77</v>
      </c>
      <c r="AV339" s="11" t="s">
        <v>77</v>
      </c>
      <c r="AW339" s="11" t="s">
        <v>30</v>
      </c>
      <c r="AX339" s="11" t="s">
        <v>67</v>
      </c>
      <c r="AY339" s="228" t="s">
        <v>128</v>
      </c>
    </row>
    <row r="340" s="14" customFormat="1">
      <c r="B340" s="266"/>
      <c r="C340" s="267"/>
      <c r="D340" s="219" t="s">
        <v>136</v>
      </c>
      <c r="E340" s="268" t="s">
        <v>1</v>
      </c>
      <c r="F340" s="269" t="s">
        <v>980</v>
      </c>
      <c r="G340" s="267"/>
      <c r="H340" s="270">
        <v>180.63999999999999</v>
      </c>
      <c r="I340" s="271"/>
      <c r="J340" s="267"/>
      <c r="K340" s="267"/>
      <c r="L340" s="272"/>
      <c r="M340" s="273"/>
      <c r="N340" s="274"/>
      <c r="O340" s="274"/>
      <c r="P340" s="274"/>
      <c r="Q340" s="274"/>
      <c r="R340" s="274"/>
      <c r="S340" s="274"/>
      <c r="T340" s="275"/>
      <c r="AT340" s="276" t="s">
        <v>136</v>
      </c>
      <c r="AU340" s="276" t="s">
        <v>77</v>
      </c>
      <c r="AV340" s="14" t="s">
        <v>143</v>
      </c>
      <c r="AW340" s="14" t="s">
        <v>30</v>
      </c>
      <c r="AX340" s="14" t="s">
        <v>75</v>
      </c>
      <c r="AY340" s="276" t="s">
        <v>128</v>
      </c>
    </row>
    <row r="341" s="1" customFormat="1" ht="16.5" customHeight="1">
      <c r="B341" s="37"/>
      <c r="C341" s="205" t="s">
        <v>693</v>
      </c>
      <c r="D341" s="205" t="s">
        <v>130</v>
      </c>
      <c r="E341" s="206" t="s">
        <v>1378</v>
      </c>
      <c r="F341" s="207" t="s">
        <v>1379</v>
      </c>
      <c r="G341" s="208" t="s">
        <v>192</v>
      </c>
      <c r="H341" s="209">
        <v>4.7999999999999998</v>
      </c>
      <c r="I341" s="210"/>
      <c r="J341" s="211">
        <f>ROUND(I341*H341,2)</f>
        <v>0</v>
      </c>
      <c r="K341" s="207" t="s">
        <v>973</v>
      </c>
      <c r="L341" s="42"/>
      <c r="M341" s="212" t="s">
        <v>1</v>
      </c>
      <c r="N341" s="213" t="s">
        <v>38</v>
      </c>
      <c r="O341" s="78"/>
      <c r="P341" s="214">
        <f>O341*H341</f>
        <v>0</v>
      </c>
      <c r="Q341" s="214">
        <v>0.00031</v>
      </c>
      <c r="R341" s="214">
        <f>Q341*H341</f>
        <v>0.001488</v>
      </c>
      <c r="S341" s="214">
        <v>0</v>
      </c>
      <c r="T341" s="215">
        <f>S341*H341</f>
        <v>0</v>
      </c>
      <c r="AR341" s="16" t="s">
        <v>209</v>
      </c>
      <c r="AT341" s="16" t="s">
        <v>130</v>
      </c>
      <c r="AU341" s="16" t="s">
        <v>77</v>
      </c>
      <c r="AY341" s="16" t="s">
        <v>128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6" t="s">
        <v>75</v>
      </c>
      <c r="BK341" s="216">
        <f>ROUND(I341*H341,2)</f>
        <v>0</v>
      </c>
      <c r="BL341" s="16" t="s">
        <v>209</v>
      </c>
      <c r="BM341" s="16" t="s">
        <v>1380</v>
      </c>
    </row>
    <row r="342" s="11" customFormat="1">
      <c r="B342" s="217"/>
      <c r="C342" s="218"/>
      <c r="D342" s="219" t="s">
        <v>136</v>
      </c>
      <c r="E342" s="220" t="s">
        <v>1</v>
      </c>
      <c r="F342" s="221" t="s">
        <v>1381</v>
      </c>
      <c r="G342" s="218"/>
      <c r="H342" s="222">
        <v>4.7999999999999998</v>
      </c>
      <c r="I342" s="223"/>
      <c r="J342" s="218"/>
      <c r="K342" s="218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136</v>
      </c>
      <c r="AU342" s="228" t="s">
        <v>77</v>
      </c>
      <c r="AV342" s="11" t="s">
        <v>77</v>
      </c>
      <c r="AW342" s="11" t="s">
        <v>30</v>
      </c>
      <c r="AX342" s="11" t="s">
        <v>75</v>
      </c>
      <c r="AY342" s="228" t="s">
        <v>128</v>
      </c>
    </row>
    <row r="343" s="1" customFormat="1" ht="16.5" customHeight="1">
      <c r="B343" s="37"/>
      <c r="C343" s="205" t="s">
        <v>698</v>
      </c>
      <c r="D343" s="205" t="s">
        <v>130</v>
      </c>
      <c r="E343" s="206" t="s">
        <v>1382</v>
      </c>
      <c r="F343" s="207" t="s">
        <v>1383</v>
      </c>
      <c r="G343" s="208" t="s">
        <v>192</v>
      </c>
      <c r="H343" s="209">
        <v>157.964</v>
      </c>
      <c r="I343" s="210"/>
      <c r="J343" s="211">
        <f>ROUND(I343*H343,2)</f>
        <v>0</v>
      </c>
      <c r="K343" s="207" t="s">
        <v>973</v>
      </c>
      <c r="L343" s="42"/>
      <c r="M343" s="212" t="s">
        <v>1</v>
      </c>
      <c r="N343" s="213" t="s">
        <v>38</v>
      </c>
      <c r="O343" s="78"/>
      <c r="P343" s="214">
        <f>O343*H343</f>
        <v>0</v>
      </c>
      <c r="Q343" s="214">
        <v>0.00025999999999999998</v>
      </c>
      <c r="R343" s="214">
        <f>Q343*H343</f>
        <v>0.041070639999999999</v>
      </c>
      <c r="S343" s="214">
        <v>0</v>
      </c>
      <c r="T343" s="215">
        <f>S343*H343</f>
        <v>0</v>
      </c>
      <c r="AR343" s="16" t="s">
        <v>209</v>
      </c>
      <c r="AT343" s="16" t="s">
        <v>130</v>
      </c>
      <c r="AU343" s="16" t="s">
        <v>77</v>
      </c>
      <c r="AY343" s="16" t="s">
        <v>128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6" t="s">
        <v>75</v>
      </c>
      <c r="BK343" s="216">
        <f>ROUND(I343*H343,2)</f>
        <v>0</v>
      </c>
      <c r="BL343" s="16" t="s">
        <v>209</v>
      </c>
      <c r="BM343" s="16" t="s">
        <v>1384</v>
      </c>
    </row>
    <row r="344" s="11" customFormat="1">
      <c r="B344" s="217"/>
      <c r="C344" s="218"/>
      <c r="D344" s="219" t="s">
        <v>136</v>
      </c>
      <c r="E344" s="220" t="s">
        <v>1</v>
      </c>
      <c r="F344" s="221" t="s">
        <v>1385</v>
      </c>
      <c r="G344" s="218"/>
      <c r="H344" s="222">
        <v>157.964</v>
      </c>
      <c r="I344" s="223"/>
      <c r="J344" s="218"/>
      <c r="K344" s="218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136</v>
      </c>
      <c r="AU344" s="228" t="s">
        <v>77</v>
      </c>
      <c r="AV344" s="11" t="s">
        <v>77</v>
      </c>
      <c r="AW344" s="11" t="s">
        <v>30</v>
      </c>
      <c r="AX344" s="11" t="s">
        <v>75</v>
      </c>
      <c r="AY344" s="228" t="s">
        <v>128</v>
      </c>
    </row>
    <row r="345" s="1" customFormat="1" ht="22.5" customHeight="1">
      <c r="B345" s="37"/>
      <c r="C345" s="205" t="s">
        <v>703</v>
      </c>
      <c r="D345" s="205" t="s">
        <v>130</v>
      </c>
      <c r="E345" s="206" t="s">
        <v>1386</v>
      </c>
      <c r="F345" s="207" t="s">
        <v>1387</v>
      </c>
      <c r="G345" s="208" t="s">
        <v>158</v>
      </c>
      <c r="H345" s="209">
        <v>0.64100000000000001</v>
      </c>
      <c r="I345" s="210"/>
      <c r="J345" s="211">
        <f>ROUND(I345*H345,2)</f>
        <v>0</v>
      </c>
      <c r="K345" s="207" t="s">
        <v>973</v>
      </c>
      <c r="L345" s="42"/>
      <c r="M345" s="212" t="s">
        <v>1</v>
      </c>
      <c r="N345" s="213" t="s">
        <v>38</v>
      </c>
      <c r="O345" s="78"/>
      <c r="P345" s="214">
        <f>O345*H345</f>
        <v>0</v>
      </c>
      <c r="Q345" s="214">
        <v>0</v>
      </c>
      <c r="R345" s="214">
        <f>Q345*H345</f>
        <v>0</v>
      </c>
      <c r="S345" s="214">
        <v>0</v>
      </c>
      <c r="T345" s="215">
        <f>S345*H345</f>
        <v>0</v>
      </c>
      <c r="AR345" s="16" t="s">
        <v>209</v>
      </c>
      <c r="AT345" s="16" t="s">
        <v>130</v>
      </c>
      <c r="AU345" s="16" t="s">
        <v>77</v>
      </c>
      <c r="AY345" s="16" t="s">
        <v>128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6" t="s">
        <v>75</v>
      </c>
      <c r="BK345" s="216">
        <f>ROUND(I345*H345,2)</f>
        <v>0</v>
      </c>
      <c r="BL345" s="16" t="s">
        <v>209</v>
      </c>
      <c r="BM345" s="16" t="s">
        <v>1388</v>
      </c>
    </row>
    <row r="346" s="10" customFormat="1" ht="22.8" customHeight="1">
      <c r="B346" s="189"/>
      <c r="C346" s="190"/>
      <c r="D346" s="191" t="s">
        <v>66</v>
      </c>
      <c r="E346" s="203" t="s">
        <v>818</v>
      </c>
      <c r="F346" s="203" t="s">
        <v>819</v>
      </c>
      <c r="G346" s="190"/>
      <c r="H346" s="190"/>
      <c r="I346" s="193"/>
      <c r="J346" s="204">
        <f>BK346</f>
        <v>0</v>
      </c>
      <c r="K346" s="190"/>
      <c r="L346" s="195"/>
      <c r="M346" s="196"/>
      <c r="N346" s="197"/>
      <c r="O346" s="197"/>
      <c r="P346" s="198">
        <f>SUM(P347:P355)</f>
        <v>0</v>
      </c>
      <c r="Q346" s="197"/>
      <c r="R346" s="198">
        <f>SUM(R347:R355)</f>
        <v>0.01584</v>
      </c>
      <c r="S346" s="197"/>
      <c r="T346" s="199">
        <f>SUM(T347:T355)</f>
        <v>0</v>
      </c>
      <c r="AR346" s="200" t="s">
        <v>77</v>
      </c>
      <c r="AT346" s="201" t="s">
        <v>66</v>
      </c>
      <c r="AU346" s="201" t="s">
        <v>75</v>
      </c>
      <c r="AY346" s="200" t="s">
        <v>128</v>
      </c>
      <c r="BK346" s="202">
        <f>SUM(BK347:BK355)</f>
        <v>0</v>
      </c>
    </row>
    <row r="347" s="1" customFormat="1" ht="16.5" customHeight="1">
      <c r="B347" s="37"/>
      <c r="C347" s="205" t="s">
        <v>708</v>
      </c>
      <c r="D347" s="205" t="s">
        <v>130</v>
      </c>
      <c r="E347" s="206" t="s">
        <v>832</v>
      </c>
      <c r="F347" s="207" t="s">
        <v>1389</v>
      </c>
      <c r="G347" s="208" t="s">
        <v>180</v>
      </c>
      <c r="H347" s="209">
        <v>16.800000000000001</v>
      </c>
      <c r="I347" s="210"/>
      <c r="J347" s="211">
        <f>ROUND(I347*H347,2)</f>
        <v>0</v>
      </c>
      <c r="K347" s="207" t="s">
        <v>973</v>
      </c>
      <c r="L347" s="42"/>
      <c r="M347" s="212" t="s">
        <v>1</v>
      </c>
      <c r="N347" s="213" t="s">
        <v>38</v>
      </c>
      <c r="O347" s="78"/>
      <c r="P347" s="214">
        <f>O347*H347</f>
        <v>0</v>
      </c>
      <c r="Q347" s="214">
        <v>0.00012</v>
      </c>
      <c r="R347" s="214">
        <f>Q347*H347</f>
        <v>0.002016</v>
      </c>
      <c r="S347" s="214">
        <v>0</v>
      </c>
      <c r="T347" s="215">
        <f>S347*H347</f>
        <v>0</v>
      </c>
      <c r="AR347" s="16" t="s">
        <v>209</v>
      </c>
      <c r="AT347" s="16" t="s">
        <v>130</v>
      </c>
      <c r="AU347" s="16" t="s">
        <v>77</v>
      </c>
      <c r="AY347" s="16" t="s">
        <v>128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6" t="s">
        <v>75</v>
      </c>
      <c r="BK347" s="216">
        <f>ROUND(I347*H347,2)</f>
        <v>0</v>
      </c>
      <c r="BL347" s="16" t="s">
        <v>209</v>
      </c>
      <c r="BM347" s="16" t="s">
        <v>1390</v>
      </c>
    </row>
    <row r="348" s="11" customFormat="1">
      <c r="B348" s="217"/>
      <c r="C348" s="218"/>
      <c r="D348" s="219" t="s">
        <v>136</v>
      </c>
      <c r="E348" s="220" t="s">
        <v>1</v>
      </c>
      <c r="F348" s="221" t="s">
        <v>1391</v>
      </c>
      <c r="G348" s="218"/>
      <c r="H348" s="222">
        <v>16.800000000000001</v>
      </c>
      <c r="I348" s="223"/>
      <c r="J348" s="218"/>
      <c r="K348" s="218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136</v>
      </c>
      <c r="AU348" s="228" t="s">
        <v>77</v>
      </c>
      <c r="AV348" s="11" t="s">
        <v>77</v>
      </c>
      <c r="AW348" s="11" t="s">
        <v>30</v>
      </c>
      <c r="AX348" s="11" t="s">
        <v>67</v>
      </c>
      <c r="AY348" s="228" t="s">
        <v>128</v>
      </c>
    </row>
    <row r="349" s="14" customFormat="1">
      <c r="B349" s="266"/>
      <c r="C349" s="267"/>
      <c r="D349" s="219" t="s">
        <v>136</v>
      </c>
      <c r="E349" s="268" t="s">
        <v>949</v>
      </c>
      <c r="F349" s="269" t="s">
        <v>980</v>
      </c>
      <c r="G349" s="267"/>
      <c r="H349" s="270">
        <v>16.800000000000001</v>
      </c>
      <c r="I349" s="271"/>
      <c r="J349" s="267"/>
      <c r="K349" s="267"/>
      <c r="L349" s="272"/>
      <c r="M349" s="273"/>
      <c r="N349" s="274"/>
      <c r="O349" s="274"/>
      <c r="P349" s="274"/>
      <c r="Q349" s="274"/>
      <c r="R349" s="274"/>
      <c r="S349" s="274"/>
      <c r="T349" s="275"/>
      <c r="AT349" s="276" t="s">
        <v>136</v>
      </c>
      <c r="AU349" s="276" t="s">
        <v>77</v>
      </c>
      <c r="AV349" s="14" t="s">
        <v>143</v>
      </c>
      <c r="AW349" s="14" t="s">
        <v>30</v>
      </c>
      <c r="AX349" s="14" t="s">
        <v>75</v>
      </c>
      <c r="AY349" s="276" t="s">
        <v>128</v>
      </c>
    </row>
    <row r="350" s="1" customFormat="1" ht="16.5" customHeight="1">
      <c r="B350" s="37"/>
      <c r="C350" s="205" t="s">
        <v>713</v>
      </c>
      <c r="D350" s="205" t="s">
        <v>130</v>
      </c>
      <c r="E350" s="206" t="s">
        <v>837</v>
      </c>
      <c r="F350" s="207" t="s">
        <v>1392</v>
      </c>
      <c r="G350" s="208" t="s">
        <v>180</v>
      </c>
      <c r="H350" s="209">
        <v>16.800000000000001</v>
      </c>
      <c r="I350" s="210"/>
      <c r="J350" s="211">
        <f>ROUND(I350*H350,2)</f>
        <v>0</v>
      </c>
      <c r="K350" s="207" t="s">
        <v>973</v>
      </c>
      <c r="L350" s="42"/>
      <c r="M350" s="212" t="s">
        <v>1</v>
      </c>
      <c r="N350" s="213" t="s">
        <v>38</v>
      </c>
      <c r="O350" s="78"/>
      <c r="P350" s="214">
        <f>O350*H350</f>
        <v>0</v>
      </c>
      <c r="Q350" s="214">
        <v>0.00012</v>
      </c>
      <c r="R350" s="214">
        <f>Q350*H350</f>
        <v>0.002016</v>
      </c>
      <c r="S350" s="214">
        <v>0</v>
      </c>
      <c r="T350" s="215">
        <f>S350*H350</f>
        <v>0</v>
      </c>
      <c r="AR350" s="16" t="s">
        <v>209</v>
      </c>
      <c r="AT350" s="16" t="s">
        <v>130</v>
      </c>
      <c r="AU350" s="16" t="s">
        <v>77</v>
      </c>
      <c r="AY350" s="16" t="s">
        <v>128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16" t="s">
        <v>75</v>
      </c>
      <c r="BK350" s="216">
        <f>ROUND(I350*H350,2)</f>
        <v>0</v>
      </c>
      <c r="BL350" s="16" t="s">
        <v>209</v>
      </c>
      <c r="BM350" s="16" t="s">
        <v>1393</v>
      </c>
    </row>
    <row r="351" s="11" customFormat="1">
      <c r="B351" s="217"/>
      <c r="C351" s="218"/>
      <c r="D351" s="219" t="s">
        <v>136</v>
      </c>
      <c r="E351" s="220" t="s">
        <v>1</v>
      </c>
      <c r="F351" s="221" t="s">
        <v>949</v>
      </c>
      <c r="G351" s="218"/>
      <c r="H351" s="222">
        <v>16.800000000000001</v>
      </c>
      <c r="I351" s="223"/>
      <c r="J351" s="218"/>
      <c r="K351" s="218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136</v>
      </c>
      <c r="AU351" s="228" t="s">
        <v>77</v>
      </c>
      <c r="AV351" s="11" t="s">
        <v>77</v>
      </c>
      <c r="AW351" s="11" t="s">
        <v>30</v>
      </c>
      <c r="AX351" s="11" t="s">
        <v>75</v>
      </c>
      <c r="AY351" s="228" t="s">
        <v>128</v>
      </c>
    </row>
    <row r="352" s="1" customFormat="1" ht="16.5" customHeight="1">
      <c r="B352" s="37"/>
      <c r="C352" s="205" t="s">
        <v>718</v>
      </c>
      <c r="D352" s="205" t="s">
        <v>130</v>
      </c>
      <c r="E352" s="206" t="s">
        <v>1062</v>
      </c>
      <c r="F352" s="207" t="s">
        <v>1063</v>
      </c>
      <c r="G352" s="208" t="s">
        <v>180</v>
      </c>
      <c r="H352" s="209">
        <v>28.800000000000001</v>
      </c>
      <c r="I352" s="210"/>
      <c r="J352" s="211">
        <f>ROUND(I352*H352,2)</f>
        <v>0</v>
      </c>
      <c r="K352" s="207" t="s">
        <v>973</v>
      </c>
      <c r="L352" s="42"/>
      <c r="M352" s="212" t="s">
        <v>1</v>
      </c>
      <c r="N352" s="213" t="s">
        <v>38</v>
      </c>
      <c r="O352" s="78"/>
      <c r="P352" s="214">
        <f>O352*H352</f>
        <v>0</v>
      </c>
      <c r="Q352" s="214">
        <v>0.00020000000000000001</v>
      </c>
      <c r="R352" s="214">
        <f>Q352*H352</f>
        <v>0.0057600000000000004</v>
      </c>
      <c r="S352" s="214">
        <v>0</v>
      </c>
      <c r="T352" s="215">
        <f>S352*H352</f>
        <v>0</v>
      </c>
      <c r="AR352" s="16" t="s">
        <v>209</v>
      </c>
      <c r="AT352" s="16" t="s">
        <v>130</v>
      </c>
      <c r="AU352" s="16" t="s">
        <v>77</v>
      </c>
      <c r="AY352" s="16" t="s">
        <v>128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6" t="s">
        <v>75</v>
      </c>
      <c r="BK352" s="216">
        <f>ROUND(I352*H352,2)</f>
        <v>0</v>
      </c>
      <c r="BL352" s="16" t="s">
        <v>209</v>
      </c>
      <c r="BM352" s="16" t="s">
        <v>1394</v>
      </c>
    </row>
    <row r="353" s="11" customFormat="1">
      <c r="B353" s="217"/>
      <c r="C353" s="218"/>
      <c r="D353" s="219" t="s">
        <v>136</v>
      </c>
      <c r="E353" s="220" t="s">
        <v>1</v>
      </c>
      <c r="F353" s="221" t="s">
        <v>1395</v>
      </c>
      <c r="G353" s="218"/>
      <c r="H353" s="222">
        <v>28.800000000000001</v>
      </c>
      <c r="I353" s="223"/>
      <c r="J353" s="218"/>
      <c r="K353" s="218"/>
      <c r="L353" s="224"/>
      <c r="M353" s="225"/>
      <c r="N353" s="226"/>
      <c r="O353" s="226"/>
      <c r="P353" s="226"/>
      <c r="Q353" s="226"/>
      <c r="R353" s="226"/>
      <c r="S353" s="226"/>
      <c r="T353" s="227"/>
      <c r="AT353" s="228" t="s">
        <v>136</v>
      </c>
      <c r="AU353" s="228" t="s">
        <v>77</v>
      </c>
      <c r="AV353" s="11" t="s">
        <v>77</v>
      </c>
      <c r="AW353" s="11" t="s">
        <v>30</v>
      </c>
      <c r="AX353" s="11" t="s">
        <v>67</v>
      </c>
      <c r="AY353" s="228" t="s">
        <v>128</v>
      </c>
    </row>
    <row r="354" s="14" customFormat="1">
      <c r="B354" s="266"/>
      <c r="C354" s="267"/>
      <c r="D354" s="219" t="s">
        <v>136</v>
      </c>
      <c r="E354" s="268" t="s">
        <v>1</v>
      </c>
      <c r="F354" s="269" t="s">
        <v>980</v>
      </c>
      <c r="G354" s="267"/>
      <c r="H354" s="270">
        <v>28.800000000000001</v>
      </c>
      <c r="I354" s="271"/>
      <c r="J354" s="267"/>
      <c r="K354" s="267"/>
      <c r="L354" s="272"/>
      <c r="M354" s="273"/>
      <c r="N354" s="274"/>
      <c r="O354" s="274"/>
      <c r="P354" s="274"/>
      <c r="Q354" s="274"/>
      <c r="R354" s="274"/>
      <c r="S354" s="274"/>
      <c r="T354" s="275"/>
      <c r="AT354" s="276" t="s">
        <v>136</v>
      </c>
      <c r="AU354" s="276" t="s">
        <v>77</v>
      </c>
      <c r="AV354" s="14" t="s">
        <v>143</v>
      </c>
      <c r="AW354" s="14" t="s">
        <v>30</v>
      </c>
      <c r="AX354" s="14" t="s">
        <v>75</v>
      </c>
      <c r="AY354" s="276" t="s">
        <v>128</v>
      </c>
    </row>
    <row r="355" s="1" customFormat="1" ht="22.5" customHeight="1">
      <c r="B355" s="37"/>
      <c r="C355" s="205" t="s">
        <v>723</v>
      </c>
      <c r="D355" s="205" t="s">
        <v>130</v>
      </c>
      <c r="E355" s="206" t="s">
        <v>1066</v>
      </c>
      <c r="F355" s="207" t="s">
        <v>1067</v>
      </c>
      <c r="G355" s="208" t="s">
        <v>180</v>
      </c>
      <c r="H355" s="209">
        <v>28.800000000000001</v>
      </c>
      <c r="I355" s="210"/>
      <c r="J355" s="211">
        <f>ROUND(I355*H355,2)</f>
        <v>0</v>
      </c>
      <c r="K355" s="207" t="s">
        <v>973</v>
      </c>
      <c r="L355" s="42"/>
      <c r="M355" s="212" t="s">
        <v>1</v>
      </c>
      <c r="N355" s="213" t="s">
        <v>38</v>
      </c>
      <c r="O355" s="78"/>
      <c r="P355" s="214">
        <f>O355*H355</f>
        <v>0</v>
      </c>
      <c r="Q355" s="214">
        <v>0.00021000000000000001</v>
      </c>
      <c r="R355" s="214">
        <f>Q355*H355</f>
        <v>0.0060480000000000004</v>
      </c>
      <c r="S355" s="214">
        <v>0</v>
      </c>
      <c r="T355" s="215">
        <f>S355*H355</f>
        <v>0</v>
      </c>
      <c r="AR355" s="16" t="s">
        <v>209</v>
      </c>
      <c r="AT355" s="16" t="s">
        <v>130</v>
      </c>
      <c r="AU355" s="16" t="s">
        <v>77</v>
      </c>
      <c r="AY355" s="16" t="s">
        <v>128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6" t="s">
        <v>75</v>
      </c>
      <c r="BK355" s="216">
        <f>ROUND(I355*H355,2)</f>
        <v>0</v>
      </c>
      <c r="BL355" s="16" t="s">
        <v>209</v>
      </c>
      <c r="BM355" s="16" t="s">
        <v>1396</v>
      </c>
    </row>
    <row r="356" s="10" customFormat="1" ht="22.8" customHeight="1">
      <c r="B356" s="189"/>
      <c r="C356" s="190"/>
      <c r="D356" s="191" t="s">
        <v>66</v>
      </c>
      <c r="E356" s="203" t="s">
        <v>840</v>
      </c>
      <c r="F356" s="203" t="s">
        <v>841</v>
      </c>
      <c r="G356" s="190"/>
      <c r="H356" s="190"/>
      <c r="I356" s="193"/>
      <c r="J356" s="204">
        <f>BK356</f>
        <v>0</v>
      </c>
      <c r="K356" s="190"/>
      <c r="L356" s="195"/>
      <c r="M356" s="196"/>
      <c r="N356" s="197"/>
      <c r="O356" s="197"/>
      <c r="P356" s="198">
        <f>SUM(P357:P360)</f>
        <v>0</v>
      </c>
      <c r="Q356" s="197"/>
      <c r="R356" s="198">
        <f>SUM(R357:R360)</f>
        <v>0.26438111999999997</v>
      </c>
      <c r="S356" s="197"/>
      <c r="T356" s="199">
        <f>SUM(T357:T360)</f>
        <v>0</v>
      </c>
      <c r="AR356" s="200" t="s">
        <v>77</v>
      </c>
      <c r="AT356" s="201" t="s">
        <v>66</v>
      </c>
      <c r="AU356" s="201" t="s">
        <v>75</v>
      </c>
      <c r="AY356" s="200" t="s">
        <v>128</v>
      </c>
      <c r="BK356" s="202">
        <f>SUM(BK357:BK360)</f>
        <v>0</v>
      </c>
    </row>
    <row r="357" s="1" customFormat="1" ht="16.5" customHeight="1">
      <c r="B357" s="37"/>
      <c r="C357" s="205" t="s">
        <v>728</v>
      </c>
      <c r="D357" s="205" t="s">
        <v>130</v>
      </c>
      <c r="E357" s="206" t="s">
        <v>1397</v>
      </c>
      <c r="F357" s="207" t="s">
        <v>1398</v>
      </c>
      <c r="G357" s="208" t="s">
        <v>180</v>
      </c>
      <c r="H357" s="209">
        <v>550.79399999999998</v>
      </c>
      <c r="I357" s="210"/>
      <c r="J357" s="211">
        <f>ROUND(I357*H357,2)</f>
        <v>0</v>
      </c>
      <c r="K357" s="207" t="s">
        <v>973</v>
      </c>
      <c r="L357" s="42"/>
      <c r="M357" s="212" t="s">
        <v>1</v>
      </c>
      <c r="N357" s="213" t="s">
        <v>38</v>
      </c>
      <c r="O357" s="78"/>
      <c r="P357" s="214">
        <f>O357*H357</f>
        <v>0</v>
      </c>
      <c r="Q357" s="214">
        <v>0.00019000000000000001</v>
      </c>
      <c r="R357" s="214">
        <f>Q357*H357</f>
        <v>0.10465086</v>
      </c>
      <c r="S357" s="214">
        <v>0</v>
      </c>
      <c r="T357" s="215">
        <f>S357*H357</f>
        <v>0</v>
      </c>
      <c r="AR357" s="16" t="s">
        <v>209</v>
      </c>
      <c r="AT357" s="16" t="s">
        <v>130</v>
      </c>
      <c r="AU357" s="16" t="s">
        <v>77</v>
      </c>
      <c r="AY357" s="16" t="s">
        <v>128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6" t="s">
        <v>75</v>
      </c>
      <c r="BK357" s="216">
        <f>ROUND(I357*H357,2)</f>
        <v>0</v>
      </c>
      <c r="BL357" s="16" t="s">
        <v>209</v>
      </c>
      <c r="BM357" s="16" t="s">
        <v>1399</v>
      </c>
    </row>
    <row r="358" s="11" customFormat="1">
      <c r="B358" s="217"/>
      <c r="C358" s="218"/>
      <c r="D358" s="219" t="s">
        <v>136</v>
      </c>
      <c r="E358" s="220" t="s">
        <v>1</v>
      </c>
      <c r="F358" s="221" t="s">
        <v>1400</v>
      </c>
      <c r="G358" s="218"/>
      <c r="H358" s="222">
        <v>550.79399999999998</v>
      </c>
      <c r="I358" s="223"/>
      <c r="J358" s="218"/>
      <c r="K358" s="218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136</v>
      </c>
      <c r="AU358" s="228" t="s">
        <v>77</v>
      </c>
      <c r="AV358" s="11" t="s">
        <v>77</v>
      </c>
      <c r="AW358" s="11" t="s">
        <v>30</v>
      </c>
      <c r="AX358" s="11" t="s">
        <v>75</v>
      </c>
      <c r="AY358" s="228" t="s">
        <v>128</v>
      </c>
    </row>
    <row r="359" s="1" customFormat="1" ht="22.5" customHeight="1">
      <c r="B359" s="37"/>
      <c r="C359" s="205" t="s">
        <v>734</v>
      </c>
      <c r="D359" s="205" t="s">
        <v>130</v>
      </c>
      <c r="E359" s="206" t="s">
        <v>849</v>
      </c>
      <c r="F359" s="207" t="s">
        <v>1401</v>
      </c>
      <c r="G359" s="208" t="s">
        <v>180</v>
      </c>
      <c r="H359" s="209">
        <v>550.79399999999998</v>
      </c>
      <c r="I359" s="210"/>
      <c r="J359" s="211">
        <f>ROUND(I359*H359,2)</f>
        <v>0</v>
      </c>
      <c r="K359" s="207" t="s">
        <v>973</v>
      </c>
      <c r="L359" s="42"/>
      <c r="M359" s="212" t="s">
        <v>1</v>
      </c>
      <c r="N359" s="213" t="s">
        <v>38</v>
      </c>
      <c r="O359" s="78"/>
      <c r="P359" s="214">
        <f>O359*H359</f>
        <v>0</v>
      </c>
      <c r="Q359" s="214">
        <v>0.00029</v>
      </c>
      <c r="R359" s="214">
        <f>Q359*H359</f>
        <v>0.15973025999999999</v>
      </c>
      <c r="S359" s="214">
        <v>0</v>
      </c>
      <c r="T359" s="215">
        <f>S359*H359</f>
        <v>0</v>
      </c>
      <c r="AR359" s="16" t="s">
        <v>209</v>
      </c>
      <c r="AT359" s="16" t="s">
        <v>130</v>
      </c>
      <c r="AU359" s="16" t="s">
        <v>77</v>
      </c>
      <c r="AY359" s="16" t="s">
        <v>128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6" t="s">
        <v>75</v>
      </c>
      <c r="BK359" s="216">
        <f>ROUND(I359*H359,2)</f>
        <v>0</v>
      </c>
      <c r="BL359" s="16" t="s">
        <v>209</v>
      </c>
      <c r="BM359" s="16" t="s">
        <v>1402</v>
      </c>
    </row>
    <row r="360" s="11" customFormat="1">
      <c r="B360" s="217"/>
      <c r="C360" s="218"/>
      <c r="D360" s="219" t="s">
        <v>136</v>
      </c>
      <c r="E360" s="220" t="s">
        <v>1</v>
      </c>
      <c r="F360" s="221" t="s">
        <v>1400</v>
      </c>
      <c r="G360" s="218"/>
      <c r="H360" s="222">
        <v>550.79399999999998</v>
      </c>
      <c r="I360" s="223"/>
      <c r="J360" s="218"/>
      <c r="K360" s="218"/>
      <c r="L360" s="224"/>
      <c r="M360" s="277"/>
      <c r="N360" s="278"/>
      <c r="O360" s="278"/>
      <c r="P360" s="278"/>
      <c r="Q360" s="278"/>
      <c r="R360" s="278"/>
      <c r="S360" s="278"/>
      <c r="T360" s="279"/>
      <c r="AT360" s="228" t="s">
        <v>136</v>
      </c>
      <c r="AU360" s="228" t="s">
        <v>77</v>
      </c>
      <c r="AV360" s="11" t="s">
        <v>77</v>
      </c>
      <c r="AW360" s="11" t="s">
        <v>30</v>
      </c>
      <c r="AX360" s="11" t="s">
        <v>75</v>
      </c>
      <c r="AY360" s="228" t="s">
        <v>128</v>
      </c>
    </row>
    <row r="361" s="1" customFormat="1" ht="6.96" customHeight="1">
      <c r="B361" s="56"/>
      <c r="C361" s="57"/>
      <c r="D361" s="57"/>
      <c r="E361" s="57"/>
      <c r="F361" s="57"/>
      <c r="G361" s="57"/>
      <c r="H361" s="57"/>
      <c r="I361" s="154"/>
      <c r="J361" s="57"/>
      <c r="K361" s="57"/>
      <c r="L361" s="42"/>
    </row>
  </sheetData>
  <sheetProtection sheet="1" autoFilter="0" formatColumns="0" formatRows="0" objects="1" scenarios="1" spinCount="100000" saltValue="aksfYeTc2dn3bZFqR/eK7iShr00/3XFzanJN/jw4qWDZp3rpHI/SWtpdbgxkW2+5/TEQ29caaP+6Lsaj/b8zpg==" hashValue="OxFSkFqS+It7JOsfDTAtNIhmGFrJ9HQlydPzIZ8DsOyReq8ej5bB6DKB8GMbWoau4NeLE2IRn203iSq2c7O1Rg==" algorithmName="SHA-512" password="CC35"/>
  <autoFilter ref="C101:K360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Matoušek</dc:creator>
  <cp:lastModifiedBy>Pavel Matoušek</cp:lastModifiedBy>
  <dcterms:created xsi:type="dcterms:W3CDTF">2019-02-28T11:42:30Z</dcterms:created>
  <dcterms:modified xsi:type="dcterms:W3CDTF">2019-02-28T11:42:33Z</dcterms:modified>
</cp:coreProperties>
</file>