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0 - Zateplení podkroví ..." sheetId="2" r:id="rId2"/>
    <sheet name="040 - Vedlejší a ostatní ..." sheetId="3" r:id="rId3"/>
  </sheets>
  <definedNames>
    <definedName name="_xlnm.Print_Area" localSheetId="0">'Rekapitulace stavby'!$D$4:$AO$36,'Rekapitulace stavby'!$C$42:$AQ$57</definedName>
    <definedName name="_xlnm._FilterDatabase" localSheetId="1" hidden="1">'020 - Zateplení podkroví ...'!$C$84:$K$159</definedName>
    <definedName name="_xlnm.Print_Area" localSheetId="1">'020 - Zateplení podkroví ...'!$C$4:$J$39,'020 - Zateplení podkroví ...'!$C$45:$J$66,'020 - Zateplení podkroví ...'!$C$72:$K$159</definedName>
    <definedName name="_xlnm._FilterDatabase" localSheetId="2" hidden="1">'040 - Vedlejší a ostatní ...'!$C$80:$K$88</definedName>
    <definedName name="_xlnm.Print_Area" localSheetId="2">'040 - Vedlejší a ostatní ...'!$C$4:$J$39,'040 - Vedlejší a ostatní ...'!$C$45:$J$62,'040 - Vedlejší a ostatní ...'!$C$68:$K$88</definedName>
    <definedName name="_xlnm.Print_Titles" localSheetId="0">'Rekapitulace stavby'!$52:$52</definedName>
    <definedName name="_xlnm.Print_Titles" localSheetId="1">'020 - Zateplení podkroví ...'!$84:$84</definedName>
    <definedName name="_xlnm.Print_Titles" localSheetId="2">'040 - Vedlejší a ostatní ...'!$80:$80</definedName>
  </definedNames>
  <calcPr fullCalcOnLoad="1"/>
</workbook>
</file>

<file path=xl/sharedStrings.xml><?xml version="1.0" encoding="utf-8"?>
<sst xmlns="http://schemas.openxmlformats.org/spreadsheetml/2006/main" count="1196" uniqueCount="262">
  <si>
    <t>Export Komplet</t>
  </si>
  <si>
    <t/>
  </si>
  <si>
    <t>2.0</t>
  </si>
  <si>
    <t>ZAMOK</t>
  </si>
  <si>
    <t>False</t>
  </si>
  <si>
    <t>{b28ef8ab-61e9-434a-add3-fabd4985aa5b}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</si>
  <si>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</si>
  <si>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</si>
  <si>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</si>
  <si>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</si>
  <si>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</si>
  <si>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</si>
  <si>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</si>
  <si>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</si>
  <si>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</si>
  <si>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</si>
  <si>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</si>
  <si>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MÚ Horažďovice - energetická úsporná opatření čp. 1, 2 a 3 - zatepleni podkrovi</t>
  </si>
  <si>
    <t>KSO:</t>
  </si>
  <si>
    <t>CC-CZ:</t>
  </si>
  <si>
    <t>Místo:</t>
  </si>
  <si>
    <t xml:space="preserve"> </t>
  </si>
  <si>
    <t>Datum:</t>
  </si>
  <si>
    <t>11. 1. 2019</t>
  </si>
  <si>
    <t>Zadavatel:</t>
  </si>
  <si>
    <t>IČ:</t>
  </si>
  <si>
    <t>00255513</t>
  </si>
  <si>
    <t>město Horažďovice, Horažďovice 1</t>
  </si>
  <si>
    <t>DIČ:</t>
  </si>
  <si>
    <t>Uchazeč:</t>
  </si>
  <si>
    <t>Vyplň údaj</t>
  </si>
  <si>
    <t>Projektant:</t>
  </si>
  <si>
    <t>74221841</t>
  </si>
  <si>
    <t>Ing. Martin Liška, Horažďovice 1133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</si>
  <si>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</si>
  <si>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</si>
  <si>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</si>
  <si>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</si>
  <si>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</si>
  <si>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</si>
  <si>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</si>
  <si>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</si>
  <si>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</si>
  <si>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</si>
  <si>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</si>
  <si>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</si>
  <si>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</si>
  <si>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</si>
  <si>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</si>
  <si>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</si>
  <si>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</si>
  <si>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</si>
  <si>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</si>
  <si>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</si>
  <si>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</si>
  <si>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</si>
  <si>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</si>
  <si>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</si>
  <si>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</si>
  <si>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</si>
  <si>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</si>
  <si>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</si>
  <si>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</si>
  <si>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</si>
  <si>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</si>
  <si>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</si>
  <si>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</si>
  <si>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</si>
  <si>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</si>
  <si>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</si>
  <si>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</si>
  <si>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</si>
  <si>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</si>
  <si>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</si>
  <si>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</si>
  <si>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</si>
  <si>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</si>
  <si>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020</t>
  </si>
  <si>
    <t>Zateplení podkroví čp. 2,3</t>
  </si>
  <si>
    <t>STA</t>
  </si>
  <si>
    <t>1</t>
  </si>
  <si>
    <t>{5901eb24-a44c-4b89-a3fe-7a1d79847924}</t>
  </si>
  <si>
    <t>2</t>
  </si>
  <si>
    <t>040</t>
  </si>
  <si>
    <t>Vedlejší a ostatní náklady stavby</t>
  </si>
  <si>
    <t>{e2d25087-a9fe-4d3d-8913-158afb0084fc}</t>
  </si>
  <si>
    <t>KRYCÍ LIST SOUPISU PRACÍ</t>
  </si>
  <si>
    <t>Objekt:</t>
  </si>
  <si>
    <t>020 - Zateplení podkroví čp. 2,3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</si>
  <si>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</si>
  <si>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</si>
  <si>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</si>
  <si>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</si>
  <si>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</si>
  <si>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</si>
  <si>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</si>
  <si>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</si>
  <si>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713 - Izolace tepelné</t>
  </si>
  <si>
    <t xml:space="preserve">    762 - Konstrukce tesařské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</si>
  <si>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</si>
  <si>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</si>
  <si>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</si>
  <si>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</si>
  <si>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</si>
  <si>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</si>
  <si>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</si>
  <si>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</si>
  <si>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</si>
  <si>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</si>
  <si>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</si>
  <si>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</si>
  <si>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</si>
  <si>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</si>
  <si>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</si>
  <si>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</si>
  <si>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</si>
  <si>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</si>
  <si>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</si>
  <si>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</si>
  <si>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952902121</t>
  </si>
  <si>
    <t>Čištění budov zametení drsných podlah</t>
  </si>
  <si>
    <t>m2</t>
  </si>
  <si>
    <t>4</t>
  </si>
  <si>
    <t>PSV</t>
  </si>
  <si>
    <t>Práce a dodávky PSV</t>
  </si>
  <si>
    <t>713</t>
  </si>
  <si>
    <t>Izolace tepelné</t>
  </si>
  <si>
    <t>713111111</t>
  </si>
  <si>
    <t>Montáž izolace tepelné vrchem stropů volně kladenými rohožemi, pásy, dílci, deskami</t>
  </si>
  <si>
    <t>16</t>
  </si>
  <si>
    <t>VV</t>
  </si>
  <si>
    <t>598*2</t>
  </si>
  <si>
    <t>Součet</t>
  </si>
  <si>
    <t>3</t>
  </si>
  <si>
    <t>M</t>
  </si>
  <si>
    <t>63148011</t>
  </si>
  <si>
    <t>deska izolační čedičová univerzální ?=0,038  tl 200mm</t>
  </si>
  <si>
    <t>32</t>
  </si>
  <si>
    <t>6</t>
  </si>
  <si>
    <t>598*1,05</t>
  </si>
  <si>
    <t>63148104</t>
  </si>
  <si>
    <t>deska izolační minerální univerzální ?=0,038 tl 100mm</t>
  </si>
  <si>
    <t>8</t>
  </si>
  <si>
    <t>5</t>
  </si>
  <si>
    <t>713191132</t>
  </si>
  <si>
    <t>Montáž izolace tepelné podlah, stropů vrchem nebo střech překrytí separační fólií</t>
  </si>
  <si>
    <t>10</t>
  </si>
  <si>
    <t>69311068</t>
  </si>
  <si>
    <t>geotextilie netkaná PP 300g/m2</t>
  </si>
  <si>
    <t>12</t>
  </si>
  <si>
    <t>598*1,2</t>
  </si>
  <si>
    <t>7</t>
  </si>
  <si>
    <t>998713103</t>
  </si>
  <si>
    <t>Přesun hmot tonážní pro izolace tepelné v objektech v do 24 m</t>
  </si>
  <si>
    <t>t</t>
  </si>
  <si>
    <t>14</t>
  </si>
  <si>
    <t>998713181</t>
  </si>
  <si>
    <t>Příplatek k přesunu hmot tonážní 713 prováděný bez použití mechanizace</t>
  </si>
  <si>
    <t>762</t>
  </si>
  <si>
    <t>Konstrukce tesařské</t>
  </si>
  <si>
    <t>762222141</t>
  </si>
  <si>
    <t>Montáž zábradlí rovného osové vzdálenosti sloupků do 1500 mm</t>
  </si>
  <si>
    <t>m</t>
  </si>
  <si>
    <t>18</t>
  </si>
  <si>
    <t>"Lávka" 40*2</t>
  </si>
  <si>
    <t>60511109</t>
  </si>
  <si>
    <t>řezivo jehličnaté smrk, borovice š přes 80mm tl 24mm dl 2-3m</t>
  </si>
  <si>
    <t>m3</t>
  </si>
  <si>
    <t>CS ÚRS 2019 01</t>
  </si>
  <si>
    <t>1394886788</t>
  </si>
  <si>
    <t>"Zábradlí lávky" 40*4*0,2*0,02*1,1</t>
  </si>
  <si>
    <t>11</t>
  </si>
  <si>
    <t>60516101</t>
  </si>
  <si>
    <t>řezivo smrkové sušené tl 50mm</t>
  </si>
  <si>
    <t>445328609</t>
  </si>
  <si>
    <t>"Madlo 100/100mm" 40*2*0,1*0,1*1,1</t>
  </si>
  <si>
    <t>"sloupky 100/100mm" 42*2*1*0,1*0,1*1,1</t>
  </si>
  <si>
    <t>762295001</t>
  </si>
  <si>
    <t>Spojovací prostředky pro montáž schodiště a zábradlí</t>
  </si>
  <si>
    <t>24</t>
  </si>
  <si>
    <t>"Zábradlí lávky" 40*4*0,2*0,02</t>
  </si>
  <si>
    <t>"Madlo 100/100mm" 40*2*0,1*0,1</t>
  </si>
  <si>
    <t>"sloupky 100/100mm" 42*2*1*0,1*0,1</t>
  </si>
  <si>
    <t>13</t>
  </si>
  <si>
    <t>762521104</t>
  </si>
  <si>
    <t>Položení podlahy z hrubých prken na sraz</t>
  </si>
  <si>
    <t>26</t>
  </si>
  <si>
    <t>"Lávka" 40*1,4</t>
  </si>
  <si>
    <t>60511081</t>
  </si>
  <si>
    <t>řezivo jehličnaté středové smrk tl 18-32mm dl 4-5m</t>
  </si>
  <si>
    <t>-1934083415</t>
  </si>
  <si>
    <t>"Podlaha lávky" 40*1,4*0,032*1,1</t>
  </si>
  <si>
    <t>762595001</t>
  </si>
  <si>
    <t>Spojovací prostředky pro položení dřevěných podlah a zakrytí kanálů</t>
  </si>
  <si>
    <t>30</t>
  </si>
  <si>
    <t>762713110</t>
  </si>
  <si>
    <t>Montáž prostorové vázané kce z hraněného řeziva průřezové plochy do 120 cm2</t>
  </si>
  <si>
    <t>"Konstrukce lávky - 100/100mm" 1,5*2*42</t>
  </si>
  <si>
    <t>17</t>
  </si>
  <si>
    <t>762713120</t>
  </si>
  <si>
    <t>Montáž prostorové vázané kce z hraněného řeziva průřezové plochy do 224 cm2</t>
  </si>
  <si>
    <t>34</t>
  </si>
  <si>
    <t>"Konstrukce lávky - 100/140mm" 2,4*42+40*2</t>
  </si>
  <si>
    <t>60511064</t>
  </si>
  <si>
    <t>řezivo jehličnaté středové omítané</t>
  </si>
  <si>
    <t>-423089316</t>
  </si>
  <si>
    <t>"Konstrukce lávky - 100/100mm" 1,5*2*42*0,1*0,1*1,1</t>
  </si>
  <si>
    <t>"Konstrukce lávky - 100/140mm" (2,4*42+40*2)*0,1*0,14*1,1</t>
  </si>
  <si>
    <t>19</t>
  </si>
  <si>
    <t>762795000</t>
  </si>
  <si>
    <t>Spojovací prostředky pro montáž prostorových vázaných kcí</t>
  </si>
  <si>
    <t>38</t>
  </si>
  <si>
    <t>"Konstrukce lávky - 100/100mm" 1,5*2*42*0,1*0,1</t>
  </si>
  <si>
    <t>"Konstrukce lávky - 100/140mm" (2,4*42+40*2)*0,1*0,14</t>
  </si>
  <si>
    <t>20</t>
  </si>
  <si>
    <t>998762103</t>
  </si>
  <si>
    <t>Přesun hmot tonážní pro kce tesařské v objektech v do 24 m</t>
  </si>
  <si>
    <t>40</t>
  </si>
  <si>
    <t>998762181</t>
  </si>
  <si>
    <t>Příplatek k přesunu hmot tonážní 762 prováděný bez použití mechanizace</t>
  </si>
  <si>
    <t>42</t>
  </si>
  <si>
    <t>783</t>
  </si>
  <si>
    <t>Dokončovací práce - nátěry</t>
  </si>
  <si>
    <t>22</t>
  </si>
  <si>
    <t>783213011</t>
  </si>
  <si>
    <t>Napouštěcí jednonásobný syntetický biocidní nátěr tesařských prvků nezabudovaných do konstrukce</t>
  </si>
  <si>
    <t>44</t>
  </si>
  <si>
    <t>"Zábradlí lávky" 40*4*(0,2+0,02)*2</t>
  </si>
  <si>
    <t>"Madlo 100/100mm" 40*2*0,1*4</t>
  </si>
  <si>
    <t>"sloupky 100/100mm" 42*2*1*0,1*4</t>
  </si>
  <si>
    <t>"Podlaha lávky" 40*1,4*2*1,25</t>
  </si>
  <si>
    <t>"Konstrukce lávky - 100/100mm" 1,5*2*42*0,1*4</t>
  </si>
  <si>
    <t>"Konstrukce lávky - 100/140mm" (2,4*42+40*2)*(0,1+0,14)*2</t>
  </si>
  <si>
    <t>23</t>
  </si>
  <si>
    <t>783218111</t>
  </si>
  <si>
    <t>Lazurovací dvojnásobný syntetický nátěr tesařských konstrukcí</t>
  </si>
  <si>
    <t>46</t>
  </si>
  <si>
    <t>"Podlaha lávky" 40*1,4*2</t>
  </si>
  <si>
    <t>040 - Vedlejší a ostatní náklady stavby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</si>
  <si>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</si>
  <si>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</si>
  <si>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</si>
  <si>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</si>
  <si>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</si>
  <si>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</si>
  <si>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</si>
  <si>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</si>
  <si>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kpl</t>
  </si>
  <si>
    <t>1024</t>
  </si>
  <si>
    <t>1757358602</t>
  </si>
  <si>
    <t>094103104</t>
  </si>
  <si>
    <t>VN - Opatření pro zajištění bezpečnosti, ochrany zdraví a požární bezpečnosti</t>
  </si>
  <si>
    <t>34637098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</si>
  <si>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</si>
  <si>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</si>
  <si>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-1692588872</t>
  </si>
  <si>
    <t>094103155</t>
  </si>
  <si>
    <t>ON - Pořízení kompletní dokladové části stavby dle podmínek smlouvy o dílo (zejména kontroly, zkoušky, revize, atesty, prohlášení atd. )</t>
  </si>
  <si>
    <t>943068243</t>
  </si>
  <si>
    <t>094103190</t>
  </si>
  <si>
    <t>ON - NEPOVINNÁ POLOŽKA:  Ostatní uchazeč ocení práce a dodávky, které považuje za nezbytné a nejsou obsaženy ve výše uvedených položkách - v příloze rozpočtu však nutno specifikovat</t>
  </si>
  <si>
    <t>-927819185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</si>
</sst>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42</v>
      </c>
      <c r="E29" s="43"/>
      <c r="F29" s="29" t="s">
        <v>43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44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45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46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47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190417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MÚ Horažďovice - energetická úsporná opatření čp. 1, 2 a 3 - zatepleni podkrovi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11. 1. 2019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24.9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Horažďovice, Horažďovice 1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31</v>
      </c>
      <c r="AJ49" s="36"/>
      <c r="AK49" s="36"/>
      <c r="AL49" s="36"/>
      <c r="AM49" s="65" t="str">
        <f>IF(E17="","",E17)</f>
        <v>Ing. Martin Liška, Horažďovice 1133</v>
      </c>
      <c r="AN49" s="36"/>
      <c r="AO49" s="36"/>
      <c r="AP49" s="36"/>
      <c r="AQ49" s="36"/>
      <c r="AR49" s="40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29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35</v>
      </c>
      <c r="AJ50" s="36"/>
      <c r="AK50" s="36"/>
      <c r="AL50" s="36"/>
      <c r="AM50" s="65" t="str">
        <f>IF(E20="","",E20)</f>
        <v>Pavel Matoušek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53</v>
      </c>
      <c r="D52" s="79"/>
      <c r="E52" s="79"/>
      <c r="F52" s="79"/>
      <c r="G52" s="79"/>
      <c r="H52" s="80"/>
      <c r="I52" s="81" t="s">
        <v>54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55</v>
      </c>
      <c r="AH52" s="79"/>
      <c r="AI52" s="79"/>
      <c r="AJ52" s="79"/>
      <c r="AK52" s="79"/>
      <c r="AL52" s="79"/>
      <c r="AM52" s="79"/>
      <c r="AN52" s="81" t="s">
        <v>56</v>
      </c>
      <c r="AO52" s="79"/>
      <c r="AP52" s="83"/>
      <c r="AQ52" s="84" t="s">
        <v>57</v>
      </c>
      <c r="AR52" s="40"/>
      <c r="AS52" s="85" t="s">
        <v>58</v>
      </c>
      <c r="AT52" s="86" t="s">
        <v>59</v>
      </c>
      <c r="AU52" s="86" t="s">
        <v>60</v>
      </c>
      <c r="AV52" s="86" t="s">
        <v>61</v>
      </c>
      <c r="AW52" s="86" t="s">
        <v>62</v>
      </c>
      <c r="AX52" s="86" t="s">
        <v>63</v>
      </c>
      <c r="AY52" s="86" t="s">
        <v>64</v>
      </c>
      <c r="AZ52" s="86" t="s">
        <v>65</v>
      </c>
      <c r="BA52" s="86" t="s">
        <v>66</v>
      </c>
      <c r="BB52" s="86" t="s">
        <v>67</v>
      </c>
      <c r="BC52" s="86" t="s">
        <v>68</v>
      </c>
      <c r="BD52" s="87" t="s">
        <v>69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70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ROUND(SUM(AG55:AG56),2)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ROUND(SUM(AS55:AS56),2)</f>
        <v>0</v>
      </c>
      <c r="AT54" s="99">
        <f>ROUND(SUM(AV54:AW54),2)</f>
        <v>0</v>
      </c>
      <c r="AU54" s="100">
        <f>ROUND(SUM(AU55:AU56),5)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ROUND(SUM(AZ55:AZ56),2)</f>
        <v>0</v>
      </c>
      <c r="BA54" s="99">
        <f>ROUND(SUM(BA55:BA56),2)</f>
        <v>0</v>
      </c>
      <c r="BB54" s="99">
        <f>ROUND(SUM(BB55:BB56),2)</f>
        <v>0</v>
      </c>
      <c r="BC54" s="99">
        <f>ROUND(SUM(BC55:BC56),2)</f>
        <v>0</v>
      </c>
      <c r="BD54" s="101">
        <f>ROUND(SUM(BD55:BD56),2)</f>
        <v>0</v>
      </c>
      <c r="BS54" s="102" t="s">
        <v>71</v>
      </c>
      <c r="BT54" s="102" t="s">
        <v>72</v>
      </c>
      <c r="BU54" s="103" t="s">
        <v>73</v>
      </c>
      <c r="BV54" s="102" t="s">
        <v>74</v>
      </c>
      <c r="BW54" s="102" t="s">
        <v>5</v>
      </c>
      <c r="BX54" s="102" t="s">
        <v>75</v>
      </c>
      <c r="CL54" s="102" t="s">
        <v>1</v>
      </c>
    </row>
    <row r="55" spans="1:91" s="5" customFormat="1" ht="16.5" customHeight="1">
      <c r="A55" s="104" t="s">
        <v>76</v>
      </c>
      <c r="B55" s="105"/>
      <c r="C55" s="106"/>
      <c r="D55" s="107" t="s">
        <v>77</v>
      </c>
      <c r="E55" s="107"/>
      <c r="F55" s="107"/>
      <c r="G55" s="107"/>
      <c r="H55" s="107"/>
      <c r="I55" s="108"/>
      <c r="J55" s="107" t="s">
        <v>78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'020 - Zateplení podkroví ...'!J30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79</v>
      </c>
      <c r="AR55" s="111"/>
      <c r="AS55" s="112">
        <v>0</v>
      </c>
      <c r="AT55" s="113">
        <f>ROUND(SUM(AV55:AW55),2)</f>
        <v>0</v>
      </c>
      <c r="AU55" s="114">
        <f>'020 - Zateplení podkroví ...'!P85</f>
        <v>0</v>
      </c>
      <c r="AV55" s="113">
        <f>'020 - Zateplení podkroví ...'!J33</f>
        <v>0</v>
      </c>
      <c r="AW55" s="113">
        <f>'020 - Zateplení podkroví ...'!J34</f>
        <v>0</v>
      </c>
      <c r="AX55" s="113">
        <f>'020 - Zateplení podkroví ...'!J35</f>
        <v>0</v>
      </c>
      <c r="AY55" s="113">
        <f>'020 - Zateplení podkroví ...'!J36</f>
        <v>0</v>
      </c>
      <c r="AZ55" s="113">
        <f>'020 - Zateplení podkroví ...'!F33</f>
        <v>0</v>
      </c>
      <c r="BA55" s="113">
        <f>'020 - Zateplení podkroví ...'!F34</f>
        <v>0</v>
      </c>
      <c r="BB55" s="113">
        <f>'020 - Zateplení podkroví ...'!F35</f>
        <v>0</v>
      </c>
      <c r="BC55" s="113">
        <f>'020 - Zateplení podkroví ...'!F36</f>
        <v>0</v>
      </c>
      <c r="BD55" s="115">
        <f>'020 - Zateplení podkroví ...'!F37</f>
        <v>0</v>
      </c>
      <c r="BT55" s="116" t="s">
        <v>80</v>
      </c>
      <c r="BV55" s="116" t="s">
        <v>74</v>
      </c>
      <c r="BW55" s="116" t="s">
        <v>81</v>
      </c>
      <c r="BX55" s="116" t="s">
        <v>5</v>
      </c>
      <c r="CL55" s="116" t="s">
        <v>1</v>
      </c>
      <c r="CM55" s="116" t="s">
        <v>82</v>
      </c>
    </row>
    <row r="56" spans="1:91" s="5" customFormat="1" ht="16.5" customHeight="1">
      <c r="A56" s="104" t="s">
        <v>76</v>
      </c>
      <c r="B56" s="105"/>
      <c r="C56" s="106"/>
      <c r="D56" s="107" t="s">
        <v>83</v>
      </c>
      <c r="E56" s="107"/>
      <c r="F56" s="107"/>
      <c r="G56" s="107"/>
      <c r="H56" s="107"/>
      <c r="I56" s="108"/>
      <c r="J56" s="107" t="s">
        <v>84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'040 - Vedlejší a ostatní ...'!J30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79</v>
      </c>
      <c r="AR56" s="111"/>
      <c r="AS56" s="117">
        <v>0</v>
      </c>
      <c r="AT56" s="118">
        <f>ROUND(SUM(AV56:AW56),2)</f>
        <v>0</v>
      </c>
      <c r="AU56" s="119">
        <f>'040 - Vedlejší a ostatní ...'!P81</f>
        <v>0</v>
      </c>
      <c r="AV56" s="118">
        <f>'040 - Vedlejší a ostatní ...'!J33</f>
        <v>0</v>
      </c>
      <c r="AW56" s="118">
        <f>'040 - Vedlejší a ostatní ...'!J34</f>
        <v>0</v>
      </c>
      <c r="AX56" s="118">
        <f>'040 - Vedlejší a ostatní ...'!J35</f>
        <v>0</v>
      </c>
      <c r="AY56" s="118">
        <f>'040 - Vedlejší a ostatní ...'!J36</f>
        <v>0</v>
      </c>
      <c r="AZ56" s="118">
        <f>'040 - Vedlejší a ostatní ...'!F33</f>
        <v>0</v>
      </c>
      <c r="BA56" s="118">
        <f>'040 - Vedlejší a ostatní ...'!F34</f>
        <v>0</v>
      </c>
      <c r="BB56" s="118">
        <f>'040 - Vedlejší a ostatní ...'!F35</f>
        <v>0</v>
      </c>
      <c r="BC56" s="118">
        <f>'040 - Vedlejší a ostatní ...'!F36</f>
        <v>0</v>
      </c>
      <c r="BD56" s="120">
        <f>'040 - Vedlejší a ostatní ...'!F37</f>
        <v>0</v>
      </c>
      <c r="BT56" s="116" t="s">
        <v>80</v>
      </c>
      <c r="BV56" s="116" t="s">
        <v>74</v>
      </c>
      <c r="BW56" s="116" t="s">
        <v>85</v>
      </c>
      <c r="BX56" s="116" t="s">
        <v>5</v>
      </c>
      <c r="CL56" s="116" t="s">
        <v>1</v>
      </c>
      <c r="CM56" s="116" t="s">
        <v>82</v>
      </c>
    </row>
    <row r="57" spans="2:44" s="1" customFormat="1" ht="30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40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40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020 - Zateplení podkroví ...'!C2" display="/"/>
    <hyperlink ref="A56" location="'040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81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82</v>
      </c>
    </row>
    <row r="4" spans="2:46" ht="24.95" customHeight="1">
      <c r="B4" s="17"/>
      <c r="D4" s="125" t="s">
        <v>86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MÚ Horažďovice - energetická úsporná opatření čp. 1, 2 a 3 - zatepleni podkrovi</v>
      </c>
      <c r="F7" s="126"/>
      <c r="G7" s="126"/>
      <c r="H7" s="126"/>
      <c r="L7" s="17"/>
    </row>
    <row r="8" spans="2:12" s="1" customFormat="1" ht="12" customHeight="1">
      <c r="B8" s="40"/>
      <c r="D8" s="126" t="s">
        <v>87</v>
      </c>
      <c r="I8" s="128"/>
      <c r="L8" s="40"/>
    </row>
    <row r="9" spans="2:12" s="1" customFormat="1" ht="36.95" customHeight="1">
      <c r="B9" s="40"/>
      <c r="E9" s="129" t="s">
        <v>88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11. 1. 2019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>00255513</v>
      </c>
      <c r="L14" s="40"/>
    </row>
    <row r="15" spans="2:12" s="1" customFormat="1" ht="18" customHeight="1">
      <c r="B15" s="40"/>
      <c r="E15" s="14" t="str">
        <f>IF('Rekapitulace stavby'!E11="","",'Rekapitulace stavby'!E11)</f>
        <v>město Horažďovice, Horažďovice 1</v>
      </c>
      <c r="I15" s="130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29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31</v>
      </c>
      <c r="I20" s="130" t="s">
        <v>25</v>
      </c>
      <c r="J20" s="14" t="str">
        <f>IF('Rekapitulace stavby'!AN16="","",'Rekapitulace stavby'!AN16)</f>
        <v>74221841</v>
      </c>
      <c r="L20" s="40"/>
    </row>
    <row r="21" spans="2:12" s="1" customFormat="1" ht="18" customHeight="1">
      <c r="B21" s="40"/>
      <c r="E21" s="14" t="str">
        <f>IF('Rekapitulace stavby'!E17="","",'Rekapitulace stavby'!E17)</f>
        <v>Ing. Martin Liška, Horažďovice 1133</v>
      </c>
      <c r="I21" s="130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35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>Pavel Matoušek</v>
      </c>
      <c r="I24" s="130" t="s">
        <v>28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37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25.4" customHeight="1">
      <c r="B30" s="40"/>
      <c r="D30" s="136" t="s">
        <v>38</v>
      </c>
      <c r="I30" s="128"/>
      <c r="J30" s="137">
        <f>ROUND(J85,2)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pans="2:12" s="1" customFormat="1" ht="14.4" customHeight="1">
      <c r="B32" s="40"/>
      <c r="F32" s="138" t="s">
        <v>40</v>
      </c>
      <c r="I32" s="139" t="s">
        <v>39</v>
      </c>
      <c r="J32" s="138" t="s">
        <v>41</v>
      </c>
      <c r="L32" s="40"/>
    </row>
    <row r="33" spans="2:12" s="1" customFormat="1" ht="14.4" customHeight="1">
      <c r="B33" s="40"/>
      <c r="D33" s="126" t="s">
        <v>42</v>
      </c>
      <c r="E33" s="126" t="s">
        <v>43</v>
      </c>
      <c r="F33" s="140">
        <f>ROUND((SUM(BE85:BE159)),2)</f>
        <v>0</v>
      </c>
      <c r="I33" s="141">
        <v>0.21</v>
      </c>
      <c r="J33" s="140">
        <f>ROUND(((SUM(BE85:BE159))*I33),2)</f>
        <v>0</v>
      </c>
      <c r="L33" s="40"/>
    </row>
    <row r="34" spans="2:12" s="1" customFormat="1" ht="14.4" customHeight="1">
      <c r="B34" s="40"/>
      <c r="E34" s="126" t="s">
        <v>44</v>
      </c>
      <c r="F34" s="140">
        <f>ROUND((SUM(BF85:BF159)),2)</f>
        <v>0</v>
      </c>
      <c r="I34" s="141">
        <v>0.15</v>
      </c>
      <c r="J34" s="140">
        <f>ROUND(((SUM(BF85:BF159))*I34),2)</f>
        <v>0</v>
      </c>
      <c r="L34" s="40"/>
    </row>
    <row r="35" spans="2:12" s="1" customFormat="1" ht="14.4" customHeight="1" hidden="1">
      <c r="B35" s="40"/>
      <c r="E35" s="126" t="s">
        <v>45</v>
      </c>
      <c r="F35" s="140">
        <f>ROUND((SUM(BG85:BG159)),2)</f>
        <v>0</v>
      </c>
      <c r="I35" s="141">
        <v>0.21</v>
      </c>
      <c r="J35" s="140">
        <f>0</f>
        <v>0</v>
      </c>
      <c r="L35" s="40"/>
    </row>
    <row r="36" spans="2:12" s="1" customFormat="1" ht="14.4" customHeight="1" hidden="1">
      <c r="B36" s="40"/>
      <c r="E36" s="126" t="s">
        <v>46</v>
      </c>
      <c r="F36" s="140">
        <f>ROUND((SUM(BH85:BH159)),2)</f>
        <v>0</v>
      </c>
      <c r="I36" s="141">
        <v>0.15</v>
      </c>
      <c r="J36" s="140">
        <f>0</f>
        <v>0</v>
      </c>
      <c r="L36" s="40"/>
    </row>
    <row r="37" spans="2:12" s="1" customFormat="1" ht="14.4" customHeight="1" hidden="1">
      <c r="B37" s="40"/>
      <c r="E37" s="126" t="s">
        <v>47</v>
      </c>
      <c r="F37" s="140">
        <f>ROUND((SUM(BI85:BI159)),2)</f>
        <v>0</v>
      </c>
      <c r="I37" s="141">
        <v>0</v>
      </c>
      <c r="J37" s="140">
        <f>0</f>
        <v>0</v>
      </c>
      <c r="L37" s="40"/>
    </row>
    <row r="38" spans="2:12" s="1" customFormat="1" ht="6.95" customHeight="1">
      <c r="B38" s="40"/>
      <c r="I38" s="128"/>
      <c r="L38" s="40"/>
    </row>
    <row r="39" spans="2:12" s="1" customFormat="1" ht="25.4" customHeight="1">
      <c r="B39" s="40"/>
      <c r="C39" s="142"/>
      <c r="D39" s="143" t="s">
        <v>48</v>
      </c>
      <c r="E39" s="144"/>
      <c r="F39" s="144"/>
      <c r="G39" s="145" t="s">
        <v>49</v>
      </c>
      <c r="H39" s="146" t="s">
        <v>50</v>
      </c>
      <c r="I39" s="147"/>
      <c r="J39" s="148">
        <f>SUM(J30:J37)</f>
        <v>0</v>
      </c>
      <c r="K39" s="149"/>
      <c r="L39" s="40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pans="2:12" s="1" customFormat="1" ht="24.95" customHeight="1">
      <c r="B45" s="35"/>
      <c r="C45" s="20" t="s">
        <v>89</v>
      </c>
      <c r="D45" s="36"/>
      <c r="E45" s="36"/>
      <c r="F45" s="36"/>
      <c r="G45" s="36"/>
      <c r="H45" s="36"/>
      <c r="I45" s="128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16.5" customHeight="1">
      <c r="B48" s="35"/>
      <c r="C48" s="36"/>
      <c r="D48" s="36"/>
      <c r="E48" s="156" t="str">
        <f>E7</f>
        <v>MÚ Horažďovice - energetická úsporná opatření čp. 1, 2 a 3 - zatepleni podkrovi</v>
      </c>
      <c r="F48" s="29"/>
      <c r="G48" s="29"/>
      <c r="H48" s="29"/>
      <c r="I48" s="128"/>
      <c r="J48" s="36"/>
      <c r="K48" s="36"/>
      <c r="L48" s="40"/>
    </row>
    <row r="49" spans="2:12" s="1" customFormat="1" ht="12" customHeight="1">
      <c r="B49" s="35"/>
      <c r="C49" s="29" t="s">
        <v>87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020 - Zateplení podkroví čp. 2,3</v>
      </c>
      <c r="F50" s="36"/>
      <c r="G50" s="36"/>
      <c r="H50" s="36"/>
      <c r="I50" s="128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2" customHeight="1">
      <c r="B52" s="35"/>
      <c r="C52" s="29" t="s">
        <v>20</v>
      </c>
      <c r="D52" s="36"/>
      <c r="E52" s="36"/>
      <c r="F52" s="24" t="str">
        <f>F12</f>
        <v xml:space="preserve"> </v>
      </c>
      <c r="G52" s="36"/>
      <c r="H52" s="36"/>
      <c r="I52" s="130" t="s">
        <v>22</v>
      </c>
      <c r="J52" s="64" t="str">
        <f>IF(J12="","",J12)</f>
        <v>11. 1. 2019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24.9" customHeight="1">
      <c r="B54" s="35"/>
      <c r="C54" s="29" t="s">
        <v>24</v>
      </c>
      <c r="D54" s="36"/>
      <c r="E54" s="36"/>
      <c r="F54" s="24" t="str">
        <f>E15</f>
        <v>město Horažďovice, Horažďovice 1</v>
      </c>
      <c r="G54" s="36"/>
      <c r="H54" s="36"/>
      <c r="I54" s="130" t="s">
        <v>31</v>
      </c>
      <c r="J54" s="33" t="str">
        <f>E21</f>
        <v>Ing. Martin Liška, Horažďovice 1133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30" t="s">
        <v>35</v>
      </c>
      <c r="J55" s="33" t="str">
        <f>E24</f>
        <v>Pavel Matoušek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pans="2:12" s="1" customFormat="1" ht="29.25" customHeight="1">
      <c r="B57" s="35"/>
      <c r="C57" s="157" t="s">
        <v>90</v>
      </c>
      <c r="D57" s="158"/>
      <c r="E57" s="158"/>
      <c r="F57" s="158"/>
      <c r="G57" s="158"/>
      <c r="H57" s="158"/>
      <c r="I57" s="159"/>
      <c r="J57" s="160" t="s">
        <v>91</v>
      </c>
      <c r="K57" s="158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47" s="1" customFormat="1" ht="22.8" customHeight="1">
      <c r="B59" s="35"/>
      <c r="C59" s="161" t="s">
        <v>92</v>
      </c>
      <c r="D59" s="36"/>
      <c r="E59" s="36"/>
      <c r="F59" s="36"/>
      <c r="G59" s="36"/>
      <c r="H59" s="36"/>
      <c r="I59" s="128"/>
      <c r="J59" s="95">
        <f>J85</f>
        <v>0</v>
      </c>
      <c r="K59" s="36"/>
      <c r="L59" s="40"/>
      <c r="AU59" s="14" t="s">
        <v>93</v>
      </c>
    </row>
    <row r="60" spans="2:12" s="7" customFormat="1" ht="24.95" customHeight="1">
      <c r="B60" s="162"/>
      <c r="C60" s="163"/>
      <c r="D60" s="164" t="s">
        <v>94</v>
      </c>
      <c r="E60" s="165"/>
      <c r="F60" s="165"/>
      <c r="G60" s="165"/>
      <c r="H60" s="165"/>
      <c r="I60" s="166"/>
      <c r="J60" s="167">
        <f>J86</f>
        <v>0</v>
      </c>
      <c r="K60" s="163"/>
      <c r="L60" s="168"/>
    </row>
    <row r="61" spans="2:12" s="8" customFormat="1" ht="19.9" customHeight="1">
      <c r="B61" s="169"/>
      <c r="C61" s="170"/>
      <c r="D61" s="171" t="s">
        <v>95</v>
      </c>
      <c r="E61" s="172"/>
      <c r="F61" s="172"/>
      <c r="G61" s="172"/>
      <c r="H61" s="172"/>
      <c r="I61" s="173"/>
      <c r="J61" s="174">
        <f>J87</f>
        <v>0</v>
      </c>
      <c r="K61" s="170"/>
      <c r="L61" s="175"/>
    </row>
    <row r="62" spans="2:12" s="7" customFormat="1" ht="24.95" customHeight="1">
      <c r="B62" s="162"/>
      <c r="C62" s="163"/>
      <c r="D62" s="164" t="s">
        <v>96</v>
      </c>
      <c r="E62" s="165"/>
      <c r="F62" s="165"/>
      <c r="G62" s="165"/>
      <c r="H62" s="165"/>
      <c r="I62" s="166"/>
      <c r="J62" s="167">
        <f>J89</f>
        <v>0</v>
      </c>
      <c r="K62" s="163"/>
      <c r="L62" s="168"/>
    </row>
    <row r="63" spans="2:12" s="8" customFormat="1" ht="19.9" customHeight="1">
      <c r="B63" s="169"/>
      <c r="C63" s="170"/>
      <c r="D63" s="171" t="s">
        <v>97</v>
      </c>
      <c r="E63" s="172"/>
      <c r="F63" s="172"/>
      <c r="G63" s="172"/>
      <c r="H63" s="172"/>
      <c r="I63" s="173"/>
      <c r="J63" s="174">
        <f>J90</f>
        <v>0</v>
      </c>
      <c r="K63" s="170"/>
      <c r="L63" s="175"/>
    </row>
    <row r="64" spans="2:12" s="8" customFormat="1" ht="19.9" customHeight="1">
      <c r="B64" s="169"/>
      <c r="C64" s="170"/>
      <c r="D64" s="171" t="s">
        <v>98</v>
      </c>
      <c r="E64" s="172"/>
      <c r="F64" s="172"/>
      <c r="G64" s="172"/>
      <c r="H64" s="172"/>
      <c r="I64" s="173"/>
      <c r="J64" s="174">
        <f>J104</f>
        <v>0</v>
      </c>
      <c r="K64" s="170"/>
      <c r="L64" s="175"/>
    </row>
    <row r="65" spans="2:12" s="8" customFormat="1" ht="19.9" customHeight="1">
      <c r="B65" s="169"/>
      <c r="C65" s="170"/>
      <c r="D65" s="171" t="s">
        <v>99</v>
      </c>
      <c r="E65" s="172"/>
      <c r="F65" s="172"/>
      <c r="G65" s="172"/>
      <c r="H65" s="172"/>
      <c r="I65" s="173"/>
      <c r="J65" s="174">
        <f>J143</f>
        <v>0</v>
      </c>
      <c r="K65" s="170"/>
      <c r="L65" s="175"/>
    </row>
    <row r="66" spans="2:12" s="1" customFormat="1" ht="21.8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52"/>
      <c r="J67" s="55"/>
      <c r="K67" s="55"/>
      <c r="L67" s="40"/>
    </row>
    <row r="71" spans="2:12" s="1" customFormat="1" ht="6.95" customHeight="1">
      <c r="B71" s="56"/>
      <c r="C71" s="57"/>
      <c r="D71" s="57"/>
      <c r="E71" s="57"/>
      <c r="F71" s="57"/>
      <c r="G71" s="57"/>
      <c r="H71" s="57"/>
      <c r="I71" s="155"/>
      <c r="J71" s="57"/>
      <c r="K71" s="57"/>
      <c r="L71" s="40"/>
    </row>
    <row r="72" spans="2:12" s="1" customFormat="1" ht="24.95" customHeight="1">
      <c r="B72" s="35"/>
      <c r="C72" s="20" t="s">
        <v>100</v>
      </c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6.95" customHeight="1">
      <c r="B73" s="35"/>
      <c r="C73" s="36"/>
      <c r="D73" s="36"/>
      <c r="E73" s="36"/>
      <c r="F73" s="36"/>
      <c r="G73" s="36"/>
      <c r="H73" s="36"/>
      <c r="I73" s="128"/>
      <c r="J73" s="36"/>
      <c r="K73" s="36"/>
      <c r="L73" s="40"/>
    </row>
    <row r="74" spans="2:12" s="1" customFormat="1" ht="12" customHeight="1">
      <c r="B74" s="35"/>
      <c r="C74" s="29" t="s">
        <v>16</v>
      </c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16.5" customHeight="1">
      <c r="B75" s="35"/>
      <c r="C75" s="36"/>
      <c r="D75" s="36"/>
      <c r="E75" s="156" t="str">
        <f>E7</f>
        <v>MÚ Horažďovice - energetická úsporná opatření čp. 1, 2 a 3 - zatepleni podkrovi</v>
      </c>
      <c r="F75" s="29"/>
      <c r="G75" s="29"/>
      <c r="H75" s="29"/>
      <c r="I75" s="128"/>
      <c r="J75" s="36"/>
      <c r="K75" s="36"/>
      <c r="L75" s="40"/>
    </row>
    <row r="76" spans="2:12" s="1" customFormat="1" ht="12" customHeight="1">
      <c r="B76" s="35"/>
      <c r="C76" s="29" t="s">
        <v>87</v>
      </c>
      <c r="D76" s="36"/>
      <c r="E76" s="36"/>
      <c r="F76" s="36"/>
      <c r="G76" s="36"/>
      <c r="H76" s="36"/>
      <c r="I76" s="128"/>
      <c r="J76" s="36"/>
      <c r="K76" s="36"/>
      <c r="L76" s="40"/>
    </row>
    <row r="77" spans="2:12" s="1" customFormat="1" ht="16.5" customHeight="1">
      <c r="B77" s="35"/>
      <c r="C77" s="36"/>
      <c r="D77" s="36"/>
      <c r="E77" s="61" t="str">
        <f>E9</f>
        <v>020 - Zateplení podkroví čp. 2,3</v>
      </c>
      <c r="F77" s="36"/>
      <c r="G77" s="36"/>
      <c r="H77" s="36"/>
      <c r="I77" s="128"/>
      <c r="J77" s="36"/>
      <c r="K77" s="36"/>
      <c r="L77" s="40"/>
    </row>
    <row r="78" spans="2:12" s="1" customFormat="1" ht="6.95" customHeight="1">
      <c r="B78" s="35"/>
      <c r="C78" s="36"/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12" customHeight="1">
      <c r="B79" s="35"/>
      <c r="C79" s="29" t="s">
        <v>20</v>
      </c>
      <c r="D79" s="36"/>
      <c r="E79" s="36"/>
      <c r="F79" s="24" t="str">
        <f>F12</f>
        <v xml:space="preserve"> </v>
      </c>
      <c r="G79" s="36"/>
      <c r="H79" s="36"/>
      <c r="I79" s="130" t="s">
        <v>22</v>
      </c>
      <c r="J79" s="64" t="str">
        <f>IF(J12="","",J12)</f>
        <v>11. 1. 2019</v>
      </c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24.9" customHeight="1">
      <c r="B81" s="35"/>
      <c r="C81" s="29" t="s">
        <v>24</v>
      </c>
      <c r="D81" s="36"/>
      <c r="E81" s="36"/>
      <c r="F81" s="24" t="str">
        <f>E15</f>
        <v>město Horažďovice, Horažďovice 1</v>
      </c>
      <c r="G81" s="36"/>
      <c r="H81" s="36"/>
      <c r="I81" s="130" t="s">
        <v>31</v>
      </c>
      <c r="J81" s="33" t="str">
        <f>E21</f>
        <v>Ing. Martin Liška, Horažďovice 1133</v>
      </c>
      <c r="K81" s="36"/>
      <c r="L81" s="40"/>
    </row>
    <row r="82" spans="2:12" s="1" customFormat="1" ht="13.65" customHeight="1">
      <c r="B82" s="35"/>
      <c r="C82" s="29" t="s">
        <v>29</v>
      </c>
      <c r="D82" s="36"/>
      <c r="E82" s="36"/>
      <c r="F82" s="24" t="str">
        <f>IF(E18="","",E18)</f>
        <v>Vyplň údaj</v>
      </c>
      <c r="G82" s="36"/>
      <c r="H82" s="36"/>
      <c r="I82" s="130" t="s">
        <v>35</v>
      </c>
      <c r="J82" s="33" t="str">
        <f>E24</f>
        <v>Pavel Matoušek</v>
      </c>
      <c r="K82" s="36"/>
      <c r="L82" s="40"/>
    </row>
    <row r="83" spans="2:12" s="1" customFormat="1" ht="10.3" customHeight="1">
      <c r="B83" s="35"/>
      <c r="C83" s="36"/>
      <c r="D83" s="36"/>
      <c r="E83" s="36"/>
      <c r="F83" s="36"/>
      <c r="G83" s="36"/>
      <c r="H83" s="36"/>
      <c r="I83" s="128"/>
      <c r="J83" s="36"/>
      <c r="K83" s="36"/>
      <c r="L83" s="40"/>
    </row>
    <row r="84" spans="2:20" s="9" customFormat="1" ht="29.25" customHeight="1">
      <c r="B84" s="176"/>
      <c r="C84" s="177" t="s">
        <v>101</v>
      </c>
      <c r="D84" s="178" t="s">
        <v>57</v>
      </c>
      <c r="E84" s="178" t="s">
        <v>53</v>
      </c>
      <c r="F84" s="178" t="s">
        <v>54</v>
      </c>
      <c r="G84" s="178" t="s">
        <v>102</v>
      </c>
      <c r="H84" s="178" t="s">
        <v>103</v>
      </c>
      <c r="I84" s="179" t="s">
        <v>104</v>
      </c>
      <c r="J84" s="180" t="s">
        <v>91</v>
      </c>
      <c r="K84" s="181" t="s">
        <v>105</v>
      </c>
      <c r="L84" s="182"/>
      <c r="M84" s="85" t="s">
        <v>1</v>
      </c>
      <c r="N84" s="86" t="s">
        <v>42</v>
      </c>
      <c r="O84" s="86" t="s">
        <v>106</v>
      </c>
      <c r="P84" s="86" t="s">
        <v>107</v>
      </c>
      <c r="Q84" s="86" t="s">
        <v>108</v>
      </c>
      <c r="R84" s="86" t="s">
        <v>109</v>
      </c>
      <c r="S84" s="86" t="s">
        <v>110</v>
      </c>
      <c r="T84" s="87" t="s">
        <v>111</v>
      </c>
    </row>
    <row r="85" spans="2:63" s="1" customFormat="1" ht="22.8" customHeight="1">
      <c r="B85" s="35"/>
      <c r="C85" s="92" t="s">
        <v>112</v>
      </c>
      <c r="D85" s="36"/>
      <c r="E85" s="36"/>
      <c r="F85" s="36"/>
      <c r="G85" s="36"/>
      <c r="H85" s="36"/>
      <c r="I85" s="128"/>
      <c r="J85" s="183">
        <f>BK85</f>
        <v>0</v>
      </c>
      <c r="K85" s="36"/>
      <c r="L85" s="40"/>
      <c r="M85" s="88"/>
      <c r="N85" s="89"/>
      <c r="O85" s="89"/>
      <c r="P85" s="184">
        <f>P86+P89</f>
        <v>0</v>
      </c>
      <c r="Q85" s="89"/>
      <c r="R85" s="184">
        <f>R86+R89</f>
        <v>4.66675</v>
      </c>
      <c r="S85" s="89"/>
      <c r="T85" s="185">
        <f>T86+T89</f>
        <v>0</v>
      </c>
      <c r="AT85" s="14" t="s">
        <v>71</v>
      </c>
      <c r="AU85" s="14" t="s">
        <v>93</v>
      </c>
      <c r="BK85" s="186">
        <f>BK86+BK89</f>
        <v>0</v>
      </c>
    </row>
    <row r="86" spans="2:63" s="10" customFormat="1" ht="25.9" customHeight="1">
      <c r="B86" s="187"/>
      <c r="C86" s="188"/>
      <c r="D86" s="189" t="s">
        <v>71</v>
      </c>
      <c r="E86" s="190" t="s">
        <v>113</v>
      </c>
      <c r="F86" s="190" t="s">
        <v>114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</f>
        <v>0</v>
      </c>
      <c r="Q86" s="195"/>
      <c r="R86" s="196">
        <f>R87</f>
        <v>0</v>
      </c>
      <c r="S86" s="195"/>
      <c r="T86" s="197">
        <f>T87</f>
        <v>0</v>
      </c>
      <c r="AR86" s="198" t="s">
        <v>80</v>
      </c>
      <c r="AT86" s="199" t="s">
        <v>71</v>
      </c>
      <c r="AU86" s="199" t="s">
        <v>72</v>
      </c>
      <c r="AY86" s="198" t="s">
        <v>115</v>
      </c>
      <c r="BK86" s="200">
        <f>BK87</f>
        <v>0</v>
      </c>
    </row>
    <row r="87" spans="2:63" s="10" customFormat="1" ht="22.8" customHeight="1">
      <c r="B87" s="187"/>
      <c r="C87" s="188"/>
      <c r="D87" s="189" t="s">
        <v>71</v>
      </c>
      <c r="E87" s="201" t="s">
        <v>116</v>
      </c>
      <c r="F87" s="201" t="s">
        <v>117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P88</f>
        <v>0</v>
      </c>
      <c r="Q87" s="195"/>
      <c r="R87" s="196">
        <f>R88</f>
        <v>0</v>
      </c>
      <c r="S87" s="195"/>
      <c r="T87" s="197">
        <f>T88</f>
        <v>0</v>
      </c>
      <c r="AR87" s="198" t="s">
        <v>80</v>
      </c>
      <c r="AT87" s="199" t="s">
        <v>71</v>
      </c>
      <c r="AU87" s="199" t="s">
        <v>80</v>
      </c>
      <c r="AY87" s="198" t="s">
        <v>115</v>
      </c>
      <c r="BK87" s="200">
        <f>BK88</f>
        <v>0</v>
      </c>
    </row>
    <row r="88" spans="2:65" s="1" customFormat="1" ht="16.5" customHeight="1">
      <c r="B88" s="35"/>
      <c r="C88" s="203" t="s">
        <v>80</v>
      </c>
      <c r="D88" s="203" t="s">
        <v>118</v>
      </c>
      <c r="E88" s="204" t="s">
        <v>119</v>
      </c>
      <c r="F88" s="205" t="s">
        <v>120</v>
      </c>
      <c r="G88" s="206" t="s">
        <v>121</v>
      </c>
      <c r="H88" s="207">
        <v>598</v>
      </c>
      <c r="I88" s="208"/>
      <c r="J88" s="209">
        <f>ROUND(I88*H88,2)</f>
        <v>0</v>
      </c>
      <c r="K88" s="205" t="s">
        <v>1</v>
      </c>
      <c r="L88" s="40"/>
      <c r="M88" s="210" t="s">
        <v>1</v>
      </c>
      <c r="N88" s="211" t="s">
        <v>43</v>
      </c>
      <c r="O88" s="76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4" t="s">
        <v>122</v>
      </c>
      <c r="AT88" s="14" t="s">
        <v>118</v>
      </c>
      <c r="AU88" s="14" t="s">
        <v>82</v>
      </c>
      <c r="AY88" s="14" t="s">
        <v>115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4" t="s">
        <v>80</v>
      </c>
      <c r="BK88" s="214">
        <f>ROUND(I88*H88,2)</f>
        <v>0</v>
      </c>
      <c r="BL88" s="14" t="s">
        <v>122</v>
      </c>
      <c r="BM88" s="14" t="s">
        <v>82</v>
      </c>
    </row>
    <row r="89" spans="2:63" s="10" customFormat="1" ht="25.9" customHeight="1">
      <c r="B89" s="187"/>
      <c r="C89" s="188"/>
      <c r="D89" s="189" t="s">
        <v>71</v>
      </c>
      <c r="E89" s="190" t="s">
        <v>123</v>
      </c>
      <c r="F89" s="190" t="s">
        <v>124</v>
      </c>
      <c r="G89" s="188"/>
      <c r="H89" s="188"/>
      <c r="I89" s="191"/>
      <c r="J89" s="192">
        <f>BK89</f>
        <v>0</v>
      </c>
      <c r="K89" s="188"/>
      <c r="L89" s="193"/>
      <c r="M89" s="194"/>
      <c r="N89" s="195"/>
      <c r="O89" s="195"/>
      <c r="P89" s="196">
        <f>P90+P104+P143</f>
        <v>0</v>
      </c>
      <c r="Q89" s="195"/>
      <c r="R89" s="196">
        <f>R90+R104+R143</f>
        <v>4.66675</v>
      </c>
      <c r="S89" s="195"/>
      <c r="T89" s="197">
        <f>T90+T104+T143</f>
        <v>0</v>
      </c>
      <c r="AR89" s="198" t="s">
        <v>82</v>
      </c>
      <c r="AT89" s="199" t="s">
        <v>71</v>
      </c>
      <c r="AU89" s="199" t="s">
        <v>72</v>
      </c>
      <c r="AY89" s="198" t="s">
        <v>115</v>
      </c>
      <c r="BK89" s="200">
        <f>BK90+BK104+BK143</f>
        <v>0</v>
      </c>
    </row>
    <row r="90" spans="2:63" s="10" customFormat="1" ht="22.8" customHeight="1">
      <c r="B90" s="187"/>
      <c r="C90" s="188"/>
      <c r="D90" s="189" t="s">
        <v>71</v>
      </c>
      <c r="E90" s="201" t="s">
        <v>125</v>
      </c>
      <c r="F90" s="201" t="s">
        <v>126</v>
      </c>
      <c r="G90" s="188"/>
      <c r="H90" s="188"/>
      <c r="I90" s="191"/>
      <c r="J90" s="202">
        <f>BK90</f>
        <v>0</v>
      </c>
      <c r="K90" s="188"/>
      <c r="L90" s="193"/>
      <c r="M90" s="194"/>
      <c r="N90" s="195"/>
      <c r="O90" s="195"/>
      <c r="P90" s="196">
        <f>SUM(P91:P103)</f>
        <v>0</v>
      </c>
      <c r="Q90" s="195"/>
      <c r="R90" s="196">
        <f>SUM(R91:R103)</f>
        <v>0</v>
      </c>
      <c r="S90" s="195"/>
      <c r="T90" s="197">
        <f>SUM(T91:T103)</f>
        <v>0</v>
      </c>
      <c r="AR90" s="198" t="s">
        <v>82</v>
      </c>
      <c r="AT90" s="199" t="s">
        <v>71</v>
      </c>
      <c r="AU90" s="199" t="s">
        <v>80</v>
      </c>
      <c r="AY90" s="198" t="s">
        <v>115</v>
      </c>
      <c r="BK90" s="200">
        <f>SUM(BK91:BK103)</f>
        <v>0</v>
      </c>
    </row>
    <row r="91" spans="2:65" s="1" customFormat="1" ht="16.5" customHeight="1">
      <c r="B91" s="35"/>
      <c r="C91" s="203" t="s">
        <v>82</v>
      </c>
      <c r="D91" s="203" t="s">
        <v>118</v>
      </c>
      <c r="E91" s="204" t="s">
        <v>127</v>
      </c>
      <c r="F91" s="205" t="s">
        <v>128</v>
      </c>
      <c r="G91" s="206" t="s">
        <v>121</v>
      </c>
      <c r="H91" s="207">
        <v>1196</v>
      </c>
      <c r="I91" s="208"/>
      <c r="J91" s="209">
        <f>ROUND(I91*H91,2)</f>
        <v>0</v>
      </c>
      <c r="K91" s="205" t="s">
        <v>1</v>
      </c>
      <c r="L91" s="40"/>
      <c r="M91" s="210" t="s">
        <v>1</v>
      </c>
      <c r="N91" s="211" t="s">
        <v>43</v>
      </c>
      <c r="O91" s="76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4" t="s">
        <v>129</v>
      </c>
      <c r="AT91" s="14" t="s">
        <v>118</v>
      </c>
      <c r="AU91" s="14" t="s">
        <v>82</v>
      </c>
      <c r="AY91" s="14" t="s">
        <v>115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4" t="s">
        <v>80</v>
      </c>
      <c r="BK91" s="214">
        <f>ROUND(I91*H91,2)</f>
        <v>0</v>
      </c>
      <c r="BL91" s="14" t="s">
        <v>129</v>
      </c>
      <c r="BM91" s="14" t="s">
        <v>122</v>
      </c>
    </row>
    <row r="92" spans="2:51" s="11" customFormat="1" ht="12">
      <c r="B92" s="215"/>
      <c r="C92" s="216"/>
      <c r="D92" s="217" t="s">
        <v>130</v>
      </c>
      <c r="E92" s="218" t="s">
        <v>1</v>
      </c>
      <c r="F92" s="219" t="s">
        <v>131</v>
      </c>
      <c r="G92" s="216"/>
      <c r="H92" s="220">
        <v>1196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130</v>
      </c>
      <c r="AU92" s="226" t="s">
        <v>82</v>
      </c>
      <c r="AV92" s="11" t="s">
        <v>82</v>
      </c>
      <c r="AW92" s="11" t="s">
        <v>34</v>
      </c>
      <c r="AX92" s="11" t="s">
        <v>72</v>
      </c>
      <c r="AY92" s="226" t="s">
        <v>115</v>
      </c>
    </row>
    <row r="93" spans="2:51" s="12" customFormat="1" ht="12">
      <c r="B93" s="227"/>
      <c r="C93" s="228"/>
      <c r="D93" s="217" t="s">
        <v>130</v>
      </c>
      <c r="E93" s="229" t="s">
        <v>1</v>
      </c>
      <c r="F93" s="230" t="s">
        <v>132</v>
      </c>
      <c r="G93" s="228"/>
      <c r="H93" s="231">
        <v>1196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130</v>
      </c>
      <c r="AU93" s="237" t="s">
        <v>82</v>
      </c>
      <c r="AV93" s="12" t="s">
        <v>122</v>
      </c>
      <c r="AW93" s="12" t="s">
        <v>34</v>
      </c>
      <c r="AX93" s="12" t="s">
        <v>80</v>
      </c>
      <c r="AY93" s="237" t="s">
        <v>115</v>
      </c>
    </row>
    <row r="94" spans="2:65" s="1" customFormat="1" ht="16.5" customHeight="1">
      <c r="B94" s="35"/>
      <c r="C94" s="238" t="s">
        <v>133</v>
      </c>
      <c r="D94" s="238" t="s">
        <v>134</v>
      </c>
      <c r="E94" s="239" t="s">
        <v>135</v>
      </c>
      <c r="F94" s="240" t="s">
        <v>136</v>
      </c>
      <c r="G94" s="241" t="s">
        <v>121</v>
      </c>
      <c r="H94" s="242">
        <v>627.9</v>
      </c>
      <c r="I94" s="243"/>
      <c r="J94" s="244">
        <f>ROUND(I94*H94,2)</f>
        <v>0</v>
      </c>
      <c r="K94" s="240" t="s">
        <v>1</v>
      </c>
      <c r="L94" s="245"/>
      <c r="M94" s="246" t="s">
        <v>1</v>
      </c>
      <c r="N94" s="247" t="s">
        <v>43</v>
      </c>
      <c r="O94" s="76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4" t="s">
        <v>137</v>
      </c>
      <c r="AT94" s="14" t="s">
        <v>134</v>
      </c>
      <c r="AU94" s="14" t="s">
        <v>82</v>
      </c>
      <c r="AY94" s="14" t="s">
        <v>115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4" t="s">
        <v>80</v>
      </c>
      <c r="BK94" s="214">
        <f>ROUND(I94*H94,2)</f>
        <v>0</v>
      </c>
      <c r="BL94" s="14" t="s">
        <v>129</v>
      </c>
      <c r="BM94" s="14" t="s">
        <v>138</v>
      </c>
    </row>
    <row r="95" spans="2:51" s="11" customFormat="1" ht="12">
      <c r="B95" s="215"/>
      <c r="C95" s="216"/>
      <c r="D95" s="217" t="s">
        <v>130</v>
      </c>
      <c r="E95" s="218" t="s">
        <v>1</v>
      </c>
      <c r="F95" s="219" t="s">
        <v>139</v>
      </c>
      <c r="G95" s="216"/>
      <c r="H95" s="220">
        <v>627.9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130</v>
      </c>
      <c r="AU95" s="226" t="s">
        <v>82</v>
      </c>
      <c r="AV95" s="11" t="s">
        <v>82</v>
      </c>
      <c r="AW95" s="11" t="s">
        <v>34</v>
      </c>
      <c r="AX95" s="11" t="s">
        <v>72</v>
      </c>
      <c r="AY95" s="226" t="s">
        <v>115</v>
      </c>
    </row>
    <row r="96" spans="2:51" s="12" customFormat="1" ht="12">
      <c r="B96" s="227"/>
      <c r="C96" s="228"/>
      <c r="D96" s="217" t="s">
        <v>130</v>
      </c>
      <c r="E96" s="229" t="s">
        <v>1</v>
      </c>
      <c r="F96" s="230" t="s">
        <v>132</v>
      </c>
      <c r="G96" s="228"/>
      <c r="H96" s="231">
        <v>627.9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130</v>
      </c>
      <c r="AU96" s="237" t="s">
        <v>82</v>
      </c>
      <c r="AV96" s="12" t="s">
        <v>122</v>
      </c>
      <c r="AW96" s="12" t="s">
        <v>34</v>
      </c>
      <c r="AX96" s="12" t="s">
        <v>80</v>
      </c>
      <c r="AY96" s="237" t="s">
        <v>115</v>
      </c>
    </row>
    <row r="97" spans="2:65" s="1" customFormat="1" ht="16.5" customHeight="1">
      <c r="B97" s="35"/>
      <c r="C97" s="238" t="s">
        <v>122</v>
      </c>
      <c r="D97" s="238" t="s">
        <v>134</v>
      </c>
      <c r="E97" s="239" t="s">
        <v>140</v>
      </c>
      <c r="F97" s="240" t="s">
        <v>141</v>
      </c>
      <c r="G97" s="241" t="s">
        <v>121</v>
      </c>
      <c r="H97" s="242">
        <v>627.9</v>
      </c>
      <c r="I97" s="243"/>
      <c r="J97" s="244">
        <f>ROUND(I97*H97,2)</f>
        <v>0</v>
      </c>
      <c r="K97" s="240" t="s">
        <v>1</v>
      </c>
      <c r="L97" s="245"/>
      <c r="M97" s="246" t="s">
        <v>1</v>
      </c>
      <c r="N97" s="247" t="s">
        <v>43</v>
      </c>
      <c r="O97" s="76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4" t="s">
        <v>137</v>
      </c>
      <c r="AT97" s="14" t="s">
        <v>134</v>
      </c>
      <c r="AU97" s="14" t="s">
        <v>82</v>
      </c>
      <c r="AY97" s="14" t="s">
        <v>115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4" t="s">
        <v>80</v>
      </c>
      <c r="BK97" s="214">
        <f>ROUND(I97*H97,2)</f>
        <v>0</v>
      </c>
      <c r="BL97" s="14" t="s">
        <v>129</v>
      </c>
      <c r="BM97" s="14" t="s">
        <v>142</v>
      </c>
    </row>
    <row r="98" spans="2:65" s="1" customFormat="1" ht="16.5" customHeight="1">
      <c r="B98" s="35"/>
      <c r="C98" s="203" t="s">
        <v>143</v>
      </c>
      <c r="D98" s="203" t="s">
        <v>118</v>
      </c>
      <c r="E98" s="204" t="s">
        <v>144</v>
      </c>
      <c r="F98" s="205" t="s">
        <v>145</v>
      </c>
      <c r="G98" s="206" t="s">
        <v>121</v>
      </c>
      <c r="H98" s="207">
        <v>598</v>
      </c>
      <c r="I98" s="208"/>
      <c r="J98" s="209">
        <f>ROUND(I98*H98,2)</f>
        <v>0</v>
      </c>
      <c r="K98" s="205" t="s">
        <v>1</v>
      </c>
      <c r="L98" s="40"/>
      <c r="M98" s="210" t="s">
        <v>1</v>
      </c>
      <c r="N98" s="211" t="s">
        <v>43</v>
      </c>
      <c r="O98" s="76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4" t="s">
        <v>129</v>
      </c>
      <c r="AT98" s="14" t="s">
        <v>118</v>
      </c>
      <c r="AU98" s="14" t="s">
        <v>82</v>
      </c>
      <c r="AY98" s="14" t="s">
        <v>115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4" t="s">
        <v>80</v>
      </c>
      <c r="BK98" s="214">
        <f>ROUND(I98*H98,2)</f>
        <v>0</v>
      </c>
      <c r="BL98" s="14" t="s">
        <v>129</v>
      </c>
      <c r="BM98" s="14" t="s">
        <v>146</v>
      </c>
    </row>
    <row r="99" spans="2:65" s="1" customFormat="1" ht="16.5" customHeight="1">
      <c r="B99" s="35"/>
      <c r="C99" s="238" t="s">
        <v>138</v>
      </c>
      <c r="D99" s="238" t="s">
        <v>134</v>
      </c>
      <c r="E99" s="239" t="s">
        <v>147</v>
      </c>
      <c r="F99" s="240" t="s">
        <v>148</v>
      </c>
      <c r="G99" s="241" t="s">
        <v>121</v>
      </c>
      <c r="H99" s="242">
        <v>717.6</v>
      </c>
      <c r="I99" s="243"/>
      <c r="J99" s="244">
        <f>ROUND(I99*H99,2)</f>
        <v>0</v>
      </c>
      <c r="K99" s="240" t="s">
        <v>1</v>
      </c>
      <c r="L99" s="245"/>
      <c r="M99" s="246" t="s">
        <v>1</v>
      </c>
      <c r="N99" s="247" t="s">
        <v>43</v>
      </c>
      <c r="O99" s="76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4" t="s">
        <v>137</v>
      </c>
      <c r="AT99" s="14" t="s">
        <v>134</v>
      </c>
      <c r="AU99" s="14" t="s">
        <v>82</v>
      </c>
      <c r="AY99" s="14" t="s">
        <v>115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4" t="s">
        <v>80</v>
      </c>
      <c r="BK99" s="214">
        <f>ROUND(I99*H99,2)</f>
        <v>0</v>
      </c>
      <c r="BL99" s="14" t="s">
        <v>129</v>
      </c>
      <c r="BM99" s="14" t="s">
        <v>149</v>
      </c>
    </row>
    <row r="100" spans="2:51" s="11" customFormat="1" ht="12">
      <c r="B100" s="215"/>
      <c r="C100" s="216"/>
      <c r="D100" s="217" t="s">
        <v>130</v>
      </c>
      <c r="E100" s="218" t="s">
        <v>1</v>
      </c>
      <c r="F100" s="219" t="s">
        <v>150</v>
      </c>
      <c r="G100" s="216"/>
      <c r="H100" s="220">
        <v>717.6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130</v>
      </c>
      <c r="AU100" s="226" t="s">
        <v>82</v>
      </c>
      <c r="AV100" s="11" t="s">
        <v>82</v>
      </c>
      <c r="AW100" s="11" t="s">
        <v>34</v>
      </c>
      <c r="AX100" s="11" t="s">
        <v>72</v>
      </c>
      <c r="AY100" s="226" t="s">
        <v>115</v>
      </c>
    </row>
    <row r="101" spans="2:51" s="12" customFormat="1" ht="12">
      <c r="B101" s="227"/>
      <c r="C101" s="228"/>
      <c r="D101" s="217" t="s">
        <v>130</v>
      </c>
      <c r="E101" s="229" t="s">
        <v>1</v>
      </c>
      <c r="F101" s="230" t="s">
        <v>132</v>
      </c>
      <c r="G101" s="228"/>
      <c r="H101" s="231">
        <v>717.6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130</v>
      </c>
      <c r="AU101" s="237" t="s">
        <v>82</v>
      </c>
      <c r="AV101" s="12" t="s">
        <v>122</v>
      </c>
      <c r="AW101" s="12" t="s">
        <v>34</v>
      </c>
      <c r="AX101" s="12" t="s">
        <v>80</v>
      </c>
      <c r="AY101" s="237" t="s">
        <v>115</v>
      </c>
    </row>
    <row r="102" spans="2:65" s="1" customFormat="1" ht="16.5" customHeight="1">
      <c r="B102" s="35"/>
      <c r="C102" s="203" t="s">
        <v>151</v>
      </c>
      <c r="D102" s="203" t="s">
        <v>118</v>
      </c>
      <c r="E102" s="204" t="s">
        <v>152</v>
      </c>
      <c r="F102" s="205" t="s">
        <v>153</v>
      </c>
      <c r="G102" s="206" t="s">
        <v>154</v>
      </c>
      <c r="H102" s="207">
        <v>6.18</v>
      </c>
      <c r="I102" s="208"/>
      <c r="J102" s="209">
        <f>ROUND(I102*H102,2)</f>
        <v>0</v>
      </c>
      <c r="K102" s="205" t="s">
        <v>1</v>
      </c>
      <c r="L102" s="40"/>
      <c r="M102" s="210" t="s">
        <v>1</v>
      </c>
      <c r="N102" s="211" t="s">
        <v>43</v>
      </c>
      <c r="O102" s="76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4" t="s">
        <v>129</v>
      </c>
      <c r="AT102" s="14" t="s">
        <v>118</v>
      </c>
      <c r="AU102" s="14" t="s">
        <v>82</v>
      </c>
      <c r="AY102" s="14" t="s">
        <v>115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4" t="s">
        <v>80</v>
      </c>
      <c r="BK102" s="214">
        <f>ROUND(I102*H102,2)</f>
        <v>0</v>
      </c>
      <c r="BL102" s="14" t="s">
        <v>129</v>
      </c>
      <c r="BM102" s="14" t="s">
        <v>155</v>
      </c>
    </row>
    <row r="103" spans="2:65" s="1" customFormat="1" ht="16.5" customHeight="1">
      <c r="B103" s="35"/>
      <c r="C103" s="203" t="s">
        <v>142</v>
      </c>
      <c r="D103" s="203" t="s">
        <v>118</v>
      </c>
      <c r="E103" s="204" t="s">
        <v>156</v>
      </c>
      <c r="F103" s="205" t="s">
        <v>157</v>
      </c>
      <c r="G103" s="206" t="s">
        <v>154</v>
      </c>
      <c r="H103" s="207">
        <v>6.18</v>
      </c>
      <c r="I103" s="208"/>
      <c r="J103" s="209">
        <f>ROUND(I103*H103,2)</f>
        <v>0</v>
      </c>
      <c r="K103" s="205" t="s">
        <v>1</v>
      </c>
      <c r="L103" s="40"/>
      <c r="M103" s="210" t="s">
        <v>1</v>
      </c>
      <c r="N103" s="211" t="s">
        <v>43</v>
      </c>
      <c r="O103" s="76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4" t="s">
        <v>129</v>
      </c>
      <c r="AT103" s="14" t="s">
        <v>118</v>
      </c>
      <c r="AU103" s="14" t="s">
        <v>82</v>
      </c>
      <c r="AY103" s="14" t="s">
        <v>115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4" t="s">
        <v>80</v>
      </c>
      <c r="BK103" s="214">
        <f>ROUND(I103*H103,2)</f>
        <v>0</v>
      </c>
      <c r="BL103" s="14" t="s">
        <v>129</v>
      </c>
      <c r="BM103" s="14" t="s">
        <v>129</v>
      </c>
    </row>
    <row r="104" spans="2:63" s="10" customFormat="1" ht="22.8" customHeight="1">
      <c r="B104" s="187"/>
      <c r="C104" s="188"/>
      <c r="D104" s="189" t="s">
        <v>71</v>
      </c>
      <c r="E104" s="201" t="s">
        <v>158</v>
      </c>
      <c r="F104" s="201" t="s">
        <v>159</v>
      </c>
      <c r="G104" s="188"/>
      <c r="H104" s="188"/>
      <c r="I104" s="191"/>
      <c r="J104" s="202">
        <f>BK104</f>
        <v>0</v>
      </c>
      <c r="K104" s="188"/>
      <c r="L104" s="193"/>
      <c r="M104" s="194"/>
      <c r="N104" s="195"/>
      <c r="O104" s="195"/>
      <c r="P104" s="196">
        <f>SUM(P105:P142)</f>
        <v>0</v>
      </c>
      <c r="Q104" s="195"/>
      <c r="R104" s="196">
        <f>SUM(R105:R142)</f>
        <v>4.66675</v>
      </c>
      <c r="S104" s="195"/>
      <c r="T104" s="197">
        <f>SUM(T105:T142)</f>
        <v>0</v>
      </c>
      <c r="AR104" s="198" t="s">
        <v>82</v>
      </c>
      <c r="AT104" s="199" t="s">
        <v>71</v>
      </c>
      <c r="AU104" s="199" t="s">
        <v>80</v>
      </c>
      <c r="AY104" s="198" t="s">
        <v>115</v>
      </c>
      <c r="BK104" s="200">
        <f>SUM(BK105:BK142)</f>
        <v>0</v>
      </c>
    </row>
    <row r="105" spans="2:65" s="1" customFormat="1" ht="16.5" customHeight="1">
      <c r="B105" s="35"/>
      <c r="C105" s="203" t="s">
        <v>116</v>
      </c>
      <c r="D105" s="203" t="s">
        <v>118</v>
      </c>
      <c r="E105" s="204" t="s">
        <v>160</v>
      </c>
      <c r="F105" s="205" t="s">
        <v>161</v>
      </c>
      <c r="G105" s="206" t="s">
        <v>162</v>
      </c>
      <c r="H105" s="207">
        <v>80</v>
      </c>
      <c r="I105" s="208"/>
      <c r="J105" s="209">
        <f>ROUND(I105*H105,2)</f>
        <v>0</v>
      </c>
      <c r="K105" s="205" t="s">
        <v>1</v>
      </c>
      <c r="L105" s="40"/>
      <c r="M105" s="210" t="s">
        <v>1</v>
      </c>
      <c r="N105" s="211" t="s">
        <v>43</v>
      </c>
      <c r="O105" s="76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4" t="s">
        <v>129</v>
      </c>
      <c r="AT105" s="14" t="s">
        <v>118</v>
      </c>
      <c r="AU105" s="14" t="s">
        <v>82</v>
      </c>
      <c r="AY105" s="14" t="s">
        <v>115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4" t="s">
        <v>80</v>
      </c>
      <c r="BK105" s="214">
        <f>ROUND(I105*H105,2)</f>
        <v>0</v>
      </c>
      <c r="BL105" s="14" t="s">
        <v>129</v>
      </c>
      <c r="BM105" s="14" t="s">
        <v>163</v>
      </c>
    </row>
    <row r="106" spans="2:51" s="11" customFormat="1" ht="12">
      <c r="B106" s="215"/>
      <c r="C106" s="216"/>
      <c r="D106" s="217" t="s">
        <v>130</v>
      </c>
      <c r="E106" s="218" t="s">
        <v>1</v>
      </c>
      <c r="F106" s="219" t="s">
        <v>164</v>
      </c>
      <c r="G106" s="216"/>
      <c r="H106" s="220">
        <v>80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130</v>
      </c>
      <c r="AU106" s="226" t="s">
        <v>82</v>
      </c>
      <c r="AV106" s="11" t="s">
        <v>82</v>
      </c>
      <c r="AW106" s="11" t="s">
        <v>34</v>
      </c>
      <c r="AX106" s="11" t="s">
        <v>72</v>
      </c>
      <c r="AY106" s="226" t="s">
        <v>115</v>
      </c>
    </row>
    <row r="107" spans="2:51" s="12" customFormat="1" ht="12">
      <c r="B107" s="227"/>
      <c r="C107" s="228"/>
      <c r="D107" s="217" t="s">
        <v>130</v>
      </c>
      <c r="E107" s="229" t="s">
        <v>1</v>
      </c>
      <c r="F107" s="230" t="s">
        <v>132</v>
      </c>
      <c r="G107" s="228"/>
      <c r="H107" s="231">
        <v>80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130</v>
      </c>
      <c r="AU107" s="237" t="s">
        <v>82</v>
      </c>
      <c r="AV107" s="12" t="s">
        <v>122</v>
      </c>
      <c r="AW107" s="12" t="s">
        <v>34</v>
      </c>
      <c r="AX107" s="12" t="s">
        <v>80</v>
      </c>
      <c r="AY107" s="237" t="s">
        <v>115</v>
      </c>
    </row>
    <row r="108" spans="2:65" s="1" customFormat="1" ht="16.5" customHeight="1">
      <c r="B108" s="35"/>
      <c r="C108" s="238" t="s">
        <v>146</v>
      </c>
      <c r="D108" s="238" t="s">
        <v>134</v>
      </c>
      <c r="E108" s="239" t="s">
        <v>165</v>
      </c>
      <c r="F108" s="240" t="s">
        <v>166</v>
      </c>
      <c r="G108" s="241" t="s">
        <v>167</v>
      </c>
      <c r="H108" s="242">
        <v>0.704</v>
      </c>
      <c r="I108" s="243"/>
      <c r="J108" s="244">
        <f>ROUND(I108*H108,2)</f>
        <v>0</v>
      </c>
      <c r="K108" s="240" t="s">
        <v>168</v>
      </c>
      <c r="L108" s="245"/>
      <c r="M108" s="246" t="s">
        <v>1</v>
      </c>
      <c r="N108" s="247" t="s">
        <v>43</v>
      </c>
      <c r="O108" s="76"/>
      <c r="P108" s="212">
        <f>O108*H108</f>
        <v>0</v>
      </c>
      <c r="Q108" s="212">
        <v>0.55</v>
      </c>
      <c r="R108" s="212">
        <f>Q108*H108</f>
        <v>0.3872</v>
      </c>
      <c r="S108" s="212">
        <v>0</v>
      </c>
      <c r="T108" s="213">
        <f>S108*H108</f>
        <v>0</v>
      </c>
      <c r="AR108" s="14" t="s">
        <v>137</v>
      </c>
      <c r="AT108" s="14" t="s">
        <v>134</v>
      </c>
      <c r="AU108" s="14" t="s">
        <v>82</v>
      </c>
      <c r="AY108" s="14" t="s">
        <v>115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4" t="s">
        <v>80</v>
      </c>
      <c r="BK108" s="214">
        <f>ROUND(I108*H108,2)</f>
        <v>0</v>
      </c>
      <c r="BL108" s="14" t="s">
        <v>129</v>
      </c>
      <c r="BM108" s="14" t="s">
        <v>169</v>
      </c>
    </row>
    <row r="109" spans="2:51" s="11" customFormat="1" ht="12">
      <c r="B109" s="215"/>
      <c r="C109" s="216"/>
      <c r="D109" s="217" t="s">
        <v>130</v>
      </c>
      <c r="E109" s="218" t="s">
        <v>1</v>
      </c>
      <c r="F109" s="219" t="s">
        <v>170</v>
      </c>
      <c r="G109" s="216"/>
      <c r="H109" s="220">
        <v>0.704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130</v>
      </c>
      <c r="AU109" s="226" t="s">
        <v>82</v>
      </c>
      <c r="AV109" s="11" t="s">
        <v>82</v>
      </c>
      <c r="AW109" s="11" t="s">
        <v>34</v>
      </c>
      <c r="AX109" s="11" t="s">
        <v>72</v>
      </c>
      <c r="AY109" s="226" t="s">
        <v>115</v>
      </c>
    </row>
    <row r="110" spans="2:51" s="12" customFormat="1" ht="12">
      <c r="B110" s="227"/>
      <c r="C110" s="228"/>
      <c r="D110" s="217" t="s">
        <v>130</v>
      </c>
      <c r="E110" s="229" t="s">
        <v>1</v>
      </c>
      <c r="F110" s="230" t="s">
        <v>132</v>
      </c>
      <c r="G110" s="228"/>
      <c r="H110" s="231">
        <v>0.704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130</v>
      </c>
      <c r="AU110" s="237" t="s">
        <v>82</v>
      </c>
      <c r="AV110" s="12" t="s">
        <v>122</v>
      </c>
      <c r="AW110" s="12" t="s">
        <v>34</v>
      </c>
      <c r="AX110" s="12" t="s">
        <v>80</v>
      </c>
      <c r="AY110" s="237" t="s">
        <v>115</v>
      </c>
    </row>
    <row r="111" spans="2:65" s="1" customFormat="1" ht="16.5" customHeight="1">
      <c r="B111" s="35"/>
      <c r="C111" s="238" t="s">
        <v>171</v>
      </c>
      <c r="D111" s="238" t="s">
        <v>134</v>
      </c>
      <c r="E111" s="239" t="s">
        <v>172</v>
      </c>
      <c r="F111" s="240" t="s">
        <v>173</v>
      </c>
      <c r="G111" s="241" t="s">
        <v>167</v>
      </c>
      <c r="H111" s="242">
        <v>1.804</v>
      </c>
      <c r="I111" s="243"/>
      <c r="J111" s="244">
        <f>ROUND(I111*H111,2)</f>
        <v>0</v>
      </c>
      <c r="K111" s="240" t="s">
        <v>168</v>
      </c>
      <c r="L111" s="245"/>
      <c r="M111" s="246" t="s">
        <v>1</v>
      </c>
      <c r="N111" s="247" t="s">
        <v>43</v>
      </c>
      <c r="O111" s="76"/>
      <c r="P111" s="212">
        <f>O111*H111</f>
        <v>0</v>
      </c>
      <c r="Q111" s="212">
        <v>0.5</v>
      </c>
      <c r="R111" s="212">
        <f>Q111*H111</f>
        <v>0.902</v>
      </c>
      <c r="S111" s="212">
        <v>0</v>
      </c>
      <c r="T111" s="213">
        <f>S111*H111</f>
        <v>0</v>
      </c>
      <c r="AR111" s="14" t="s">
        <v>137</v>
      </c>
      <c r="AT111" s="14" t="s">
        <v>134</v>
      </c>
      <c r="AU111" s="14" t="s">
        <v>82</v>
      </c>
      <c r="AY111" s="14" t="s">
        <v>115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4" t="s">
        <v>80</v>
      </c>
      <c r="BK111" s="214">
        <f>ROUND(I111*H111,2)</f>
        <v>0</v>
      </c>
      <c r="BL111" s="14" t="s">
        <v>129</v>
      </c>
      <c r="BM111" s="14" t="s">
        <v>174</v>
      </c>
    </row>
    <row r="112" spans="2:51" s="11" customFormat="1" ht="12">
      <c r="B112" s="215"/>
      <c r="C112" s="216"/>
      <c r="D112" s="217" t="s">
        <v>130</v>
      </c>
      <c r="E112" s="218" t="s">
        <v>1</v>
      </c>
      <c r="F112" s="219" t="s">
        <v>175</v>
      </c>
      <c r="G112" s="216"/>
      <c r="H112" s="220">
        <v>0.88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130</v>
      </c>
      <c r="AU112" s="226" t="s">
        <v>82</v>
      </c>
      <c r="AV112" s="11" t="s">
        <v>82</v>
      </c>
      <c r="AW112" s="11" t="s">
        <v>34</v>
      </c>
      <c r="AX112" s="11" t="s">
        <v>72</v>
      </c>
      <c r="AY112" s="226" t="s">
        <v>115</v>
      </c>
    </row>
    <row r="113" spans="2:51" s="11" customFormat="1" ht="12">
      <c r="B113" s="215"/>
      <c r="C113" s="216"/>
      <c r="D113" s="217" t="s">
        <v>130</v>
      </c>
      <c r="E113" s="218" t="s">
        <v>1</v>
      </c>
      <c r="F113" s="219" t="s">
        <v>176</v>
      </c>
      <c r="G113" s="216"/>
      <c r="H113" s="220">
        <v>0.924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130</v>
      </c>
      <c r="AU113" s="226" t="s">
        <v>82</v>
      </c>
      <c r="AV113" s="11" t="s">
        <v>82</v>
      </c>
      <c r="AW113" s="11" t="s">
        <v>34</v>
      </c>
      <c r="AX113" s="11" t="s">
        <v>72</v>
      </c>
      <c r="AY113" s="226" t="s">
        <v>115</v>
      </c>
    </row>
    <row r="114" spans="2:51" s="12" customFormat="1" ht="12">
      <c r="B114" s="227"/>
      <c r="C114" s="228"/>
      <c r="D114" s="217" t="s">
        <v>130</v>
      </c>
      <c r="E114" s="229" t="s">
        <v>1</v>
      </c>
      <c r="F114" s="230" t="s">
        <v>132</v>
      </c>
      <c r="G114" s="228"/>
      <c r="H114" s="231">
        <v>1.804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130</v>
      </c>
      <c r="AU114" s="237" t="s">
        <v>82</v>
      </c>
      <c r="AV114" s="12" t="s">
        <v>122</v>
      </c>
      <c r="AW114" s="12" t="s">
        <v>34</v>
      </c>
      <c r="AX114" s="12" t="s">
        <v>80</v>
      </c>
      <c r="AY114" s="237" t="s">
        <v>115</v>
      </c>
    </row>
    <row r="115" spans="2:65" s="1" customFormat="1" ht="16.5" customHeight="1">
      <c r="B115" s="35"/>
      <c r="C115" s="203" t="s">
        <v>149</v>
      </c>
      <c r="D115" s="203" t="s">
        <v>118</v>
      </c>
      <c r="E115" s="204" t="s">
        <v>177</v>
      </c>
      <c r="F115" s="205" t="s">
        <v>178</v>
      </c>
      <c r="G115" s="206" t="s">
        <v>167</v>
      </c>
      <c r="H115" s="207">
        <v>2.28</v>
      </c>
      <c r="I115" s="208"/>
      <c r="J115" s="209">
        <f>ROUND(I115*H115,2)</f>
        <v>0</v>
      </c>
      <c r="K115" s="205" t="s">
        <v>1</v>
      </c>
      <c r="L115" s="40"/>
      <c r="M115" s="210" t="s">
        <v>1</v>
      </c>
      <c r="N115" s="211" t="s">
        <v>43</v>
      </c>
      <c r="O115" s="76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4" t="s">
        <v>129</v>
      </c>
      <c r="AT115" s="14" t="s">
        <v>118</v>
      </c>
      <c r="AU115" s="14" t="s">
        <v>82</v>
      </c>
      <c r="AY115" s="14" t="s">
        <v>115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4" t="s">
        <v>80</v>
      </c>
      <c r="BK115" s="214">
        <f>ROUND(I115*H115,2)</f>
        <v>0</v>
      </c>
      <c r="BL115" s="14" t="s">
        <v>129</v>
      </c>
      <c r="BM115" s="14" t="s">
        <v>179</v>
      </c>
    </row>
    <row r="116" spans="2:51" s="11" customFormat="1" ht="12">
      <c r="B116" s="215"/>
      <c r="C116" s="216"/>
      <c r="D116" s="217" t="s">
        <v>130</v>
      </c>
      <c r="E116" s="218" t="s">
        <v>1</v>
      </c>
      <c r="F116" s="219" t="s">
        <v>180</v>
      </c>
      <c r="G116" s="216"/>
      <c r="H116" s="220">
        <v>0.64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130</v>
      </c>
      <c r="AU116" s="226" t="s">
        <v>82</v>
      </c>
      <c r="AV116" s="11" t="s">
        <v>82</v>
      </c>
      <c r="AW116" s="11" t="s">
        <v>34</v>
      </c>
      <c r="AX116" s="11" t="s">
        <v>72</v>
      </c>
      <c r="AY116" s="226" t="s">
        <v>115</v>
      </c>
    </row>
    <row r="117" spans="2:51" s="11" customFormat="1" ht="12">
      <c r="B117" s="215"/>
      <c r="C117" s="216"/>
      <c r="D117" s="217" t="s">
        <v>130</v>
      </c>
      <c r="E117" s="218" t="s">
        <v>1</v>
      </c>
      <c r="F117" s="219" t="s">
        <v>181</v>
      </c>
      <c r="G117" s="216"/>
      <c r="H117" s="220">
        <v>0.8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130</v>
      </c>
      <c r="AU117" s="226" t="s">
        <v>82</v>
      </c>
      <c r="AV117" s="11" t="s">
        <v>82</v>
      </c>
      <c r="AW117" s="11" t="s">
        <v>34</v>
      </c>
      <c r="AX117" s="11" t="s">
        <v>72</v>
      </c>
      <c r="AY117" s="226" t="s">
        <v>115</v>
      </c>
    </row>
    <row r="118" spans="2:51" s="11" customFormat="1" ht="12">
      <c r="B118" s="215"/>
      <c r="C118" s="216"/>
      <c r="D118" s="217" t="s">
        <v>130</v>
      </c>
      <c r="E118" s="218" t="s">
        <v>1</v>
      </c>
      <c r="F118" s="219" t="s">
        <v>182</v>
      </c>
      <c r="G118" s="216"/>
      <c r="H118" s="220">
        <v>0.84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130</v>
      </c>
      <c r="AU118" s="226" t="s">
        <v>82</v>
      </c>
      <c r="AV118" s="11" t="s">
        <v>82</v>
      </c>
      <c r="AW118" s="11" t="s">
        <v>34</v>
      </c>
      <c r="AX118" s="11" t="s">
        <v>72</v>
      </c>
      <c r="AY118" s="226" t="s">
        <v>115</v>
      </c>
    </row>
    <row r="119" spans="2:51" s="12" customFormat="1" ht="12">
      <c r="B119" s="227"/>
      <c r="C119" s="228"/>
      <c r="D119" s="217" t="s">
        <v>130</v>
      </c>
      <c r="E119" s="229" t="s">
        <v>1</v>
      </c>
      <c r="F119" s="230" t="s">
        <v>132</v>
      </c>
      <c r="G119" s="228"/>
      <c r="H119" s="231">
        <v>2.28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130</v>
      </c>
      <c r="AU119" s="237" t="s">
        <v>82</v>
      </c>
      <c r="AV119" s="12" t="s">
        <v>122</v>
      </c>
      <c r="AW119" s="12" t="s">
        <v>34</v>
      </c>
      <c r="AX119" s="12" t="s">
        <v>80</v>
      </c>
      <c r="AY119" s="237" t="s">
        <v>115</v>
      </c>
    </row>
    <row r="120" spans="2:65" s="1" customFormat="1" ht="16.5" customHeight="1">
      <c r="B120" s="35"/>
      <c r="C120" s="203" t="s">
        <v>183</v>
      </c>
      <c r="D120" s="203" t="s">
        <v>118</v>
      </c>
      <c r="E120" s="204" t="s">
        <v>184</v>
      </c>
      <c r="F120" s="205" t="s">
        <v>185</v>
      </c>
      <c r="G120" s="206" t="s">
        <v>121</v>
      </c>
      <c r="H120" s="207">
        <v>56</v>
      </c>
      <c r="I120" s="208"/>
      <c r="J120" s="209">
        <f>ROUND(I120*H120,2)</f>
        <v>0</v>
      </c>
      <c r="K120" s="205" t="s">
        <v>1</v>
      </c>
      <c r="L120" s="40"/>
      <c r="M120" s="210" t="s">
        <v>1</v>
      </c>
      <c r="N120" s="211" t="s">
        <v>43</v>
      </c>
      <c r="O120" s="76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4" t="s">
        <v>129</v>
      </c>
      <c r="AT120" s="14" t="s">
        <v>118</v>
      </c>
      <c r="AU120" s="14" t="s">
        <v>82</v>
      </c>
      <c r="AY120" s="14" t="s">
        <v>115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4" t="s">
        <v>80</v>
      </c>
      <c r="BK120" s="214">
        <f>ROUND(I120*H120,2)</f>
        <v>0</v>
      </c>
      <c r="BL120" s="14" t="s">
        <v>129</v>
      </c>
      <c r="BM120" s="14" t="s">
        <v>186</v>
      </c>
    </row>
    <row r="121" spans="2:51" s="11" customFormat="1" ht="12">
      <c r="B121" s="215"/>
      <c r="C121" s="216"/>
      <c r="D121" s="217" t="s">
        <v>130</v>
      </c>
      <c r="E121" s="218" t="s">
        <v>1</v>
      </c>
      <c r="F121" s="219" t="s">
        <v>187</v>
      </c>
      <c r="G121" s="216"/>
      <c r="H121" s="220">
        <v>56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130</v>
      </c>
      <c r="AU121" s="226" t="s">
        <v>82</v>
      </c>
      <c r="AV121" s="11" t="s">
        <v>82</v>
      </c>
      <c r="AW121" s="11" t="s">
        <v>34</v>
      </c>
      <c r="AX121" s="11" t="s">
        <v>72</v>
      </c>
      <c r="AY121" s="226" t="s">
        <v>115</v>
      </c>
    </row>
    <row r="122" spans="2:51" s="12" customFormat="1" ht="12">
      <c r="B122" s="227"/>
      <c r="C122" s="228"/>
      <c r="D122" s="217" t="s">
        <v>130</v>
      </c>
      <c r="E122" s="229" t="s">
        <v>1</v>
      </c>
      <c r="F122" s="230" t="s">
        <v>132</v>
      </c>
      <c r="G122" s="228"/>
      <c r="H122" s="231">
        <v>56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130</v>
      </c>
      <c r="AU122" s="237" t="s">
        <v>82</v>
      </c>
      <c r="AV122" s="12" t="s">
        <v>122</v>
      </c>
      <c r="AW122" s="12" t="s">
        <v>34</v>
      </c>
      <c r="AX122" s="12" t="s">
        <v>80</v>
      </c>
      <c r="AY122" s="237" t="s">
        <v>115</v>
      </c>
    </row>
    <row r="123" spans="2:65" s="1" customFormat="1" ht="16.5" customHeight="1">
      <c r="B123" s="35"/>
      <c r="C123" s="238" t="s">
        <v>155</v>
      </c>
      <c r="D123" s="238" t="s">
        <v>134</v>
      </c>
      <c r="E123" s="239" t="s">
        <v>188</v>
      </c>
      <c r="F123" s="240" t="s">
        <v>189</v>
      </c>
      <c r="G123" s="241" t="s">
        <v>167</v>
      </c>
      <c r="H123" s="242">
        <v>1.971</v>
      </c>
      <c r="I123" s="243"/>
      <c r="J123" s="244">
        <f>ROUND(I123*H123,2)</f>
        <v>0</v>
      </c>
      <c r="K123" s="240" t="s">
        <v>168</v>
      </c>
      <c r="L123" s="245"/>
      <c r="M123" s="246" t="s">
        <v>1</v>
      </c>
      <c r="N123" s="247" t="s">
        <v>43</v>
      </c>
      <c r="O123" s="76"/>
      <c r="P123" s="212">
        <f>O123*H123</f>
        <v>0</v>
      </c>
      <c r="Q123" s="212">
        <v>0.55</v>
      </c>
      <c r="R123" s="212">
        <f>Q123*H123</f>
        <v>1.0840500000000002</v>
      </c>
      <c r="S123" s="212">
        <v>0</v>
      </c>
      <c r="T123" s="213">
        <f>S123*H123</f>
        <v>0</v>
      </c>
      <c r="AR123" s="14" t="s">
        <v>137</v>
      </c>
      <c r="AT123" s="14" t="s">
        <v>134</v>
      </c>
      <c r="AU123" s="14" t="s">
        <v>82</v>
      </c>
      <c r="AY123" s="14" t="s">
        <v>115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4" t="s">
        <v>80</v>
      </c>
      <c r="BK123" s="214">
        <f>ROUND(I123*H123,2)</f>
        <v>0</v>
      </c>
      <c r="BL123" s="14" t="s">
        <v>129</v>
      </c>
      <c r="BM123" s="14" t="s">
        <v>190</v>
      </c>
    </row>
    <row r="124" spans="2:51" s="11" customFormat="1" ht="12">
      <c r="B124" s="215"/>
      <c r="C124" s="216"/>
      <c r="D124" s="217" t="s">
        <v>130</v>
      </c>
      <c r="E124" s="218" t="s">
        <v>1</v>
      </c>
      <c r="F124" s="219" t="s">
        <v>191</v>
      </c>
      <c r="G124" s="216"/>
      <c r="H124" s="220">
        <v>1.971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130</v>
      </c>
      <c r="AU124" s="226" t="s">
        <v>82</v>
      </c>
      <c r="AV124" s="11" t="s">
        <v>82</v>
      </c>
      <c r="AW124" s="11" t="s">
        <v>34</v>
      </c>
      <c r="AX124" s="11" t="s">
        <v>72</v>
      </c>
      <c r="AY124" s="226" t="s">
        <v>115</v>
      </c>
    </row>
    <row r="125" spans="2:51" s="12" customFormat="1" ht="12">
      <c r="B125" s="227"/>
      <c r="C125" s="228"/>
      <c r="D125" s="217" t="s">
        <v>130</v>
      </c>
      <c r="E125" s="229" t="s">
        <v>1</v>
      </c>
      <c r="F125" s="230" t="s">
        <v>132</v>
      </c>
      <c r="G125" s="228"/>
      <c r="H125" s="231">
        <v>1.971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130</v>
      </c>
      <c r="AU125" s="237" t="s">
        <v>82</v>
      </c>
      <c r="AV125" s="12" t="s">
        <v>122</v>
      </c>
      <c r="AW125" s="12" t="s">
        <v>34</v>
      </c>
      <c r="AX125" s="12" t="s">
        <v>80</v>
      </c>
      <c r="AY125" s="237" t="s">
        <v>115</v>
      </c>
    </row>
    <row r="126" spans="2:65" s="1" customFormat="1" ht="16.5" customHeight="1">
      <c r="B126" s="35"/>
      <c r="C126" s="203" t="s">
        <v>8</v>
      </c>
      <c r="D126" s="203" t="s">
        <v>118</v>
      </c>
      <c r="E126" s="204" t="s">
        <v>192</v>
      </c>
      <c r="F126" s="205" t="s">
        <v>193</v>
      </c>
      <c r="G126" s="206" t="s">
        <v>121</v>
      </c>
      <c r="H126" s="207">
        <v>56</v>
      </c>
      <c r="I126" s="208"/>
      <c r="J126" s="209">
        <f>ROUND(I126*H126,2)</f>
        <v>0</v>
      </c>
      <c r="K126" s="205" t="s">
        <v>1</v>
      </c>
      <c r="L126" s="40"/>
      <c r="M126" s="210" t="s">
        <v>1</v>
      </c>
      <c r="N126" s="211" t="s">
        <v>43</v>
      </c>
      <c r="O126" s="76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4" t="s">
        <v>129</v>
      </c>
      <c r="AT126" s="14" t="s">
        <v>118</v>
      </c>
      <c r="AU126" s="14" t="s">
        <v>82</v>
      </c>
      <c r="AY126" s="14" t="s">
        <v>115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4" t="s">
        <v>80</v>
      </c>
      <c r="BK126" s="214">
        <f>ROUND(I126*H126,2)</f>
        <v>0</v>
      </c>
      <c r="BL126" s="14" t="s">
        <v>129</v>
      </c>
      <c r="BM126" s="14" t="s">
        <v>194</v>
      </c>
    </row>
    <row r="127" spans="2:65" s="1" customFormat="1" ht="16.5" customHeight="1">
      <c r="B127" s="35"/>
      <c r="C127" s="203" t="s">
        <v>129</v>
      </c>
      <c r="D127" s="203" t="s">
        <v>118</v>
      </c>
      <c r="E127" s="204" t="s">
        <v>195</v>
      </c>
      <c r="F127" s="205" t="s">
        <v>196</v>
      </c>
      <c r="G127" s="206" t="s">
        <v>162</v>
      </c>
      <c r="H127" s="207">
        <v>126</v>
      </c>
      <c r="I127" s="208"/>
      <c r="J127" s="209">
        <f>ROUND(I127*H127,2)</f>
        <v>0</v>
      </c>
      <c r="K127" s="205" t="s">
        <v>1</v>
      </c>
      <c r="L127" s="40"/>
      <c r="M127" s="210" t="s">
        <v>1</v>
      </c>
      <c r="N127" s="211" t="s">
        <v>43</v>
      </c>
      <c r="O127" s="76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4" t="s">
        <v>129</v>
      </c>
      <c r="AT127" s="14" t="s">
        <v>118</v>
      </c>
      <c r="AU127" s="14" t="s">
        <v>82</v>
      </c>
      <c r="AY127" s="14" t="s">
        <v>115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4" t="s">
        <v>80</v>
      </c>
      <c r="BK127" s="214">
        <f>ROUND(I127*H127,2)</f>
        <v>0</v>
      </c>
      <c r="BL127" s="14" t="s">
        <v>129</v>
      </c>
      <c r="BM127" s="14" t="s">
        <v>137</v>
      </c>
    </row>
    <row r="128" spans="2:51" s="11" customFormat="1" ht="12">
      <c r="B128" s="215"/>
      <c r="C128" s="216"/>
      <c r="D128" s="217" t="s">
        <v>130</v>
      </c>
      <c r="E128" s="218" t="s">
        <v>1</v>
      </c>
      <c r="F128" s="219" t="s">
        <v>197</v>
      </c>
      <c r="G128" s="216"/>
      <c r="H128" s="220">
        <v>126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130</v>
      </c>
      <c r="AU128" s="226" t="s">
        <v>82</v>
      </c>
      <c r="AV128" s="11" t="s">
        <v>82</v>
      </c>
      <c r="AW128" s="11" t="s">
        <v>34</v>
      </c>
      <c r="AX128" s="11" t="s">
        <v>72</v>
      </c>
      <c r="AY128" s="226" t="s">
        <v>115</v>
      </c>
    </row>
    <row r="129" spans="2:51" s="12" customFormat="1" ht="12">
      <c r="B129" s="227"/>
      <c r="C129" s="228"/>
      <c r="D129" s="217" t="s">
        <v>130</v>
      </c>
      <c r="E129" s="229" t="s">
        <v>1</v>
      </c>
      <c r="F129" s="230" t="s">
        <v>132</v>
      </c>
      <c r="G129" s="228"/>
      <c r="H129" s="231">
        <v>126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130</v>
      </c>
      <c r="AU129" s="237" t="s">
        <v>82</v>
      </c>
      <c r="AV129" s="12" t="s">
        <v>122</v>
      </c>
      <c r="AW129" s="12" t="s">
        <v>34</v>
      </c>
      <c r="AX129" s="12" t="s">
        <v>80</v>
      </c>
      <c r="AY129" s="237" t="s">
        <v>115</v>
      </c>
    </row>
    <row r="130" spans="2:65" s="1" customFormat="1" ht="16.5" customHeight="1">
      <c r="B130" s="35"/>
      <c r="C130" s="203" t="s">
        <v>198</v>
      </c>
      <c r="D130" s="203" t="s">
        <v>118</v>
      </c>
      <c r="E130" s="204" t="s">
        <v>199</v>
      </c>
      <c r="F130" s="205" t="s">
        <v>200</v>
      </c>
      <c r="G130" s="206" t="s">
        <v>162</v>
      </c>
      <c r="H130" s="207">
        <v>180.8</v>
      </c>
      <c r="I130" s="208"/>
      <c r="J130" s="209">
        <f>ROUND(I130*H130,2)</f>
        <v>0</v>
      </c>
      <c r="K130" s="205" t="s">
        <v>1</v>
      </c>
      <c r="L130" s="40"/>
      <c r="M130" s="210" t="s">
        <v>1</v>
      </c>
      <c r="N130" s="211" t="s">
        <v>43</v>
      </c>
      <c r="O130" s="76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4" t="s">
        <v>129</v>
      </c>
      <c r="AT130" s="14" t="s">
        <v>118</v>
      </c>
      <c r="AU130" s="14" t="s">
        <v>82</v>
      </c>
      <c r="AY130" s="14" t="s">
        <v>115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4" t="s">
        <v>80</v>
      </c>
      <c r="BK130" s="214">
        <f>ROUND(I130*H130,2)</f>
        <v>0</v>
      </c>
      <c r="BL130" s="14" t="s">
        <v>129</v>
      </c>
      <c r="BM130" s="14" t="s">
        <v>201</v>
      </c>
    </row>
    <row r="131" spans="2:51" s="11" customFormat="1" ht="12">
      <c r="B131" s="215"/>
      <c r="C131" s="216"/>
      <c r="D131" s="217" t="s">
        <v>130</v>
      </c>
      <c r="E131" s="218" t="s">
        <v>1</v>
      </c>
      <c r="F131" s="219" t="s">
        <v>202</v>
      </c>
      <c r="G131" s="216"/>
      <c r="H131" s="220">
        <v>180.8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130</v>
      </c>
      <c r="AU131" s="226" t="s">
        <v>82</v>
      </c>
      <c r="AV131" s="11" t="s">
        <v>82</v>
      </c>
      <c r="AW131" s="11" t="s">
        <v>34</v>
      </c>
      <c r="AX131" s="11" t="s">
        <v>72</v>
      </c>
      <c r="AY131" s="226" t="s">
        <v>115</v>
      </c>
    </row>
    <row r="132" spans="2:51" s="12" customFormat="1" ht="12">
      <c r="B132" s="227"/>
      <c r="C132" s="228"/>
      <c r="D132" s="217" t="s">
        <v>130</v>
      </c>
      <c r="E132" s="229" t="s">
        <v>1</v>
      </c>
      <c r="F132" s="230" t="s">
        <v>132</v>
      </c>
      <c r="G132" s="228"/>
      <c r="H132" s="231">
        <v>180.8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130</v>
      </c>
      <c r="AU132" s="237" t="s">
        <v>82</v>
      </c>
      <c r="AV132" s="12" t="s">
        <v>122</v>
      </c>
      <c r="AW132" s="12" t="s">
        <v>34</v>
      </c>
      <c r="AX132" s="12" t="s">
        <v>80</v>
      </c>
      <c r="AY132" s="237" t="s">
        <v>115</v>
      </c>
    </row>
    <row r="133" spans="2:65" s="1" customFormat="1" ht="16.5" customHeight="1">
      <c r="B133" s="35"/>
      <c r="C133" s="238" t="s">
        <v>163</v>
      </c>
      <c r="D133" s="238" t="s">
        <v>134</v>
      </c>
      <c r="E133" s="239" t="s">
        <v>203</v>
      </c>
      <c r="F133" s="240" t="s">
        <v>204</v>
      </c>
      <c r="G133" s="241" t="s">
        <v>167</v>
      </c>
      <c r="H133" s="242">
        <v>4.17</v>
      </c>
      <c r="I133" s="243"/>
      <c r="J133" s="244">
        <f>ROUND(I133*H133,2)</f>
        <v>0</v>
      </c>
      <c r="K133" s="240" t="s">
        <v>168</v>
      </c>
      <c r="L133" s="245"/>
      <c r="M133" s="246" t="s">
        <v>1</v>
      </c>
      <c r="N133" s="247" t="s">
        <v>43</v>
      </c>
      <c r="O133" s="76"/>
      <c r="P133" s="212">
        <f>O133*H133</f>
        <v>0</v>
      </c>
      <c r="Q133" s="212">
        <v>0.55</v>
      </c>
      <c r="R133" s="212">
        <f>Q133*H133</f>
        <v>2.2935000000000003</v>
      </c>
      <c r="S133" s="212">
        <v>0</v>
      </c>
      <c r="T133" s="213">
        <f>S133*H133</f>
        <v>0</v>
      </c>
      <c r="AR133" s="14" t="s">
        <v>137</v>
      </c>
      <c r="AT133" s="14" t="s">
        <v>134</v>
      </c>
      <c r="AU133" s="14" t="s">
        <v>82</v>
      </c>
      <c r="AY133" s="14" t="s">
        <v>115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80</v>
      </c>
      <c r="BK133" s="214">
        <f>ROUND(I133*H133,2)</f>
        <v>0</v>
      </c>
      <c r="BL133" s="14" t="s">
        <v>129</v>
      </c>
      <c r="BM133" s="14" t="s">
        <v>205</v>
      </c>
    </row>
    <row r="134" spans="2:51" s="11" customFormat="1" ht="12">
      <c r="B134" s="215"/>
      <c r="C134" s="216"/>
      <c r="D134" s="217" t="s">
        <v>130</v>
      </c>
      <c r="E134" s="218" t="s">
        <v>1</v>
      </c>
      <c r="F134" s="219" t="s">
        <v>206</v>
      </c>
      <c r="G134" s="216"/>
      <c r="H134" s="220">
        <v>1.386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130</v>
      </c>
      <c r="AU134" s="226" t="s">
        <v>82</v>
      </c>
      <c r="AV134" s="11" t="s">
        <v>82</v>
      </c>
      <c r="AW134" s="11" t="s">
        <v>34</v>
      </c>
      <c r="AX134" s="11" t="s">
        <v>72</v>
      </c>
      <c r="AY134" s="226" t="s">
        <v>115</v>
      </c>
    </row>
    <row r="135" spans="2:51" s="11" customFormat="1" ht="12">
      <c r="B135" s="215"/>
      <c r="C135" s="216"/>
      <c r="D135" s="217" t="s">
        <v>130</v>
      </c>
      <c r="E135" s="218" t="s">
        <v>1</v>
      </c>
      <c r="F135" s="219" t="s">
        <v>207</v>
      </c>
      <c r="G135" s="216"/>
      <c r="H135" s="220">
        <v>2.784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130</v>
      </c>
      <c r="AU135" s="226" t="s">
        <v>82</v>
      </c>
      <c r="AV135" s="11" t="s">
        <v>82</v>
      </c>
      <c r="AW135" s="11" t="s">
        <v>34</v>
      </c>
      <c r="AX135" s="11" t="s">
        <v>72</v>
      </c>
      <c r="AY135" s="226" t="s">
        <v>115</v>
      </c>
    </row>
    <row r="136" spans="2:51" s="12" customFormat="1" ht="12">
      <c r="B136" s="227"/>
      <c r="C136" s="228"/>
      <c r="D136" s="217" t="s">
        <v>130</v>
      </c>
      <c r="E136" s="229" t="s">
        <v>1</v>
      </c>
      <c r="F136" s="230" t="s">
        <v>132</v>
      </c>
      <c r="G136" s="228"/>
      <c r="H136" s="231">
        <v>4.17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130</v>
      </c>
      <c r="AU136" s="237" t="s">
        <v>82</v>
      </c>
      <c r="AV136" s="12" t="s">
        <v>122</v>
      </c>
      <c r="AW136" s="12" t="s">
        <v>34</v>
      </c>
      <c r="AX136" s="12" t="s">
        <v>80</v>
      </c>
      <c r="AY136" s="237" t="s">
        <v>115</v>
      </c>
    </row>
    <row r="137" spans="2:65" s="1" customFormat="1" ht="16.5" customHeight="1">
      <c r="B137" s="35"/>
      <c r="C137" s="203" t="s">
        <v>208</v>
      </c>
      <c r="D137" s="203" t="s">
        <v>118</v>
      </c>
      <c r="E137" s="204" t="s">
        <v>209</v>
      </c>
      <c r="F137" s="205" t="s">
        <v>210</v>
      </c>
      <c r="G137" s="206" t="s">
        <v>167</v>
      </c>
      <c r="H137" s="207">
        <v>3.791</v>
      </c>
      <c r="I137" s="208"/>
      <c r="J137" s="209">
        <f>ROUND(I137*H137,2)</f>
        <v>0</v>
      </c>
      <c r="K137" s="205" t="s">
        <v>1</v>
      </c>
      <c r="L137" s="40"/>
      <c r="M137" s="210" t="s">
        <v>1</v>
      </c>
      <c r="N137" s="211" t="s">
        <v>43</v>
      </c>
      <c r="O137" s="76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4" t="s">
        <v>129</v>
      </c>
      <c r="AT137" s="14" t="s">
        <v>118</v>
      </c>
      <c r="AU137" s="14" t="s">
        <v>82</v>
      </c>
      <c r="AY137" s="14" t="s">
        <v>115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4" t="s">
        <v>80</v>
      </c>
      <c r="BK137" s="214">
        <f>ROUND(I137*H137,2)</f>
        <v>0</v>
      </c>
      <c r="BL137" s="14" t="s">
        <v>129</v>
      </c>
      <c r="BM137" s="14" t="s">
        <v>211</v>
      </c>
    </row>
    <row r="138" spans="2:51" s="11" customFormat="1" ht="12">
      <c r="B138" s="215"/>
      <c r="C138" s="216"/>
      <c r="D138" s="217" t="s">
        <v>130</v>
      </c>
      <c r="E138" s="218" t="s">
        <v>1</v>
      </c>
      <c r="F138" s="219" t="s">
        <v>212</v>
      </c>
      <c r="G138" s="216"/>
      <c r="H138" s="220">
        <v>1.26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130</v>
      </c>
      <c r="AU138" s="226" t="s">
        <v>82</v>
      </c>
      <c r="AV138" s="11" t="s">
        <v>82</v>
      </c>
      <c r="AW138" s="11" t="s">
        <v>34</v>
      </c>
      <c r="AX138" s="11" t="s">
        <v>72</v>
      </c>
      <c r="AY138" s="226" t="s">
        <v>115</v>
      </c>
    </row>
    <row r="139" spans="2:51" s="11" customFormat="1" ht="12">
      <c r="B139" s="215"/>
      <c r="C139" s="216"/>
      <c r="D139" s="217" t="s">
        <v>130</v>
      </c>
      <c r="E139" s="218" t="s">
        <v>1</v>
      </c>
      <c r="F139" s="219" t="s">
        <v>213</v>
      </c>
      <c r="G139" s="216"/>
      <c r="H139" s="220">
        <v>2.531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130</v>
      </c>
      <c r="AU139" s="226" t="s">
        <v>82</v>
      </c>
      <c r="AV139" s="11" t="s">
        <v>82</v>
      </c>
      <c r="AW139" s="11" t="s">
        <v>34</v>
      </c>
      <c r="AX139" s="11" t="s">
        <v>72</v>
      </c>
      <c r="AY139" s="226" t="s">
        <v>115</v>
      </c>
    </row>
    <row r="140" spans="2:51" s="12" customFormat="1" ht="12">
      <c r="B140" s="227"/>
      <c r="C140" s="228"/>
      <c r="D140" s="217" t="s">
        <v>130</v>
      </c>
      <c r="E140" s="229" t="s">
        <v>1</v>
      </c>
      <c r="F140" s="230" t="s">
        <v>132</v>
      </c>
      <c r="G140" s="228"/>
      <c r="H140" s="231">
        <v>3.7910000000000004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130</v>
      </c>
      <c r="AU140" s="237" t="s">
        <v>82</v>
      </c>
      <c r="AV140" s="12" t="s">
        <v>122</v>
      </c>
      <c r="AW140" s="12" t="s">
        <v>34</v>
      </c>
      <c r="AX140" s="12" t="s">
        <v>80</v>
      </c>
      <c r="AY140" s="237" t="s">
        <v>115</v>
      </c>
    </row>
    <row r="141" spans="2:65" s="1" customFormat="1" ht="16.5" customHeight="1">
      <c r="B141" s="35"/>
      <c r="C141" s="203" t="s">
        <v>214</v>
      </c>
      <c r="D141" s="203" t="s">
        <v>118</v>
      </c>
      <c r="E141" s="204" t="s">
        <v>215</v>
      </c>
      <c r="F141" s="205" t="s">
        <v>216</v>
      </c>
      <c r="G141" s="206" t="s">
        <v>154</v>
      </c>
      <c r="H141" s="207">
        <v>4.73</v>
      </c>
      <c r="I141" s="208"/>
      <c r="J141" s="209">
        <f>ROUND(I141*H141,2)</f>
        <v>0</v>
      </c>
      <c r="K141" s="205" t="s">
        <v>1</v>
      </c>
      <c r="L141" s="40"/>
      <c r="M141" s="210" t="s">
        <v>1</v>
      </c>
      <c r="N141" s="211" t="s">
        <v>43</v>
      </c>
      <c r="O141" s="76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4" t="s">
        <v>129</v>
      </c>
      <c r="AT141" s="14" t="s">
        <v>118</v>
      </c>
      <c r="AU141" s="14" t="s">
        <v>82</v>
      </c>
      <c r="AY141" s="14" t="s">
        <v>115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4" t="s">
        <v>80</v>
      </c>
      <c r="BK141" s="214">
        <f>ROUND(I141*H141,2)</f>
        <v>0</v>
      </c>
      <c r="BL141" s="14" t="s">
        <v>129</v>
      </c>
      <c r="BM141" s="14" t="s">
        <v>217</v>
      </c>
    </row>
    <row r="142" spans="2:65" s="1" customFormat="1" ht="16.5" customHeight="1">
      <c r="B142" s="35"/>
      <c r="C142" s="203" t="s">
        <v>7</v>
      </c>
      <c r="D142" s="203" t="s">
        <v>118</v>
      </c>
      <c r="E142" s="204" t="s">
        <v>218</v>
      </c>
      <c r="F142" s="205" t="s">
        <v>219</v>
      </c>
      <c r="G142" s="206" t="s">
        <v>154</v>
      </c>
      <c r="H142" s="207">
        <v>4.73</v>
      </c>
      <c r="I142" s="208"/>
      <c r="J142" s="209">
        <f>ROUND(I142*H142,2)</f>
        <v>0</v>
      </c>
      <c r="K142" s="205" t="s">
        <v>1</v>
      </c>
      <c r="L142" s="40"/>
      <c r="M142" s="210" t="s">
        <v>1</v>
      </c>
      <c r="N142" s="211" t="s">
        <v>43</v>
      </c>
      <c r="O142" s="76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4" t="s">
        <v>129</v>
      </c>
      <c r="AT142" s="14" t="s">
        <v>118</v>
      </c>
      <c r="AU142" s="14" t="s">
        <v>82</v>
      </c>
      <c r="AY142" s="14" t="s">
        <v>115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4" t="s">
        <v>80</v>
      </c>
      <c r="BK142" s="214">
        <f>ROUND(I142*H142,2)</f>
        <v>0</v>
      </c>
      <c r="BL142" s="14" t="s">
        <v>129</v>
      </c>
      <c r="BM142" s="14" t="s">
        <v>220</v>
      </c>
    </row>
    <row r="143" spans="2:63" s="10" customFormat="1" ht="22.8" customHeight="1">
      <c r="B143" s="187"/>
      <c r="C143" s="188"/>
      <c r="D143" s="189" t="s">
        <v>71</v>
      </c>
      <c r="E143" s="201" t="s">
        <v>221</v>
      </c>
      <c r="F143" s="201" t="s">
        <v>222</v>
      </c>
      <c r="G143" s="188"/>
      <c r="H143" s="188"/>
      <c r="I143" s="191"/>
      <c r="J143" s="202">
        <f>BK143</f>
        <v>0</v>
      </c>
      <c r="K143" s="188"/>
      <c r="L143" s="193"/>
      <c r="M143" s="194"/>
      <c r="N143" s="195"/>
      <c r="O143" s="195"/>
      <c r="P143" s="196">
        <f>SUM(P144:P159)</f>
        <v>0</v>
      </c>
      <c r="Q143" s="195"/>
      <c r="R143" s="196">
        <f>SUM(R144:R159)</f>
        <v>0</v>
      </c>
      <c r="S143" s="195"/>
      <c r="T143" s="197">
        <f>SUM(T144:T159)</f>
        <v>0</v>
      </c>
      <c r="AR143" s="198" t="s">
        <v>82</v>
      </c>
      <c r="AT143" s="199" t="s">
        <v>71</v>
      </c>
      <c r="AU143" s="199" t="s">
        <v>80</v>
      </c>
      <c r="AY143" s="198" t="s">
        <v>115</v>
      </c>
      <c r="BK143" s="200">
        <f>SUM(BK144:BK159)</f>
        <v>0</v>
      </c>
    </row>
    <row r="144" spans="2:65" s="1" customFormat="1" ht="16.5" customHeight="1">
      <c r="B144" s="35"/>
      <c r="C144" s="203" t="s">
        <v>223</v>
      </c>
      <c r="D144" s="203" t="s">
        <v>118</v>
      </c>
      <c r="E144" s="204" t="s">
        <v>224</v>
      </c>
      <c r="F144" s="205" t="s">
        <v>225</v>
      </c>
      <c r="G144" s="206" t="s">
        <v>121</v>
      </c>
      <c r="H144" s="207">
        <v>413.184</v>
      </c>
      <c r="I144" s="208"/>
      <c r="J144" s="209">
        <f>ROUND(I144*H144,2)</f>
        <v>0</v>
      </c>
      <c r="K144" s="205" t="s">
        <v>1</v>
      </c>
      <c r="L144" s="40"/>
      <c r="M144" s="210" t="s">
        <v>1</v>
      </c>
      <c r="N144" s="211" t="s">
        <v>43</v>
      </c>
      <c r="O144" s="76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4" t="s">
        <v>129</v>
      </c>
      <c r="AT144" s="14" t="s">
        <v>118</v>
      </c>
      <c r="AU144" s="14" t="s">
        <v>82</v>
      </c>
      <c r="AY144" s="14" t="s">
        <v>115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4" t="s">
        <v>80</v>
      </c>
      <c r="BK144" s="214">
        <f>ROUND(I144*H144,2)</f>
        <v>0</v>
      </c>
      <c r="BL144" s="14" t="s">
        <v>129</v>
      </c>
      <c r="BM144" s="14" t="s">
        <v>226</v>
      </c>
    </row>
    <row r="145" spans="2:51" s="11" customFormat="1" ht="12">
      <c r="B145" s="215"/>
      <c r="C145" s="216"/>
      <c r="D145" s="217" t="s">
        <v>130</v>
      </c>
      <c r="E145" s="218" t="s">
        <v>1</v>
      </c>
      <c r="F145" s="219" t="s">
        <v>227</v>
      </c>
      <c r="G145" s="216"/>
      <c r="H145" s="220">
        <v>70.4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130</v>
      </c>
      <c r="AU145" s="226" t="s">
        <v>82</v>
      </c>
      <c r="AV145" s="11" t="s">
        <v>82</v>
      </c>
      <c r="AW145" s="11" t="s">
        <v>34</v>
      </c>
      <c r="AX145" s="11" t="s">
        <v>72</v>
      </c>
      <c r="AY145" s="226" t="s">
        <v>115</v>
      </c>
    </row>
    <row r="146" spans="2:51" s="11" customFormat="1" ht="12">
      <c r="B146" s="215"/>
      <c r="C146" s="216"/>
      <c r="D146" s="217" t="s">
        <v>130</v>
      </c>
      <c r="E146" s="218" t="s">
        <v>1</v>
      </c>
      <c r="F146" s="219" t="s">
        <v>228</v>
      </c>
      <c r="G146" s="216"/>
      <c r="H146" s="220">
        <v>32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130</v>
      </c>
      <c r="AU146" s="226" t="s">
        <v>82</v>
      </c>
      <c r="AV146" s="11" t="s">
        <v>82</v>
      </c>
      <c r="AW146" s="11" t="s">
        <v>34</v>
      </c>
      <c r="AX146" s="11" t="s">
        <v>72</v>
      </c>
      <c r="AY146" s="226" t="s">
        <v>115</v>
      </c>
    </row>
    <row r="147" spans="2:51" s="11" customFormat="1" ht="12">
      <c r="B147" s="215"/>
      <c r="C147" s="216"/>
      <c r="D147" s="217" t="s">
        <v>130</v>
      </c>
      <c r="E147" s="218" t="s">
        <v>1</v>
      </c>
      <c r="F147" s="219" t="s">
        <v>229</v>
      </c>
      <c r="G147" s="216"/>
      <c r="H147" s="220">
        <v>33.6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130</v>
      </c>
      <c r="AU147" s="226" t="s">
        <v>82</v>
      </c>
      <c r="AV147" s="11" t="s">
        <v>82</v>
      </c>
      <c r="AW147" s="11" t="s">
        <v>34</v>
      </c>
      <c r="AX147" s="11" t="s">
        <v>72</v>
      </c>
      <c r="AY147" s="226" t="s">
        <v>115</v>
      </c>
    </row>
    <row r="148" spans="2:51" s="11" customFormat="1" ht="12">
      <c r="B148" s="215"/>
      <c r="C148" s="216"/>
      <c r="D148" s="217" t="s">
        <v>130</v>
      </c>
      <c r="E148" s="218" t="s">
        <v>1</v>
      </c>
      <c r="F148" s="219" t="s">
        <v>230</v>
      </c>
      <c r="G148" s="216"/>
      <c r="H148" s="220">
        <v>140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130</v>
      </c>
      <c r="AU148" s="226" t="s">
        <v>82</v>
      </c>
      <c r="AV148" s="11" t="s">
        <v>82</v>
      </c>
      <c r="AW148" s="11" t="s">
        <v>34</v>
      </c>
      <c r="AX148" s="11" t="s">
        <v>72</v>
      </c>
      <c r="AY148" s="226" t="s">
        <v>115</v>
      </c>
    </row>
    <row r="149" spans="2:51" s="11" customFormat="1" ht="12">
      <c r="B149" s="215"/>
      <c r="C149" s="216"/>
      <c r="D149" s="217" t="s">
        <v>130</v>
      </c>
      <c r="E149" s="218" t="s">
        <v>1</v>
      </c>
      <c r="F149" s="219" t="s">
        <v>231</v>
      </c>
      <c r="G149" s="216"/>
      <c r="H149" s="220">
        <v>50.4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130</v>
      </c>
      <c r="AU149" s="226" t="s">
        <v>82</v>
      </c>
      <c r="AV149" s="11" t="s">
        <v>82</v>
      </c>
      <c r="AW149" s="11" t="s">
        <v>34</v>
      </c>
      <c r="AX149" s="11" t="s">
        <v>72</v>
      </c>
      <c r="AY149" s="226" t="s">
        <v>115</v>
      </c>
    </row>
    <row r="150" spans="2:51" s="11" customFormat="1" ht="12">
      <c r="B150" s="215"/>
      <c r="C150" s="216"/>
      <c r="D150" s="217" t="s">
        <v>130</v>
      </c>
      <c r="E150" s="218" t="s">
        <v>1</v>
      </c>
      <c r="F150" s="219" t="s">
        <v>232</v>
      </c>
      <c r="G150" s="216"/>
      <c r="H150" s="220">
        <v>86.784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130</v>
      </c>
      <c r="AU150" s="226" t="s">
        <v>82</v>
      </c>
      <c r="AV150" s="11" t="s">
        <v>82</v>
      </c>
      <c r="AW150" s="11" t="s">
        <v>34</v>
      </c>
      <c r="AX150" s="11" t="s">
        <v>72</v>
      </c>
      <c r="AY150" s="226" t="s">
        <v>115</v>
      </c>
    </row>
    <row r="151" spans="2:51" s="12" customFormat="1" ht="12">
      <c r="B151" s="227"/>
      <c r="C151" s="228"/>
      <c r="D151" s="217" t="s">
        <v>130</v>
      </c>
      <c r="E151" s="229" t="s">
        <v>1</v>
      </c>
      <c r="F151" s="230" t="s">
        <v>132</v>
      </c>
      <c r="G151" s="228"/>
      <c r="H151" s="231">
        <v>413.18399999999997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130</v>
      </c>
      <c r="AU151" s="237" t="s">
        <v>82</v>
      </c>
      <c r="AV151" s="12" t="s">
        <v>122</v>
      </c>
      <c r="AW151" s="12" t="s">
        <v>34</v>
      </c>
      <c r="AX151" s="12" t="s">
        <v>80</v>
      </c>
      <c r="AY151" s="237" t="s">
        <v>115</v>
      </c>
    </row>
    <row r="152" spans="2:65" s="1" customFormat="1" ht="16.5" customHeight="1">
      <c r="B152" s="35"/>
      <c r="C152" s="203" t="s">
        <v>233</v>
      </c>
      <c r="D152" s="203" t="s">
        <v>118</v>
      </c>
      <c r="E152" s="204" t="s">
        <v>234</v>
      </c>
      <c r="F152" s="205" t="s">
        <v>235</v>
      </c>
      <c r="G152" s="206" t="s">
        <v>121</v>
      </c>
      <c r="H152" s="207">
        <v>385.184</v>
      </c>
      <c r="I152" s="208"/>
      <c r="J152" s="209">
        <f>ROUND(I152*H152,2)</f>
        <v>0</v>
      </c>
      <c r="K152" s="205" t="s">
        <v>1</v>
      </c>
      <c r="L152" s="40"/>
      <c r="M152" s="210" t="s">
        <v>1</v>
      </c>
      <c r="N152" s="211" t="s">
        <v>43</v>
      </c>
      <c r="O152" s="76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4" t="s">
        <v>129</v>
      </c>
      <c r="AT152" s="14" t="s">
        <v>118</v>
      </c>
      <c r="AU152" s="14" t="s">
        <v>82</v>
      </c>
      <c r="AY152" s="14" t="s">
        <v>115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4" t="s">
        <v>80</v>
      </c>
      <c r="BK152" s="214">
        <f>ROUND(I152*H152,2)</f>
        <v>0</v>
      </c>
      <c r="BL152" s="14" t="s">
        <v>129</v>
      </c>
      <c r="BM152" s="14" t="s">
        <v>236</v>
      </c>
    </row>
    <row r="153" spans="2:51" s="11" customFormat="1" ht="12">
      <c r="B153" s="215"/>
      <c r="C153" s="216"/>
      <c r="D153" s="217" t="s">
        <v>130</v>
      </c>
      <c r="E153" s="218" t="s">
        <v>1</v>
      </c>
      <c r="F153" s="219" t="s">
        <v>227</v>
      </c>
      <c r="G153" s="216"/>
      <c r="H153" s="220">
        <v>70.4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130</v>
      </c>
      <c r="AU153" s="226" t="s">
        <v>82</v>
      </c>
      <c r="AV153" s="11" t="s">
        <v>82</v>
      </c>
      <c r="AW153" s="11" t="s">
        <v>34</v>
      </c>
      <c r="AX153" s="11" t="s">
        <v>72</v>
      </c>
      <c r="AY153" s="226" t="s">
        <v>115</v>
      </c>
    </row>
    <row r="154" spans="2:51" s="11" customFormat="1" ht="12">
      <c r="B154" s="215"/>
      <c r="C154" s="216"/>
      <c r="D154" s="217" t="s">
        <v>130</v>
      </c>
      <c r="E154" s="218" t="s">
        <v>1</v>
      </c>
      <c r="F154" s="219" t="s">
        <v>228</v>
      </c>
      <c r="G154" s="216"/>
      <c r="H154" s="220">
        <v>32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130</v>
      </c>
      <c r="AU154" s="226" t="s">
        <v>82</v>
      </c>
      <c r="AV154" s="11" t="s">
        <v>82</v>
      </c>
      <c r="AW154" s="11" t="s">
        <v>34</v>
      </c>
      <c r="AX154" s="11" t="s">
        <v>72</v>
      </c>
      <c r="AY154" s="226" t="s">
        <v>115</v>
      </c>
    </row>
    <row r="155" spans="2:51" s="11" customFormat="1" ht="12">
      <c r="B155" s="215"/>
      <c r="C155" s="216"/>
      <c r="D155" s="217" t="s">
        <v>130</v>
      </c>
      <c r="E155" s="218" t="s">
        <v>1</v>
      </c>
      <c r="F155" s="219" t="s">
        <v>229</v>
      </c>
      <c r="G155" s="216"/>
      <c r="H155" s="220">
        <v>33.6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130</v>
      </c>
      <c r="AU155" s="226" t="s">
        <v>82</v>
      </c>
      <c r="AV155" s="11" t="s">
        <v>82</v>
      </c>
      <c r="AW155" s="11" t="s">
        <v>34</v>
      </c>
      <c r="AX155" s="11" t="s">
        <v>72</v>
      </c>
      <c r="AY155" s="226" t="s">
        <v>115</v>
      </c>
    </row>
    <row r="156" spans="2:51" s="11" customFormat="1" ht="12">
      <c r="B156" s="215"/>
      <c r="C156" s="216"/>
      <c r="D156" s="217" t="s">
        <v>130</v>
      </c>
      <c r="E156" s="218" t="s">
        <v>1</v>
      </c>
      <c r="F156" s="219" t="s">
        <v>237</v>
      </c>
      <c r="G156" s="216"/>
      <c r="H156" s="220">
        <v>112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130</v>
      </c>
      <c r="AU156" s="226" t="s">
        <v>82</v>
      </c>
      <c r="AV156" s="11" t="s">
        <v>82</v>
      </c>
      <c r="AW156" s="11" t="s">
        <v>34</v>
      </c>
      <c r="AX156" s="11" t="s">
        <v>72</v>
      </c>
      <c r="AY156" s="226" t="s">
        <v>115</v>
      </c>
    </row>
    <row r="157" spans="2:51" s="11" customFormat="1" ht="12">
      <c r="B157" s="215"/>
      <c r="C157" s="216"/>
      <c r="D157" s="217" t="s">
        <v>130</v>
      </c>
      <c r="E157" s="218" t="s">
        <v>1</v>
      </c>
      <c r="F157" s="219" t="s">
        <v>231</v>
      </c>
      <c r="G157" s="216"/>
      <c r="H157" s="220">
        <v>50.4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130</v>
      </c>
      <c r="AU157" s="226" t="s">
        <v>82</v>
      </c>
      <c r="AV157" s="11" t="s">
        <v>82</v>
      </c>
      <c r="AW157" s="11" t="s">
        <v>34</v>
      </c>
      <c r="AX157" s="11" t="s">
        <v>72</v>
      </c>
      <c r="AY157" s="226" t="s">
        <v>115</v>
      </c>
    </row>
    <row r="158" spans="2:51" s="11" customFormat="1" ht="12">
      <c r="B158" s="215"/>
      <c r="C158" s="216"/>
      <c r="D158" s="217" t="s">
        <v>130</v>
      </c>
      <c r="E158" s="218" t="s">
        <v>1</v>
      </c>
      <c r="F158" s="219" t="s">
        <v>232</v>
      </c>
      <c r="G158" s="216"/>
      <c r="H158" s="220">
        <v>86.784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130</v>
      </c>
      <c r="AU158" s="226" t="s">
        <v>82</v>
      </c>
      <c r="AV158" s="11" t="s">
        <v>82</v>
      </c>
      <c r="AW158" s="11" t="s">
        <v>34</v>
      </c>
      <c r="AX158" s="11" t="s">
        <v>72</v>
      </c>
      <c r="AY158" s="226" t="s">
        <v>115</v>
      </c>
    </row>
    <row r="159" spans="2:51" s="12" customFormat="1" ht="12">
      <c r="B159" s="227"/>
      <c r="C159" s="228"/>
      <c r="D159" s="217" t="s">
        <v>130</v>
      </c>
      <c r="E159" s="229" t="s">
        <v>1</v>
      </c>
      <c r="F159" s="230" t="s">
        <v>132</v>
      </c>
      <c r="G159" s="228"/>
      <c r="H159" s="231">
        <v>385.18399999999997</v>
      </c>
      <c r="I159" s="232"/>
      <c r="J159" s="228"/>
      <c r="K159" s="228"/>
      <c r="L159" s="233"/>
      <c r="M159" s="248"/>
      <c r="N159" s="249"/>
      <c r="O159" s="249"/>
      <c r="P159" s="249"/>
      <c r="Q159" s="249"/>
      <c r="R159" s="249"/>
      <c r="S159" s="249"/>
      <c r="T159" s="250"/>
      <c r="AT159" s="237" t="s">
        <v>130</v>
      </c>
      <c r="AU159" s="237" t="s">
        <v>82</v>
      </c>
      <c r="AV159" s="12" t="s">
        <v>122</v>
      </c>
      <c r="AW159" s="12" t="s">
        <v>34</v>
      </c>
      <c r="AX159" s="12" t="s">
        <v>80</v>
      </c>
      <c r="AY159" s="237" t="s">
        <v>115</v>
      </c>
    </row>
    <row r="160" spans="2:12" s="1" customFormat="1" ht="6.95" customHeight="1">
      <c r="B160" s="54"/>
      <c r="C160" s="55"/>
      <c r="D160" s="55"/>
      <c r="E160" s="55"/>
      <c r="F160" s="55"/>
      <c r="G160" s="55"/>
      <c r="H160" s="55"/>
      <c r="I160" s="152"/>
      <c r="J160" s="55"/>
      <c r="K160" s="55"/>
      <c r="L160" s="40"/>
    </row>
  </sheetData>
  <sheetProtection password="CC35" sheet="1" objects="1" scenarios="1" formatColumns="0" formatRows="0" autoFilter="0"/>
  <autoFilter ref="C84:K15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85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82</v>
      </c>
    </row>
    <row r="4" spans="2:46" ht="24.95" customHeight="1">
      <c r="B4" s="17"/>
      <c r="D4" s="125" t="s">
        <v>86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MÚ Horažďovice - energetická úsporná opatření čp. 1, 2 a 3 - zatepleni podkrovi</v>
      </c>
      <c r="F7" s="126"/>
      <c r="G7" s="126"/>
      <c r="H7" s="126"/>
      <c r="L7" s="17"/>
    </row>
    <row r="8" spans="2:12" s="1" customFormat="1" ht="12" customHeight="1">
      <c r="B8" s="40"/>
      <c r="D8" s="126" t="s">
        <v>87</v>
      </c>
      <c r="I8" s="128"/>
      <c r="L8" s="40"/>
    </row>
    <row r="9" spans="2:12" s="1" customFormat="1" ht="36.95" customHeight="1">
      <c r="B9" s="40"/>
      <c r="E9" s="129" t="s">
        <v>238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11. 1. 2019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>00255513</v>
      </c>
      <c r="L14" s="40"/>
    </row>
    <row r="15" spans="2:12" s="1" customFormat="1" ht="18" customHeight="1">
      <c r="B15" s="40"/>
      <c r="E15" s="14" t="str">
        <f>IF('Rekapitulace stavby'!E11="","",'Rekapitulace stavby'!E11)</f>
        <v>město Horažďovice, Horažďovice 1</v>
      </c>
      <c r="I15" s="130" t="s">
        <v>28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29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28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31</v>
      </c>
      <c r="I20" s="130" t="s">
        <v>25</v>
      </c>
      <c r="J20" s="14" t="str">
        <f>IF('Rekapitulace stavby'!AN16="","",'Rekapitulace stavby'!AN16)</f>
        <v>74221841</v>
      </c>
      <c r="L20" s="40"/>
    </row>
    <row r="21" spans="2:12" s="1" customFormat="1" ht="18" customHeight="1">
      <c r="B21" s="40"/>
      <c r="E21" s="14" t="str">
        <f>IF('Rekapitulace stavby'!E17="","",'Rekapitulace stavby'!E17)</f>
        <v>Ing. Martin Liška, Horažďovice 1133</v>
      </c>
      <c r="I21" s="130" t="s">
        <v>28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35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>Pavel Matoušek</v>
      </c>
      <c r="I24" s="130" t="s">
        <v>28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37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25.4" customHeight="1">
      <c r="B30" s="40"/>
      <c r="D30" s="136" t="s">
        <v>38</v>
      </c>
      <c r="I30" s="128"/>
      <c r="J30" s="137">
        <f>ROUND(J81,2)</f>
        <v>0</v>
      </c>
      <c r="L30" s="40"/>
    </row>
    <row r="31" spans="2:12" s="1" customFormat="1" ht="6.95" customHeight="1">
      <c r="B31" s="40"/>
      <c r="D31" s="68"/>
      <c r="E31" s="68"/>
      <c r="F31" s="68"/>
      <c r="G31" s="68"/>
      <c r="H31" s="68"/>
      <c r="I31" s="135"/>
      <c r="J31" s="68"/>
      <c r="K31" s="68"/>
      <c r="L31" s="40"/>
    </row>
    <row r="32" spans="2:12" s="1" customFormat="1" ht="14.4" customHeight="1">
      <c r="B32" s="40"/>
      <c r="F32" s="138" t="s">
        <v>40</v>
      </c>
      <c r="I32" s="139" t="s">
        <v>39</v>
      </c>
      <c r="J32" s="138" t="s">
        <v>41</v>
      </c>
      <c r="L32" s="40"/>
    </row>
    <row r="33" spans="2:12" s="1" customFormat="1" ht="14.4" customHeight="1">
      <c r="B33" s="40"/>
      <c r="D33" s="126" t="s">
        <v>42</v>
      </c>
      <c r="E33" s="126" t="s">
        <v>43</v>
      </c>
      <c r="F33" s="140">
        <f>ROUND((SUM(BE81:BE88)),2)</f>
        <v>0</v>
      </c>
      <c r="I33" s="141">
        <v>0.21</v>
      </c>
      <c r="J33" s="140">
        <f>ROUND(((SUM(BE81:BE88))*I33),2)</f>
        <v>0</v>
      </c>
      <c r="L33" s="40"/>
    </row>
    <row r="34" spans="2:12" s="1" customFormat="1" ht="14.4" customHeight="1">
      <c r="B34" s="40"/>
      <c r="E34" s="126" t="s">
        <v>44</v>
      </c>
      <c r="F34" s="140">
        <f>ROUND((SUM(BF81:BF88)),2)</f>
        <v>0</v>
      </c>
      <c r="I34" s="141">
        <v>0.15</v>
      </c>
      <c r="J34" s="140">
        <f>ROUND(((SUM(BF81:BF88))*I34),2)</f>
        <v>0</v>
      </c>
      <c r="L34" s="40"/>
    </row>
    <row r="35" spans="2:12" s="1" customFormat="1" ht="14.4" customHeight="1" hidden="1">
      <c r="B35" s="40"/>
      <c r="E35" s="126" t="s">
        <v>45</v>
      </c>
      <c r="F35" s="140">
        <f>ROUND((SUM(BG81:BG88)),2)</f>
        <v>0</v>
      </c>
      <c r="I35" s="141">
        <v>0.21</v>
      </c>
      <c r="J35" s="140">
        <f>0</f>
        <v>0</v>
      </c>
      <c r="L35" s="40"/>
    </row>
    <row r="36" spans="2:12" s="1" customFormat="1" ht="14.4" customHeight="1" hidden="1">
      <c r="B36" s="40"/>
      <c r="E36" s="126" t="s">
        <v>46</v>
      </c>
      <c r="F36" s="140">
        <f>ROUND((SUM(BH81:BH88)),2)</f>
        <v>0</v>
      </c>
      <c r="I36" s="141">
        <v>0.15</v>
      </c>
      <c r="J36" s="140">
        <f>0</f>
        <v>0</v>
      </c>
      <c r="L36" s="40"/>
    </row>
    <row r="37" spans="2:12" s="1" customFormat="1" ht="14.4" customHeight="1" hidden="1">
      <c r="B37" s="40"/>
      <c r="E37" s="126" t="s">
        <v>47</v>
      </c>
      <c r="F37" s="140">
        <f>ROUND((SUM(BI81:BI88)),2)</f>
        <v>0</v>
      </c>
      <c r="I37" s="141">
        <v>0</v>
      </c>
      <c r="J37" s="140">
        <f>0</f>
        <v>0</v>
      </c>
      <c r="L37" s="40"/>
    </row>
    <row r="38" spans="2:12" s="1" customFormat="1" ht="6.95" customHeight="1">
      <c r="B38" s="40"/>
      <c r="I38" s="128"/>
      <c r="L38" s="40"/>
    </row>
    <row r="39" spans="2:12" s="1" customFormat="1" ht="25.4" customHeight="1">
      <c r="B39" s="40"/>
      <c r="C39" s="142"/>
      <c r="D39" s="143" t="s">
        <v>48</v>
      </c>
      <c r="E39" s="144"/>
      <c r="F39" s="144"/>
      <c r="G39" s="145" t="s">
        <v>49</v>
      </c>
      <c r="H39" s="146" t="s">
        <v>50</v>
      </c>
      <c r="I39" s="147"/>
      <c r="J39" s="148">
        <f>SUM(J30:J37)</f>
        <v>0</v>
      </c>
      <c r="K39" s="149"/>
      <c r="L39" s="40"/>
    </row>
    <row r="40" spans="2:12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0"/>
    </row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0"/>
    </row>
    <row r="45" spans="2:12" s="1" customFormat="1" ht="24.95" customHeight="1">
      <c r="B45" s="35"/>
      <c r="C45" s="20" t="s">
        <v>89</v>
      </c>
      <c r="D45" s="36"/>
      <c r="E45" s="36"/>
      <c r="F45" s="36"/>
      <c r="G45" s="36"/>
      <c r="H45" s="36"/>
      <c r="I45" s="128"/>
      <c r="J45" s="36"/>
      <c r="K45" s="36"/>
      <c r="L45" s="40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28"/>
      <c r="J46" s="36"/>
      <c r="K46" s="36"/>
      <c r="L46" s="40"/>
    </row>
    <row r="47" spans="2:12" s="1" customFormat="1" ht="12" customHeight="1">
      <c r="B47" s="35"/>
      <c r="C47" s="29" t="s">
        <v>16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16.5" customHeight="1">
      <c r="B48" s="35"/>
      <c r="C48" s="36"/>
      <c r="D48" s="36"/>
      <c r="E48" s="156" t="str">
        <f>E7</f>
        <v>MÚ Horažďovice - energetická úsporná opatření čp. 1, 2 a 3 - zatepleni podkrovi</v>
      </c>
      <c r="F48" s="29"/>
      <c r="G48" s="29"/>
      <c r="H48" s="29"/>
      <c r="I48" s="128"/>
      <c r="J48" s="36"/>
      <c r="K48" s="36"/>
      <c r="L48" s="40"/>
    </row>
    <row r="49" spans="2:12" s="1" customFormat="1" ht="12" customHeight="1">
      <c r="B49" s="35"/>
      <c r="C49" s="29" t="s">
        <v>87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61" t="str">
        <f>E9</f>
        <v>040 - Vedlejší a ostatní náklady stavby</v>
      </c>
      <c r="F50" s="36"/>
      <c r="G50" s="36"/>
      <c r="H50" s="36"/>
      <c r="I50" s="128"/>
      <c r="J50" s="36"/>
      <c r="K50" s="36"/>
      <c r="L50" s="40"/>
    </row>
    <row r="51" spans="2:12" s="1" customFormat="1" ht="6.95" customHeight="1">
      <c r="B51" s="35"/>
      <c r="C51" s="36"/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2" customHeight="1">
      <c r="B52" s="35"/>
      <c r="C52" s="29" t="s">
        <v>20</v>
      </c>
      <c r="D52" s="36"/>
      <c r="E52" s="36"/>
      <c r="F52" s="24" t="str">
        <f>F12</f>
        <v xml:space="preserve"> </v>
      </c>
      <c r="G52" s="36"/>
      <c r="H52" s="36"/>
      <c r="I52" s="130" t="s">
        <v>22</v>
      </c>
      <c r="J52" s="64" t="str">
        <f>IF(J12="","",J12)</f>
        <v>11. 1. 2019</v>
      </c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24.9" customHeight="1">
      <c r="B54" s="35"/>
      <c r="C54" s="29" t="s">
        <v>24</v>
      </c>
      <c r="D54" s="36"/>
      <c r="E54" s="36"/>
      <c r="F54" s="24" t="str">
        <f>E15</f>
        <v>město Horažďovice, Horažďovice 1</v>
      </c>
      <c r="G54" s="36"/>
      <c r="H54" s="36"/>
      <c r="I54" s="130" t="s">
        <v>31</v>
      </c>
      <c r="J54" s="33" t="str">
        <f>E21</f>
        <v>Ing. Martin Liška, Horažďovice 1133</v>
      </c>
      <c r="K54" s="36"/>
      <c r="L54" s="40"/>
    </row>
    <row r="55" spans="2:12" s="1" customFormat="1" ht="13.65" customHeight="1">
      <c r="B55" s="35"/>
      <c r="C55" s="29" t="s">
        <v>29</v>
      </c>
      <c r="D55" s="36"/>
      <c r="E55" s="36"/>
      <c r="F55" s="24" t="str">
        <f>IF(E18="","",E18)</f>
        <v>Vyplň údaj</v>
      </c>
      <c r="G55" s="36"/>
      <c r="H55" s="36"/>
      <c r="I55" s="130" t="s">
        <v>35</v>
      </c>
      <c r="J55" s="33" t="str">
        <f>E24</f>
        <v>Pavel Matoušek</v>
      </c>
      <c r="K55" s="36"/>
      <c r="L55" s="40"/>
    </row>
    <row r="56" spans="2:12" s="1" customFormat="1" ht="10.3" customHeight="1">
      <c r="B56" s="35"/>
      <c r="C56" s="36"/>
      <c r="D56" s="36"/>
      <c r="E56" s="36"/>
      <c r="F56" s="36"/>
      <c r="G56" s="36"/>
      <c r="H56" s="36"/>
      <c r="I56" s="128"/>
      <c r="J56" s="36"/>
      <c r="K56" s="36"/>
      <c r="L56" s="40"/>
    </row>
    <row r="57" spans="2:12" s="1" customFormat="1" ht="29.25" customHeight="1">
      <c r="B57" s="35"/>
      <c r="C57" s="157" t="s">
        <v>90</v>
      </c>
      <c r="D57" s="158"/>
      <c r="E57" s="158"/>
      <c r="F57" s="158"/>
      <c r="G57" s="158"/>
      <c r="H57" s="158"/>
      <c r="I57" s="159"/>
      <c r="J57" s="160" t="s">
        <v>91</v>
      </c>
      <c r="K57" s="158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47" s="1" customFormat="1" ht="22.8" customHeight="1">
      <c r="B59" s="35"/>
      <c r="C59" s="161" t="s">
        <v>92</v>
      </c>
      <c r="D59" s="36"/>
      <c r="E59" s="36"/>
      <c r="F59" s="36"/>
      <c r="G59" s="36"/>
      <c r="H59" s="36"/>
      <c r="I59" s="128"/>
      <c r="J59" s="95">
        <f>J81</f>
        <v>0</v>
      </c>
      <c r="K59" s="36"/>
      <c r="L59" s="40"/>
      <c r="AU59" s="14" t="s">
        <v>93</v>
      </c>
    </row>
    <row r="60" spans="2:12" s="7" customFormat="1" ht="24.95" customHeight="1">
      <c r="B60" s="162"/>
      <c r="C60" s="163"/>
      <c r="D60" s="164" t="s">
        <v>239</v>
      </c>
      <c r="E60" s="165"/>
      <c r="F60" s="165"/>
      <c r="G60" s="165"/>
      <c r="H60" s="165"/>
      <c r="I60" s="166"/>
      <c r="J60" s="167">
        <f>J82</f>
        <v>0</v>
      </c>
      <c r="K60" s="163"/>
      <c r="L60" s="168"/>
    </row>
    <row r="61" spans="2:12" s="8" customFormat="1" ht="19.9" customHeight="1">
      <c r="B61" s="169"/>
      <c r="C61" s="170"/>
      <c r="D61" s="171" t="s">
        <v>240</v>
      </c>
      <c r="E61" s="172"/>
      <c r="F61" s="172"/>
      <c r="G61" s="172"/>
      <c r="H61" s="172"/>
      <c r="I61" s="173"/>
      <c r="J61" s="174">
        <f>J83</f>
        <v>0</v>
      </c>
      <c r="K61" s="170"/>
      <c r="L61" s="175"/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54"/>
      <c r="C63" s="55"/>
      <c r="D63" s="55"/>
      <c r="E63" s="55"/>
      <c r="F63" s="55"/>
      <c r="G63" s="55"/>
      <c r="H63" s="55"/>
      <c r="I63" s="152"/>
      <c r="J63" s="55"/>
      <c r="K63" s="55"/>
      <c r="L63" s="40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55"/>
      <c r="J67" s="57"/>
      <c r="K67" s="57"/>
      <c r="L67" s="40"/>
    </row>
    <row r="68" spans="2:12" s="1" customFormat="1" ht="24.95" customHeight="1">
      <c r="B68" s="35"/>
      <c r="C68" s="20" t="s">
        <v>100</v>
      </c>
      <c r="D68" s="36"/>
      <c r="E68" s="36"/>
      <c r="F68" s="36"/>
      <c r="G68" s="36"/>
      <c r="H68" s="36"/>
      <c r="I68" s="128"/>
      <c r="J68" s="36"/>
      <c r="K68" s="36"/>
      <c r="L68" s="40"/>
    </row>
    <row r="69" spans="2:12" s="1" customFormat="1" ht="6.95" customHeight="1">
      <c r="B69" s="35"/>
      <c r="C69" s="36"/>
      <c r="D69" s="36"/>
      <c r="E69" s="36"/>
      <c r="F69" s="36"/>
      <c r="G69" s="36"/>
      <c r="H69" s="36"/>
      <c r="I69" s="128"/>
      <c r="J69" s="36"/>
      <c r="K69" s="36"/>
      <c r="L69" s="40"/>
    </row>
    <row r="70" spans="2:12" s="1" customFormat="1" ht="12" customHeight="1">
      <c r="B70" s="35"/>
      <c r="C70" s="29" t="s">
        <v>16</v>
      </c>
      <c r="D70" s="36"/>
      <c r="E70" s="36"/>
      <c r="F70" s="36"/>
      <c r="G70" s="36"/>
      <c r="H70" s="36"/>
      <c r="I70" s="128"/>
      <c r="J70" s="36"/>
      <c r="K70" s="36"/>
      <c r="L70" s="40"/>
    </row>
    <row r="71" spans="2:12" s="1" customFormat="1" ht="16.5" customHeight="1">
      <c r="B71" s="35"/>
      <c r="C71" s="36"/>
      <c r="D71" s="36"/>
      <c r="E71" s="156" t="str">
        <f>E7</f>
        <v>MÚ Horažďovice - energetická úsporná opatření čp. 1, 2 a 3 - zatepleni podkrovi</v>
      </c>
      <c r="F71" s="29"/>
      <c r="G71" s="29"/>
      <c r="H71" s="29"/>
      <c r="I71" s="128"/>
      <c r="J71" s="36"/>
      <c r="K71" s="36"/>
      <c r="L71" s="40"/>
    </row>
    <row r="72" spans="2:12" s="1" customFormat="1" ht="12" customHeight="1">
      <c r="B72" s="35"/>
      <c r="C72" s="29" t="s">
        <v>87</v>
      </c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16.5" customHeight="1">
      <c r="B73" s="35"/>
      <c r="C73" s="36"/>
      <c r="D73" s="36"/>
      <c r="E73" s="61" t="str">
        <f>E9</f>
        <v>040 - Vedlejší a ostatní náklady stavby</v>
      </c>
      <c r="F73" s="36"/>
      <c r="G73" s="36"/>
      <c r="H73" s="36"/>
      <c r="I73" s="128"/>
      <c r="J73" s="36"/>
      <c r="K73" s="36"/>
      <c r="L73" s="40"/>
    </row>
    <row r="74" spans="2:12" s="1" customFormat="1" ht="6.95" customHeight="1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12" customHeight="1">
      <c r="B75" s="35"/>
      <c r="C75" s="29" t="s">
        <v>20</v>
      </c>
      <c r="D75" s="36"/>
      <c r="E75" s="36"/>
      <c r="F75" s="24" t="str">
        <f>F12</f>
        <v xml:space="preserve"> </v>
      </c>
      <c r="G75" s="36"/>
      <c r="H75" s="36"/>
      <c r="I75" s="130" t="s">
        <v>22</v>
      </c>
      <c r="J75" s="64" t="str">
        <f>IF(J12="","",J12)</f>
        <v>11. 1. 2019</v>
      </c>
      <c r="K75" s="36"/>
      <c r="L75" s="40"/>
    </row>
    <row r="76" spans="2:12" s="1" customFormat="1" ht="6.95" customHeight="1">
      <c r="B76" s="35"/>
      <c r="C76" s="36"/>
      <c r="D76" s="36"/>
      <c r="E76" s="36"/>
      <c r="F76" s="36"/>
      <c r="G76" s="36"/>
      <c r="H76" s="36"/>
      <c r="I76" s="128"/>
      <c r="J76" s="36"/>
      <c r="K76" s="36"/>
      <c r="L76" s="40"/>
    </row>
    <row r="77" spans="2:12" s="1" customFormat="1" ht="24.9" customHeight="1">
      <c r="B77" s="35"/>
      <c r="C77" s="29" t="s">
        <v>24</v>
      </c>
      <c r="D77" s="36"/>
      <c r="E77" s="36"/>
      <c r="F77" s="24" t="str">
        <f>E15</f>
        <v>město Horažďovice, Horažďovice 1</v>
      </c>
      <c r="G77" s="36"/>
      <c r="H77" s="36"/>
      <c r="I77" s="130" t="s">
        <v>31</v>
      </c>
      <c r="J77" s="33" t="str">
        <f>E21</f>
        <v>Ing. Martin Liška, Horažďovice 1133</v>
      </c>
      <c r="K77" s="36"/>
      <c r="L77" s="40"/>
    </row>
    <row r="78" spans="2:12" s="1" customFormat="1" ht="13.65" customHeight="1">
      <c r="B78" s="35"/>
      <c r="C78" s="29" t="s">
        <v>29</v>
      </c>
      <c r="D78" s="36"/>
      <c r="E78" s="36"/>
      <c r="F78" s="24" t="str">
        <f>IF(E18="","",E18)</f>
        <v>Vyplň údaj</v>
      </c>
      <c r="G78" s="36"/>
      <c r="H78" s="36"/>
      <c r="I78" s="130" t="s">
        <v>35</v>
      </c>
      <c r="J78" s="33" t="str">
        <f>E24</f>
        <v>Pavel Matoušek</v>
      </c>
      <c r="K78" s="36"/>
      <c r="L78" s="40"/>
    </row>
    <row r="79" spans="2:12" s="1" customFormat="1" ht="10.3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20" s="9" customFormat="1" ht="29.25" customHeight="1">
      <c r="B80" s="176"/>
      <c r="C80" s="177" t="s">
        <v>101</v>
      </c>
      <c r="D80" s="178" t="s">
        <v>57</v>
      </c>
      <c r="E80" s="178" t="s">
        <v>53</v>
      </c>
      <c r="F80" s="178" t="s">
        <v>54</v>
      </c>
      <c r="G80" s="178" t="s">
        <v>102</v>
      </c>
      <c r="H80" s="178" t="s">
        <v>103</v>
      </c>
      <c r="I80" s="179" t="s">
        <v>104</v>
      </c>
      <c r="J80" s="180" t="s">
        <v>91</v>
      </c>
      <c r="K80" s="181" t="s">
        <v>105</v>
      </c>
      <c r="L80" s="182"/>
      <c r="M80" s="85" t="s">
        <v>1</v>
      </c>
      <c r="N80" s="86" t="s">
        <v>42</v>
      </c>
      <c r="O80" s="86" t="s">
        <v>106</v>
      </c>
      <c r="P80" s="86" t="s">
        <v>107</v>
      </c>
      <c r="Q80" s="86" t="s">
        <v>108</v>
      </c>
      <c r="R80" s="86" t="s">
        <v>109</v>
      </c>
      <c r="S80" s="86" t="s">
        <v>110</v>
      </c>
      <c r="T80" s="87" t="s">
        <v>111</v>
      </c>
    </row>
    <row r="81" spans="2:63" s="1" customFormat="1" ht="22.8" customHeight="1">
      <c r="B81" s="35"/>
      <c r="C81" s="92" t="s">
        <v>112</v>
      </c>
      <c r="D81" s="36"/>
      <c r="E81" s="36"/>
      <c r="F81" s="36"/>
      <c r="G81" s="36"/>
      <c r="H81" s="36"/>
      <c r="I81" s="128"/>
      <c r="J81" s="183">
        <f>BK81</f>
        <v>0</v>
      </c>
      <c r="K81" s="36"/>
      <c r="L81" s="40"/>
      <c r="M81" s="88"/>
      <c r="N81" s="89"/>
      <c r="O81" s="89"/>
      <c r="P81" s="184">
        <f>P82</f>
        <v>0</v>
      </c>
      <c r="Q81" s="89"/>
      <c r="R81" s="184">
        <f>R82</f>
        <v>0</v>
      </c>
      <c r="S81" s="89"/>
      <c r="T81" s="185">
        <f>T82</f>
        <v>0</v>
      </c>
      <c r="AT81" s="14" t="s">
        <v>71</v>
      </c>
      <c r="AU81" s="14" t="s">
        <v>93</v>
      </c>
      <c r="BK81" s="186">
        <f>BK82</f>
        <v>0</v>
      </c>
    </row>
    <row r="82" spans="2:63" s="10" customFormat="1" ht="25.9" customHeight="1">
      <c r="B82" s="187"/>
      <c r="C82" s="188"/>
      <c r="D82" s="189" t="s">
        <v>71</v>
      </c>
      <c r="E82" s="190" t="s">
        <v>241</v>
      </c>
      <c r="F82" s="190" t="s">
        <v>242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AR82" s="198" t="s">
        <v>143</v>
      </c>
      <c r="AT82" s="199" t="s">
        <v>71</v>
      </c>
      <c r="AU82" s="199" t="s">
        <v>72</v>
      </c>
      <c r="AY82" s="198" t="s">
        <v>115</v>
      </c>
      <c r="BK82" s="200">
        <f>BK83</f>
        <v>0</v>
      </c>
    </row>
    <row r="83" spans="2:63" s="10" customFormat="1" ht="22.8" customHeight="1">
      <c r="B83" s="187"/>
      <c r="C83" s="188"/>
      <c r="D83" s="189" t="s">
        <v>71</v>
      </c>
      <c r="E83" s="201" t="s">
        <v>243</v>
      </c>
      <c r="F83" s="201" t="s">
        <v>244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SUM(P84:P88)</f>
        <v>0</v>
      </c>
      <c r="Q83" s="195"/>
      <c r="R83" s="196">
        <f>SUM(R84:R88)</f>
        <v>0</v>
      </c>
      <c r="S83" s="195"/>
      <c r="T83" s="197">
        <f>SUM(T84:T88)</f>
        <v>0</v>
      </c>
      <c r="AR83" s="198" t="s">
        <v>143</v>
      </c>
      <c r="AT83" s="199" t="s">
        <v>71</v>
      </c>
      <c r="AU83" s="199" t="s">
        <v>80</v>
      </c>
      <c r="AY83" s="198" t="s">
        <v>115</v>
      </c>
      <c r="BK83" s="200">
        <f>SUM(BK84:BK88)</f>
        <v>0</v>
      </c>
    </row>
    <row r="84" spans="2:65" s="1" customFormat="1" ht="22.5" customHeight="1">
      <c r="B84" s="35"/>
      <c r="C84" s="203" t="s">
        <v>80</v>
      </c>
      <c r="D84" s="203" t="s">
        <v>118</v>
      </c>
      <c r="E84" s="204" t="s">
        <v>245</v>
      </c>
      <c r="F84" s="205" t="s">
        <v>246</v>
      </c>
      <c r="G84" s="206" t="s">
        <v>247</v>
      </c>
      <c r="H84" s="207">
        <v>1</v>
      </c>
      <c r="I84" s="208"/>
      <c r="J84" s="209">
        <f>ROUND(I84*H84,2)</f>
        <v>0</v>
      </c>
      <c r="K84" s="205" t="s">
        <v>1</v>
      </c>
      <c r="L84" s="40"/>
      <c r="M84" s="210" t="s">
        <v>1</v>
      </c>
      <c r="N84" s="211" t="s">
        <v>43</v>
      </c>
      <c r="O84" s="76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14" t="s">
        <v>248</v>
      </c>
      <c r="AT84" s="14" t="s">
        <v>118</v>
      </c>
      <c r="AU84" s="14" t="s">
        <v>82</v>
      </c>
      <c r="AY84" s="14" t="s">
        <v>115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4" t="s">
        <v>80</v>
      </c>
      <c r="BK84" s="214">
        <f>ROUND(I84*H84,2)</f>
        <v>0</v>
      </c>
      <c r="BL84" s="14" t="s">
        <v>248</v>
      </c>
      <c r="BM84" s="14" t="s">
        <v>249</v>
      </c>
    </row>
    <row r="85" spans="2:65" s="1" customFormat="1" ht="16.5" customHeight="1">
      <c r="B85" s="35"/>
      <c r="C85" s="203" t="s">
        <v>82</v>
      </c>
      <c r="D85" s="203" t="s">
        <v>118</v>
      </c>
      <c r="E85" s="204" t="s">
        <v>250</v>
      </c>
      <c r="F85" s="205" t="s">
        <v>251</v>
      </c>
      <c r="G85" s="206" t="s">
        <v>247</v>
      </c>
      <c r="H85" s="207">
        <v>1</v>
      </c>
      <c r="I85" s="208"/>
      <c r="J85" s="209">
        <f>ROUND(I85*H85,2)</f>
        <v>0</v>
      </c>
      <c r="K85" s="205" t="s">
        <v>1</v>
      </c>
      <c r="L85" s="40"/>
      <c r="M85" s="210" t="s">
        <v>1</v>
      </c>
      <c r="N85" s="211" t="s">
        <v>43</v>
      </c>
      <c r="O85" s="76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4" t="s">
        <v>248</v>
      </c>
      <c r="AT85" s="14" t="s">
        <v>118</v>
      </c>
      <c r="AU85" s="14" t="s">
        <v>82</v>
      </c>
      <c r="AY85" s="14" t="s">
        <v>115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4" t="s">
        <v>80</v>
      </c>
      <c r="BK85" s="214">
        <f>ROUND(I85*H85,2)</f>
        <v>0</v>
      </c>
      <c r="BL85" s="14" t="s">
        <v>248</v>
      </c>
      <c r="BM85" s="14" t="s">
        <v>252</v>
      </c>
    </row>
    <row r="86" spans="2:65" s="1" customFormat="1" ht="22.5" customHeight="1">
      <c r="B86" s="35"/>
      <c r="C86" s="203" t="s">
        <v>133</v>
      </c>
      <c r="D86" s="203" t="s">
        <v>118</v>
      </c>
      <c r="E86" s="204" t="s">
        <v>253</v>
      </c>
      <c r="F86" s="205" t="s">
        <v>254</v>
      </c>
      <c r="G86" s="206" t="s">
        <v>247</v>
      </c>
      <c r="H86" s="207">
        <v>1</v>
      </c>
      <c r="I86" s="208"/>
      <c r="J86" s="209">
        <f>ROUND(I86*H86,2)</f>
        <v>0</v>
      </c>
      <c r="K86" s="205" t="s">
        <v>1</v>
      </c>
      <c r="L86" s="40"/>
      <c r="M86" s="210" t="s">
        <v>1</v>
      </c>
      <c r="N86" s="211" t="s">
        <v>43</v>
      </c>
      <c r="O86" s="76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4" t="s">
        <v>248</v>
      </c>
      <c r="AT86" s="14" t="s">
        <v>118</v>
      </c>
      <c r="AU86" s="14" t="s">
        <v>82</v>
      </c>
      <c r="AY86" s="14" t="s">
        <v>115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4" t="s">
        <v>80</v>
      </c>
      <c r="BK86" s="214">
        <f>ROUND(I86*H86,2)</f>
        <v>0</v>
      </c>
      <c r="BL86" s="14" t="s">
        <v>248</v>
      </c>
      <c r="BM86" s="14" t="s">
        <v>255</v>
      </c>
    </row>
    <row r="87" spans="2:65" s="1" customFormat="1" ht="22.5" customHeight="1">
      <c r="B87" s="35"/>
      <c r="C87" s="203" t="s">
        <v>122</v>
      </c>
      <c r="D87" s="203" t="s">
        <v>118</v>
      </c>
      <c r="E87" s="204" t="s">
        <v>256</v>
      </c>
      <c r="F87" s="205" t="s">
        <v>257</v>
      </c>
      <c r="G87" s="206" t="s">
        <v>247</v>
      </c>
      <c r="H87" s="207">
        <v>1</v>
      </c>
      <c r="I87" s="208"/>
      <c r="J87" s="209">
        <f>ROUND(I87*H87,2)</f>
        <v>0</v>
      </c>
      <c r="K87" s="205" t="s">
        <v>1</v>
      </c>
      <c r="L87" s="40"/>
      <c r="M87" s="210" t="s">
        <v>1</v>
      </c>
      <c r="N87" s="211" t="s">
        <v>43</v>
      </c>
      <c r="O87" s="76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4" t="s">
        <v>248</v>
      </c>
      <c r="AT87" s="14" t="s">
        <v>118</v>
      </c>
      <c r="AU87" s="14" t="s">
        <v>82</v>
      </c>
      <c r="AY87" s="14" t="s">
        <v>115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4" t="s">
        <v>80</v>
      </c>
      <c r="BK87" s="214">
        <f>ROUND(I87*H87,2)</f>
        <v>0</v>
      </c>
      <c r="BL87" s="14" t="s">
        <v>248</v>
      </c>
      <c r="BM87" s="14" t="s">
        <v>258</v>
      </c>
    </row>
    <row r="88" spans="2:65" s="1" customFormat="1" ht="22.5" customHeight="1">
      <c r="B88" s="35"/>
      <c r="C88" s="203" t="s">
        <v>143</v>
      </c>
      <c r="D88" s="203" t="s">
        <v>118</v>
      </c>
      <c r="E88" s="204" t="s">
        <v>259</v>
      </c>
      <c r="F88" s="205" t="s">
        <v>260</v>
      </c>
      <c r="G88" s="206" t="s">
        <v>247</v>
      </c>
      <c r="H88" s="207">
        <v>1</v>
      </c>
      <c r="I88" s="208"/>
      <c r="J88" s="209">
        <f>ROUND(I88*H88,2)</f>
        <v>0</v>
      </c>
      <c r="K88" s="205" t="s">
        <v>1</v>
      </c>
      <c r="L88" s="40"/>
      <c r="M88" s="251" t="s">
        <v>1</v>
      </c>
      <c r="N88" s="252" t="s">
        <v>43</v>
      </c>
      <c r="O88" s="253"/>
      <c r="P88" s="254">
        <f>O88*H88</f>
        <v>0</v>
      </c>
      <c r="Q88" s="254">
        <v>0</v>
      </c>
      <c r="R88" s="254">
        <f>Q88*H88</f>
        <v>0</v>
      </c>
      <c r="S88" s="254">
        <v>0</v>
      </c>
      <c r="T88" s="255">
        <f>S88*H88</f>
        <v>0</v>
      </c>
      <c r="AR88" s="14" t="s">
        <v>248</v>
      </c>
      <c r="AT88" s="14" t="s">
        <v>118</v>
      </c>
      <c r="AU88" s="14" t="s">
        <v>82</v>
      </c>
      <c r="AY88" s="14" t="s">
        <v>115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4" t="s">
        <v>80</v>
      </c>
      <c r="BK88" s="214">
        <f>ROUND(I88*H88,2)</f>
        <v>0</v>
      </c>
      <c r="BL88" s="14" t="s">
        <v>248</v>
      </c>
      <c r="BM88" s="14" t="s">
        <v>261</v>
      </c>
    </row>
    <row r="89" spans="2:12" s="1" customFormat="1" ht="6.95" customHeight="1">
      <c r="B89" s="54"/>
      <c r="C89" s="55"/>
      <c r="D89" s="55"/>
      <c r="E89" s="55"/>
      <c r="F89" s="55"/>
      <c r="G89" s="55"/>
      <c r="H89" s="55"/>
      <c r="I89" s="152"/>
      <c r="J89" s="55"/>
      <c r="K89" s="55"/>
      <c r="L89" s="40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2019-04-17T12:38:41Z</dcterms:created>
  <dcterms:modified xsi:type="dcterms:W3CDTF">2019-04-17T12:38:43Z</dcterms:modified>
  <cp:category/>
  <cp:version/>
  <cp:contentType/>
  <cp:contentStatus/>
</cp:coreProperties>
</file>